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jonzimmerman/Desktop/Data Projects/Elections Project/Data/"/>
    </mc:Choice>
  </mc:AlternateContent>
  <xr:revisionPtr revIDLastSave="0" documentId="13_ncr:1_{2DCE4954-ECD0-A846-BAAF-C705C0B91717}" xr6:coauthVersionLast="46" xr6:coauthVersionMax="46" xr10:uidLastSave="{00000000-0000-0000-0000-000000000000}"/>
  <bookViews>
    <workbookView xWindow="9320" yWindow="460" windowWidth="19280" windowHeight="16440" activeTab="2" xr2:uid="{00000000-000D-0000-FFFF-FFFF00000000}"/>
  </bookViews>
  <sheets>
    <sheet name="preds" sheetId="1" r:id="rId1"/>
    <sheet name="State" sheetId="2" r:id="rId2"/>
    <sheet name="Compare" sheetId="3" r:id="rId3"/>
  </sheets>
  <externalReferences>
    <externalReference r:id="rId4"/>
  </externalReferences>
  <definedNames>
    <definedName name="_xlnm._FilterDatabase" localSheetId="2" hidden="1">Compare!$A$1:$I$3143</definedName>
    <definedName name="_xlnm._FilterDatabase" localSheetId="0" hidden="1">preds!$B$1:$E$1</definedName>
    <definedName name="_xlnm._FilterDatabase" localSheetId="1" hidden="1">State!$A$1:$G$52</definedName>
  </definedNames>
  <calcPr calcId="191029"/>
</workbook>
</file>

<file path=xl/calcChain.xml><?xml version="1.0" encoding="utf-8"?>
<calcChain xmlns="http://schemas.openxmlformats.org/spreadsheetml/2006/main">
  <c r="G3" i="3" l="1"/>
  <c r="I3" i="3" s="1"/>
  <c r="G4" i="3"/>
  <c r="I4" i="3" s="1"/>
  <c r="G5" i="3"/>
  <c r="I5" i="3" s="1"/>
  <c r="G6" i="3"/>
  <c r="I6" i="3" s="1"/>
  <c r="G7" i="3"/>
  <c r="I7" i="3" s="1"/>
  <c r="G8" i="3"/>
  <c r="I8" i="3" s="1"/>
  <c r="G9" i="3"/>
  <c r="I9" i="3" s="1"/>
  <c r="G10" i="3"/>
  <c r="I10" i="3" s="1"/>
  <c r="G11" i="3"/>
  <c r="I11" i="3" s="1"/>
  <c r="G12" i="3"/>
  <c r="I12" i="3" s="1"/>
  <c r="G13" i="3"/>
  <c r="I13" i="3" s="1"/>
  <c r="G14" i="3"/>
  <c r="I14" i="3" s="1"/>
  <c r="G15" i="3"/>
  <c r="I15" i="3" s="1"/>
  <c r="G16" i="3"/>
  <c r="I16" i="3" s="1"/>
  <c r="G17" i="3"/>
  <c r="I17" i="3" s="1"/>
  <c r="G18" i="3"/>
  <c r="I18" i="3" s="1"/>
  <c r="G19" i="3"/>
  <c r="I19" i="3" s="1"/>
  <c r="G20" i="3"/>
  <c r="I20" i="3" s="1"/>
  <c r="G21" i="3"/>
  <c r="I21" i="3" s="1"/>
  <c r="G22" i="3"/>
  <c r="I22" i="3" s="1"/>
  <c r="G23" i="3"/>
  <c r="I23" i="3" s="1"/>
  <c r="G24" i="3"/>
  <c r="I24" i="3" s="1"/>
  <c r="G25" i="3"/>
  <c r="I25" i="3" s="1"/>
  <c r="G26" i="3"/>
  <c r="I26" i="3" s="1"/>
  <c r="G27" i="3"/>
  <c r="I27" i="3" s="1"/>
  <c r="G28" i="3"/>
  <c r="I28" i="3" s="1"/>
  <c r="G29" i="3"/>
  <c r="I29" i="3" s="1"/>
  <c r="G30" i="3"/>
  <c r="I30" i="3" s="1"/>
  <c r="G31" i="3"/>
  <c r="I31" i="3" s="1"/>
  <c r="G32" i="3"/>
  <c r="I32" i="3" s="1"/>
  <c r="G33" i="3"/>
  <c r="I33" i="3" s="1"/>
  <c r="G34" i="3"/>
  <c r="I34" i="3" s="1"/>
  <c r="G35" i="3"/>
  <c r="I35" i="3" s="1"/>
  <c r="G36" i="3"/>
  <c r="I36" i="3" s="1"/>
  <c r="G37" i="3"/>
  <c r="I37" i="3" s="1"/>
  <c r="G38" i="3"/>
  <c r="I38" i="3" s="1"/>
  <c r="G39" i="3"/>
  <c r="I39" i="3" s="1"/>
  <c r="G40" i="3"/>
  <c r="I40" i="3" s="1"/>
  <c r="G41" i="3"/>
  <c r="I41" i="3" s="1"/>
  <c r="G42" i="3"/>
  <c r="I42" i="3" s="1"/>
  <c r="G43" i="3"/>
  <c r="I43" i="3" s="1"/>
  <c r="G44" i="3"/>
  <c r="I44" i="3" s="1"/>
  <c r="G45" i="3"/>
  <c r="I45" i="3" s="1"/>
  <c r="G46" i="3"/>
  <c r="I46" i="3" s="1"/>
  <c r="G47" i="3"/>
  <c r="I47" i="3" s="1"/>
  <c r="G48" i="3"/>
  <c r="I48" i="3" s="1"/>
  <c r="G49" i="3"/>
  <c r="I49" i="3" s="1"/>
  <c r="G50" i="3"/>
  <c r="I50" i="3" s="1"/>
  <c r="G51" i="3"/>
  <c r="I51" i="3" s="1"/>
  <c r="G52" i="3"/>
  <c r="I52" i="3" s="1"/>
  <c r="G53" i="3"/>
  <c r="I53" i="3" s="1"/>
  <c r="G54" i="3"/>
  <c r="I54" i="3" s="1"/>
  <c r="G55" i="3"/>
  <c r="I55" i="3" s="1"/>
  <c r="G56" i="3"/>
  <c r="I56" i="3" s="1"/>
  <c r="G57" i="3"/>
  <c r="I57" i="3" s="1"/>
  <c r="G58" i="3"/>
  <c r="I58" i="3" s="1"/>
  <c r="G59" i="3"/>
  <c r="I59" i="3" s="1"/>
  <c r="G60" i="3"/>
  <c r="I60" i="3" s="1"/>
  <c r="G61" i="3"/>
  <c r="I61" i="3" s="1"/>
  <c r="G62" i="3"/>
  <c r="I62" i="3" s="1"/>
  <c r="G63" i="3"/>
  <c r="I63" i="3" s="1"/>
  <c r="G64" i="3"/>
  <c r="I64" i="3" s="1"/>
  <c r="G65" i="3"/>
  <c r="I65" i="3" s="1"/>
  <c r="G66" i="3"/>
  <c r="I66" i="3" s="1"/>
  <c r="G67" i="3"/>
  <c r="I67" i="3" s="1"/>
  <c r="G68" i="3"/>
  <c r="I68" i="3" s="1"/>
  <c r="G69" i="3"/>
  <c r="I69" i="3" s="1"/>
  <c r="G70" i="3"/>
  <c r="I70" i="3" s="1"/>
  <c r="G71" i="3"/>
  <c r="I71" i="3" s="1"/>
  <c r="G72" i="3"/>
  <c r="I72" i="3" s="1"/>
  <c r="G73" i="3"/>
  <c r="I73" i="3" s="1"/>
  <c r="G74" i="3"/>
  <c r="I74" i="3" s="1"/>
  <c r="G75" i="3"/>
  <c r="I75" i="3" s="1"/>
  <c r="G76" i="3"/>
  <c r="I76" i="3" s="1"/>
  <c r="G77" i="3"/>
  <c r="I77" i="3" s="1"/>
  <c r="G78" i="3"/>
  <c r="I78" i="3" s="1"/>
  <c r="G79" i="3"/>
  <c r="I79" i="3" s="1"/>
  <c r="G80" i="3"/>
  <c r="I80" i="3" s="1"/>
  <c r="G81" i="3"/>
  <c r="I81" i="3" s="1"/>
  <c r="G82" i="3"/>
  <c r="I82" i="3" s="1"/>
  <c r="G83" i="3"/>
  <c r="I83" i="3" s="1"/>
  <c r="G84" i="3"/>
  <c r="I84" i="3" s="1"/>
  <c r="G85" i="3"/>
  <c r="I85" i="3" s="1"/>
  <c r="G86" i="3"/>
  <c r="I86" i="3" s="1"/>
  <c r="G87" i="3"/>
  <c r="I87" i="3" s="1"/>
  <c r="G88" i="3"/>
  <c r="I88" i="3" s="1"/>
  <c r="G89" i="3"/>
  <c r="I89" i="3" s="1"/>
  <c r="G90" i="3"/>
  <c r="I90" i="3" s="1"/>
  <c r="G91" i="3"/>
  <c r="I91" i="3" s="1"/>
  <c r="G92" i="3"/>
  <c r="I92" i="3" s="1"/>
  <c r="G93" i="3"/>
  <c r="I93" i="3" s="1"/>
  <c r="G94" i="3"/>
  <c r="I94" i="3" s="1"/>
  <c r="G95" i="3"/>
  <c r="I95" i="3" s="1"/>
  <c r="G96" i="3"/>
  <c r="I96" i="3" s="1"/>
  <c r="G97" i="3"/>
  <c r="I97" i="3" s="1"/>
  <c r="G98" i="3"/>
  <c r="I98" i="3" s="1"/>
  <c r="G99" i="3"/>
  <c r="I99" i="3" s="1"/>
  <c r="G100" i="3"/>
  <c r="I100" i="3" s="1"/>
  <c r="G101" i="3"/>
  <c r="I101" i="3" s="1"/>
  <c r="G102" i="3"/>
  <c r="I102" i="3" s="1"/>
  <c r="G103" i="3"/>
  <c r="I103" i="3" s="1"/>
  <c r="G104" i="3"/>
  <c r="I104" i="3" s="1"/>
  <c r="G105" i="3"/>
  <c r="I105" i="3" s="1"/>
  <c r="G106" i="3"/>
  <c r="I106" i="3" s="1"/>
  <c r="G107" i="3"/>
  <c r="I107" i="3" s="1"/>
  <c r="G108" i="3"/>
  <c r="I108" i="3" s="1"/>
  <c r="G109" i="3"/>
  <c r="I109" i="3" s="1"/>
  <c r="G110" i="3"/>
  <c r="I110" i="3" s="1"/>
  <c r="G111" i="3"/>
  <c r="I111" i="3" s="1"/>
  <c r="G112" i="3"/>
  <c r="I112" i="3" s="1"/>
  <c r="G113" i="3"/>
  <c r="I113" i="3" s="1"/>
  <c r="G114" i="3"/>
  <c r="I114" i="3" s="1"/>
  <c r="G115" i="3"/>
  <c r="I115" i="3" s="1"/>
  <c r="G116" i="3"/>
  <c r="I116" i="3" s="1"/>
  <c r="G117" i="3"/>
  <c r="I117" i="3" s="1"/>
  <c r="G118" i="3"/>
  <c r="I118" i="3" s="1"/>
  <c r="G119" i="3"/>
  <c r="I119" i="3" s="1"/>
  <c r="G120" i="3"/>
  <c r="I120" i="3" s="1"/>
  <c r="G121" i="3"/>
  <c r="I121" i="3" s="1"/>
  <c r="G122" i="3"/>
  <c r="I122" i="3" s="1"/>
  <c r="G123" i="3"/>
  <c r="I123" i="3" s="1"/>
  <c r="G124" i="3"/>
  <c r="I124" i="3" s="1"/>
  <c r="G125" i="3"/>
  <c r="I125" i="3" s="1"/>
  <c r="G126" i="3"/>
  <c r="I126" i="3" s="1"/>
  <c r="G127" i="3"/>
  <c r="I127" i="3" s="1"/>
  <c r="G128" i="3"/>
  <c r="I128" i="3" s="1"/>
  <c r="G129" i="3"/>
  <c r="I129" i="3" s="1"/>
  <c r="G130" i="3"/>
  <c r="I130" i="3" s="1"/>
  <c r="G131" i="3"/>
  <c r="I131" i="3" s="1"/>
  <c r="G132" i="3"/>
  <c r="I132" i="3" s="1"/>
  <c r="G133" i="3"/>
  <c r="I133" i="3" s="1"/>
  <c r="G134" i="3"/>
  <c r="I134" i="3" s="1"/>
  <c r="G135" i="3"/>
  <c r="I135" i="3" s="1"/>
  <c r="G136" i="3"/>
  <c r="I136" i="3" s="1"/>
  <c r="G137" i="3"/>
  <c r="I137" i="3" s="1"/>
  <c r="G138" i="3"/>
  <c r="I138" i="3" s="1"/>
  <c r="G139" i="3"/>
  <c r="I139" i="3" s="1"/>
  <c r="G140" i="3"/>
  <c r="I140" i="3" s="1"/>
  <c r="G141" i="3"/>
  <c r="I141" i="3" s="1"/>
  <c r="G142" i="3"/>
  <c r="I142" i="3" s="1"/>
  <c r="G143" i="3"/>
  <c r="I143" i="3" s="1"/>
  <c r="G144" i="3"/>
  <c r="I144" i="3" s="1"/>
  <c r="G145" i="3"/>
  <c r="I145" i="3" s="1"/>
  <c r="G146" i="3"/>
  <c r="I146" i="3" s="1"/>
  <c r="G147" i="3"/>
  <c r="I147" i="3" s="1"/>
  <c r="G148" i="3"/>
  <c r="I148" i="3" s="1"/>
  <c r="G149" i="3"/>
  <c r="I149" i="3" s="1"/>
  <c r="G150" i="3"/>
  <c r="I150" i="3" s="1"/>
  <c r="G151" i="3"/>
  <c r="I151" i="3" s="1"/>
  <c r="G152" i="3"/>
  <c r="I152" i="3" s="1"/>
  <c r="G153" i="3"/>
  <c r="I153" i="3" s="1"/>
  <c r="G154" i="3"/>
  <c r="I154" i="3" s="1"/>
  <c r="G155" i="3"/>
  <c r="I155" i="3" s="1"/>
  <c r="G156" i="3"/>
  <c r="I156" i="3" s="1"/>
  <c r="G157" i="3"/>
  <c r="I157" i="3" s="1"/>
  <c r="G158" i="3"/>
  <c r="I158" i="3" s="1"/>
  <c r="G159" i="3"/>
  <c r="I159" i="3" s="1"/>
  <c r="G160" i="3"/>
  <c r="I160" i="3" s="1"/>
  <c r="G161" i="3"/>
  <c r="I161" i="3" s="1"/>
  <c r="G162" i="3"/>
  <c r="I162" i="3" s="1"/>
  <c r="G163" i="3"/>
  <c r="I163" i="3" s="1"/>
  <c r="G164" i="3"/>
  <c r="I164" i="3" s="1"/>
  <c r="G165" i="3"/>
  <c r="I165" i="3" s="1"/>
  <c r="G166" i="3"/>
  <c r="I166" i="3" s="1"/>
  <c r="G167" i="3"/>
  <c r="I167" i="3" s="1"/>
  <c r="G168" i="3"/>
  <c r="I168" i="3" s="1"/>
  <c r="G169" i="3"/>
  <c r="I169" i="3" s="1"/>
  <c r="G170" i="3"/>
  <c r="I170" i="3" s="1"/>
  <c r="G171" i="3"/>
  <c r="I171" i="3" s="1"/>
  <c r="G172" i="3"/>
  <c r="I172" i="3" s="1"/>
  <c r="G173" i="3"/>
  <c r="I173" i="3" s="1"/>
  <c r="G174" i="3"/>
  <c r="I174" i="3" s="1"/>
  <c r="G175" i="3"/>
  <c r="I175" i="3" s="1"/>
  <c r="G176" i="3"/>
  <c r="I176" i="3" s="1"/>
  <c r="G177" i="3"/>
  <c r="I177" i="3" s="1"/>
  <c r="G178" i="3"/>
  <c r="I178" i="3" s="1"/>
  <c r="G179" i="3"/>
  <c r="I179" i="3" s="1"/>
  <c r="G180" i="3"/>
  <c r="I180" i="3" s="1"/>
  <c r="G181" i="3"/>
  <c r="I181" i="3" s="1"/>
  <c r="G182" i="3"/>
  <c r="I182" i="3" s="1"/>
  <c r="G183" i="3"/>
  <c r="I183" i="3" s="1"/>
  <c r="G184" i="3"/>
  <c r="I184" i="3" s="1"/>
  <c r="G185" i="3"/>
  <c r="I185" i="3" s="1"/>
  <c r="G186" i="3"/>
  <c r="I186" i="3" s="1"/>
  <c r="G187" i="3"/>
  <c r="I187" i="3" s="1"/>
  <c r="G188" i="3"/>
  <c r="I188" i="3" s="1"/>
  <c r="G189" i="3"/>
  <c r="I189" i="3" s="1"/>
  <c r="G190" i="3"/>
  <c r="I190" i="3" s="1"/>
  <c r="G191" i="3"/>
  <c r="I191" i="3" s="1"/>
  <c r="G192" i="3"/>
  <c r="I192" i="3" s="1"/>
  <c r="G193" i="3"/>
  <c r="I193" i="3" s="1"/>
  <c r="G194" i="3"/>
  <c r="I194" i="3" s="1"/>
  <c r="G195" i="3"/>
  <c r="I195" i="3" s="1"/>
  <c r="G196" i="3"/>
  <c r="I196" i="3" s="1"/>
  <c r="G197" i="3"/>
  <c r="I197" i="3" s="1"/>
  <c r="G198" i="3"/>
  <c r="I198" i="3" s="1"/>
  <c r="G199" i="3"/>
  <c r="I199" i="3" s="1"/>
  <c r="G200" i="3"/>
  <c r="I200" i="3" s="1"/>
  <c r="G201" i="3"/>
  <c r="I201" i="3" s="1"/>
  <c r="G202" i="3"/>
  <c r="I202" i="3" s="1"/>
  <c r="G203" i="3"/>
  <c r="I203" i="3" s="1"/>
  <c r="G204" i="3"/>
  <c r="I204" i="3" s="1"/>
  <c r="G205" i="3"/>
  <c r="I205" i="3" s="1"/>
  <c r="G206" i="3"/>
  <c r="I206" i="3" s="1"/>
  <c r="G207" i="3"/>
  <c r="I207" i="3" s="1"/>
  <c r="G208" i="3"/>
  <c r="I208" i="3" s="1"/>
  <c r="G209" i="3"/>
  <c r="I209" i="3" s="1"/>
  <c r="G210" i="3"/>
  <c r="I210" i="3" s="1"/>
  <c r="G211" i="3"/>
  <c r="I211" i="3" s="1"/>
  <c r="G212" i="3"/>
  <c r="I212" i="3" s="1"/>
  <c r="G213" i="3"/>
  <c r="I213" i="3" s="1"/>
  <c r="G214" i="3"/>
  <c r="I214" i="3" s="1"/>
  <c r="G215" i="3"/>
  <c r="I215" i="3" s="1"/>
  <c r="G216" i="3"/>
  <c r="I216" i="3" s="1"/>
  <c r="G217" i="3"/>
  <c r="I217" i="3" s="1"/>
  <c r="G218" i="3"/>
  <c r="I218" i="3" s="1"/>
  <c r="G219" i="3"/>
  <c r="I219" i="3" s="1"/>
  <c r="G220" i="3"/>
  <c r="I220" i="3" s="1"/>
  <c r="G221" i="3"/>
  <c r="I221" i="3" s="1"/>
  <c r="G222" i="3"/>
  <c r="I222" i="3" s="1"/>
  <c r="G223" i="3"/>
  <c r="I223" i="3" s="1"/>
  <c r="G224" i="3"/>
  <c r="I224" i="3" s="1"/>
  <c r="G225" i="3"/>
  <c r="I225" i="3" s="1"/>
  <c r="G226" i="3"/>
  <c r="I226" i="3" s="1"/>
  <c r="G227" i="3"/>
  <c r="I227" i="3" s="1"/>
  <c r="G228" i="3"/>
  <c r="I228" i="3" s="1"/>
  <c r="G229" i="3"/>
  <c r="I229" i="3" s="1"/>
  <c r="G230" i="3"/>
  <c r="I230" i="3" s="1"/>
  <c r="G231" i="3"/>
  <c r="I231" i="3" s="1"/>
  <c r="G232" i="3"/>
  <c r="I232" i="3" s="1"/>
  <c r="G233" i="3"/>
  <c r="I233" i="3" s="1"/>
  <c r="G234" i="3"/>
  <c r="I234" i="3" s="1"/>
  <c r="G235" i="3"/>
  <c r="I235" i="3" s="1"/>
  <c r="G236" i="3"/>
  <c r="I236" i="3" s="1"/>
  <c r="G237" i="3"/>
  <c r="I237" i="3" s="1"/>
  <c r="G238" i="3"/>
  <c r="I238" i="3" s="1"/>
  <c r="G239" i="3"/>
  <c r="I239" i="3" s="1"/>
  <c r="G240" i="3"/>
  <c r="I240" i="3" s="1"/>
  <c r="G241" i="3"/>
  <c r="I241" i="3" s="1"/>
  <c r="G242" i="3"/>
  <c r="I242" i="3" s="1"/>
  <c r="G243" i="3"/>
  <c r="I243" i="3" s="1"/>
  <c r="G244" i="3"/>
  <c r="I244" i="3" s="1"/>
  <c r="G245" i="3"/>
  <c r="I245" i="3" s="1"/>
  <c r="G246" i="3"/>
  <c r="I246" i="3" s="1"/>
  <c r="G247" i="3"/>
  <c r="I247" i="3" s="1"/>
  <c r="G248" i="3"/>
  <c r="I248" i="3" s="1"/>
  <c r="G249" i="3"/>
  <c r="I249" i="3" s="1"/>
  <c r="G250" i="3"/>
  <c r="I250" i="3" s="1"/>
  <c r="G251" i="3"/>
  <c r="I251" i="3" s="1"/>
  <c r="G252" i="3"/>
  <c r="I252" i="3" s="1"/>
  <c r="G253" i="3"/>
  <c r="I253" i="3" s="1"/>
  <c r="G254" i="3"/>
  <c r="I254" i="3" s="1"/>
  <c r="G255" i="3"/>
  <c r="I255" i="3" s="1"/>
  <c r="G256" i="3"/>
  <c r="I256" i="3" s="1"/>
  <c r="G257" i="3"/>
  <c r="I257" i="3" s="1"/>
  <c r="G258" i="3"/>
  <c r="I258" i="3" s="1"/>
  <c r="G259" i="3"/>
  <c r="I259" i="3" s="1"/>
  <c r="G260" i="3"/>
  <c r="I260" i="3" s="1"/>
  <c r="G261" i="3"/>
  <c r="I261" i="3" s="1"/>
  <c r="G262" i="3"/>
  <c r="I262" i="3" s="1"/>
  <c r="G263" i="3"/>
  <c r="I263" i="3" s="1"/>
  <c r="G264" i="3"/>
  <c r="I264" i="3" s="1"/>
  <c r="G265" i="3"/>
  <c r="I265" i="3" s="1"/>
  <c r="G266" i="3"/>
  <c r="I266" i="3" s="1"/>
  <c r="G267" i="3"/>
  <c r="I267" i="3" s="1"/>
  <c r="G268" i="3"/>
  <c r="I268" i="3" s="1"/>
  <c r="G269" i="3"/>
  <c r="I269" i="3" s="1"/>
  <c r="G270" i="3"/>
  <c r="I270" i="3" s="1"/>
  <c r="G271" i="3"/>
  <c r="I271" i="3" s="1"/>
  <c r="G272" i="3"/>
  <c r="I272" i="3" s="1"/>
  <c r="G273" i="3"/>
  <c r="I273" i="3" s="1"/>
  <c r="G274" i="3"/>
  <c r="I274" i="3" s="1"/>
  <c r="G275" i="3"/>
  <c r="I275" i="3" s="1"/>
  <c r="G276" i="3"/>
  <c r="I276" i="3" s="1"/>
  <c r="G277" i="3"/>
  <c r="I277" i="3" s="1"/>
  <c r="G278" i="3"/>
  <c r="I278" i="3" s="1"/>
  <c r="G279" i="3"/>
  <c r="I279" i="3" s="1"/>
  <c r="G280" i="3"/>
  <c r="I280" i="3" s="1"/>
  <c r="G281" i="3"/>
  <c r="I281" i="3" s="1"/>
  <c r="G282" i="3"/>
  <c r="I282" i="3" s="1"/>
  <c r="G283" i="3"/>
  <c r="I283" i="3" s="1"/>
  <c r="G284" i="3"/>
  <c r="I284" i="3" s="1"/>
  <c r="G285" i="3"/>
  <c r="I285" i="3" s="1"/>
  <c r="G286" i="3"/>
  <c r="I286" i="3" s="1"/>
  <c r="G287" i="3"/>
  <c r="I287" i="3" s="1"/>
  <c r="G288" i="3"/>
  <c r="I288" i="3" s="1"/>
  <c r="G289" i="3"/>
  <c r="I289" i="3" s="1"/>
  <c r="G290" i="3"/>
  <c r="I290" i="3" s="1"/>
  <c r="G291" i="3"/>
  <c r="I291" i="3" s="1"/>
  <c r="G292" i="3"/>
  <c r="I292" i="3" s="1"/>
  <c r="G293" i="3"/>
  <c r="I293" i="3" s="1"/>
  <c r="G294" i="3"/>
  <c r="I294" i="3" s="1"/>
  <c r="G295" i="3"/>
  <c r="I295" i="3" s="1"/>
  <c r="G296" i="3"/>
  <c r="I296" i="3" s="1"/>
  <c r="G297" i="3"/>
  <c r="I297" i="3" s="1"/>
  <c r="G298" i="3"/>
  <c r="I298" i="3" s="1"/>
  <c r="G299" i="3"/>
  <c r="I299" i="3" s="1"/>
  <c r="G300" i="3"/>
  <c r="I300" i="3" s="1"/>
  <c r="G301" i="3"/>
  <c r="I301" i="3" s="1"/>
  <c r="G302" i="3"/>
  <c r="I302" i="3" s="1"/>
  <c r="G303" i="3"/>
  <c r="I303" i="3" s="1"/>
  <c r="G304" i="3"/>
  <c r="I304" i="3" s="1"/>
  <c r="G305" i="3"/>
  <c r="I305" i="3" s="1"/>
  <c r="G306" i="3"/>
  <c r="I306" i="3" s="1"/>
  <c r="G307" i="3"/>
  <c r="I307" i="3" s="1"/>
  <c r="G308" i="3"/>
  <c r="I308" i="3" s="1"/>
  <c r="G309" i="3"/>
  <c r="I309" i="3" s="1"/>
  <c r="G310" i="3"/>
  <c r="I310" i="3" s="1"/>
  <c r="G311" i="3"/>
  <c r="I311" i="3" s="1"/>
  <c r="G312" i="3"/>
  <c r="I312" i="3" s="1"/>
  <c r="G313" i="3"/>
  <c r="I313" i="3" s="1"/>
  <c r="G314" i="3"/>
  <c r="I314" i="3" s="1"/>
  <c r="G315" i="3"/>
  <c r="I315" i="3" s="1"/>
  <c r="G316" i="3"/>
  <c r="I316" i="3" s="1"/>
  <c r="G317" i="3"/>
  <c r="I317" i="3" s="1"/>
  <c r="G318" i="3"/>
  <c r="I318" i="3" s="1"/>
  <c r="G319" i="3"/>
  <c r="I319" i="3" s="1"/>
  <c r="G320" i="3"/>
  <c r="I320" i="3" s="1"/>
  <c r="G321" i="3"/>
  <c r="I321" i="3" s="1"/>
  <c r="G322" i="3"/>
  <c r="I322" i="3" s="1"/>
  <c r="G323" i="3"/>
  <c r="I323" i="3" s="1"/>
  <c r="G324" i="3"/>
  <c r="I324" i="3" s="1"/>
  <c r="G325" i="3"/>
  <c r="I325" i="3" s="1"/>
  <c r="G326" i="3"/>
  <c r="I326" i="3" s="1"/>
  <c r="G327" i="3"/>
  <c r="I327" i="3" s="1"/>
  <c r="G328" i="3"/>
  <c r="I328" i="3" s="1"/>
  <c r="G329" i="3"/>
  <c r="I329" i="3" s="1"/>
  <c r="G330" i="3"/>
  <c r="I330" i="3" s="1"/>
  <c r="G331" i="3"/>
  <c r="I331" i="3" s="1"/>
  <c r="G332" i="3"/>
  <c r="I332" i="3" s="1"/>
  <c r="G333" i="3"/>
  <c r="I333" i="3" s="1"/>
  <c r="G334" i="3"/>
  <c r="I334" i="3" s="1"/>
  <c r="G335" i="3"/>
  <c r="I335" i="3" s="1"/>
  <c r="G336" i="3"/>
  <c r="I336" i="3" s="1"/>
  <c r="G337" i="3"/>
  <c r="I337" i="3" s="1"/>
  <c r="G338" i="3"/>
  <c r="I338" i="3" s="1"/>
  <c r="G339" i="3"/>
  <c r="I339" i="3" s="1"/>
  <c r="G340" i="3"/>
  <c r="I340" i="3" s="1"/>
  <c r="G341" i="3"/>
  <c r="I341" i="3" s="1"/>
  <c r="G342" i="3"/>
  <c r="I342" i="3" s="1"/>
  <c r="G343" i="3"/>
  <c r="I343" i="3" s="1"/>
  <c r="G344" i="3"/>
  <c r="I344" i="3" s="1"/>
  <c r="G345" i="3"/>
  <c r="I345" i="3" s="1"/>
  <c r="G346" i="3"/>
  <c r="I346" i="3" s="1"/>
  <c r="G347" i="3"/>
  <c r="I347" i="3" s="1"/>
  <c r="G348" i="3"/>
  <c r="I348" i="3" s="1"/>
  <c r="G349" i="3"/>
  <c r="I349" i="3" s="1"/>
  <c r="G350" i="3"/>
  <c r="I350" i="3" s="1"/>
  <c r="G351" i="3"/>
  <c r="I351" i="3" s="1"/>
  <c r="G352" i="3"/>
  <c r="I352" i="3" s="1"/>
  <c r="G353" i="3"/>
  <c r="I353" i="3" s="1"/>
  <c r="G354" i="3"/>
  <c r="I354" i="3" s="1"/>
  <c r="G355" i="3"/>
  <c r="I355" i="3" s="1"/>
  <c r="G356" i="3"/>
  <c r="I356" i="3" s="1"/>
  <c r="G357" i="3"/>
  <c r="I357" i="3" s="1"/>
  <c r="G358" i="3"/>
  <c r="I358" i="3" s="1"/>
  <c r="G359" i="3"/>
  <c r="I359" i="3" s="1"/>
  <c r="G360" i="3"/>
  <c r="I360" i="3" s="1"/>
  <c r="G361" i="3"/>
  <c r="I361" i="3" s="1"/>
  <c r="G362" i="3"/>
  <c r="I362" i="3" s="1"/>
  <c r="G363" i="3"/>
  <c r="I363" i="3" s="1"/>
  <c r="G364" i="3"/>
  <c r="I364" i="3" s="1"/>
  <c r="G365" i="3"/>
  <c r="I365" i="3" s="1"/>
  <c r="G366" i="3"/>
  <c r="I366" i="3" s="1"/>
  <c r="G367" i="3"/>
  <c r="I367" i="3" s="1"/>
  <c r="G368" i="3"/>
  <c r="I368" i="3" s="1"/>
  <c r="G369" i="3"/>
  <c r="I369" i="3" s="1"/>
  <c r="G370" i="3"/>
  <c r="I370" i="3" s="1"/>
  <c r="G371" i="3"/>
  <c r="I371" i="3" s="1"/>
  <c r="G372" i="3"/>
  <c r="I372" i="3" s="1"/>
  <c r="G373" i="3"/>
  <c r="I373" i="3" s="1"/>
  <c r="G374" i="3"/>
  <c r="I374" i="3" s="1"/>
  <c r="G375" i="3"/>
  <c r="I375" i="3" s="1"/>
  <c r="G376" i="3"/>
  <c r="I376" i="3" s="1"/>
  <c r="G377" i="3"/>
  <c r="I377" i="3" s="1"/>
  <c r="G378" i="3"/>
  <c r="I378" i="3" s="1"/>
  <c r="G379" i="3"/>
  <c r="I379" i="3" s="1"/>
  <c r="G380" i="3"/>
  <c r="I380" i="3" s="1"/>
  <c r="G381" i="3"/>
  <c r="I381" i="3" s="1"/>
  <c r="G382" i="3"/>
  <c r="I382" i="3" s="1"/>
  <c r="G383" i="3"/>
  <c r="I383" i="3" s="1"/>
  <c r="G384" i="3"/>
  <c r="I384" i="3" s="1"/>
  <c r="G385" i="3"/>
  <c r="I385" i="3" s="1"/>
  <c r="G386" i="3"/>
  <c r="I386" i="3" s="1"/>
  <c r="G387" i="3"/>
  <c r="I387" i="3" s="1"/>
  <c r="G388" i="3"/>
  <c r="I388" i="3" s="1"/>
  <c r="G389" i="3"/>
  <c r="I389" i="3" s="1"/>
  <c r="G390" i="3"/>
  <c r="I390" i="3" s="1"/>
  <c r="G391" i="3"/>
  <c r="I391" i="3" s="1"/>
  <c r="G392" i="3"/>
  <c r="I392" i="3" s="1"/>
  <c r="G393" i="3"/>
  <c r="I393" i="3" s="1"/>
  <c r="G394" i="3"/>
  <c r="I394" i="3" s="1"/>
  <c r="G395" i="3"/>
  <c r="I395" i="3" s="1"/>
  <c r="G396" i="3"/>
  <c r="I396" i="3" s="1"/>
  <c r="G397" i="3"/>
  <c r="I397" i="3" s="1"/>
  <c r="G398" i="3"/>
  <c r="I398" i="3" s="1"/>
  <c r="G399" i="3"/>
  <c r="I399" i="3" s="1"/>
  <c r="G400" i="3"/>
  <c r="I400" i="3" s="1"/>
  <c r="G401" i="3"/>
  <c r="I401" i="3" s="1"/>
  <c r="G402" i="3"/>
  <c r="I402" i="3" s="1"/>
  <c r="G403" i="3"/>
  <c r="I403" i="3" s="1"/>
  <c r="G404" i="3"/>
  <c r="I404" i="3" s="1"/>
  <c r="G405" i="3"/>
  <c r="I405" i="3" s="1"/>
  <c r="G406" i="3"/>
  <c r="I406" i="3" s="1"/>
  <c r="G407" i="3"/>
  <c r="I407" i="3" s="1"/>
  <c r="G408" i="3"/>
  <c r="I408" i="3" s="1"/>
  <c r="G409" i="3"/>
  <c r="I409" i="3" s="1"/>
  <c r="G410" i="3"/>
  <c r="I410" i="3" s="1"/>
  <c r="G411" i="3"/>
  <c r="I411" i="3" s="1"/>
  <c r="G412" i="3"/>
  <c r="I412" i="3" s="1"/>
  <c r="G413" i="3"/>
  <c r="I413" i="3" s="1"/>
  <c r="G414" i="3"/>
  <c r="I414" i="3" s="1"/>
  <c r="G415" i="3"/>
  <c r="I415" i="3" s="1"/>
  <c r="G416" i="3"/>
  <c r="I416" i="3" s="1"/>
  <c r="G417" i="3"/>
  <c r="I417" i="3" s="1"/>
  <c r="G418" i="3"/>
  <c r="I418" i="3" s="1"/>
  <c r="G419" i="3"/>
  <c r="I419" i="3" s="1"/>
  <c r="G420" i="3"/>
  <c r="I420" i="3" s="1"/>
  <c r="G421" i="3"/>
  <c r="I421" i="3" s="1"/>
  <c r="G422" i="3"/>
  <c r="I422" i="3" s="1"/>
  <c r="G423" i="3"/>
  <c r="I423" i="3" s="1"/>
  <c r="G424" i="3"/>
  <c r="I424" i="3" s="1"/>
  <c r="G425" i="3"/>
  <c r="I425" i="3" s="1"/>
  <c r="G426" i="3"/>
  <c r="I426" i="3" s="1"/>
  <c r="G427" i="3"/>
  <c r="I427" i="3" s="1"/>
  <c r="G428" i="3"/>
  <c r="I428" i="3" s="1"/>
  <c r="G429" i="3"/>
  <c r="I429" i="3" s="1"/>
  <c r="G430" i="3"/>
  <c r="I430" i="3" s="1"/>
  <c r="G431" i="3"/>
  <c r="I431" i="3" s="1"/>
  <c r="G432" i="3"/>
  <c r="I432" i="3" s="1"/>
  <c r="G433" i="3"/>
  <c r="I433" i="3" s="1"/>
  <c r="G434" i="3"/>
  <c r="I434" i="3" s="1"/>
  <c r="G435" i="3"/>
  <c r="I435" i="3" s="1"/>
  <c r="G436" i="3"/>
  <c r="I436" i="3" s="1"/>
  <c r="G437" i="3"/>
  <c r="I437" i="3" s="1"/>
  <c r="G438" i="3"/>
  <c r="I438" i="3" s="1"/>
  <c r="G439" i="3"/>
  <c r="I439" i="3" s="1"/>
  <c r="G440" i="3"/>
  <c r="I440" i="3" s="1"/>
  <c r="G441" i="3"/>
  <c r="I441" i="3" s="1"/>
  <c r="G442" i="3"/>
  <c r="I442" i="3" s="1"/>
  <c r="G443" i="3"/>
  <c r="I443" i="3" s="1"/>
  <c r="G444" i="3"/>
  <c r="I444" i="3" s="1"/>
  <c r="G445" i="3"/>
  <c r="I445" i="3" s="1"/>
  <c r="G446" i="3"/>
  <c r="I446" i="3" s="1"/>
  <c r="G447" i="3"/>
  <c r="I447" i="3" s="1"/>
  <c r="G448" i="3"/>
  <c r="I448" i="3" s="1"/>
  <c r="G449" i="3"/>
  <c r="I449" i="3" s="1"/>
  <c r="G450" i="3"/>
  <c r="I450" i="3" s="1"/>
  <c r="G451" i="3"/>
  <c r="I451" i="3" s="1"/>
  <c r="G452" i="3"/>
  <c r="I452" i="3" s="1"/>
  <c r="G453" i="3"/>
  <c r="I453" i="3" s="1"/>
  <c r="G454" i="3"/>
  <c r="I454" i="3" s="1"/>
  <c r="G455" i="3"/>
  <c r="I455" i="3" s="1"/>
  <c r="G456" i="3"/>
  <c r="I456" i="3" s="1"/>
  <c r="G457" i="3"/>
  <c r="I457" i="3" s="1"/>
  <c r="G458" i="3"/>
  <c r="I458" i="3" s="1"/>
  <c r="G459" i="3"/>
  <c r="I459" i="3" s="1"/>
  <c r="G460" i="3"/>
  <c r="I460" i="3" s="1"/>
  <c r="G461" i="3"/>
  <c r="I461" i="3" s="1"/>
  <c r="G462" i="3"/>
  <c r="I462" i="3" s="1"/>
  <c r="G463" i="3"/>
  <c r="I463" i="3" s="1"/>
  <c r="G464" i="3"/>
  <c r="I464" i="3" s="1"/>
  <c r="G465" i="3"/>
  <c r="I465" i="3" s="1"/>
  <c r="G466" i="3"/>
  <c r="I466" i="3" s="1"/>
  <c r="G467" i="3"/>
  <c r="I467" i="3" s="1"/>
  <c r="G468" i="3"/>
  <c r="I468" i="3" s="1"/>
  <c r="G469" i="3"/>
  <c r="I469" i="3" s="1"/>
  <c r="G470" i="3"/>
  <c r="I470" i="3" s="1"/>
  <c r="G471" i="3"/>
  <c r="I471" i="3" s="1"/>
  <c r="G472" i="3"/>
  <c r="I472" i="3" s="1"/>
  <c r="G473" i="3"/>
  <c r="I473" i="3" s="1"/>
  <c r="G474" i="3"/>
  <c r="I474" i="3" s="1"/>
  <c r="G475" i="3"/>
  <c r="I475" i="3" s="1"/>
  <c r="G476" i="3"/>
  <c r="I476" i="3" s="1"/>
  <c r="G477" i="3"/>
  <c r="I477" i="3" s="1"/>
  <c r="G478" i="3"/>
  <c r="I478" i="3" s="1"/>
  <c r="G479" i="3"/>
  <c r="I479" i="3" s="1"/>
  <c r="G480" i="3"/>
  <c r="I480" i="3" s="1"/>
  <c r="G481" i="3"/>
  <c r="I481" i="3" s="1"/>
  <c r="G482" i="3"/>
  <c r="I482" i="3" s="1"/>
  <c r="G483" i="3"/>
  <c r="I483" i="3" s="1"/>
  <c r="G484" i="3"/>
  <c r="I484" i="3" s="1"/>
  <c r="G485" i="3"/>
  <c r="I485" i="3" s="1"/>
  <c r="G486" i="3"/>
  <c r="I486" i="3" s="1"/>
  <c r="G487" i="3"/>
  <c r="I487" i="3" s="1"/>
  <c r="G488" i="3"/>
  <c r="I488" i="3" s="1"/>
  <c r="G489" i="3"/>
  <c r="I489" i="3" s="1"/>
  <c r="G490" i="3"/>
  <c r="I490" i="3" s="1"/>
  <c r="G491" i="3"/>
  <c r="I491" i="3" s="1"/>
  <c r="G492" i="3"/>
  <c r="I492" i="3" s="1"/>
  <c r="G493" i="3"/>
  <c r="I493" i="3" s="1"/>
  <c r="G494" i="3"/>
  <c r="I494" i="3" s="1"/>
  <c r="G495" i="3"/>
  <c r="I495" i="3" s="1"/>
  <c r="G496" i="3"/>
  <c r="I496" i="3" s="1"/>
  <c r="G497" i="3"/>
  <c r="I497" i="3" s="1"/>
  <c r="G498" i="3"/>
  <c r="I498" i="3" s="1"/>
  <c r="G499" i="3"/>
  <c r="I499" i="3" s="1"/>
  <c r="G500" i="3"/>
  <c r="I500" i="3" s="1"/>
  <c r="G501" i="3"/>
  <c r="I501" i="3" s="1"/>
  <c r="G502" i="3"/>
  <c r="I502" i="3" s="1"/>
  <c r="G503" i="3"/>
  <c r="I503" i="3" s="1"/>
  <c r="G504" i="3"/>
  <c r="I504" i="3" s="1"/>
  <c r="G505" i="3"/>
  <c r="I505" i="3" s="1"/>
  <c r="G506" i="3"/>
  <c r="I506" i="3" s="1"/>
  <c r="G507" i="3"/>
  <c r="I507" i="3" s="1"/>
  <c r="G508" i="3"/>
  <c r="I508" i="3" s="1"/>
  <c r="G509" i="3"/>
  <c r="I509" i="3" s="1"/>
  <c r="G510" i="3"/>
  <c r="I510" i="3" s="1"/>
  <c r="G511" i="3"/>
  <c r="I511" i="3" s="1"/>
  <c r="G512" i="3"/>
  <c r="I512" i="3" s="1"/>
  <c r="G513" i="3"/>
  <c r="I513" i="3" s="1"/>
  <c r="G514" i="3"/>
  <c r="I514" i="3" s="1"/>
  <c r="G515" i="3"/>
  <c r="I515" i="3" s="1"/>
  <c r="G516" i="3"/>
  <c r="I516" i="3" s="1"/>
  <c r="G517" i="3"/>
  <c r="I517" i="3" s="1"/>
  <c r="G518" i="3"/>
  <c r="I518" i="3" s="1"/>
  <c r="G519" i="3"/>
  <c r="I519" i="3" s="1"/>
  <c r="G520" i="3"/>
  <c r="I520" i="3" s="1"/>
  <c r="G521" i="3"/>
  <c r="I521" i="3" s="1"/>
  <c r="G522" i="3"/>
  <c r="I522" i="3" s="1"/>
  <c r="G523" i="3"/>
  <c r="I523" i="3" s="1"/>
  <c r="G524" i="3"/>
  <c r="I524" i="3" s="1"/>
  <c r="G525" i="3"/>
  <c r="I525" i="3" s="1"/>
  <c r="G526" i="3"/>
  <c r="I526" i="3" s="1"/>
  <c r="G527" i="3"/>
  <c r="I527" i="3" s="1"/>
  <c r="G528" i="3"/>
  <c r="I528" i="3" s="1"/>
  <c r="G529" i="3"/>
  <c r="I529" i="3" s="1"/>
  <c r="G530" i="3"/>
  <c r="I530" i="3" s="1"/>
  <c r="G531" i="3"/>
  <c r="I531" i="3" s="1"/>
  <c r="G532" i="3"/>
  <c r="I532" i="3" s="1"/>
  <c r="G533" i="3"/>
  <c r="I533" i="3" s="1"/>
  <c r="G534" i="3"/>
  <c r="I534" i="3" s="1"/>
  <c r="G535" i="3"/>
  <c r="I535" i="3" s="1"/>
  <c r="G536" i="3"/>
  <c r="I536" i="3" s="1"/>
  <c r="G537" i="3"/>
  <c r="I537" i="3" s="1"/>
  <c r="G538" i="3"/>
  <c r="I538" i="3" s="1"/>
  <c r="G539" i="3"/>
  <c r="I539" i="3" s="1"/>
  <c r="G540" i="3"/>
  <c r="I540" i="3" s="1"/>
  <c r="G541" i="3"/>
  <c r="I541" i="3" s="1"/>
  <c r="G542" i="3"/>
  <c r="I542" i="3" s="1"/>
  <c r="G543" i="3"/>
  <c r="I543" i="3" s="1"/>
  <c r="G544" i="3"/>
  <c r="I544" i="3" s="1"/>
  <c r="G545" i="3"/>
  <c r="I545" i="3" s="1"/>
  <c r="G546" i="3"/>
  <c r="I546" i="3" s="1"/>
  <c r="G547" i="3"/>
  <c r="I547" i="3" s="1"/>
  <c r="G548" i="3"/>
  <c r="I548" i="3" s="1"/>
  <c r="G549" i="3"/>
  <c r="I549" i="3" s="1"/>
  <c r="G550" i="3"/>
  <c r="I550" i="3" s="1"/>
  <c r="G551" i="3"/>
  <c r="I551" i="3" s="1"/>
  <c r="G552" i="3"/>
  <c r="I552" i="3" s="1"/>
  <c r="G553" i="3"/>
  <c r="I553" i="3" s="1"/>
  <c r="G554" i="3"/>
  <c r="I554" i="3" s="1"/>
  <c r="G555" i="3"/>
  <c r="I555" i="3" s="1"/>
  <c r="G556" i="3"/>
  <c r="I556" i="3" s="1"/>
  <c r="G557" i="3"/>
  <c r="I557" i="3" s="1"/>
  <c r="G558" i="3"/>
  <c r="I558" i="3" s="1"/>
  <c r="G559" i="3"/>
  <c r="I559" i="3" s="1"/>
  <c r="G560" i="3"/>
  <c r="I560" i="3" s="1"/>
  <c r="G561" i="3"/>
  <c r="I561" i="3" s="1"/>
  <c r="G562" i="3"/>
  <c r="I562" i="3" s="1"/>
  <c r="G563" i="3"/>
  <c r="I563" i="3" s="1"/>
  <c r="G564" i="3"/>
  <c r="I564" i="3" s="1"/>
  <c r="G565" i="3"/>
  <c r="I565" i="3" s="1"/>
  <c r="G566" i="3"/>
  <c r="I566" i="3" s="1"/>
  <c r="G567" i="3"/>
  <c r="I567" i="3" s="1"/>
  <c r="G568" i="3"/>
  <c r="I568" i="3" s="1"/>
  <c r="G569" i="3"/>
  <c r="I569" i="3" s="1"/>
  <c r="G570" i="3"/>
  <c r="I570" i="3" s="1"/>
  <c r="G571" i="3"/>
  <c r="I571" i="3" s="1"/>
  <c r="G572" i="3"/>
  <c r="I572" i="3" s="1"/>
  <c r="G573" i="3"/>
  <c r="I573" i="3" s="1"/>
  <c r="G574" i="3"/>
  <c r="I574" i="3" s="1"/>
  <c r="G575" i="3"/>
  <c r="I575" i="3" s="1"/>
  <c r="G576" i="3"/>
  <c r="I576" i="3" s="1"/>
  <c r="G577" i="3"/>
  <c r="I577" i="3" s="1"/>
  <c r="G578" i="3"/>
  <c r="I578" i="3" s="1"/>
  <c r="G579" i="3"/>
  <c r="I579" i="3" s="1"/>
  <c r="G580" i="3"/>
  <c r="I580" i="3" s="1"/>
  <c r="G581" i="3"/>
  <c r="I581" i="3" s="1"/>
  <c r="G582" i="3"/>
  <c r="I582" i="3" s="1"/>
  <c r="G583" i="3"/>
  <c r="I583" i="3" s="1"/>
  <c r="G584" i="3"/>
  <c r="I584" i="3" s="1"/>
  <c r="G585" i="3"/>
  <c r="I585" i="3" s="1"/>
  <c r="G586" i="3"/>
  <c r="I586" i="3" s="1"/>
  <c r="G587" i="3"/>
  <c r="I587" i="3" s="1"/>
  <c r="G588" i="3"/>
  <c r="I588" i="3" s="1"/>
  <c r="G589" i="3"/>
  <c r="I589" i="3" s="1"/>
  <c r="G590" i="3"/>
  <c r="I590" i="3" s="1"/>
  <c r="G591" i="3"/>
  <c r="I591" i="3" s="1"/>
  <c r="G592" i="3"/>
  <c r="I592" i="3" s="1"/>
  <c r="G593" i="3"/>
  <c r="I593" i="3" s="1"/>
  <c r="G594" i="3"/>
  <c r="I594" i="3" s="1"/>
  <c r="G595" i="3"/>
  <c r="I595" i="3" s="1"/>
  <c r="G596" i="3"/>
  <c r="I596" i="3" s="1"/>
  <c r="G597" i="3"/>
  <c r="I597" i="3" s="1"/>
  <c r="G598" i="3"/>
  <c r="I598" i="3" s="1"/>
  <c r="G599" i="3"/>
  <c r="I599" i="3" s="1"/>
  <c r="G600" i="3"/>
  <c r="I600" i="3" s="1"/>
  <c r="G601" i="3"/>
  <c r="I601" i="3" s="1"/>
  <c r="G602" i="3"/>
  <c r="I602" i="3" s="1"/>
  <c r="G603" i="3"/>
  <c r="I603" i="3" s="1"/>
  <c r="G604" i="3"/>
  <c r="I604" i="3" s="1"/>
  <c r="G605" i="3"/>
  <c r="I605" i="3" s="1"/>
  <c r="G606" i="3"/>
  <c r="I606" i="3" s="1"/>
  <c r="G607" i="3"/>
  <c r="I607" i="3" s="1"/>
  <c r="G608" i="3"/>
  <c r="I608" i="3" s="1"/>
  <c r="G609" i="3"/>
  <c r="I609" i="3" s="1"/>
  <c r="G610" i="3"/>
  <c r="I610" i="3" s="1"/>
  <c r="G611" i="3"/>
  <c r="I611" i="3" s="1"/>
  <c r="G612" i="3"/>
  <c r="I612" i="3" s="1"/>
  <c r="G613" i="3"/>
  <c r="I613" i="3" s="1"/>
  <c r="G614" i="3"/>
  <c r="I614" i="3" s="1"/>
  <c r="G615" i="3"/>
  <c r="I615" i="3" s="1"/>
  <c r="G616" i="3"/>
  <c r="I616" i="3" s="1"/>
  <c r="G617" i="3"/>
  <c r="I617" i="3" s="1"/>
  <c r="G618" i="3"/>
  <c r="I618" i="3" s="1"/>
  <c r="G619" i="3"/>
  <c r="I619" i="3" s="1"/>
  <c r="G620" i="3"/>
  <c r="I620" i="3" s="1"/>
  <c r="G621" i="3"/>
  <c r="I621" i="3" s="1"/>
  <c r="G622" i="3"/>
  <c r="I622" i="3" s="1"/>
  <c r="G623" i="3"/>
  <c r="I623" i="3" s="1"/>
  <c r="G624" i="3"/>
  <c r="I624" i="3" s="1"/>
  <c r="G625" i="3"/>
  <c r="I625" i="3" s="1"/>
  <c r="G626" i="3"/>
  <c r="I626" i="3" s="1"/>
  <c r="G627" i="3"/>
  <c r="I627" i="3" s="1"/>
  <c r="G628" i="3"/>
  <c r="I628" i="3" s="1"/>
  <c r="G629" i="3"/>
  <c r="I629" i="3" s="1"/>
  <c r="G630" i="3"/>
  <c r="I630" i="3" s="1"/>
  <c r="G631" i="3"/>
  <c r="I631" i="3" s="1"/>
  <c r="G632" i="3"/>
  <c r="I632" i="3" s="1"/>
  <c r="G633" i="3"/>
  <c r="I633" i="3" s="1"/>
  <c r="G634" i="3"/>
  <c r="I634" i="3" s="1"/>
  <c r="G635" i="3"/>
  <c r="I635" i="3" s="1"/>
  <c r="G636" i="3"/>
  <c r="I636" i="3" s="1"/>
  <c r="G637" i="3"/>
  <c r="I637" i="3" s="1"/>
  <c r="G638" i="3"/>
  <c r="I638" i="3" s="1"/>
  <c r="G639" i="3"/>
  <c r="I639" i="3" s="1"/>
  <c r="G640" i="3"/>
  <c r="I640" i="3" s="1"/>
  <c r="G641" i="3"/>
  <c r="I641" i="3" s="1"/>
  <c r="G642" i="3"/>
  <c r="I642" i="3" s="1"/>
  <c r="G643" i="3"/>
  <c r="I643" i="3" s="1"/>
  <c r="G644" i="3"/>
  <c r="I644" i="3" s="1"/>
  <c r="G645" i="3"/>
  <c r="I645" i="3" s="1"/>
  <c r="G646" i="3"/>
  <c r="I646" i="3" s="1"/>
  <c r="G647" i="3"/>
  <c r="I647" i="3" s="1"/>
  <c r="G648" i="3"/>
  <c r="I648" i="3" s="1"/>
  <c r="G649" i="3"/>
  <c r="I649" i="3" s="1"/>
  <c r="G650" i="3"/>
  <c r="I650" i="3" s="1"/>
  <c r="G651" i="3"/>
  <c r="I651" i="3" s="1"/>
  <c r="G652" i="3"/>
  <c r="I652" i="3" s="1"/>
  <c r="G653" i="3"/>
  <c r="I653" i="3" s="1"/>
  <c r="G654" i="3"/>
  <c r="I654" i="3" s="1"/>
  <c r="G655" i="3"/>
  <c r="I655" i="3" s="1"/>
  <c r="G656" i="3"/>
  <c r="I656" i="3" s="1"/>
  <c r="G657" i="3"/>
  <c r="I657" i="3" s="1"/>
  <c r="G658" i="3"/>
  <c r="I658" i="3" s="1"/>
  <c r="G659" i="3"/>
  <c r="I659" i="3" s="1"/>
  <c r="G660" i="3"/>
  <c r="I660" i="3" s="1"/>
  <c r="G661" i="3"/>
  <c r="I661" i="3" s="1"/>
  <c r="G662" i="3"/>
  <c r="I662" i="3" s="1"/>
  <c r="G663" i="3"/>
  <c r="I663" i="3" s="1"/>
  <c r="G664" i="3"/>
  <c r="I664" i="3" s="1"/>
  <c r="G665" i="3"/>
  <c r="I665" i="3" s="1"/>
  <c r="G666" i="3"/>
  <c r="I666" i="3" s="1"/>
  <c r="G667" i="3"/>
  <c r="I667" i="3" s="1"/>
  <c r="G668" i="3"/>
  <c r="I668" i="3" s="1"/>
  <c r="G669" i="3"/>
  <c r="I669" i="3" s="1"/>
  <c r="G670" i="3"/>
  <c r="I670" i="3" s="1"/>
  <c r="G671" i="3"/>
  <c r="I671" i="3" s="1"/>
  <c r="G672" i="3"/>
  <c r="I672" i="3" s="1"/>
  <c r="G673" i="3"/>
  <c r="I673" i="3" s="1"/>
  <c r="G674" i="3"/>
  <c r="I674" i="3" s="1"/>
  <c r="G675" i="3"/>
  <c r="I675" i="3" s="1"/>
  <c r="G676" i="3"/>
  <c r="I676" i="3" s="1"/>
  <c r="G677" i="3"/>
  <c r="I677" i="3" s="1"/>
  <c r="G678" i="3"/>
  <c r="I678" i="3" s="1"/>
  <c r="G679" i="3"/>
  <c r="I679" i="3" s="1"/>
  <c r="G680" i="3"/>
  <c r="I680" i="3" s="1"/>
  <c r="G681" i="3"/>
  <c r="I681" i="3" s="1"/>
  <c r="G682" i="3"/>
  <c r="I682" i="3" s="1"/>
  <c r="G683" i="3"/>
  <c r="I683" i="3" s="1"/>
  <c r="G684" i="3"/>
  <c r="I684" i="3" s="1"/>
  <c r="G685" i="3"/>
  <c r="I685" i="3" s="1"/>
  <c r="G686" i="3"/>
  <c r="I686" i="3" s="1"/>
  <c r="G687" i="3"/>
  <c r="I687" i="3" s="1"/>
  <c r="G688" i="3"/>
  <c r="I688" i="3" s="1"/>
  <c r="G689" i="3"/>
  <c r="I689" i="3" s="1"/>
  <c r="G690" i="3"/>
  <c r="I690" i="3" s="1"/>
  <c r="G691" i="3"/>
  <c r="I691" i="3" s="1"/>
  <c r="G692" i="3"/>
  <c r="I692" i="3" s="1"/>
  <c r="G693" i="3"/>
  <c r="I693" i="3" s="1"/>
  <c r="G694" i="3"/>
  <c r="I694" i="3" s="1"/>
  <c r="G695" i="3"/>
  <c r="I695" i="3" s="1"/>
  <c r="G696" i="3"/>
  <c r="I696" i="3" s="1"/>
  <c r="G697" i="3"/>
  <c r="I697" i="3" s="1"/>
  <c r="G698" i="3"/>
  <c r="I698" i="3" s="1"/>
  <c r="G699" i="3"/>
  <c r="I699" i="3" s="1"/>
  <c r="G700" i="3"/>
  <c r="I700" i="3" s="1"/>
  <c r="G701" i="3"/>
  <c r="I701" i="3" s="1"/>
  <c r="G702" i="3"/>
  <c r="I702" i="3" s="1"/>
  <c r="G703" i="3"/>
  <c r="I703" i="3" s="1"/>
  <c r="G704" i="3"/>
  <c r="I704" i="3" s="1"/>
  <c r="G705" i="3"/>
  <c r="I705" i="3" s="1"/>
  <c r="G706" i="3"/>
  <c r="I706" i="3" s="1"/>
  <c r="G707" i="3"/>
  <c r="I707" i="3" s="1"/>
  <c r="G708" i="3"/>
  <c r="I708" i="3" s="1"/>
  <c r="G709" i="3"/>
  <c r="I709" i="3" s="1"/>
  <c r="G710" i="3"/>
  <c r="I710" i="3" s="1"/>
  <c r="G711" i="3"/>
  <c r="I711" i="3" s="1"/>
  <c r="G712" i="3"/>
  <c r="I712" i="3" s="1"/>
  <c r="G713" i="3"/>
  <c r="I713" i="3" s="1"/>
  <c r="G714" i="3"/>
  <c r="I714" i="3" s="1"/>
  <c r="G715" i="3"/>
  <c r="I715" i="3" s="1"/>
  <c r="G716" i="3"/>
  <c r="I716" i="3" s="1"/>
  <c r="G717" i="3"/>
  <c r="I717" i="3" s="1"/>
  <c r="G718" i="3"/>
  <c r="I718" i="3" s="1"/>
  <c r="G719" i="3"/>
  <c r="I719" i="3" s="1"/>
  <c r="G720" i="3"/>
  <c r="I720" i="3" s="1"/>
  <c r="G721" i="3"/>
  <c r="I721" i="3" s="1"/>
  <c r="G722" i="3"/>
  <c r="I722" i="3" s="1"/>
  <c r="G723" i="3"/>
  <c r="I723" i="3" s="1"/>
  <c r="G724" i="3"/>
  <c r="I724" i="3" s="1"/>
  <c r="G725" i="3"/>
  <c r="I725" i="3" s="1"/>
  <c r="G726" i="3"/>
  <c r="I726" i="3" s="1"/>
  <c r="G727" i="3"/>
  <c r="I727" i="3" s="1"/>
  <c r="G728" i="3"/>
  <c r="I728" i="3" s="1"/>
  <c r="G729" i="3"/>
  <c r="I729" i="3" s="1"/>
  <c r="G730" i="3"/>
  <c r="I730" i="3" s="1"/>
  <c r="G731" i="3"/>
  <c r="I731" i="3" s="1"/>
  <c r="G732" i="3"/>
  <c r="I732" i="3" s="1"/>
  <c r="G733" i="3"/>
  <c r="I733" i="3" s="1"/>
  <c r="G734" i="3"/>
  <c r="I734" i="3" s="1"/>
  <c r="G735" i="3"/>
  <c r="I735" i="3" s="1"/>
  <c r="G736" i="3"/>
  <c r="I736" i="3" s="1"/>
  <c r="G737" i="3"/>
  <c r="I737" i="3" s="1"/>
  <c r="G738" i="3"/>
  <c r="I738" i="3" s="1"/>
  <c r="G739" i="3"/>
  <c r="I739" i="3" s="1"/>
  <c r="G740" i="3"/>
  <c r="I740" i="3" s="1"/>
  <c r="G741" i="3"/>
  <c r="I741" i="3" s="1"/>
  <c r="G742" i="3"/>
  <c r="I742" i="3" s="1"/>
  <c r="G743" i="3"/>
  <c r="I743" i="3" s="1"/>
  <c r="G744" i="3"/>
  <c r="I744" i="3" s="1"/>
  <c r="G745" i="3"/>
  <c r="I745" i="3" s="1"/>
  <c r="G746" i="3"/>
  <c r="I746" i="3" s="1"/>
  <c r="G747" i="3"/>
  <c r="I747" i="3" s="1"/>
  <c r="G748" i="3"/>
  <c r="I748" i="3" s="1"/>
  <c r="G749" i="3"/>
  <c r="I749" i="3" s="1"/>
  <c r="G750" i="3"/>
  <c r="I750" i="3" s="1"/>
  <c r="G751" i="3"/>
  <c r="I751" i="3" s="1"/>
  <c r="G752" i="3"/>
  <c r="I752" i="3" s="1"/>
  <c r="G753" i="3"/>
  <c r="I753" i="3" s="1"/>
  <c r="G754" i="3"/>
  <c r="I754" i="3" s="1"/>
  <c r="G755" i="3"/>
  <c r="I755" i="3" s="1"/>
  <c r="G756" i="3"/>
  <c r="I756" i="3" s="1"/>
  <c r="G757" i="3"/>
  <c r="I757" i="3" s="1"/>
  <c r="G758" i="3"/>
  <c r="I758" i="3" s="1"/>
  <c r="G759" i="3"/>
  <c r="I759" i="3" s="1"/>
  <c r="G760" i="3"/>
  <c r="I760" i="3" s="1"/>
  <c r="G761" i="3"/>
  <c r="I761" i="3" s="1"/>
  <c r="G762" i="3"/>
  <c r="I762" i="3" s="1"/>
  <c r="G763" i="3"/>
  <c r="I763" i="3" s="1"/>
  <c r="G764" i="3"/>
  <c r="I764" i="3" s="1"/>
  <c r="G765" i="3"/>
  <c r="I765" i="3" s="1"/>
  <c r="G766" i="3"/>
  <c r="I766" i="3" s="1"/>
  <c r="G767" i="3"/>
  <c r="I767" i="3" s="1"/>
  <c r="G768" i="3"/>
  <c r="I768" i="3" s="1"/>
  <c r="G769" i="3"/>
  <c r="I769" i="3" s="1"/>
  <c r="G770" i="3"/>
  <c r="I770" i="3" s="1"/>
  <c r="G771" i="3"/>
  <c r="I771" i="3" s="1"/>
  <c r="G772" i="3"/>
  <c r="I772" i="3" s="1"/>
  <c r="G773" i="3"/>
  <c r="I773" i="3" s="1"/>
  <c r="G774" i="3"/>
  <c r="I774" i="3" s="1"/>
  <c r="G775" i="3"/>
  <c r="I775" i="3" s="1"/>
  <c r="G776" i="3"/>
  <c r="I776" i="3" s="1"/>
  <c r="G777" i="3"/>
  <c r="I777" i="3" s="1"/>
  <c r="G778" i="3"/>
  <c r="I778" i="3" s="1"/>
  <c r="G779" i="3"/>
  <c r="I779" i="3" s="1"/>
  <c r="G780" i="3"/>
  <c r="I780" i="3" s="1"/>
  <c r="G781" i="3"/>
  <c r="I781" i="3" s="1"/>
  <c r="G782" i="3"/>
  <c r="I782" i="3" s="1"/>
  <c r="G783" i="3"/>
  <c r="I783" i="3" s="1"/>
  <c r="G784" i="3"/>
  <c r="I784" i="3" s="1"/>
  <c r="G785" i="3"/>
  <c r="I785" i="3" s="1"/>
  <c r="G786" i="3"/>
  <c r="I786" i="3" s="1"/>
  <c r="G787" i="3"/>
  <c r="I787" i="3" s="1"/>
  <c r="G788" i="3"/>
  <c r="I788" i="3" s="1"/>
  <c r="G789" i="3"/>
  <c r="I789" i="3" s="1"/>
  <c r="G790" i="3"/>
  <c r="I790" i="3" s="1"/>
  <c r="G791" i="3"/>
  <c r="I791" i="3" s="1"/>
  <c r="G792" i="3"/>
  <c r="I792" i="3" s="1"/>
  <c r="G793" i="3"/>
  <c r="I793" i="3" s="1"/>
  <c r="G794" i="3"/>
  <c r="I794" i="3" s="1"/>
  <c r="G795" i="3"/>
  <c r="I795" i="3" s="1"/>
  <c r="G796" i="3"/>
  <c r="I796" i="3" s="1"/>
  <c r="G797" i="3"/>
  <c r="I797" i="3" s="1"/>
  <c r="G798" i="3"/>
  <c r="I798" i="3" s="1"/>
  <c r="G799" i="3"/>
  <c r="I799" i="3" s="1"/>
  <c r="G800" i="3"/>
  <c r="I800" i="3" s="1"/>
  <c r="G801" i="3"/>
  <c r="I801" i="3" s="1"/>
  <c r="G802" i="3"/>
  <c r="I802" i="3" s="1"/>
  <c r="G803" i="3"/>
  <c r="I803" i="3" s="1"/>
  <c r="G804" i="3"/>
  <c r="I804" i="3" s="1"/>
  <c r="G805" i="3"/>
  <c r="I805" i="3" s="1"/>
  <c r="G806" i="3"/>
  <c r="I806" i="3" s="1"/>
  <c r="G807" i="3"/>
  <c r="I807" i="3" s="1"/>
  <c r="G808" i="3"/>
  <c r="I808" i="3" s="1"/>
  <c r="G809" i="3"/>
  <c r="I809" i="3" s="1"/>
  <c r="G810" i="3"/>
  <c r="I810" i="3" s="1"/>
  <c r="G811" i="3"/>
  <c r="I811" i="3" s="1"/>
  <c r="G812" i="3"/>
  <c r="I812" i="3" s="1"/>
  <c r="G813" i="3"/>
  <c r="I813" i="3" s="1"/>
  <c r="G814" i="3"/>
  <c r="I814" i="3" s="1"/>
  <c r="G815" i="3"/>
  <c r="I815" i="3" s="1"/>
  <c r="G816" i="3"/>
  <c r="I816" i="3" s="1"/>
  <c r="G817" i="3"/>
  <c r="I817" i="3" s="1"/>
  <c r="G818" i="3"/>
  <c r="I818" i="3" s="1"/>
  <c r="G819" i="3"/>
  <c r="I819" i="3" s="1"/>
  <c r="G820" i="3"/>
  <c r="I820" i="3" s="1"/>
  <c r="G821" i="3"/>
  <c r="I821" i="3" s="1"/>
  <c r="G822" i="3"/>
  <c r="I822" i="3" s="1"/>
  <c r="G823" i="3"/>
  <c r="I823" i="3" s="1"/>
  <c r="G824" i="3"/>
  <c r="I824" i="3" s="1"/>
  <c r="G825" i="3"/>
  <c r="I825" i="3" s="1"/>
  <c r="G826" i="3"/>
  <c r="I826" i="3" s="1"/>
  <c r="G827" i="3"/>
  <c r="I827" i="3" s="1"/>
  <c r="G828" i="3"/>
  <c r="I828" i="3" s="1"/>
  <c r="G829" i="3"/>
  <c r="I829" i="3" s="1"/>
  <c r="G830" i="3"/>
  <c r="I830" i="3" s="1"/>
  <c r="G831" i="3"/>
  <c r="I831" i="3" s="1"/>
  <c r="G832" i="3"/>
  <c r="I832" i="3" s="1"/>
  <c r="G833" i="3"/>
  <c r="I833" i="3" s="1"/>
  <c r="G834" i="3"/>
  <c r="I834" i="3" s="1"/>
  <c r="G835" i="3"/>
  <c r="I835" i="3" s="1"/>
  <c r="G836" i="3"/>
  <c r="I836" i="3" s="1"/>
  <c r="G837" i="3"/>
  <c r="I837" i="3" s="1"/>
  <c r="G838" i="3"/>
  <c r="I838" i="3" s="1"/>
  <c r="G839" i="3"/>
  <c r="I839" i="3" s="1"/>
  <c r="G840" i="3"/>
  <c r="I840" i="3" s="1"/>
  <c r="G841" i="3"/>
  <c r="I841" i="3" s="1"/>
  <c r="G842" i="3"/>
  <c r="I842" i="3" s="1"/>
  <c r="G843" i="3"/>
  <c r="I843" i="3" s="1"/>
  <c r="G844" i="3"/>
  <c r="I844" i="3" s="1"/>
  <c r="G845" i="3"/>
  <c r="I845" i="3" s="1"/>
  <c r="G846" i="3"/>
  <c r="I846" i="3" s="1"/>
  <c r="G847" i="3"/>
  <c r="I847" i="3" s="1"/>
  <c r="G848" i="3"/>
  <c r="I848" i="3" s="1"/>
  <c r="G849" i="3"/>
  <c r="I849" i="3" s="1"/>
  <c r="G850" i="3"/>
  <c r="I850" i="3" s="1"/>
  <c r="G851" i="3"/>
  <c r="I851" i="3" s="1"/>
  <c r="G852" i="3"/>
  <c r="I852" i="3" s="1"/>
  <c r="G853" i="3"/>
  <c r="I853" i="3" s="1"/>
  <c r="G854" i="3"/>
  <c r="I854" i="3" s="1"/>
  <c r="G855" i="3"/>
  <c r="I855" i="3" s="1"/>
  <c r="G856" i="3"/>
  <c r="I856" i="3" s="1"/>
  <c r="G857" i="3"/>
  <c r="I857" i="3" s="1"/>
  <c r="G858" i="3"/>
  <c r="I858" i="3" s="1"/>
  <c r="G859" i="3"/>
  <c r="I859" i="3" s="1"/>
  <c r="G860" i="3"/>
  <c r="I860" i="3" s="1"/>
  <c r="G861" i="3"/>
  <c r="I861" i="3" s="1"/>
  <c r="G862" i="3"/>
  <c r="I862" i="3" s="1"/>
  <c r="G863" i="3"/>
  <c r="I863" i="3" s="1"/>
  <c r="G864" i="3"/>
  <c r="I864" i="3" s="1"/>
  <c r="G865" i="3"/>
  <c r="I865" i="3" s="1"/>
  <c r="G866" i="3"/>
  <c r="I866" i="3" s="1"/>
  <c r="G867" i="3"/>
  <c r="I867" i="3" s="1"/>
  <c r="G868" i="3"/>
  <c r="I868" i="3" s="1"/>
  <c r="G869" i="3"/>
  <c r="I869" i="3" s="1"/>
  <c r="G870" i="3"/>
  <c r="I870" i="3" s="1"/>
  <c r="G871" i="3"/>
  <c r="I871" i="3" s="1"/>
  <c r="G872" i="3"/>
  <c r="I872" i="3" s="1"/>
  <c r="G873" i="3"/>
  <c r="I873" i="3" s="1"/>
  <c r="G874" i="3"/>
  <c r="I874" i="3" s="1"/>
  <c r="G875" i="3"/>
  <c r="I875" i="3" s="1"/>
  <c r="G876" i="3"/>
  <c r="I876" i="3" s="1"/>
  <c r="G877" i="3"/>
  <c r="I877" i="3" s="1"/>
  <c r="G878" i="3"/>
  <c r="I878" i="3" s="1"/>
  <c r="G879" i="3"/>
  <c r="I879" i="3" s="1"/>
  <c r="G880" i="3"/>
  <c r="I880" i="3" s="1"/>
  <c r="G881" i="3"/>
  <c r="I881" i="3" s="1"/>
  <c r="G882" i="3"/>
  <c r="I882" i="3" s="1"/>
  <c r="G883" i="3"/>
  <c r="I883" i="3" s="1"/>
  <c r="G884" i="3"/>
  <c r="I884" i="3" s="1"/>
  <c r="G885" i="3"/>
  <c r="I885" i="3" s="1"/>
  <c r="G886" i="3"/>
  <c r="I886" i="3" s="1"/>
  <c r="G887" i="3"/>
  <c r="I887" i="3" s="1"/>
  <c r="G888" i="3"/>
  <c r="I888" i="3" s="1"/>
  <c r="G889" i="3"/>
  <c r="I889" i="3" s="1"/>
  <c r="G890" i="3"/>
  <c r="I890" i="3" s="1"/>
  <c r="G891" i="3"/>
  <c r="I891" i="3" s="1"/>
  <c r="G892" i="3"/>
  <c r="I892" i="3" s="1"/>
  <c r="G893" i="3"/>
  <c r="I893" i="3" s="1"/>
  <c r="G894" i="3"/>
  <c r="I894" i="3" s="1"/>
  <c r="G895" i="3"/>
  <c r="I895" i="3" s="1"/>
  <c r="G896" i="3"/>
  <c r="I896" i="3" s="1"/>
  <c r="G897" i="3"/>
  <c r="I897" i="3" s="1"/>
  <c r="G898" i="3"/>
  <c r="I898" i="3" s="1"/>
  <c r="G899" i="3"/>
  <c r="I899" i="3" s="1"/>
  <c r="G900" i="3"/>
  <c r="I900" i="3" s="1"/>
  <c r="G901" i="3"/>
  <c r="I901" i="3" s="1"/>
  <c r="G902" i="3"/>
  <c r="I902" i="3" s="1"/>
  <c r="G903" i="3"/>
  <c r="I903" i="3" s="1"/>
  <c r="G904" i="3"/>
  <c r="I904" i="3" s="1"/>
  <c r="G905" i="3"/>
  <c r="I905" i="3" s="1"/>
  <c r="G906" i="3"/>
  <c r="I906" i="3" s="1"/>
  <c r="G907" i="3"/>
  <c r="I907" i="3" s="1"/>
  <c r="G908" i="3"/>
  <c r="I908" i="3" s="1"/>
  <c r="G909" i="3"/>
  <c r="I909" i="3" s="1"/>
  <c r="G910" i="3"/>
  <c r="I910" i="3" s="1"/>
  <c r="G911" i="3"/>
  <c r="I911" i="3" s="1"/>
  <c r="G912" i="3"/>
  <c r="I912" i="3" s="1"/>
  <c r="G913" i="3"/>
  <c r="I913" i="3" s="1"/>
  <c r="G914" i="3"/>
  <c r="I914" i="3" s="1"/>
  <c r="G915" i="3"/>
  <c r="I915" i="3" s="1"/>
  <c r="G916" i="3"/>
  <c r="I916" i="3" s="1"/>
  <c r="G917" i="3"/>
  <c r="I917" i="3" s="1"/>
  <c r="G918" i="3"/>
  <c r="I918" i="3" s="1"/>
  <c r="G919" i="3"/>
  <c r="I919" i="3" s="1"/>
  <c r="G920" i="3"/>
  <c r="I920" i="3" s="1"/>
  <c r="G921" i="3"/>
  <c r="I921" i="3" s="1"/>
  <c r="G922" i="3"/>
  <c r="I922" i="3" s="1"/>
  <c r="G923" i="3"/>
  <c r="I923" i="3" s="1"/>
  <c r="G924" i="3"/>
  <c r="I924" i="3" s="1"/>
  <c r="G925" i="3"/>
  <c r="I925" i="3" s="1"/>
  <c r="G926" i="3"/>
  <c r="I926" i="3" s="1"/>
  <c r="G927" i="3"/>
  <c r="I927" i="3" s="1"/>
  <c r="G928" i="3"/>
  <c r="I928" i="3" s="1"/>
  <c r="G929" i="3"/>
  <c r="I929" i="3" s="1"/>
  <c r="G930" i="3"/>
  <c r="I930" i="3" s="1"/>
  <c r="G931" i="3"/>
  <c r="I931" i="3" s="1"/>
  <c r="G932" i="3"/>
  <c r="I932" i="3" s="1"/>
  <c r="G933" i="3"/>
  <c r="I933" i="3" s="1"/>
  <c r="G934" i="3"/>
  <c r="I934" i="3" s="1"/>
  <c r="G935" i="3"/>
  <c r="I935" i="3" s="1"/>
  <c r="G936" i="3"/>
  <c r="I936" i="3" s="1"/>
  <c r="G937" i="3"/>
  <c r="I937" i="3" s="1"/>
  <c r="G938" i="3"/>
  <c r="I938" i="3" s="1"/>
  <c r="G939" i="3"/>
  <c r="I939" i="3" s="1"/>
  <c r="G940" i="3"/>
  <c r="I940" i="3" s="1"/>
  <c r="G941" i="3"/>
  <c r="I941" i="3" s="1"/>
  <c r="G942" i="3"/>
  <c r="I942" i="3" s="1"/>
  <c r="G943" i="3"/>
  <c r="I943" i="3" s="1"/>
  <c r="G944" i="3"/>
  <c r="I944" i="3" s="1"/>
  <c r="G945" i="3"/>
  <c r="I945" i="3" s="1"/>
  <c r="G946" i="3"/>
  <c r="I946" i="3" s="1"/>
  <c r="G947" i="3"/>
  <c r="I947" i="3" s="1"/>
  <c r="G948" i="3"/>
  <c r="I948" i="3" s="1"/>
  <c r="G949" i="3"/>
  <c r="I949" i="3" s="1"/>
  <c r="G950" i="3"/>
  <c r="I950" i="3" s="1"/>
  <c r="G951" i="3"/>
  <c r="I951" i="3" s="1"/>
  <c r="G952" i="3"/>
  <c r="I952" i="3" s="1"/>
  <c r="G953" i="3"/>
  <c r="I953" i="3" s="1"/>
  <c r="G954" i="3"/>
  <c r="I954" i="3" s="1"/>
  <c r="G955" i="3"/>
  <c r="I955" i="3" s="1"/>
  <c r="G956" i="3"/>
  <c r="I956" i="3" s="1"/>
  <c r="G957" i="3"/>
  <c r="I957" i="3" s="1"/>
  <c r="G958" i="3"/>
  <c r="I958" i="3" s="1"/>
  <c r="G959" i="3"/>
  <c r="I959" i="3" s="1"/>
  <c r="G960" i="3"/>
  <c r="I960" i="3" s="1"/>
  <c r="G961" i="3"/>
  <c r="I961" i="3" s="1"/>
  <c r="G962" i="3"/>
  <c r="I962" i="3" s="1"/>
  <c r="G963" i="3"/>
  <c r="I963" i="3" s="1"/>
  <c r="G964" i="3"/>
  <c r="I964" i="3" s="1"/>
  <c r="G965" i="3"/>
  <c r="I965" i="3" s="1"/>
  <c r="G966" i="3"/>
  <c r="I966" i="3" s="1"/>
  <c r="G967" i="3"/>
  <c r="I967" i="3" s="1"/>
  <c r="G968" i="3"/>
  <c r="I968" i="3" s="1"/>
  <c r="G969" i="3"/>
  <c r="I969" i="3" s="1"/>
  <c r="G970" i="3"/>
  <c r="I970" i="3" s="1"/>
  <c r="G971" i="3"/>
  <c r="I971" i="3" s="1"/>
  <c r="G972" i="3"/>
  <c r="I972" i="3" s="1"/>
  <c r="G973" i="3"/>
  <c r="I973" i="3" s="1"/>
  <c r="G974" i="3"/>
  <c r="I974" i="3" s="1"/>
  <c r="G975" i="3"/>
  <c r="I975" i="3" s="1"/>
  <c r="G976" i="3"/>
  <c r="I976" i="3" s="1"/>
  <c r="G977" i="3"/>
  <c r="I977" i="3" s="1"/>
  <c r="G978" i="3"/>
  <c r="I978" i="3" s="1"/>
  <c r="G979" i="3"/>
  <c r="I979" i="3" s="1"/>
  <c r="G980" i="3"/>
  <c r="I980" i="3" s="1"/>
  <c r="G981" i="3"/>
  <c r="I981" i="3" s="1"/>
  <c r="G982" i="3"/>
  <c r="I982" i="3" s="1"/>
  <c r="G983" i="3"/>
  <c r="I983" i="3" s="1"/>
  <c r="G984" i="3"/>
  <c r="I984" i="3" s="1"/>
  <c r="G985" i="3"/>
  <c r="I985" i="3" s="1"/>
  <c r="G986" i="3"/>
  <c r="I986" i="3" s="1"/>
  <c r="G987" i="3"/>
  <c r="I987" i="3" s="1"/>
  <c r="G988" i="3"/>
  <c r="I988" i="3" s="1"/>
  <c r="G989" i="3"/>
  <c r="I989" i="3" s="1"/>
  <c r="G990" i="3"/>
  <c r="I990" i="3" s="1"/>
  <c r="G991" i="3"/>
  <c r="I991" i="3" s="1"/>
  <c r="G992" i="3"/>
  <c r="I992" i="3" s="1"/>
  <c r="G993" i="3"/>
  <c r="I993" i="3" s="1"/>
  <c r="G994" i="3"/>
  <c r="I994" i="3" s="1"/>
  <c r="G995" i="3"/>
  <c r="I995" i="3" s="1"/>
  <c r="G996" i="3"/>
  <c r="I996" i="3" s="1"/>
  <c r="G997" i="3"/>
  <c r="I997" i="3" s="1"/>
  <c r="G998" i="3"/>
  <c r="I998" i="3" s="1"/>
  <c r="G999" i="3"/>
  <c r="I999" i="3" s="1"/>
  <c r="G1000" i="3"/>
  <c r="I1000" i="3" s="1"/>
  <c r="G1001" i="3"/>
  <c r="I1001" i="3" s="1"/>
  <c r="G1002" i="3"/>
  <c r="I1002" i="3" s="1"/>
  <c r="G1003" i="3"/>
  <c r="I1003" i="3" s="1"/>
  <c r="G1004" i="3"/>
  <c r="I1004" i="3" s="1"/>
  <c r="G1005" i="3"/>
  <c r="I1005" i="3" s="1"/>
  <c r="G1006" i="3"/>
  <c r="I1006" i="3" s="1"/>
  <c r="G1007" i="3"/>
  <c r="I1007" i="3" s="1"/>
  <c r="G1008" i="3"/>
  <c r="I1008" i="3" s="1"/>
  <c r="G1009" i="3"/>
  <c r="I1009" i="3" s="1"/>
  <c r="G1010" i="3"/>
  <c r="I1010" i="3" s="1"/>
  <c r="G1011" i="3"/>
  <c r="I1011" i="3" s="1"/>
  <c r="G1012" i="3"/>
  <c r="I1012" i="3" s="1"/>
  <c r="G1013" i="3"/>
  <c r="I1013" i="3" s="1"/>
  <c r="G1014" i="3"/>
  <c r="I1014" i="3" s="1"/>
  <c r="G1015" i="3"/>
  <c r="I1015" i="3" s="1"/>
  <c r="G1016" i="3"/>
  <c r="I1016" i="3" s="1"/>
  <c r="G1017" i="3"/>
  <c r="I1017" i="3" s="1"/>
  <c r="G1018" i="3"/>
  <c r="I1018" i="3" s="1"/>
  <c r="G1019" i="3"/>
  <c r="I1019" i="3" s="1"/>
  <c r="G1020" i="3"/>
  <c r="I1020" i="3" s="1"/>
  <c r="G1021" i="3"/>
  <c r="I1021" i="3" s="1"/>
  <c r="G1022" i="3"/>
  <c r="I1022" i="3" s="1"/>
  <c r="G1023" i="3"/>
  <c r="I1023" i="3" s="1"/>
  <c r="G1024" i="3"/>
  <c r="I1024" i="3" s="1"/>
  <c r="G1025" i="3"/>
  <c r="I1025" i="3" s="1"/>
  <c r="G1026" i="3"/>
  <c r="I1026" i="3" s="1"/>
  <c r="G1027" i="3"/>
  <c r="I1027" i="3" s="1"/>
  <c r="G1028" i="3"/>
  <c r="I1028" i="3" s="1"/>
  <c r="G1029" i="3"/>
  <c r="I1029" i="3" s="1"/>
  <c r="G1030" i="3"/>
  <c r="I1030" i="3" s="1"/>
  <c r="G1031" i="3"/>
  <c r="I1031" i="3" s="1"/>
  <c r="G1032" i="3"/>
  <c r="I1032" i="3" s="1"/>
  <c r="G1033" i="3"/>
  <c r="I1033" i="3" s="1"/>
  <c r="G1034" i="3"/>
  <c r="I1034" i="3" s="1"/>
  <c r="G1035" i="3"/>
  <c r="I1035" i="3" s="1"/>
  <c r="G1036" i="3"/>
  <c r="I1036" i="3" s="1"/>
  <c r="G1037" i="3"/>
  <c r="I1037" i="3" s="1"/>
  <c r="G1038" i="3"/>
  <c r="I1038" i="3" s="1"/>
  <c r="G1039" i="3"/>
  <c r="I1039" i="3" s="1"/>
  <c r="G1040" i="3"/>
  <c r="I1040" i="3" s="1"/>
  <c r="G1041" i="3"/>
  <c r="I1041" i="3" s="1"/>
  <c r="G1042" i="3"/>
  <c r="I1042" i="3" s="1"/>
  <c r="G1043" i="3"/>
  <c r="I1043" i="3" s="1"/>
  <c r="G1044" i="3"/>
  <c r="I1044" i="3" s="1"/>
  <c r="G1045" i="3"/>
  <c r="I1045" i="3" s="1"/>
  <c r="G1046" i="3"/>
  <c r="I1046" i="3" s="1"/>
  <c r="G1047" i="3"/>
  <c r="I1047" i="3" s="1"/>
  <c r="G1048" i="3"/>
  <c r="I1048" i="3" s="1"/>
  <c r="G1049" i="3"/>
  <c r="I1049" i="3" s="1"/>
  <c r="G1050" i="3"/>
  <c r="I1050" i="3" s="1"/>
  <c r="G1051" i="3"/>
  <c r="I1051" i="3" s="1"/>
  <c r="G1052" i="3"/>
  <c r="I1052" i="3" s="1"/>
  <c r="G1053" i="3"/>
  <c r="I1053" i="3" s="1"/>
  <c r="G1054" i="3"/>
  <c r="I1054" i="3" s="1"/>
  <c r="G1055" i="3"/>
  <c r="I1055" i="3" s="1"/>
  <c r="G1056" i="3"/>
  <c r="I1056" i="3" s="1"/>
  <c r="G1057" i="3"/>
  <c r="I1057" i="3" s="1"/>
  <c r="G1058" i="3"/>
  <c r="I1058" i="3" s="1"/>
  <c r="G1059" i="3"/>
  <c r="I1059" i="3" s="1"/>
  <c r="G1060" i="3"/>
  <c r="I1060" i="3" s="1"/>
  <c r="G1061" i="3"/>
  <c r="I1061" i="3" s="1"/>
  <c r="G1062" i="3"/>
  <c r="I1062" i="3" s="1"/>
  <c r="G1063" i="3"/>
  <c r="I1063" i="3" s="1"/>
  <c r="G1064" i="3"/>
  <c r="I1064" i="3" s="1"/>
  <c r="G1065" i="3"/>
  <c r="I1065" i="3" s="1"/>
  <c r="G1066" i="3"/>
  <c r="I1066" i="3" s="1"/>
  <c r="G1067" i="3"/>
  <c r="I1067" i="3" s="1"/>
  <c r="G1068" i="3"/>
  <c r="I1068" i="3" s="1"/>
  <c r="G1069" i="3"/>
  <c r="I1069" i="3" s="1"/>
  <c r="G1070" i="3"/>
  <c r="I1070" i="3" s="1"/>
  <c r="G1071" i="3"/>
  <c r="I1071" i="3" s="1"/>
  <c r="G1072" i="3"/>
  <c r="I1072" i="3" s="1"/>
  <c r="G1073" i="3"/>
  <c r="I1073" i="3" s="1"/>
  <c r="G1074" i="3"/>
  <c r="I1074" i="3" s="1"/>
  <c r="G1075" i="3"/>
  <c r="I1075" i="3" s="1"/>
  <c r="G1076" i="3"/>
  <c r="I1076" i="3" s="1"/>
  <c r="G1077" i="3"/>
  <c r="I1077" i="3" s="1"/>
  <c r="G1078" i="3"/>
  <c r="I1078" i="3" s="1"/>
  <c r="G1079" i="3"/>
  <c r="I1079" i="3" s="1"/>
  <c r="G1080" i="3"/>
  <c r="I1080" i="3" s="1"/>
  <c r="G1081" i="3"/>
  <c r="I1081" i="3" s="1"/>
  <c r="G1082" i="3"/>
  <c r="I1082" i="3" s="1"/>
  <c r="G1083" i="3"/>
  <c r="I1083" i="3" s="1"/>
  <c r="G1084" i="3"/>
  <c r="I1084" i="3" s="1"/>
  <c r="G1085" i="3"/>
  <c r="I1085" i="3" s="1"/>
  <c r="G1086" i="3"/>
  <c r="I1086" i="3" s="1"/>
  <c r="G1087" i="3"/>
  <c r="I1087" i="3" s="1"/>
  <c r="G1088" i="3"/>
  <c r="I1088" i="3" s="1"/>
  <c r="G1089" i="3"/>
  <c r="I1089" i="3" s="1"/>
  <c r="G1090" i="3"/>
  <c r="I1090" i="3" s="1"/>
  <c r="G1091" i="3"/>
  <c r="I1091" i="3" s="1"/>
  <c r="G1092" i="3"/>
  <c r="I1092" i="3" s="1"/>
  <c r="G1093" i="3"/>
  <c r="I1093" i="3" s="1"/>
  <c r="G1094" i="3"/>
  <c r="I1094" i="3" s="1"/>
  <c r="G1095" i="3"/>
  <c r="I1095" i="3" s="1"/>
  <c r="G1096" i="3"/>
  <c r="I1096" i="3" s="1"/>
  <c r="G1097" i="3"/>
  <c r="I1097" i="3" s="1"/>
  <c r="G1098" i="3"/>
  <c r="I1098" i="3" s="1"/>
  <c r="G1099" i="3"/>
  <c r="I1099" i="3" s="1"/>
  <c r="G1100" i="3"/>
  <c r="I1100" i="3" s="1"/>
  <c r="G1101" i="3"/>
  <c r="I1101" i="3" s="1"/>
  <c r="G1102" i="3"/>
  <c r="I1102" i="3" s="1"/>
  <c r="G1103" i="3"/>
  <c r="I1103" i="3" s="1"/>
  <c r="G1104" i="3"/>
  <c r="I1104" i="3" s="1"/>
  <c r="G1105" i="3"/>
  <c r="I1105" i="3" s="1"/>
  <c r="G1106" i="3"/>
  <c r="I1106" i="3" s="1"/>
  <c r="G1107" i="3"/>
  <c r="I1107" i="3" s="1"/>
  <c r="G1108" i="3"/>
  <c r="I1108" i="3" s="1"/>
  <c r="G1109" i="3"/>
  <c r="I1109" i="3" s="1"/>
  <c r="G1110" i="3"/>
  <c r="I1110" i="3" s="1"/>
  <c r="G1111" i="3"/>
  <c r="I1111" i="3" s="1"/>
  <c r="G1112" i="3"/>
  <c r="I1112" i="3" s="1"/>
  <c r="G1113" i="3"/>
  <c r="I1113" i="3" s="1"/>
  <c r="G1114" i="3"/>
  <c r="I1114" i="3" s="1"/>
  <c r="G1115" i="3"/>
  <c r="I1115" i="3" s="1"/>
  <c r="G1116" i="3"/>
  <c r="I1116" i="3" s="1"/>
  <c r="G1117" i="3"/>
  <c r="I1117" i="3" s="1"/>
  <c r="G1118" i="3"/>
  <c r="I1118" i="3" s="1"/>
  <c r="G1119" i="3"/>
  <c r="I1119" i="3" s="1"/>
  <c r="G1120" i="3"/>
  <c r="I1120" i="3" s="1"/>
  <c r="G1121" i="3"/>
  <c r="I1121" i="3" s="1"/>
  <c r="G1122" i="3"/>
  <c r="I1122" i="3" s="1"/>
  <c r="G1123" i="3"/>
  <c r="I1123" i="3" s="1"/>
  <c r="G1124" i="3"/>
  <c r="I1124" i="3" s="1"/>
  <c r="G1125" i="3"/>
  <c r="I1125" i="3" s="1"/>
  <c r="G1126" i="3"/>
  <c r="I1126" i="3" s="1"/>
  <c r="G1127" i="3"/>
  <c r="I1127" i="3" s="1"/>
  <c r="G1128" i="3"/>
  <c r="I1128" i="3" s="1"/>
  <c r="G1129" i="3"/>
  <c r="I1129" i="3" s="1"/>
  <c r="G1130" i="3"/>
  <c r="I1130" i="3" s="1"/>
  <c r="G1131" i="3"/>
  <c r="I1131" i="3" s="1"/>
  <c r="G1132" i="3"/>
  <c r="I1132" i="3" s="1"/>
  <c r="G1133" i="3"/>
  <c r="I1133" i="3" s="1"/>
  <c r="G1134" i="3"/>
  <c r="I1134" i="3" s="1"/>
  <c r="G1135" i="3"/>
  <c r="I1135" i="3" s="1"/>
  <c r="G1136" i="3"/>
  <c r="I1136" i="3" s="1"/>
  <c r="G1137" i="3"/>
  <c r="I1137" i="3" s="1"/>
  <c r="G1138" i="3"/>
  <c r="I1138" i="3" s="1"/>
  <c r="G1139" i="3"/>
  <c r="I1139" i="3" s="1"/>
  <c r="G1140" i="3"/>
  <c r="I1140" i="3" s="1"/>
  <c r="G1141" i="3"/>
  <c r="I1141" i="3" s="1"/>
  <c r="G1142" i="3"/>
  <c r="I1142" i="3" s="1"/>
  <c r="G1143" i="3"/>
  <c r="I1143" i="3" s="1"/>
  <c r="G1144" i="3"/>
  <c r="I1144" i="3" s="1"/>
  <c r="G1145" i="3"/>
  <c r="I1145" i="3" s="1"/>
  <c r="G1146" i="3"/>
  <c r="I1146" i="3" s="1"/>
  <c r="G1147" i="3"/>
  <c r="I1147" i="3" s="1"/>
  <c r="G1148" i="3"/>
  <c r="I1148" i="3" s="1"/>
  <c r="G1149" i="3"/>
  <c r="I1149" i="3" s="1"/>
  <c r="G1150" i="3"/>
  <c r="I1150" i="3" s="1"/>
  <c r="G1151" i="3"/>
  <c r="I1151" i="3" s="1"/>
  <c r="G1152" i="3"/>
  <c r="I1152" i="3" s="1"/>
  <c r="G1153" i="3"/>
  <c r="I1153" i="3" s="1"/>
  <c r="G1154" i="3"/>
  <c r="I1154" i="3" s="1"/>
  <c r="G1155" i="3"/>
  <c r="I1155" i="3" s="1"/>
  <c r="G1156" i="3"/>
  <c r="I1156" i="3" s="1"/>
  <c r="G1157" i="3"/>
  <c r="I1157" i="3" s="1"/>
  <c r="G1158" i="3"/>
  <c r="I1158" i="3" s="1"/>
  <c r="G1159" i="3"/>
  <c r="I1159" i="3" s="1"/>
  <c r="G1160" i="3"/>
  <c r="I1160" i="3" s="1"/>
  <c r="G1161" i="3"/>
  <c r="I1161" i="3" s="1"/>
  <c r="G1162" i="3"/>
  <c r="I1162" i="3" s="1"/>
  <c r="G1163" i="3"/>
  <c r="I1163" i="3" s="1"/>
  <c r="G1164" i="3"/>
  <c r="I1164" i="3" s="1"/>
  <c r="G1165" i="3"/>
  <c r="I1165" i="3" s="1"/>
  <c r="G1166" i="3"/>
  <c r="I1166" i="3" s="1"/>
  <c r="G1167" i="3"/>
  <c r="I1167" i="3" s="1"/>
  <c r="G1168" i="3"/>
  <c r="I1168" i="3" s="1"/>
  <c r="G1169" i="3"/>
  <c r="I1169" i="3" s="1"/>
  <c r="G1170" i="3"/>
  <c r="I1170" i="3" s="1"/>
  <c r="G1171" i="3"/>
  <c r="I1171" i="3" s="1"/>
  <c r="G1172" i="3"/>
  <c r="I1172" i="3" s="1"/>
  <c r="G1173" i="3"/>
  <c r="I1173" i="3" s="1"/>
  <c r="G1174" i="3"/>
  <c r="I1174" i="3" s="1"/>
  <c r="G1175" i="3"/>
  <c r="I1175" i="3" s="1"/>
  <c r="G1176" i="3"/>
  <c r="I1176" i="3" s="1"/>
  <c r="G1177" i="3"/>
  <c r="I1177" i="3" s="1"/>
  <c r="G1178" i="3"/>
  <c r="I1178" i="3" s="1"/>
  <c r="G1179" i="3"/>
  <c r="I1179" i="3" s="1"/>
  <c r="G1180" i="3"/>
  <c r="I1180" i="3" s="1"/>
  <c r="G1181" i="3"/>
  <c r="I1181" i="3" s="1"/>
  <c r="G1182" i="3"/>
  <c r="I1182" i="3" s="1"/>
  <c r="G1183" i="3"/>
  <c r="I1183" i="3" s="1"/>
  <c r="G1184" i="3"/>
  <c r="I1184" i="3" s="1"/>
  <c r="G1185" i="3"/>
  <c r="I1185" i="3" s="1"/>
  <c r="G1186" i="3"/>
  <c r="I1186" i="3" s="1"/>
  <c r="G1187" i="3"/>
  <c r="I1187" i="3" s="1"/>
  <c r="G1188" i="3"/>
  <c r="I1188" i="3" s="1"/>
  <c r="G1189" i="3"/>
  <c r="I1189" i="3" s="1"/>
  <c r="G1190" i="3"/>
  <c r="I1190" i="3" s="1"/>
  <c r="G1191" i="3"/>
  <c r="I1191" i="3" s="1"/>
  <c r="G1192" i="3"/>
  <c r="I1192" i="3" s="1"/>
  <c r="G1193" i="3"/>
  <c r="I1193" i="3" s="1"/>
  <c r="G1194" i="3"/>
  <c r="I1194" i="3" s="1"/>
  <c r="G1195" i="3"/>
  <c r="I1195" i="3" s="1"/>
  <c r="G1196" i="3"/>
  <c r="I1196" i="3" s="1"/>
  <c r="G1197" i="3"/>
  <c r="I1197" i="3" s="1"/>
  <c r="G1198" i="3"/>
  <c r="I1198" i="3" s="1"/>
  <c r="G1199" i="3"/>
  <c r="I1199" i="3" s="1"/>
  <c r="G1200" i="3"/>
  <c r="I1200" i="3" s="1"/>
  <c r="G1201" i="3"/>
  <c r="I1201" i="3" s="1"/>
  <c r="G1202" i="3"/>
  <c r="I1202" i="3" s="1"/>
  <c r="G1203" i="3"/>
  <c r="I1203" i="3" s="1"/>
  <c r="G1204" i="3"/>
  <c r="I1204" i="3" s="1"/>
  <c r="G1205" i="3"/>
  <c r="I1205" i="3" s="1"/>
  <c r="G1206" i="3"/>
  <c r="I1206" i="3" s="1"/>
  <c r="G1207" i="3"/>
  <c r="I1207" i="3" s="1"/>
  <c r="G1208" i="3"/>
  <c r="I1208" i="3" s="1"/>
  <c r="G1209" i="3"/>
  <c r="I1209" i="3" s="1"/>
  <c r="G1210" i="3"/>
  <c r="I1210" i="3" s="1"/>
  <c r="G1211" i="3"/>
  <c r="I1211" i="3" s="1"/>
  <c r="G1212" i="3"/>
  <c r="I1212" i="3" s="1"/>
  <c r="G1213" i="3"/>
  <c r="I1213" i="3" s="1"/>
  <c r="G1214" i="3"/>
  <c r="I1214" i="3" s="1"/>
  <c r="G1215" i="3"/>
  <c r="I1215" i="3" s="1"/>
  <c r="G1216" i="3"/>
  <c r="I1216" i="3" s="1"/>
  <c r="G1217" i="3"/>
  <c r="I1217" i="3" s="1"/>
  <c r="G1218" i="3"/>
  <c r="I1218" i="3" s="1"/>
  <c r="G1219" i="3"/>
  <c r="I1219" i="3" s="1"/>
  <c r="G1220" i="3"/>
  <c r="I1220" i="3" s="1"/>
  <c r="G1221" i="3"/>
  <c r="I1221" i="3" s="1"/>
  <c r="G1222" i="3"/>
  <c r="I1222" i="3" s="1"/>
  <c r="G1223" i="3"/>
  <c r="I1223" i="3" s="1"/>
  <c r="G1224" i="3"/>
  <c r="I1224" i="3" s="1"/>
  <c r="G1225" i="3"/>
  <c r="I1225" i="3" s="1"/>
  <c r="G1226" i="3"/>
  <c r="I1226" i="3" s="1"/>
  <c r="G1227" i="3"/>
  <c r="I1227" i="3" s="1"/>
  <c r="G1228" i="3"/>
  <c r="I1228" i="3" s="1"/>
  <c r="G1229" i="3"/>
  <c r="I1229" i="3" s="1"/>
  <c r="G1230" i="3"/>
  <c r="I1230" i="3" s="1"/>
  <c r="G1231" i="3"/>
  <c r="I1231" i="3" s="1"/>
  <c r="G1232" i="3"/>
  <c r="I1232" i="3" s="1"/>
  <c r="G1233" i="3"/>
  <c r="I1233" i="3" s="1"/>
  <c r="G1234" i="3"/>
  <c r="I1234" i="3" s="1"/>
  <c r="G1235" i="3"/>
  <c r="I1235" i="3" s="1"/>
  <c r="G1236" i="3"/>
  <c r="I1236" i="3" s="1"/>
  <c r="G1237" i="3"/>
  <c r="I1237" i="3" s="1"/>
  <c r="G1238" i="3"/>
  <c r="I1238" i="3" s="1"/>
  <c r="G1239" i="3"/>
  <c r="I1239" i="3" s="1"/>
  <c r="G1240" i="3"/>
  <c r="I1240" i="3" s="1"/>
  <c r="G1241" i="3"/>
  <c r="I1241" i="3" s="1"/>
  <c r="G1242" i="3"/>
  <c r="I1242" i="3" s="1"/>
  <c r="G1243" i="3"/>
  <c r="I1243" i="3" s="1"/>
  <c r="G1244" i="3"/>
  <c r="I1244" i="3" s="1"/>
  <c r="G1245" i="3"/>
  <c r="I1245" i="3" s="1"/>
  <c r="G1246" i="3"/>
  <c r="I1246" i="3" s="1"/>
  <c r="G1247" i="3"/>
  <c r="I1247" i="3" s="1"/>
  <c r="G1248" i="3"/>
  <c r="I1248" i="3" s="1"/>
  <c r="G1249" i="3"/>
  <c r="I1249" i="3" s="1"/>
  <c r="G1250" i="3"/>
  <c r="I1250" i="3" s="1"/>
  <c r="G1251" i="3"/>
  <c r="I1251" i="3" s="1"/>
  <c r="G1252" i="3"/>
  <c r="I1252" i="3" s="1"/>
  <c r="G1253" i="3"/>
  <c r="I1253" i="3" s="1"/>
  <c r="G1254" i="3"/>
  <c r="I1254" i="3" s="1"/>
  <c r="G1255" i="3"/>
  <c r="I1255" i="3" s="1"/>
  <c r="G1256" i="3"/>
  <c r="I1256" i="3" s="1"/>
  <c r="G1257" i="3"/>
  <c r="I1257" i="3" s="1"/>
  <c r="G1258" i="3"/>
  <c r="I1258" i="3" s="1"/>
  <c r="G1259" i="3"/>
  <c r="I1259" i="3" s="1"/>
  <c r="G1260" i="3"/>
  <c r="I1260" i="3" s="1"/>
  <c r="G1261" i="3"/>
  <c r="I1261" i="3" s="1"/>
  <c r="G1262" i="3"/>
  <c r="I1262" i="3" s="1"/>
  <c r="G1263" i="3"/>
  <c r="I1263" i="3" s="1"/>
  <c r="G1264" i="3"/>
  <c r="I1264" i="3" s="1"/>
  <c r="G1265" i="3"/>
  <c r="I1265" i="3" s="1"/>
  <c r="G1266" i="3"/>
  <c r="I1266" i="3" s="1"/>
  <c r="G1267" i="3"/>
  <c r="I1267" i="3" s="1"/>
  <c r="G1268" i="3"/>
  <c r="I1268" i="3" s="1"/>
  <c r="G1269" i="3"/>
  <c r="I1269" i="3" s="1"/>
  <c r="G1270" i="3"/>
  <c r="I1270" i="3" s="1"/>
  <c r="G1271" i="3"/>
  <c r="I1271" i="3" s="1"/>
  <c r="G1272" i="3"/>
  <c r="I1272" i="3" s="1"/>
  <c r="G1273" i="3"/>
  <c r="I1273" i="3" s="1"/>
  <c r="G1274" i="3"/>
  <c r="I1274" i="3" s="1"/>
  <c r="G1275" i="3"/>
  <c r="I1275" i="3" s="1"/>
  <c r="G1276" i="3"/>
  <c r="I1276" i="3" s="1"/>
  <c r="G1277" i="3"/>
  <c r="I1277" i="3" s="1"/>
  <c r="G1278" i="3"/>
  <c r="I1278" i="3" s="1"/>
  <c r="G1279" i="3"/>
  <c r="I1279" i="3" s="1"/>
  <c r="G1280" i="3"/>
  <c r="I1280" i="3" s="1"/>
  <c r="G1281" i="3"/>
  <c r="I1281" i="3" s="1"/>
  <c r="G1282" i="3"/>
  <c r="I1282" i="3" s="1"/>
  <c r="G1283" i="3"/>
  <c r="I1283" i="3" s="1"/>
  <c r="G1284" i="3"/>
  <c r="I1284" i="3" s="1"/>
  <c r="G1285" i="3"/>
  <c r="I1285" i="3" s="1"/>
  <c r="G1286" i="3"/>
  <c r="I1286" i="3" s="1"/>
  <c r="G1287" i="3"/>
  <c r="I1287" i="3" s="1"/>
  <c r="G1288" i="3"/>
  <c r="I1288" i="3" s="1"/>
  <c r="G1289" i="3"/>
  <c r="I1289" i="3" s="1"/>
  <c r="G1290" i="3"/>
  <c r="I1290" i="3" s="1"/>
  <c r="G1291" i="3"/>
  <c r="I1291" i="3" s="1"/>
  <c r="G1292" i="3"/>
  <c r="I1292" i="3" s="1"/>
  <c r="G1293" i="3"/>
  <c r="I1293" i="3" s="1"/>
  <c r="G1294" i="3"/>
  <c r="I1294" i="3" s="1"/>
  <c r="G1295" i="3"/>
  <c r="I1295" i="3" s="1"/>
  <c r="G1296" i="3"/>
  <c r="I1296" i="3" s="1"/>
  <c r="G1297" i="3"/>
  <c r="I1297" i="3" s="1"/>
  <c r="G1298" i="3"/>
  <c r="I1298" i="3" s="1"/>
  <c r="G1299" i="3"/>
  <c r="I1299" i="3" s="1"/>
  <c r="G1300" i="3"/>
  <c r="I1300" i="3" s="1"/>
  <c r="G1301" i="3"/>
  <c r="I1301" i="3" s="1"/>
  <c r="G1302" i="3"/>
  <c r="I1302" i="3" s="1"/>
  <c r="G1303" i="3"/>
  <c r="I1303" i="3" s="1"/>
  <c r="G1304" i="3"/>
  <c r="I1304" i="3" s="1"/>
  <c r="G1305" i="3"/>
  <c r="I1305" i="3" s="1"/>
  <c r="G1306" i="3"/>
  <c r="I1306" i="3" s="1"/>
  <c r="G1307" i="3"/>
  <c r="I1307" i="3" s="1"/>
  <c r="G1308" i="3"/>
  <c r="I1308" i="3" s="1"/>
  <c r="G1309" i="3"/>
  <c r="I1309" i="3" s="1"/>
  <c r="G1310" i="3"/>
  <c r="I1310" i="3" s="1"/>
  <c r="G1311" i="3"/>
  <c r="I1311" i="3" s="1"/>
  <c r="G1312" i="3"/>
  <c r="I1312" i="3" s="1"/>
  <c r="G1313" i="3"/>
  <c r="I1313" i="3" s="1"/>
  <c r="G1314" i="3"/>
  <c r="I1314" i="3" s="1"/>
  <c r="G1315" i="3"/>
  <c r="I1315" i="3" s="1"/>
  <c r="G1316" i="3"/>
  <c r="I1316" i="3" s="1"/>
  <c r="G1317" i="3"/>
  <c r="I1317" i="3" s="1"/>
  <c r="G1318" i="3"/>
  <c r="I1318" i="3" s="1"/>
  <c r="G1319" i="3"/>
  <c r="I1319" i="3" s="1"/>
  <c r="G1320" i="3"/>
  <c r="I1320" i="3" s="1"/>
  <c r="G1321" i="3"/>
  <c r="I1321" i="3" s="1"/>
  <c r="G1322" i="3"/>
  <c r="I1322" i="3" s="1"/>
  <c r="G1323" i="3"/>
  <c r="I1323" i="3" s="1"/>
  <c r="G1324" i="3"/>
  <c r="I1324" i="3" s="1"/>
  <c r="G1325" i="3"/>
  <c r="I1325" i="3" s="1"/>
  <c r="G1326" i="3"/>
  <c r="I1326" i="3" s="1"/>
  <c r="G1327" i="3"/>
  <c r="I1327" i="3" s="1"/>
  <c r="G1328" i="3"/>
  <c r="I1328" i="3" s="1"/>
  <c r="G1329" i="3"/>
  <c r="I1329" i="3" s="1"/>
  <c r="G1330" i="3"/>
  <c r="I1330" i="3" s="1"/>
  <c r="G1331" i="3"/>
  <c r="I1331" i="3" s="1"/>
  <c r="G1332" i="3"/>
  <c r="I1332" i="3" s="1"/>
  <c r="G1333" i="3"/>
  <c r="I1333" i="3" s="1"/>
  <c r="G1334" i="3"/>
  <c r="I1334" i="3" s="1"/>
  <c r="G1335" i="3"/>
  <c r="I1335" i="3" s="1"/>
  <c r="G1336" i="3"/>
  <c r="I1336" i="3" s="1"/>
  <c r="G1337" i="3"/>
  <c r="I1337" i="3" s="1"/>
  <c r="G1338" i="3"/>
  <c r="I1338" i="3" s="1"/>
  <c r="G1339" i="3"/>
  <c r="I1339" i="3" s="1"/>
  <c r="G1340" i="3"/>
  <c r="I1340" i="3" s="1"/>
  <c r="G1341" i="3"/>
  <c r="I1341" i="3" s="1"/>
  <c r="G1342" i="3"/>
  <c r="I1342" i="3" s="1"/>
  <c r="G1343" i="3"/>
  <c r="I1343" i="3" s="1"/>
  <c r="G1344" i="3"/>
  <c r="I1344" i="3" s="1"/>
  <c r="G1345" i="3"/>
  <c r="I1345" i="3" s="1"/>
  <c r="G1346" i="3"/>
  <c r="I1346" i="3" s="1"/>
  <c r="G1347" i="3"/>
  <c r="I1347" i="3" s="1"/>
  <c r="G1348" i="3"/>
  <c r="I1348" i="3" s="1"/>
  <c r="G1349" i="3"/>
  <c r="I1349" i="3" s="1"/>
  <c r="G1350" i="3"/>
  <c r="I1350" i="3" s="1"/>
  <c r="G1351" i="3"/>
  <c r="I1351" i="3" s="1"/>
  <c r="G1352" i="3"/>
  <c r="I1352" i="3" s="1"/>
  <c r="G1353" i="3"/>
  <c r="I1353" i="3" s="1"/>
  <c r="G1354" i="3"/>
  <c r="I1354" i="3" s="1"/>
  <c r="G1355" i="3"/>
  <c r="I1355" i="3" s="1"/>
  <c r="G1356" i="3"/>
  <c r="I1356" i="3" s="1"/>
  <c r="G1357" i="3"/>
  <c r="I1357" i="3" s="1"/>
  <c r="G1358" i="3"/>
  <c r="I1358" i="3" s="1"/>
  <c r="G1359" i="3"/>
  <c r="I1359" i="3" s="1"/>
  <c r="G1360" i="3"/>
  <c r="I1360" i="3" s="1"/>
  <c r="G1361" i="3"/>
  <c r="I1361" i="3" s="1"/>
  <c r="G1362" i="3"/>
  <c r="I1362" i="3" s="1"/>
  <c r="G1363" i="3"/>
  <c r="I1363" i="3" s="1"/>
  <c r="G1364" i="3"/>
  <c r="I1364" i="3" s="1"/>
  <c r="G1365" i="3"/>
  <c r="I1365" i="3" s="1"/>
  <c r="G1366" i="3"/>
  <c r="I1366" i="3" s="1"/>
  <c r="G1367" i="3"/>
  <c r="I1367" i="3" s="1"/>
  <c r="G1368" i="3"/>
  <c r="I1368" i="3" s="1"/>
  <c r="G1369" i="3"/>
  <c r="I1369" i="3" s="1"/>
  <c r="G1370" i="3"/>
  <c r="I1370" i="3" s="1"/>
  <c r="G1371" i="3"/>
  <c r="I1371" i="3" s="1"/>
  <c r="G1372" i="3"/>
  <c r="I1372" i="3" s="1"/>
  <c r="G1373" i="3"/>
  <c r="I1373" i="3" s="1"/>
  <c r="G1374" i="3"/>
  <c r="I1374" i="3" s="1"/>
  <c r="G1375" i="3"/>
  <c r="I1375" i="3" s="1"/>
  <c r="G1376" i="3"/>
  <c r="I1376" i="3" s="1"/>
  <c r="G1377" i="3"/>
  <c r="I1377" i="3" s="1"/>
  <c r="G1378" i="3"/>
  <c r="I1378" i="3" s="1"/>
  <c r="G1379" i="3"/>
  <c r="I1379" i="3" s="1"/>
  <c r="G1380" i="3"/>
  <c r="I1380" i="3" s="1"/>
  <c r="G1381" i="3"/>
  <c r="I1381" i="3" s="1"/>
  <c r="G1382" i="3"/>
  <c r="I1382" i="3" s="1"/>
  <c r="G1383" i="3"/>
  <c r="I1383" i="3" s="1"/>
  <c r="G1384" i="3"/>
  <c r="I1384" i="3" s="1"/>
  <c r="G1385" i="3"/>
  <c r="I1385" i="3" s="1"/>
  <c r="G1386" i="3"/>
  <c r="I1386" i="3" s="1"/>
  <c r="G1387" i="3"/>
  <c r="I1387" i="3" s="1"/>
  <c r="G1388" i="3"/>
  <c r="I1388" i="3" s="1"/>
  <c r="G1389" i="3"/>
  <c r="I1389" i="3" s="1"/>
  <c r="G1390" i="3"/>
  <c r="I1390" i="3" s="1"/>
  <c r="G1391" i="3"/>
  <c r="I1391" i="3" s="1"/>
  <c r="G1392" i="3"/>
  <c r="I1392" i="3" s="1"/>
  <c r="G1393" i="3"/>
  <c r="I1393" i="3" s="1"/>
  <c r="G1394" i="3"/>
  <c r="I1394" i="3" s="1"/>
  <c r="G1395" i="3"/>
  <c r="I1395" i="3" s="1"/>
  <c r="G1396" i="3"/>
  <c r="I1396" i="3" s="1"/>
  <c r="G1397" i="3"/>
  <c r="I1397" i="3" s="1"/>
  <c r="G1398" i="3"/>
  <c r="I1398" i="3" s="1"/>
  <c r="G1399" i="3"/>
  <c r="I1399" i="3" s="1"/>
  <c r="G1400" i="3"/>
  <c r="I1400" i="3" s="1"/>
  <c r="G1401" i="3"/>
  <c r="I1401" i="3" s="1"/>
  <c r="G1402" i="3"/>
  <c r="I1402" i="3" s="1"/>
  <c r="G1403" i="3"/>
  <c r="I1403" i="3" s="1"/>
  <c r="G1404" i="3"/>
  <c r="I1404" i="3" s="1"/>
  <c r="G1405" i="3"/>
  <c r="I1405" i="3" s="1"/>
  <c r="G1406" i="3"/>
  <c r="I1406" i="3" s="1"/>
  <c r="G1407" i="3"/>
  <c r="I1407" i="3" s="1"/>
  <c r="G1408" i="3"/>
  <c r="I1408" i="3" s="1"/>
  <c r="G1409" i="3"/>
  <c r="I1409" i="3" s="1"/>
  <c r="G1410" i="3"/>
  <c r="I1410" i="3" s="1"/>
  <c r="G1411" i="3"/>
  <c r="I1411" i="3" s="1"/>
  <c r="G1412" i="3"/>
  <c r="I1412" i="3" s="1"/>
  <c r="G1413" i="3"/>
  <c r="I1413" i="3" s="1"/>
  <c r="G1414" i="3"/>
  <c r="I1414" i="3" s="1"/>
  <c r="G1415" i="3"/>
  <c r="I1415" i="3" s="1"/>
  <c r="G1416" i="3"/>
  <c r="I1416" i="3" s="1"/>
  <c r="G1417" i="3"/>
  <c r="I1417" i="3" s="1"/>
  <c r="G1418" i="3"/>
  <c r="I1418" i="3" s="1"/>
  <c r="G1419" i="3"/>
  <c r="I1419" i="3" s="1"/>
  <c r="G1420" i="3"/>
  <c r="I1420" i="3" s="1"/>
  <c r="G1421" i="3"/>
  <c r="I1421" i="3" s="1"/>
  <c r="G1422" i="3"/>
  <c r="I1422" i="3" s="1"/>
  <c r="G1423" i="3"/>
  <c r="I1423" i="3" s="1"/>
  <c r="G1424" i="3"/>
  <c r="I1424" i="3" s="1"/>
  <c r="G1425" i="3"/>
  <c r="I1425" i="3" s="1"/>
  <c r="G1426" i="3"/>
  <c r="I1426" i="3" s="1"/>
  <c r="G1427" i="3"/>
  <c r="I1427" i="3" s="1"/>
  <c r="G1428" i="3"/>
  <c r="I1428" i="3" s="1"/>
  <c r="G1429" i="3"/>
  <c r="I1429" i="3" s="1"/>
  <c r="G1430" i="3"/>
  <c r="I1430" i="3" s="1"/>
  <c r="G1431" i="3"/>
  <c r="I1431" i="3" s="1"/>
  <c r="G1432" i="3"/>
  <c r="I1432" i="3" s="1"/>
  <c r="G1433" i="3"/>
  <c r="I1433" i="3" s="1"/>
  <c r="G1434" i="3"/>
  <c r="I1434" i="3" s="1"/>
  <c r="G1435" i="3"/>
  <c r="I1435" i="3" s="1"/>
  <c r="G1436" i="3"/>
  <c r="I1436" i="3" s="1"/>
  <c r="G1437" i="3"/>
  <c r="I1437" i="3" s="1"/>
  <c r="G1438" i="3"/>
  <c r="I1438" i="3" s="1"/>
  <c r="G1439" i="3"/>
  <c r="I1439" i="3" s="1"/>
  <c r="G1440" i="3"/>
  <c r="I1440" i="3" s="1"/>
  <c r="G1441" i="3"/>
  <c r="I1441" i="3" s="1"/>
  <c r="G1442" i="3"/>
  <c r="I1442" i="3" s="1"/>
  <c r="G1443" i="3"/>
  <c r="I1443" i="3" s="1"/>
  <c r="G1444" i="3"/>
  <c r="I1444" i="3" s="1"/>
  <c r="G1445" i="3"/>
  <c r="I1445" i="3" s="1"/>
  <c r="G1446" i="3"/>
  <c r="I1446" i="3" s="1"/>
  <c r="G1447" i="3"/>
  <c r="I1447" i="3" s="1"/>
  <c r="G1448" i="3"/>
  <c r="I1448" i="3" s="1"/>
  <c r="G1449" i="3"/>
  <c r="I1449" i="3" s="1"/>
  <c r="G1450" i="3"/>
  <c r="I1450" i="3" s="1"/>
  <c r="G1451" i="3"/>
  <c r="I1451" i="3" s="1"/>
  <c r="G1452" i="3"/>
  <c r="I1452" i="3" s="1"/>
  <c r="G1453" i="3"/>
  <c r="I1453" i="3" s="1"/>
  <c r="G1454" i="3"/>
  <c r="I1454" i="3" s="1"/>
  <c r="G1455" i="3"/>
  <c r="I1455" i="3" s="1"/>
  <c r="G1456" i="3"/>
  <c r="I1456" i="3" s="1"/>
  <c r="G1457" i="3"/>
  <c r="I1457" i="3" s="1"/>
  <c r="G1458" i="3"/>
  <c r="I1458" i="3" s="1"/>
  <c r="G1459" i="3"/>
  <c r="I1459" i="3" s="1"/>
  <c r="G1460" i="3"/>
  <c r="I1460" i="3" s="1"/>
  <c r="G1461" i="3"/>
  <c r="I1461" i="3" s="1"/>
  <c r="G1462" i="3"/>
  <c r="I1462" i="3" s="1"/>
  <c r="G1463" i="3"/>
  <c r="I1463" i="3" s="1"/>
  <c r="G1464" i="3"/>
  <c r="I1464" i="3" s="1"/>
  <c r="G1465" i="3"/>
  <c r="I1465" i="3" s="1"/>
  <c r="G1466" i="3"/>
  <c r="I1466" i="3" s="1"/>
  <c r="G1467" i="3"/>
  <c r="I1467" i="3" s="1"/>
  <c r="G1468" i="3"/>
  <c r="I1468" i="3" s="1"/>
  <c r="G1469" i="3"/>
  <c r="I1469" i="3" s="1"/>
  <c r="G1470" i="3"/>
  <c r="I1470" i="3" s="1"/>
  <c r="G1471" i="3"/>
  <c r="I1471" i="3" s="1"/>
  <c r="G1472" i="3"/>
  <c r="I1472" i="3" s="1"/>
  <c r="G1473" i="3"/>
  <c r="I1473" i="3" s="1"/>
  <c r="G1474" i="3"/>
  <c r="I1474" i="3" s="1"/>
  <c r="G1475" i="3"/>
  <c r="I1475" i="3" s="1"/>
  <c r="G1476" i="3"/>
  <c r="I1476" i="3" s="1"/>
  <c r="G1477" i="3"/>
  <c r="I1477" i="3" s="1"/>
  <c r="G1478" i="3"/>
  <c r="I1478" i="3" s="1"/>
  <c r="G1479" i="3"/>
  <c r="I1479" i="3" s="1"/>
  <c r="G1480" i="3"/>
  <c r="I1480" i="3" s="1"/>
  <c r="G1481" i="3"/>
  <c r="I1481" i="3" s="1"/>
  <c r="G1482" i="3"/>
  <c r="I1482" i="3" s="1"/>
  <c r="G1483" i="3"/>
  <c r="I1483" i="3" s="1"/>
  <c r="G1484" i="3"/>
  <c r="I1484" i="3" s="1"/>
  <c r="G1485" i="3"/>
  <c r="I1485" i="3" s="1"/>
  <c r="G1486" i="3"/>
  <c r="I1486" i="3" s="1"/>
  <c r="G1487" i="3"/>
  <c r="I1487" i="3" s="1"/>
  <c r="G1488" i="3"/>
  <c r="I1488" i="3" s="1"/>
  <c r="G1489" i="3"/>
  <c r="I1489" i="3" s="1"/>
  <c r="G1490" i="3"/>
  <c r="I1490" i="3" s="1"/>
  <c r="G1491" i="3"/>
  <c r="I1491" i="3" s="1"/>
  <c r="G1492" i="3"/>
  <c r="I1492" i="3" s="1"/>
  <c r="G1493" i="3"/>
  <c r="I1493" i="3" s="1"/>
  <c r="G1494" i="3"/>
  <c r="I1494" i="3" s="1"/>
  <c r="G1495" i="3"/>
  <c r="I1495" i="3" s="1"/>
  <c r="G1496" i="3"/>
  <c r="I1496" i="3" s="1"/>
  <c r="G1497" i="3"/>
  <c r="I1497" i="3" s="1"/>
  <c r="G1498" i="3"/>
  <c r="I1498" i="3" s="1"/>
  <c r="G1499" i="3"/>
  <c r="I1499" i="3" s="1"/>
  <c r="G1500" i="3"/>
  <c r="I1500" i="3" s="1"/>
  <c r="G1501" i="3"/>
  <c r="I1501" i="3" s="1"/>
  <c r="G1502" i="3"/>
  <c r="I1502" i="3" s="1"/>
  <c r="G1503" i="3"/>
  <c r="I1503" i="3" s="1"/>
  <c r="G1504" i="3"/>
  <c r="I1504" i="3" s="1"/>
  <c r="G1505" i="3"/>
  <c r="I1505" i="3" s="1"/>
  <c r="G1506" i="3"/>
  <c r="I1506" i="3" s="1"/>
  <c r="G1507" i="3"/>
  <c r="I1507" i="3" s="1"/>
  <c r="G1508" i="3"/>
  <c r="I1508" i="3" s="1"/>
  <c r="G1509" i="3"/>
  <c r="I1509" i="3" s="1"/>
  <c r="G1510" i="3"/>
  <c r="I1510" i="3" s="1"/>
  <c r="G1511" i="3"/>
  <c r="I1511" i="3" s="1"/>
  <c r="G1512" i="3"/>
  <c r="I1512" i="3" s="1"/>
  <c r="G1513" i="3"/>
  <c r="I1513" i="3" s="1"/>
  <c r="G1514" i="3"/>
  <c r="I1514" i="3" s="1"/>
  <c r="G1515" i="3"/>
  <c r="I1515" i="3" s="1"/>
  <c r="G1516" i="3"/>
  <c r="I1516" i="3" s="1"/>
  <c r="G1517" i="3"/>
  <c r="I1517" i="3" s="1"/>
  <c r="G1518" i="3"/>
  <c r="I1518" i="3" s="1"/>
  <c r="G1519" i="3"/>
  <c r="I1519" i="3" s="1"/>
  <c r="G1520" i="3"/>
  <c r="I1520" i="3" s="1"/>
  <c r="G1521" i="3"/>
  <c r="I1521" i="3" s="1"/>
  <c r="G1522" i="3"/>
  <c r="I1522" i="3" s="1"/>
  <c r="G1523" i="3"/>
  <c r="I1523" i="3" s="1"/>
  <c r="G1524" i="3"/>
  <c r="I1524" i="3" s="1"/>
  <c r="G1525" i="3"/>
  <c r="I1525" i="3" s="1"/>
  <c r="G1526" i="3"/>
  <c r="I1526" i="3" s="1"/>
  <c r="G1527" i="3"/>
  <c r="I1527" i="3" s="1"/>
  <c r="G1528" i="3"/>
  <c r="I1528" i="3" s="1"/>
  <c r="G1529" i="3"/>
  <c r="I1529" i="3" s="1"/>
  <c r="G1530" i="3"/>
  <c r="I1530" i="3" s="1"/>
  <c r="G1531" i="3"/>
  <c r="I1531" i="3" s="1"/>
  <c r="G1532" i="3"/>
  <c r="I1532" i="3" s="1"/>
  <c r="G1533" i="3"/>
  <c r="I1533" i="3" s="1"/>
  <c r="G1534" i="3"/>
  <c r="I1534" i="3" s="1"/>
  <c r="G1535" i="3"/>
  <c r="I1535" i="3" s="1"/>
  <c r="G1536" i="3"/>
  <c r="I1536" i="3" s="1"/>
  <c r="G1537" i="3"/>
  <c r="I1537" i="3" s="1"/>
  <c r="G1538" i="3"/>
  <c r="I1538" i="3" s="1"/>
  <c r="G1539" i="3"/>
  <c r="I1539" i="3" s="1"/>
  <c r="G1540" i="3"/>
  <c r="I1540" i="3" s="1"/>
  <c r="G1541" i="3"/>
  <c r="I1541" i="3" s="1"/>
  <c r="G1542" i="3"/>
  <c r="I1542" i="3" s="1"/>
  <c r="G1543" i="3"/>
  <c r="I1543" i="3" s="1"/>
  <c r="G1544" i="3"/>
  <c r="I1544" i="3" s="1"/>
  <c r="G1545" i="3"/>
  <c r="I1545" i="3" s="1"/>
  <c r="G1546" i="3"/>
  <c r="I1546" i="3" s="1"/>
  <c r="G1547" i="3"/>
  <c r="I1547" i="3" s="1"/>
  <c r="G1548" i="3"/>
  <c r="I1548" i="3" s="1"/>
  <c r="G1549" i="3"/>
  <c r="I1549" i="3" s="1"/>
  <c r="G1550" i="3"/>
  <c r="I1550" i="3" s="1"/>
  <c r="G1551" i="3"/>
  <c r="I1551" i="3" s="1"/>
  <c r="G1552" i="3"/>
  <c r="I1552" i="3" s="1"/>
  <c r="G1553" i="3"/>
  <c r="I1553" i="3" s="1"/>
  <c r="G1554" i="3"/>
  <c r="I1554" i="3" s="1"/>
  <c r="G1555" i="3"/>
  <c r="I1555" i="3" s="1"/>
  <c r="G1556" i="3"/>
  <c r="I1556" i="3" s="1"/>
  <c r="G1557" i="3"/>
  <c r="I1557" i="3" s="1"/>
  <c r="G1558" i="3"/>
  <c r="I1558" i="3" s="1"/>
  <c r="G1559" i="3"/>
  <c r="I1559" i="3" s="1"/>
  <c r="G1560" i="3"/>
  <c r="I1560" i="3" s="1"/>
  <c r="G1561" i="3"/>
  <c r="I1561" i="3" s="1"/>
  <c r="G1562" i="3"/>
  <c r="I1562" i="3" s="1"/>
  <c r="G1563" i="3"/>
  <c r="I1563" i="3" s="1"/>
  <c r="G1564" i="3"/>
  <c r="I1564" i="3" s="1"/>
  <c r="G1565" i="3"/>
  <c r="I1565" i="3" s="1"/>
  <c r="G1566" i="3"/>
  <c r="I1566" i="3" s="1"/>
  <c r="G1567" i="3"/>
  <c r="I1567" i="3" s="1"/>
  <c r="G1568" i="3"/>
  <c r="I1568" i="3" s="1"/>
  <c r="G1569" i="3"/>
  <c r="I1569" i="3" s="1"/>
  <c r="G1570" i="3"/>
  <c r="I1570" i="3" s="1"/>
  <c r="G1571" i="3"/>
  <c r="I1571" i="3" s="1"/>
  <c r="G1572" i="3"/>
  <c r="I1572" i="3" s="1"/>
  <c r="G1573" i="3"/>
  <c r="I1573" i="3" s="1"/>
  <c r="G1574" i="3"/>
  <c r="I1574" i="3" s="1"/>
  <c r="G1575" i="3"/>
  <c r="I1575" i="3" s="1"/>
  <c r="G1576" i="3"/>
  <c r="I1576" i="3" s="1"/>
  <c r="G1577" i="3"/>
  <c r="I1577" i="3" s="1"/>
  <c r="G1578" i="3"/>
  <c r="I1578" i="3" s="1"/>
  <c r="G1579" i="3"/>
  <c r="I1579" i="3" s="1"/>
  <c r="G1580" i="3"/>
  <c r="I1580" i="3" s="1"/>
  <c r="G1581" i="3"/>
  <c r="I1581" i="3" s="1"/>
  <c r="G1582" i="3"/>
  <c r="I1582" i="3" s="1"/>
  <c r="G1583" i="3"/>
  <c r="I1583" i="3" s="1"/>
  <c r="G1584" i="3"/>
  <c r="I1584" i="3" s="1"/>
  <c r="G1585" i="3"/>
  <c r="I1585" i="3" s="1"/>
  <c r="G1586" i="3"/>
  <c r="I1586" i="3" s="1"/>
  <c r="G1587" i="3"/>
  <c r="I1587" i="3" s="1"/>
  <c r="G1588" i="3"/>
  <c r="I1588" i="3" s="1"/>
  <c r="G1589" i="3"/>
  <c r="I1589" i="3" s="1"/>
  <c r="G1590" i="3"/>
  <c r="I1590" i="3" s="1"/>
  <c r="G1591" i="3"/>
  <c r="I1591" i="3" s="1"/>
  <c r="G1592" i="3"/>
  <c r="I1592" i="3" s="1"/>
  <c r="G1593" i="3"/>
  <c r="I1593" i="3" s="1"/>
  <c r="G1594" i="3"/>
  <c r="I1594" i="3" s="1"/>
  <c r="G1595" i="3"/>
  <c r="I1595" i="3" s="1"/>
  <c r="G1596" i="3"/>
  <c r="I1596" i="3" s="1"/>
  <c r="G1597" i="3"/>
  <c r="I1597" i="3" s="1"/>
  <c r="G1598" i="3"/>
  <c r="I1598" i="3" s="1"/>
  <c r="G1599" i="3"/>
  <c r="I1599" i="3" s="1"/>
  <c r="G1600" i="3"/>
  <c r="I1600" i="3" s="1"/>
  <c r="G1601" i="3"/>
  <c r="I1601" i="3" s="1"/>
  <c r="G1602" i="3"/>
  <c r="I1602" i="3" s="1"/>
  <c r="G1603" i="3"/>
  <c r="I1603" i="3" s="1"/>
  <c r="G1604" i="3"/>
  <c r="I1604" i="3" s="1"/>
  <c r="G1605" i="3"/>
  <c r="I1605" i="3" s="1"/>
  <c r="G1606" i="3"/>
  <c r="I1606" i="3" s="1"/>
  <c r="G1607" i="3"/>
  <c r="I1607" i="3" s="1"/>
  <c r="G1608" i="3"/>
  <c r="I1608" i="3" s="1"/>
  <c r="G1609" i="3"/>
  <c r="I1609" i="3" s="1"/>
  <c r="G1610" i="3"/>
  <c r="I1610" i="3" s="1"/>
  <c r="G1611" i="3"/>
  <c r="I1611" i="3" s="1"/>
  <c r="G1612" i="3"/>
  <c r="I1612" i="3" s="1"/>
  <c r="G1613" i="3"/>
  <c r="I1613" i="3" s="1"/>
  <c r="G1614" i="3"/>
  <c r="I1614" i="3" s="1"/>
  <c r="G1615" i="3"/>
  <c r="I1615" i="3" s="1"/>
  <c r="G1616" i="3"/>
  <c r="I1616" i="3" s="1"/>
  <c r="G1617" i="3"/>
  <c r="I1617" i="3" s="1"/>
  <c r="G1618" i="3"/>
  <c r="I1618" i="3" s="1"/>
  <c r="G1619" i="3"/>
  <c r="I1619" i="3" s="1"/>
  <c r="G1620" i="3"/>
  <c r="I1620" i="3" s="1"/>
  <c r="G1621" i="3"/>
  <c r="I1621" i="3" s="1"/>
  <c r="G1622" i="3"/>
  <c r="I1622" i="3" s="1"/>
  <c r="G1623" i="3"/>
  <c r="I1623" i="3" s="1"/>
  <c r="G1624" i="3"/>
  <c r="I1624" i="3" s="1"/>
  <c r="G1625" i="3"/>
  <c r="I1625" i="3" s="1"/>
  <c r="G1626" i="3"/>
  <c r="I1626" i="3" s="1"/>
  <c r="G1627" i="3"/>
  <c r="I1627" i="3" s="1"/>
  <c r="G1628" i="3"/>
  <c r="I1628" i="3" s="1"/>
  <c r="G1629" i="3"/>
  <c r="I1629" i="3" s="1"/>
  <c r="G1630" i="3"/>
  <c r="I1630" i="3" s="1"/>
  <c r="G1631" i="3"/>
  <c r="I1631" i="3" s="1"/>
  <c r="G1632" i="3"/>
  <c r="I1632" i="3" s="1"/>
  <c r="G1633" i="3"/>
  <c r="I1633" i="3" s="1"/>
  <c r="G1634" i="3"/>
  <c r="I1634" i="3" s="1"/>
  <c r="G1635" i="3"/>
  <c r="I1635" i="3" s="1"/>
  <c r="G1636" i="3"/>
  <c r="I1636" i="3" s="1"/>
  <c r="G1637" i="3"/>
  <c r="I1637" i="3" s="1"/>
  <c r="G1638" i="3"/>
  <c r="I1638" i="3" s="1"/>
  <c r="G1639" i="3"/>
  <c r="I1639" i="3" s="1"/>
  <c r="G1640" i="3"/>
  <c r="I1640" i="3" s="1"/>
  <c r="G1641" i="3"/>
  <c r="I1641" i="3" s="1"/>
  <c r="G1642" i="3"/>
  <c r="I1642" i="3" s="1"/>
  <c r="G1643" i="3"/>
  <c r="I1643" i="3" s="1"/>
  <c r="G1644" i="3"/>
  <c r="I1644" i="3" s="1"/>
  <c r="G1645" i="3"/>
  <c r="I1645" i="3" s="1"/>
  <c r="G1646" i="3"/>
  <c r="I1646" i="3" s="1"/>
  <c r="G1647" i="3"/>
  <c r="I1647" i="3" s="1"/>
  <c r="G1648" i="3"/>
  <c r="I1648" i="3" s="1"/>
  <c r="G1649" i="3"/>
  <c r="I1649" i="3" s="1"/>
  <c r="G1650" i="3"/>
  <c r="I1650" i="3" s="1"/>
  <c r="G1651" i="3"/>
  <c r="I1651" i="3" s="1"/>
  <c r="G1652" i="3"/>
  <c r="I1652" i="3" s="1"/>
  <c r="G1653" i="3"/>
  <c r="I1653" i="3" s="1"/>
  <c r="G1654" i="3"/>
  <c r="I1654" i="3" s="1"/>
  <c r="G1655" i="3"/>
  <c r="I1655" i="3" s="1"/>
  <c r="G1656" i="3"/>
  <c r="I1656" i="3" s="1"/>
  <c r="G1657" i="3"/>
  <c r="I1657" i="3" s="1"/>
  <c r="G1658" i="3"/>
  <c r="I1658" i="3" s="1"/>
  <c r="G1659" i="3"/>
  <c r="I1659" i="3" s="1"/>
  <c r="G1660" i="3"/>
  <c r="I1660" i="3" s="1"/>
  <c r="G1661" i="3"/>
  <c r="I1661" i="3" s="1"/>
  <c r="G1662" i="3"/>
  <c r="I1662" i="3" s="1"/>
  <c r="G1663" i="3"/>
  <c r="I1663" i="3" s="1"/>
  <c r="G1664" i="3"/>
  <c r="I1664" i="3" s="1"/>
  <c r="G1665" i="3"/>
  <c r="I1665" i="3" s="1"/>
  <c r="G1666" i="3"/>
  <c r="I1666" i="3" s="1"/>
  <c r="G1667" i="3"/>
  <c r="I1667" i="3" s="1"/>
  <c r="G1668" i="3"/>
  <c r="I1668" i="3" s="1"/>
  <c r="G1669" i="3"/>
  <c r="I1669" i="3" s="1"/>
  <c r="G1670" i="3"/>
  <c r="I1670" i="3" s="1"/>
  <c r="G1671" i="3"/>
  <c r="I1671" i="3" s="1"/>
  <c r="G1672" i="3"/>
  <c r="I1672" i="3" s="1"/>
  <c r="G1673" i="3"/>
  <c r="I1673" i="3" s="1"/>
  <c r="G1674" i="3"/>
  <c r="I1674" i="3" s="1"/>
  <c r="G1675" i="3"/>
  <c r="I1675" i="3" s="1"/>
  <c r="G1676" i="3"/>
  <c r="I1676" i="3" s="1"/>
  <c r="G1677" i="3"/>
  <c r="I1677" i="3" s="1"/>
  <c r="G1678" i="3"/>
  <c r="I1678" i="3" s="1"/>
  <c r="G1679" i="3"/>
  <c r="I1679" i="3" s="1"/>
  <c r="G1680" i="3"/>
  <c r="I1680" i="3" s="1"/>
  <c r="G1681" i="3"/>
  <c r="I1681" i="3" s="1"/>
  <c r="G1682" i="3"/>
  <c r="I1682" i="3" s="1"/>
  <c r="G1683" i="3"/>
  <c r="I1683" i="3" s="1"/>
  <c r="G1684" i="3"/>
  <c r="I1684" i="3" s="1"/>
  <c r="G1685" i="3"/>
  <c r="I1685" i="3" s="1"/>
  <c r="G1686" i="3"/>
  <c r="I1686" i="3" s="1"/>
  <c r="G1687" i="3"/>
  <c r="I1687" i="3" s="1"/>
  <c r="G1688" i="3"/>
  <c r="I1688" i="3" s="1"/>
  <c r="G1689" i="3"/>
  <c r="I1689" i="3" s="1"/>
  <c r="G1690" i="3"/>
  <c r="I1690" i="3" s="1"/>
  <c r="G1691" i="3"/>
  <c r="I1691" i="3" s="1"/>
  <c r="G1692" i="3"/>
  <c r="I1692" i="3" s="1"/>
  <c r="G1693" i="3"/>
  <c r="I1693" i="3" s="1"/>
  <c r="G1694" i="3"/>
  <c r="I1694" i="3" s="1"/>
  <c r="G1695" i="3"/>
  <c r="I1695" i="3" s="1"/>
  <c r="G1696" i="3"/>
  <c r="I1696" i="3" s="1"/>
  <c r="G1697" i="3"/>
  <c r="I1697" i="3" s="1"/>
  <c r="G1698" i="3"/>
  <c r="I1698" i="3" s="1"/>
  <c r="G1699" i="3"/>
  <c r="I1699" i="3" s="1"/>
  <c r="G1700" i="3"/>
  <c r="I1700" i="3" s="1"/>
  <c r="G1701" i="3"/>
  <c r="I1701" i="3" s="1"/>
  <c r="G1702" i="3"/>
  <c r="I1702" i="3" s="1"/>
  <c r="G1703" i="3"/>
  <c r="I1703" i="3" s="1"/>
  <c r="G1704" i="3"/>
  <c r="I1704" i="3" s="1"/>
  <c r="G1705" i="3"/>
  <c r="I1705" i="3" s="1"/>
  <c r="G1706" i="3"/>
  <c r="I1706" i="3" s="1"/>
  <c r="G1707" i="3"/>
  <c r="I1707" i="3" s="1"/>
  <c r="G1708" i="3"/>
  <c r="I1708" i="3" s="1"/>
  <c r="G1709" i="3"/>
  <c r="I1709" i="3" s="1"/>
  <c r="G1710" i="3"/>
  <c r="I1710" i="3" s="1"/>
  <c r="G1711" i="3"/>
  <c r="I1711" i="3" s="1"/>
  <c r="G1712" i="3"/>
  <c r="I1712" i="3" s="1"/>
  <c r="G1713" i="3"/>
  <c r="I1713" i="3" s="1"/>
  <c r="G1714" i="3"/>
  <c r="I1714" i="3" s="1"/>
  <c r="G1715" i="3"/>
  <c r="I1715" i="3" s="1"/>
  <c r="G1716" i="3"/>
  <c r="I1716" i="3" s="1"/>
  <c r="G1717" i="3"/>
  <c r="I1717" i="3" s="1"/>
  <c r="G1718" i="3"/>
  <c r="I1718" i="3" s="1"/>
  <c r="G1719" i="3"/>
  <c r="I1719" i="3" s="1"/>
  <c r="G1720" i="3"/>
  <c r="I1720" i="3" s="1"/>
  <c r="G1721" i="3"/>
  <c r="I1721" i="3" s="1"/>
  <c r="G1722" i="3"/>
  <c r="I1722" i="3" s="1"/>
  <c r="G1723" i="3"/>
  <c r="I1723" i="3" s="1"/>
  <c r="G1724" i="3"/>
  <c r="I1724" i="3" s="1"/>
  <c r="G1725" i="3"/>
  <c r="I1725" i="3" s="1"/>
  <c r="G1726" i="3"/>
  <c r="I1726" i="3" s="1"/>
  <c r="G1727" i="3"/>
  <c r="I1727" i="3" s="1"/>
  <c r="G1728" i="3"/>
  <c r="I1728" i="3" s="1"/>
  <c r="G1729" i="3"/>
  <c r="I1729" i="3" s="1"/>
  <c r="G1730" i="3"/>
  <c r="I1730" i="3" s="1"/>
  <c r="G1731" i="3"/>
  <c r="I1731" i="3" s="1"/>
  <c r="G1732" i="3"/>
  <c r="I1732" i="3" s="1"/>
  <c r="G1733" i="3"/>
  <c r="I1733" i="3" s="1"/>
  <c r="G1734" i="3"/>
  <c r="I1734" i="3" s="1"/>
  <c r="G1735" i="3"/>
  <c r="I1735" i="3" s="1"/>
  <c r="G1736" i="3"/>
  <c r="I1736" i="3" s="1"/>
  <c r="G1737" i="3"/>
  <c r="I1737" i="3" s="1"/>
  <c r="G1738" i="3"/>
  <c r="I1738" i="3" s="1"/>
  <c r="G1739" i="3"/>
  <c r="I1739" i="3" s="1"/>
  <c r="G1740" i="3"/>
  <c r="I1740" i="3" s="1"/>
  <c r="G1741" i="3"/>
  <c r="I1741" i="3" s="1"/>
  <c r="G1742" i="3"/>
  <c r="I1742" i="3" s="1"/>
  <c r="G1743" i="3"/>
  <c r="I1743" i="3" s="1"/>
  <c r="G1744" i="3"/>
  <c r="I1744" i="3" s="1"/>
  <c r="G1745" i="3"/>
  <c r="I1745" i="3" s="1"/>
  <c r="G1746" i="3"/>
  <c r="I1746" i="3" s="1"/>
  <c r="G1747" i="3"/>
  <c r="I1747" i="3" s="1"/>
  <c r="G1748" i="3"/>
  <c r="I1748" i="3" s="1"/>
  <c r="G1749" i="3"/>
  <c r="I1749" i="3" s="1"/>
  <c r="G1750" i="3"/>
  <c r="I1750" i="3" s="1"/>
  <c r="G1751" i="3"/>
  <c r="I1751" i="3" s="1"/>
  <c r="G1752" i="3"/>
  <c r="I1752" i="3" s="1"/>
  <c r="G1753" i="3"/>
  <c r="I1753" i="3" s="1"/>
  <c r="G1754" i="3"/>
  <c r="I1754" i="3" s="1"/>
  <c r="G1755" i="3"/>
  <c r="I1755" i="3" s="1"/>
  <c r="G1756" i="3"/>
  <c r="I1756" i="3" s="1"/>
  <c r="G1757" i="3"/>
  <c r="I1757" i="3" s="1"/>
  <c r="G1758" i="3"/>
  <c r="I1758" i="3" s="1"/>
  <c r="G1759" i="3"/>
  <c r="I1759" i="3" s="1"/>
  <c r="G1760" i="3"/>
  <c r="I1760" i="3" s="1"/>
  <c r="G1761" i="3"/>
  <c r="I1761" i="3" s="1"/>
  <c r="G1762" i="3"/>
  <c r="I1762" i="3" s="1"/>
  <c r="G1763" i="3"/>
  <c r="I1763" i="3" s="1"/>
  <c r="G1764" i="3"/>
  <c r="I1764" i="3" s="1"/>
  <c r="G1765" i="3"/>
  <c r="I1765" i="3" s="1"/>
  <c r="G1766" i="3"/>
  <c r="I1766" i="3" s="1"/>
  <c r="G1767" i="3"/>
  <c r="I1767" i="3" s="1"/>
  <c r="G1768" i="3"/>
  <c r="I1768" i="3" s="1"/>
  <c r="G1769" i="3"/>
  <c r="I1769" i="3" s="1"/>
  <c r="G1770" i="3"/>
  <c r="I1770" i="3" s="1"/>
  <c r="G1771" i="3"/>
  <c r="I1771" i="3" s="1"/>
  <c r="G1772" i="3"/>
  <c r="I1772" i="3" s="1"/>
  <c r="G1773" i="3"/>
  <c r="I1773" i="3" s="1"/>
  <c r="G1774" i="3"/>
  <c r="I1774" i="3" s="1"/>
  <c r="G1775" i="3"/>
  <c r="I1775" i="3" s="1"/>
  <c r="G1776" i="3"/>
  <c r="I1776" i="3" s="1"/>
  <c r="G1777" i="3"/>
  <c r="I1777" i="3" s="1"/>
  <c r="G1778" i="3"/>
  <c r="I1778" i="3" s="1"/>
  <c r="G1779" i="3"/>
  <c r="I1779" i="3" s="1"/>
  <c r="G1780" i="3"/>
  <c r="I1780" i="3" s="1"/>
  <c r="G1781" i="3"/>
  <c r="I1781" i="3" s="1"/>
  <c r="G1782" i="3"/>
  <c r="I1782" i="3" s="1"/>
  <c r="G1783" i="3"/>
  <c r="I1783" i="3" s="1"/>
  <c r="G1784" i="3"/>
  <c r="I1784" i="3" s="1"/>
  <c r="G1785" i="3"/>
  <c r="I1785" i="3" s="1"/>
  <c r="G1786" i="3"/>
  <c r="I1786" i="3" s="1"/>
  <c r="G1787" i="3"/>
  <c r="I1787" i="3" s="1"/>
  <c r="G1788" i="3"/>
  <c r="I1788" i="3" s="1"/>
  <c r="G1789" i="3"/>
  <c r="I1789" i="3" s="1"/>
  <c r="G1790" i="3"/>
  <c r="I1790" i="3" s="1"/>
  <c r="G1791" i="3"/>
  <c r="I1791" i="3" s="1"/>
  <c r="G1792" i="3"/>
  <c r="I1792" i="3" s="1"/>
  <c r="G1793" i="3"/>
  <c r="I1793" i="3" s="1"/>
  <c r="G1794" i="3"/>
  <c r="I1794" i="3" s="1"/>
  <c r="G1795" i="3"/>
  <c r="I1795" i="3" s="1"/>
  <c r="G1796" i="3"/>
  <c r="I1796" i="3" s="1"/>
  <c r="G1797" i="3"/>
  <c r="I1797" i="3" s="1"/>
  <c r="G1798" i="3"/>
  <c r="I1798" i="3" s="1"/>
  <c r="G1799" i="3"/>
  <c r="I1799" i="3" s="1"/>
  <c r="G1800" i="3"/>
  <c r="I1800" i="3" s="1"/>
  <c r="G1801" i="3"/>
  <c r="I1801" i="3" s="1"/>
  <c r="G1802" i="3"/>
  <c r="I1802" i="3" s="1"/>
  <c r="G1803" i="3"/>
  <c r="I1803" i="3" s="1"/>
  <c r="G1804" i="3"/>
  <c r="I1804" i="3" s="1"/>
  <c r="G1805" i="3"/>
  <c r="I1805" i="3" s="1"/>
  <c r="G1806" i="3"/>
  <c r="I1806" i="3" s="1"/>
  <c r="G1807" i="3"/>
  <c r="I1807" i="3" s="1"/>
  <c r="G1808" i="3"/>
  <c r="I1808" i="3" s="1"/>
  <c r="G1809" i="3"/>
  <c r="I1809" i="3" s="1"/>
  <c r="G1810" i="3"/>
  <c r="I1810" i="3" s="1"/>
  <c r="G1811" i="3"/>
  <c r="I1811" i="3" s="1"/>
  <c r="G1812" i="3"/>
  <c r="I1812" i="3" s="1"/>
  <c r="G1813" i="3"/>
  <c r="I1813" i="3" s="1"/>
  <c r="G1814" i="3"/>
  <c r="I1814" i="3" s="1"/>
  <c r="G1815" i="3"/>
  <c r="I1815" i="3" s="1"/>
  <c r="G1816" i="3"/>
  <c r="I1816" i="3" s="1"/>
  <c r="G1817" i="3"/>
  <c r="I1817" i="3" s="1"/>
  <c r="G1818" i="3"/>
  <c r="I1818" i="3" s="1"/>
  <c r="G1819" i="3"/>
  <c r="I1819" i="3" s="1"/>
  <c r="G1820" i="3"/>
  <c r="I1820" i="3" s="1"/>
  <c r="G1821" i="3"/>
  <c r="I1821" i="3" s="1"/>
  <c r="G1822" i="3"/>
  <c r="I1822" i="3" s="1"/>
  <c r="G1823" i="3"/>
  <c r="I1823" i="3" s="1"/>
  <c r="G1824" i="3"/>
  <c r="I1824" i="3" s="1"/>
  <c r="G1825" i="3"/>
  <c r="I1825" i="3" s="1"/>
  <c r="G1826" i="3"/>
  <c r="I1826" i="3" s="1"/>
  <c r="G1827" i="3"/>
  <c r="I1827" i="3" s="1"/>
  <c r="G1828" i="3"/>
  <c r="I1828" i="3" s="1"/>
  <c r="G1829" i="3"/>
  <c r="I1829" i="3" s="1"/>
  <c r="G1830" i="3"/>
  <c r="I1830" i="3" s="1"/>
  <c r="G1831" i="3"/>
  <c r="I1831" i="3" s="1"/>
  <c r="G1832" i="3"/>
  <c r="I1832" i="3" s="1"/>
  <c r="G1833" i="3"/>
  <c r="I1833" i="3" s="1"/>
  <c r="G1834" i="3"/>
  <c r="I1834" i="3" s="1"/>
  <c r="G1835" i="3"/>
  <c r="I1835" i="3" s="1"/>
  <c r="G1836" i="3"/>
  <c r="I1836" i="3" s="1"/>
  <c r="G1837" i="3"/>
  <c r="I1837" i="3" s="1"/>
  <c r="G1838" i="3"/>
  <c r="I1838" i="3" s="1"/>
  <c r="G1839" i="3"/>
  <c r="I1839" i="3" s="1"/>
  <c r="G1840" i="3"/>
  <c r="I1840" i="3" s="1"/>
  <c r="G1841" i="3"/>
  <c r="I1841" i="3" s="1"/>
  <c r="G1842" i="3"/>
  <c r="I1842" i="3" s="1"/>
  <c r="G1843" i="3"/>
  <c r="I1843" i="3" s="1"/>
  <c r="G1844" i="3"/>
  <c r="I1844" i="3" s="1"/>
  <c r="G1845" i="3"/>
  <c r="I1845" i="3" s="1"/>
  <c r="G1846" i="3"/>
  <c r="I1846" i="3" s="1"/>
  <c r="G1847" i="3"/>
  <c r="I1847" i="3" s="1"/>
  <c r="G1848" i="3"/>
  <c r="I1848" i="3" s="1"/>
  <c r="G1849" i="3"/>
  <c r="I1849" i="3" s="1"/>
  <c r="G1850" i="3"/>
  <c r="I1850" i="3" s="1"/>
  <c r="G1851" i="3"/>
  <c r="I1851" i="3" s="1"/>
  <c r="G1852" i="3"/>
  <c r="I1852" i="3" s="1"/>
  <c r="G1853" i="3"/>
  <c r="I1853" i="3" s="1"/>
  <c r="G1854" i="3"/>
  <c r="I1854" i="3" s="1"/>
  <c r="G1855" i="3"/>
  <c r="I1855" i="3" s="1"/>
  <c r="G1856" i="3"/>
  <c r="I1856" i="3" s="1"/>
  <c r="G1857" i="3"/>
  <c r="I1857" i="3" s="1"/>
  <c r="G1858" i="3"/>
  <c r="I1858" i="3" s="1"/>
  <c r="G1859" i="3"/>
  <c r="I1859" i="3" s="1"/>
  <c r="G1860" i="3"/>
  <c r="I1860" i="3" s="1"/>
  <c r="G1861" i="3"/>
  <c r="I1861" i="3" s="1"/>
  <c r="G1862" i="3"/>
  <c r="I1862" i="3" s="1"/>
  <c r="G1863" i="3"/>
  <c r="I1863" i="3" s="1"/>
  <c r="G1864" i="3"/>
  <c r="I1864" i="3" s="1"/>
  <c r="G1865" i="3"/>
  <c r="I1865" i="3" s="1"/>
  <c r="G1866" i="3"/>
  <c r="I1866" i="3" s="1"/>
  <c r="G1867" i="3"/>
  <c r="I1867" i="3" s="1"/>
  <c r="G1868" i="3"/>
  <c r="I1868" i="3" s="1"/>
  <c r="G1869" i="3"/>
  <c r="I1869" i="3" s="1"/>
  <c r="G1870" i="3"/>
  <c r="I1870" i="3" s="1"/>
  <c r="G1871" i="3"/>
  <c r="I1871" i="3" s="1"/>
  <c r="G1872" i="3"/>
  <c r="I1872" i="3" s="1"/>
  <c r="G1873" i="3"/>
  <c r="I1873" i="3" s="1"/>
  <c r="G1874" i="3"/>
  <c r="I1874" i="3" s="1"/>
  <c r="G1875" i="3"/>
  <c r="I1875" i="3" s="1"/>
  <c r="G1876" i="3"/>
  <c r="I1876" i="3" s="1"/>
  <c r="G1877" i="3"/>
  <c r="I1877" i="3" s="1"/>
  <c r="G1878" i="3"/>
  <c r="I1878" i="3" s="1"/>
  <c r="G1879" i="3"/>
  <c r="I1879" i="3" s="1"/>
  <c r="G1880" i="3"/>
  <c r="I1880" i="3" s="1"/>
  <c r="G1881" i="3"/>
  <c r="I1881" i="3" s="1"/>
  <c r="G1882" i="3"/>
  <c r="I1882" i="3" s="1"/>
  <c r="G1883" i="3"/>
  <c r="I1883" i="3" s="1"/>
  <c r="G1884" i="3"/>
  <c r="I1884" i="3" s="1"/>
  <c r="G1885" i="3"/>
  <c r="I1885" i="3" s="1"/>
  <c r="G1886" i="3"/>
  <c r="I1886" i="3" s="1"/>
  <c r="G1887" i="3"/>
  <c r="I1887" i="3" s="1"/>
  <c r="G1888" i="3"/>
  <c r="I1888" i="3" s="1"/>
  <c r="G1889" i="3"/>
  <c r="I1889" i="3" s="1"/>
  <c r="G1890" i="3"/>
  <c r="I1890" i="3" s="1"/>
  <c r="G1891" i="3"/>
  <c r="I1891" i="3" s="1"/>
  <c r="G1892" i="3"/>
  <c r="I1892" i="3" s="1"/>
  <c r="G1893" i="3"/>
  <c r="I1893" i="3" s="1"/>
  <c r="G1894" i="3"/>
  <c r="I1894" i="3" s="1"/>
  <c r="G1895" i="3"/>
  <c r="I1895" i="3" s="1"/>
  <c r="G1896" i="3"/>
  <c r="I1896" i="3" s="1"/>
  <c r="G1897" i="3"/>
  <c r="I1897" i="3" s="1"/>
  <c r="G1898" i="3"/>
  <c r="I1898" i="3" s="1"/>
  <c r="G1899" i="3"/>
  <c r="I1899" i="3" s="1"/>
  <c r="G1900" i="3"/>
  <c r="I1900" i="3" s="1"/>
  <c r="G1901" i="3"/>
  <c r="I1901" i="3" s="1"/>
  <c r="G1902" i="3"/>
  <c r="I1902" i="3" s="1"/>
  <c r="G1903" i="3"/>
  <c r="I1903" i="3" s="1"/>
  <c r="G1904" i="3"/>
  <c r="I1904" i="3" s="1"/>
  <c r="G1905" i="3"/>
  <c r="I1905" i="3" s="1"/>
  <c r="G1906" i="3"/>
  <c r="I1906" i="3" s="1"/>
  <c r="G1907" i="3"/>
  <c r="I1907" i="3" s="1"/>
  <c r="G1908" i="3"/>
  <c r="I1908" i="3" s="1"/>
  <c r="G1909" i="3"/>
  <c r="I1909" i="3" s="1"/>
  <c r="G1910" i="3"/>
  <c r="I1910" i="3" s="1"/>
  <c r="G1911" i="3"/>
  <c r="I1911" i="3" s="1"/>
  <c r="G1912" i="3"/>
  <c r="I1912" i="3" s="1"/>
  <c r="G1913" i="3"/>
  <c r="I1913" i="3" s="1"/>
  <c r="G1914" i="3"/>
  <c r="I1914" i="3" s="1"/>
  <c r="G1915" i="3"/>
  <c r="I1915" i="3" s="1"/>
  <c r="G1916" i="3"/>
  <c r="I1916" i="3" s="1"/>
  <c r="G1917" i="3"/>
  <c r="I1917" i="3" s="1"/>
  <c r="G1918" i="3"/>
  <c r="I1918" i="3" s="1"/>
  <c r="G1919" i="3"/>
  <c r="I1919" i="3" s="1"/>
  <c r="G1920" i="3"/>
  <c r="I1920" i="3" s="1"/>
  <c r="G1921" i="3"/>
  <c r="I1921" i="3" s="1"/>
  <c r="G1922" i="3"/>
  <c r="I1922" i="3" s="1"/>
  <c r="G1923" i="3"/>
  <c r="I1923" i="3" s="1"/>
  <c r="G1924" i="3"/>
  <c r="I1924" i="3" s="1"/>
  <c r="G1925" i="3"/>
  <c r="I1925" i="3" s="1"/>
  <c r="G1926" i="3"/>
  <c r="I1926" i="3" s="1"/>
  <c r="G1927" i="3"/>
  <c r="I1927" i="3" s="1"/>
  <c r="G1928" i="3"/>
  <c r="I1928" i="3" s="1"/>
  <c r="G1929" i="3"/>
  <c r="I1929" i="3" s="1"/>
  <c r="G1930" i="3"/>
  <c r="I1930" i="3" s="1"/>
  <c r="G1931" i="3"/>
  <c r="I1931" i="3" s="1"/>
  <c r="G1932" i="3"/>
  <c r="I1932" i="3" s="1"/>
  <c r="G1933" i="3"/>
  <c r="I1933" i="3" s="1"/>
  <c r="G1934" i="3"/>
  <c r="I1934" i="3" s="1"/>
  <c r="G1935" i="3"/>
  <c r="I1935" i="3" s="1"/>
  <c r="G1936" i="3"/>
  <c r="I1936" i="3" s="1"/>
  <c r="G1937" i="3"/>
  <c r="I1937" i="3" s="1"/>
  <c r="G1938" i="3"/>
  <c r="I1938" i="3" s="1"/>
  <c r="G1939" i="3"/>
  <c r="I1939" i="3" s="1"/>
  <c r="G1940" i="3"/>
  <c r="I1940" i="3" s="1"/>
  <c r="G1941" i="3"/>
  <c r="I1941" i="3" s="1"/>
  <c r="G1942" i="3"/>
  <c r="I1942" i="3" s="1"/>
  <c r="G1943" i="3"/>
  <c r="I1943" i="3" s="1"/>
  <c r="G1944" i="3"/>
  <c r="I1944" i="3" s="1"/>
  <c r="G1945" i="3"/>
  <c r="I1945" i="3" s="1"/>
  <c r="G1946" i="3"/>
  <c r="I1946" i="3" s="1"/>
  <c r="G1947" i="3"/>
  <c r="I1947" i="3" s="1"/>
  <c r="G1948" i="3"/>
  <c r="I1948" i="3" s="1"/>
  <c r="G1949" i="3"/>
  <c r="I1949" i="3" s="1"/>
  <c r="G1950" i="3"/>
  <c r="I1950" i="3" s="1"/>
  <c r="G1951" i="3"/>
  <c r="I1951" i="3" s="1"/>
  <c r="G1952" i="3"/>
  <c r="I1952" i="3" s="1"/>
  <c r="G1953" i="3"/>
  <c r="I1953" i="3" s="1"/>
  <c r="G1954" i="3"/>
  <c r="I1954" i="3" s="1"/>
  <c r="G1955" i="3"/>
  <c r="I1955" i="3" s="1"/>
  <c r="G1956" i="3"/>
  <c r="I1956" i="3" s="1"/>
  <c r="G1957" i="3"/>
  <c r="I1957" i="3" s="1"/>
  <c r="G1958" i="3"/>
  <c r="I1958" i="3" s="1"/>
  <c r="G1959" i="3"/>
  <c r="I1959" i="3" s="1"/>
  <c r="G1960" i="3"/>
  <c r="I1960" i="3" s="1"/>
  <c r="G1961" i="3"/>
  <c r="I1961" i="3" s="1"/>
  <c r="G1962" i="3"/>
  <c r="I1962" i="3" s="1"/>
  <c r="G1963" i="3"/>
  <c r="I1963" i="3" s="1"/>
  <c r="G1964" i="3"/>
  <c r="I1964" i="3" s="1"/>
  <c r="G1965" i="3"/>
  <c r="I1965" i="3" s="1"/>
  <c r="G1966" i="3"/>
  <c r="I1966" i="3" s="1"/>
  <c r="G1967" i="3"/>
  <c r="I1967" i="3" s="1"/>
  <c r="G1968" i="3"/>
  <c r="I1968" i="3" s="1"/>
  <c r="G1969" i="3"/>
  <c r="I1969" i="3" s="1"/>
  <c r="G1970" i="3"/>
  <c r="I1970" i="3" s="1"/>
  <c r="G1971" i="3"/>
  <c r="I1971" i="3" s="1"/>
  <c r="G1972" i="3"/>
  <c r="I1972" i="3" s="1"/>
  <c r="G1973" i="3"/>
  <c r="I1973" i="3" s="1"/>
  <c r="G1974" i="3"/>
  <c r="I1974" i="3" s="1"/>
  <c r="G1975" i="3"/>
  <c r="I1975" i="3" s="1"/>
  <c r="G1976" i="3"/>
  <c r="I1976" i="3" s="1"/>
  <c r="G1977" i="3"/>
  <c r="I1977" i="3" s="1"/>
  <c r="G1978" i="3"/>
  <c r="I1978" i="3" s="1"/>
  <c r="G1979" i="3"/>
  <c r="I1979" i="3" s="1"/>
  <c r="G1980" i="3"/>
  <c r="I1980" i="3" s="1"/>
  <c r="G1981" i="3"/>
  <c r="I1981" i="3" s="1"/>
  <c r="G1982" i="3"/>
  <c r="I1982" i="3" s="1"/>
  <c r="G1983" i="3"/>
  <c r="I1983" i="3" s="1"/>
  <c r="G1984" i="3"/>
  <c r="I1984" i="3" s="1"/>
  <c r="G1985" i="3"/>
  <c r="I1985" i="3" s="1"/>
  <c r="G1986" i="3"/>
  <c r="I1986" i="3" s="1"/>
  <c r="G1987" i="3"/>
  <c r="I1987" i="3" s="1"/>
  <c r="G1988" i="3"/>
  <c r="I1988" i="3" s="1"/>
  <c r="G1989" i="3"/>
  <c r="I1989" i="3" s="1"/>
  <c r="G1990" i="3"/>
  <c r="I1990" i="3" s="1"/>
  <c r="G1991" i="3"/>
  <c r="I1991" i="3" s="1"/>
  <c r="G1992" i="3"/>
  <c r="I1992" i="3" s="1"/>
  <c r="G1993" i="3"/>
  <c r="I1993" i="3" s="1"/>
  <c r="G1994" i="3"/>
  <c r="I1994" i="3" s="1"/>
  <c r="G1995" i="3"/>
  <c r="I1995" i="3" s="1"/>
  <c r="G1996" i="3"/>
  <c r="I1996" i="3" s="1"/>
  <c r="G1997" i="3"/>
  <c r="I1997" i="3" s="1"/>
  <c r="G1998" i="3"/>
  <c r="I1998" i="3" s="1"/>
  <c r="G1999" i="3"/>
  <c r="I1999" i="3" s="1"/>
  <c r="G2000" i="3"/>
  <c r="I2000" i="3" s="1"/>
  <c r="G2001" i="3"/>
  <c r="I2001" i="3" s="1"/>
  <c r="G2002" i="3"/>
  <c r="I2002" i="3" s="1"/>
  <c r="G2003" i="3"/>
  <c r="I2003" i="3" s="1"/>
  <c r="G2004" i="3"/>
  <c r="I2004" i="3" s="1"/>
  <c r="G2005" i="3"/>
  <c r="I2005" i="3" s="1"/>
  <c r="G2006" i="3"/>
  <c r="I2006" i="3" s="1"/>
  <c r="G2007" i="3"/>
  <c r="I2007" i="3" s="1"/>
  <c r="G2008" i="3"/>
  <c r="I2008" i="3" s="1"/>
  <c r="G2009" i="3"/>
  <c r="I2009" i="3" s="1"/>
  <c r="G2010" i="3"/>
  <c r="I2010" i="3" s="1"/>
  <c r="G2011" i="3"/>
  <c r="I2011" i="3" s="1"/>
  <c r="G2012" i="3"/>
  <c r="I2012" i="3" s="1"/>
  <c r="G2013" i="3"/>
  <c r="I2013" i="3" s="1"/>
  <c r="G2014" i="3"/>
  <c r="I2014" i="3" s="1"/>
  <c r="G2015" i="3"/>
  <c r="I2015" i="3" s="1"/>
  <c r="G2016" i="3"/>
  <c r="I2016" i="3" s="1"/>
  <c r="G2017" i="3"/>
  <c r="I2017" i="3" s="1"/>
  <c r="G2018" i="3"/>
  <c r="I2018" i="3" s="1"/>
  <c r="G2019" i="3"/>
  <c r="I2019" i="3" s="1"/>
  <c r="G2020" i="3"/>
  <c r="I2020" i="3" s="1"/>
  <c r="G2021" i="3"/>
  <c r="I2021" i="3" s="1"/>
  <c r="G2022" i="3"/>
  <c r="I2022" i="3" s="1"/>
  <c r="G2023" i="3"/>
  <c r="I2023" i="3" s="1"/>
  <c r="G2024" i="3"/>
  <c r="I2024" i="3" s="1"/>
  <c r="G2025" i="3"/>
  <c r="I2025" i="3" s="1"/>
  <c r="G2026" i="3"/>
  <c r="I2026" i="3" s="1"/>
  <c r="G2027" i="3"/>
  <c r="I2027" i="3" s="1"/>
  <c r="G2028" i="3"/>
  <c r="I2028" i="3" s="1"/>
  <c r="G2029" i="3"/>
  <c r="I2029" i="3" s="1"/>
  <c r="G2030" i="3"/>
  <c r="I2030" i="3" s="1"/>
  <c r="G2031" i="3"/>
  <c r="I2031" i="3" s="1"/>
  <c r="G2032" i="3"/>
  <c r="I2032" i="3" s="1"/>
  <c r="G2033" i="3"/>
  <c r="I2033" i="3" s="1"/>
  <c r="G2034" i="3"/>
  <c r="I2034" i="3" s="1"/>
  <c r="G2035" i="3"/>
  <c r="I2035" i="3" s="1"/>
  <c r="G2036" i="3"/>
  <c r="I2036" i="3" s="1"/>
  <c r="G2037" i="3"/>
  <c r="I2037" i="3" s="1"/>
  <c r="G2038" i="3"/>
  <c r="I2038" i="3" s="1"/>
  <c r="G2039" i="3"/>
  <c r="I2039" i="3" s="1"/>
  <c r="G2040" i="3"/>
  <c r="I2040" i="3" s="1"/>
  <c r="G2041" i="3"/>
  <c r="I2041" i="3" s="1"/>
  <c r="G2042" i="3"/>
  <c r="I2042" i="3" s="1"/>
  <c r="G2043" i="3"/>
  <c r="I2043" i="3" s="1"/>
  <c r="G2044" i="3"/>
  <c r="I2044" i="3" s="1"/>
  <c r="G2045" i="3"/>
  <c r="I2045" i="3" s="1"/>
  <c r="G2046" i="3"/>
  <c r="I2046" i="3" s="1"/>
  <c r="G2047" i="3"/>
  <c r="I2047" i="3" s="1"/>
  <c r="G2048" i="3"/>
  <c r="I2048" i="3" s="1"/>
  <c r="G2049" i="3"/>
  <c r="I2049" i="3" s="1"/>
  <c r="G2050" i="3"/>
  <c r="I2050" i="3" s="1"/>
  <c r="G2051" i="3"/>
  <c r="I2051" i="3" s="1"/>
  <c r="G2052" i="3"/>
  <c r="I2052" i="3" s="1"/>
  <c r="G2053" i="3"/>
  <c r="I2053" i="3" s="1"/>
  <c r="G2054" i="3"/>
  <c r="I2054" i="3" s="1"/>
  <c r="G2055" i="3"/>
  <c r="I2055" i="3" s="1"/>
  <c r="G2056" i="3"/>
  <c r="I2056" i="3" s="1"/>
  <c r="G2057" i="3"/>
  <c r="I2057" i="3" s="1"/>
  <c r="G2058" i="3"/>
  <c r="I2058" i="3" s="1"/>
  <c r="G2059" i="3"/>
  <c r="I2059" i="3" s="1"/>
  <c r="G2060" i="3"/>
  <c r="I2060" i="3" s="1"/>
  <c r="G2061" i="3"/>
  <c r="I2061" i="3" s="1"/>
  <c r="G2062" i="3"/>
  <c r="I2062" i="3" s="1"/>
  <c r="G2063" i="3"/>
  <c r="I2063" i="3" s="1"/>
  <c r="G2064" i="3"/>
  <c r="I2064" i="3" s="1"/>
  <c r="G2065" i="3"/>
  <c r="I2065" i="3" s="1"/>
  <c r="G2066" i="3"/>
  <c r="I2066" i="3" s="1"/>
  <c r="G2067" i="3"/>
  <c r="I2067" i="3" s="1"/>
  <c r="G2068" i="3"/>
  <c r="I2068" i="3" s="1"/>
  <c r="G2069" i="3"/>
  <c r="I2069" i="3" s="1"/>
  <c r="G2070" i="3"/>
  <c r="I2070" i="3" s="1"/>
  <c r="G2071" i="3"/>
  <c r="I2071" i="3" s="1"/>
  <c r="G2072" i="3"/>
  <c r="I2072" i="3" s="1"/>
  <c r="G2073" i="3"/>
  <c r="I2073" i="3" s="1"/>
  <c r="G2074" i="3"/>
  <c r="I2074" i="3" s="1"/>
  <c r="G2075" i="3"/>
  <c r="I2075" i="3" s="1"/>
  <c r="G2076" i="3"/>
  <c r="I2076" i="3" s="1"/>
  <c r="G2077" i="3"/>
  <c r="I2077" i="3" s="1"/>
  <c r="G2078" i="3"/>
  <c r="I2078" i="3" s="1"/>
  <c r="G2079" i="3"/>
  <c r="I2079" i="3" s="1"/>
  <c r="G2080" i="3"/>
  <c r="I2080" i="3" s="1"/>
  <c r="G2081" i="3"/>
  <c r="I2081" i="3" s="1"/>
  <c r="G2082" i="3"/>
  <c r="I2082" i="3" s="1"/>
  <c r="G2083" i="3"/>
  <c r="I2083" i="3" s="1"/>
  <c r="G2084" i="3"/>
  <c r="I2084" i="3" s="1"/>
  <c r="G2085" i="3"/>
  <c r="I2085" i="3" s="1"/>
  <c r="G2086" i="3"/>
  <c r="I2086" i="3" s="1"/>
  <c r="G2087" i="3"/>
  <c r="I2087" i="3" s="1"/>
  <c r="G2088" i="3"/>
  <c r="I2088" i="3" s="1"/>
  <c r="G2089" i="3"/>
  <c r="I2089" i="3" s="1"/>
  <c r="G2090" i="3"/>
  <c r="I2090" i="3" s="1"/>
  <c r="G2091" i="3"/>
  <c r="I2091" i="3" s="1"/>
  <c r="G2092" i="3"/>
  <c r="I2092" i="3" s="1"/>
  <c r="G2093" i="3"/>
  <c r="I2093" i="3" s="1"/>
  <c r="G2094" i="3"/>
  <c r="I2094" i="3" s="1"/>
  <c r="G2095" i="3"/>
  <c r="I2095" i="3" s="1"/>
  <c r="G2096" i="3"/>
  <c r="I2096" i="3" s="1"/>
  <c r="G2097" i="3"/>
  <c r="I2097" i="3" s="1"/>
  <c r="G2098" i="3"/>
  <c r="I2098" i="3" s="1"/>
  <c r="G2099" i="3"/>
  <c r="I2099" i="3" s="1"/>
  <c r="G2100" i="3"/>
  <c r="I2100" i="3" s="1"/>
  <c r="G2101" i="3"/>
  <c r="I2101" i="3" s="1"/>
  <c r="G2102" i="3"/>
  <c r="I2102" i="3" s="1"/>
  <c r="G2103" i="3"/>
  <c r="I2103" i="3" s="1"/>
  <c r="G2104" i="3"/>
  <c r="I2104" i="3" s="1"/>
  <c r="G2105" i="3"/>
  <c r="I2105" i="3" s="1"/>
  <c r="G2106" i="3"/>
  <c r="I2106" i="3" s="1"/>
  <c r="G2107" i="3"/>
  <c r="I2107" i="3" s="1"/>
  <c r="G2108" i="3"/>
  <c r="I2108" i="3" s="1"/>
  <c r="G2109" i="3"/>
  <c r="I2109" i="3" s="1"/>
  <c r="G2110" i="3"/>
  <c r="I2110" i="3" s="1"/>
  <c r="G2111" i="3"/>
  <c r="I2111" i="3" s="1"/>
  <c r="G2112" i="3"/>
  <c r="I2112" i="3" s="1"/>
  <c r="G2113" i="3"/>
  <c r="I2113" i="3" s="1"/>
  <c r="G2114" i="3"/>
  <c r="I2114" i="3" s="1"/>
  <c r="G2115" i="3"/>
  <c r="I2115" i="3" s="1"/>
  <c r="G2116" i="3"/>
  <c r="I2116" i="3" s="1"/>
  <c r="G2117" i="3"/>
  <c r="I2117" i="3" s="1"/>
  <c r="G2118" i="3"/>
  <c r="I2118" i="3" s="1"/>
  <c r="G2119" i="3"/>
  <c r="I2119" i="3" s="1"/>
  <c r="G2120" i="3"/>
  <c r="I2120" i="3" s="1"/>
  <c r="G2121" i="3"/>
  <c r="I2121" i="3" s="1"/>
  <c r="G2122" i="3"/>
  <c r="I2122" i="3" s="1"/>
  <c r="G2123" i="3"/>
  <c r="I2123" i="3" s="1"/>
  <c r="G2124" i="3"/>
  <c r="I2124" i="3" s="1"/>
  <c r="G2125" i="3"/>
  <c r="I2125" i="3" s="1"/>
  <c r="G2126" i="3"/>
  <c r="I2126" i="3" s="1"/>
  <c r="G2127" i="3"/>
  <c r="I2127" i="3" s="1"/>
  <c r="G2128" i="3"/>
  <c r="I2128" i="3" s="1"/>
  <c r="G2129" i="3"/>
  <c r="I2129" i="3" s="1"/>
  <c r="G2130" i="3"/>
  <c r="I2130" i="3" s="1"/>
  <c r="G2131" i="3"/>
  <c r="I2131" i="3" s="1"/>
  <c r="G2132" i="3"/>
  <c r="I2132" i="3" s="1"/>
  <c r="G2133" i="3"/>
  <c r="I2133" i="3" s="1"/>
  <c r="G2134" i="3"/>
  <c r="I2134" i="3" s="1"/>
  <c r="G2135" i="3"/>
  <c r="I2135" i="3" s="1"/>
  <c r="G2136" i="3"/>
  <c r="I2136" i="3" s="1"/>
  <c r="G2137" i="3"/>
  <c r="I2137" i="3" s="1"/>
  <c r="G2138" i="3"/>
  <c r="I2138" i="3" s="1"/>
  <c r="G2139" i="3"/>
  <c r="I2139" i="3" s="1"/>
  <c r="G2140" i="3"/>
  <c r="I2140" i="3" s="1"/>
  <c r="G2141" i="3"/>
  <c r="I2141" i="3" s="1"/>
  <c r="G2142" i="3"/>
  <c r="I2142" i="3" s="1"/>
  <c r="G2143" i="3"/>
  <c r="I2143" i="3" s="1"/>
  <c r="G2144" i="3"/>
  <c r="I2144" i="3" s="1"/>
  <c r="G2145" i="3"/>
  <c r="I2145" i="3" s="1"/>
  <c r="G2146" i="3"/>
  <c r="I2146" i="3" s="1"/>
  <c r="G2147" i="3"/>
  <c r="I2147" i="3" s="1"/>
  <c r="G2148" i="3"/>
  <c r="I2148" i="3" s="1"/>
  <c r="G2149" i="3"/>
  <c r="I2149" i="3" s="1"/>
  <c r="G2150" i="3"/>
  <c r="I2150" i="3" s="1"/>
  <c r="G2151" i="3"/>
  <c r="I2151" i="3" s="1"/>
  <c r="G2152" i="3"/>
  <c r="I2152" i="3" s="1"/>
  <c r="G2153" i="3"/>
  <c r="I2153" i="3" s="1"/>
  <c r="G2154" i="3"/>
  <c r="I2154" i="3" s="1"/>
  <c r="G2155" i="3"/>
  <c r="I2155" i="3" s="1"/>
  <c r="G2156" i="3"/>
  <c r="I2156" i="3" s="1"/>
  <c r="G2157" i="3"/>
  <c r="I2157" i="3" s="1"/>
  <c r="G2158" i="3"/>
  <c r="I2158" i="3" s="1"/>
  <c r="G2159" i="3"/>
  <c r="I2159" i="3" s="1"/>
  <c r="G2160" i="3"/>
  <c r="I2160" i="3" s="1"/>
  <c r="G2161" i="3"/>
  <c r="I2161" i="3" s="1"/>
  <c r="G2162" i="3"/>
  <c r="I2162" i="3" s="1"/>
  <c r="G2163" i="3"/>
  <c r="I2163" i="3" s="1"/>
  <c r="G2164" i="3"/>
  <c r="I2164" i="3" s="1"/>
  <c r="G2165" i="3"/>
  <c r="I2165" i="3" s="1"/>
  <c r="G2166" i="3"/>
  <c r="I2166" i="3" s="1"/>
  <c r="G2167" i="3"/>
  <c r="I2167" i="3" s="1"/>
  <c r="G2168" i="3"/>
  <c r="I2168" i="3" s="1"/>
  <c r="G2169" i="3"/>
  <c r="I2169" i="3" s="1"/>
  <c r="G2170" i="3"/>
  <c r="I2170" i="3" s="1"/>
  <c r="G2171" i="3"/>
  <c r="I2171" i="3" s="1"/>
  <c r="G2172" i="3"/>
  <c r="I2172" i="3" s="1"/>
  <c r="G2173" i="3"/>
  <c r="I2173" i="3" s="1"/>
  <c r="G2174" i="3"/>
  <c r="I2174" i="3" s="1"/>
  <c r="G2175" i="3"/>
  <c r="I2175" i="3" s="1"/>
  <c r="G2176" i="3"/>
  <c r="I2176" i="3" s="1"/>
  <c r="G2177" i="3"/>
  <c r="I2177" i="3" s="1"/>
  <c r="G2178" i="3"/>
  <c r="I2178" i="3" s="1"/>
  <c r="G2179" i="3"/>
  <c r="I2179" i="3" s="1"/>
  <c r="G2180" i="3"/>
  <c r="I2180" i="3" s="1"/>
  <c r="G2181" i="3"/>
  <c r="I2181" i="3" s="1"/>
  <c r="G2182" i="3"/>
  <c r="I2182" i="3" s="1"/>
  <c r="G2183" i="3"/>
  <c r="I2183" i="3" s="1"/>
  <c r="G2184" i="3"/>
  <c r="I2184" i="3" s="1"/>
  <c r="G2185" i="3"/>
  <c r="I2185" i="3" s="1"/>
  <c r="G2186" i="3"/>
  <c r="I2186" i="3" s="1"/>
  <c r="G2187" i="3"/>
  <c r="I2187" i="3" s="1"/>
  <c r="G2188" i="3"/>
  <c r="I2188" i="3" s="1"/>
  <c r="G2189" i="3"/>
  <c r="I2189" i="3" s="1"/>
  <c r="G2190" i="3"/>
  <c r="I2190" i="3" s="1"/>
  <c r="G2191" i="3"/>
  <c r="I2191" i="3" s="1"/>
  <c r="G2192" i="3"/>
  <c r="I2192" i="3" s="1"/>
  <c r="G2193" i="3"/>
  <c r="I2193" i="3" s="1"/>
  <c r="G2194" i="3"/>
  <c r="I2194" i="3" s="1"/>
  <c r="G2195" i="3"/>
  <c r="I2195" i="3" s="1"/>
  <c r="G2196" i="3"/>
  <c r="I2196" i="3" s="1"/>
  <c r="G2197" i="3"/>
  <c r="I2197" i="3" s="1"/>
  <c r="G2198" i="3"/>
  <c r="I2198" i="3" s="1"/>
  <c r="G2199" i="3"/>
  <c r="I2199" i="3" s="1"/>
  <c r="G2200" i="3"/>
  <c r="I2200" i="3" s="1"/>
  <c r="G2201" i="3"/>
  <c r="I2201" i="3" s="1"/>
  <c r="G2202" i="3"/>
  <c r="I2202" i="3" s="1"/>
  <c r="G2203" i="3"/>
  <c r="I2203" i="3" s="1"/>
  <c r="G2204" i="3"/>
  <c r="I2204" i="3" s="1"/>
  <c r="G2205" i="3"/>
  <c r="I2205" i="3" s="1"/>
  <c r="G2206" i="3"/>
  <c r="I2206" i="3" s="1"/>
  <c r="G2207" i="3"/>
  <c r="I2207" i="3" s="1"/>
  <c r="G2208" i="3"/>
  <c r="I2208" i="3" s="1"/>
  <c r="G2209" i="3"/>
  <c r="I2209" i="3" s="1"/>
  <c r="G2210" i="3"/>
  <c r="I2210" i="3" s="1"/>
  <c r="G2211" i="3"/>
  <c r="I2211" i="3" s="1"/>
  <c r="G2212" i="3"/>
  <c r="I2212" i="3" s="1"/>
  <c r="G2213" i="3"/>
  <c r="I2213" i="3" s="1"/>
  <c r="G2214" i="3"/>
  <c r="I2214" i="3" s="1"/>
  <c r="G2215" i="3"/>
  <c r="I2215" i="3" s="1"/>
  <c r="G2216" i="3"/>
  <c r="I2216" i="3" s="1"/>
  <c r="G2217" i="3"/>
  <c r="I2217" i="3" s="1"/>
  <c r="G2218" i="3"/>
  <c r="I2218" i="3" s="1"/>
  <c r="G2219" i="3"/>
  <c r="I2219" i="3" s="1"/>
  <c r="G2220" i="3"/>
  <c r="I2220" i="3" s="1"/>
  <c r="G2221" i="3"/>
  <c r="I2221" i="3" s="1"/>
  <c r="G2222" i="3"/>
  <c r="I2222" i="3" s="1"/>
  <c r="G2223" i="3"/>
  <c r="I2223" i="3" s="1"/>
  <c r="G2224" i="3"/>
  <c r="I2224" i="3" s="1"/>
  <c r="G2225" i="3"/>
  <c r="I2225" i="3" s="1"/>
  <c r="G2226" i="3"/>
  <c r="I2226" i="3" s="1"/>
  <c r="G2227" i="3"/>
  <c r="I2227" i="3" s="1"/>
  <c r="G2228" i="3"/>
  <c r="I2228" i="3" s="1"/>
  <c r="G2229" i="3"/>
  <c r="I2229" i="3" s="1"/>
  <c r="G2230" i="3"/>
  <c r="I2230" i="3" s="1"/>
  <c r="G2231" i="3"/>
  <c r="I2231" i="3" s="1"/>
  <c r="G2232" i="3"/>
  <c r="I2232" i="3" s="1"/>
  <c r="G2233" i="3"/>
  <c r="I2233" i="3" s="1"/>
  <c r="G2234" i="3"/>
  <c r="I2234" i="3" s="1"/>
  <c r="G2235" i="3"/>
  <c r="I2235" i="3" s="1"/>
  <c r="G2236" i="3"/>
  <c r="I2236" i="3" s="1"/>
  <c r="G2237" i="3"/>
  <c r="I2237" i="3" s="1"/>
  <c r="G2238" i="3"/>
  <c r="I2238" i="3" s="1"/>
  <c r="G2239" i="3"/>
  <c r="I2239" i="3" s="1"/>
  <c r="G2240" i="3"/>
  <c r="I2240" i="3" s="1"/>
  <c r="G2241" i="3"/>
  <c r="I2241" i="3" s="1"/>
  <c r="G2242" i="3"/>
  <c r="I2242" i="3" s="1"/>
  <c r="G2243" i="3"/>
  <c r="I2243" i="3" s="1"/>
  <c r="G2244" i="3"/>
  <c r="I2244" i="3" s="1"/>
  <c r="G2245" i="3"/>
  <c r="I2245" i="3" s="1"/>
  <c r="G2246" i="3"/>
  <c r="I2246" i="3" s="1"/>
  <c r="G2247" i="3"/>
  <c r="I2247" i="3" s="1"/>
  <c r="G2248" i="3"/>
  <c r="I2248" i="3" s="1"/>
  <c r="G2249" i="3"/>
  <c r="I2249" i="3" s="1"/>
  <c r="G2250" i="3"/>
  <c r="I2250" i="3" s="1"/>
  <c r="G2251" i="3"/>
  <c r="I2251" i="3" s="1"/>
  <c r="G2252" i="3"/>
  <c r="I2252" i="3" s="1"/>
  <c r="G2253" i="3"/>
  <c r="I2253" i="3" s="1"/>
  <c r="G2254" i="3"/>
  <c r="I2254" i="3" s="1"/>
  <c r="G2255" i="3"/>
  <c r="I2255" i="3" s="1"/>
  <c r="G2256" i="3"/>
  <c r="I2256" i="3" s="1"/>
  <c r="G2257" i="3"/>
  <c r="I2257" i="3" s="1"/>
  <c r="G2258" i="3"/>
  <c r="I2258" i="3" s="1"/>
  <c r="G2259" i="3"/>
  <c r="I2259" i="3" s="1"/>
  <c r="G2260" i="3"/>
  <c r="I2260" i="3" s="1"/>
  <c r="G2261" i="3"/>
  <c r="I2261" i="3" s="1"/>
  <c r="G2262" i="3"/>
  <c r="I2262" i="3" s="1"/>
  <c r="G2263" i="3"/>
  <c r="I2263" i="3" s="1"/>
  <c r="G2264" i="3"/>
  <c r="I2264" i="3" s="1"/>
  <c r="G2265" i="3"/>
  <c r="I2265" i="3" s="1"/>
  <c r="G2266" i="3"/>
  <c r="I2266" i="3" s="1"/>
  <c r="G2267" i="3"/>
  <c r="I2267" i="3" s="1"/>
  <c r="G2268" i="3"/>
  <c r="I2268" i="3" s="1"/>
  <c r="G2269" i="3"/>
  <c r="I2269" i="3" s="1"/>
  <c r="G2270" i="3"/>
  <c r="I2270" i="3" s="1"/>
  <c r="G2271" i="3"/>
  <c r="I2271" i="3" s="1"/>
  <c r="G2272" i="3"/>
  <c r="I2272" i="3" s="1"/>
  <c r="G2273" i="3"/>
  <c r="I2273" i="3" s="1"/>
  <c r="G2274" i="3"/>
  <c r="I2274" i="3" s="1"/>
  <c r="G2275" i="3"/>
  <c r="I2275" i="3" s="1"/>
  <c r="G2276" i="3"/>
  <c r="I2276" i="3" s="1"/>
  <c r="G2277" i="3"/>
  <c r="I2277" i="3" s="1"/>
  <c r="G2278" i="3"/>
  <c r="I2278" i="3" s="1"/>
  <c r="G2279" i="3"/>
  <c r="I2279" i="3" s="1"/>
  <c r="G2280" i="3"/>
  <c r="I2280" i="3" s="1"/>
  <c r="G2281" i="3"/>
  <c r="I2281" i="3" s="1"/>
  <c r="G2282" i="3"/>
  <c r="I2282" i="3" s="1"/>
  <c r="G2283" i="3"/>
  <c r="I2283" i="3" s="1"/>
  <c r="G2284" i="3"/>
  <c r="I2284" i="3" s="1"/>
  <c r="G2285" i="3"/>
  <c r="I2285" i="3" s="1"/>
  <c r="G2286" i="3"/>
  <c r="I2286" i="3" s="1"/>
  <c r="G2287" i="3"/>
  <c r="I2287" i="3" s="1"/>
  <c r="G2288" i="3"/>
  <c r="I2288" i="3" s="1"/>
  <c r="G2289" i="3"/>
  <c r="I2289" i="3" s="1"/>
  <c r="G2290" i="3"/>
  <c r="I2290" i="3" s="1"/>
  <c r="G2291" i="3"/>
  <c r="I2291" i="3" s="1"/>
  <c r="G2292" i="3"/>
  <c r="I2292" i="3" s="1"/>
  <c r="G2293" i="3"/>
  <c r="I2293" i="3" s="1"/>
  <c r="G2294" i="3"/>
  <c r="I2294" i="3" s="1"/>
  <c r="G2295" i="3"/>
  <c r="I2295" i="3" s="1"/>
  <c r="G2296" i="3"/>
  <c r="I2296" i="3" s="1"/>
  <c r="G2297" i="3"/>
  <c r="I2297" i="3" s="1"/>
  <c r="G2298" i="3"/>
  <c r="I2298" i="3" s="1"/>
  <c r="G2299" i="3"/>
  <c r="I2299" i="3" s="1"/>
  <c r="G2300" i="3"/>
  <c r="I2300" i="3" s="1"/>
  <c r="G2301" i="3"/>
  <c r="I2301" i="3" s="1"/>
  <c r="G2302" i="3"/>
  <c r="I2302" i="3" s="1"/>
  <c r="G2303" i="3"/>
  <c r="I2303" i="3" s="1"/>
  <c r="G2304" i="3"/>
  <c r="I2304" i="3" s="1"/>
  <c r="G2305" i="3"/>
  <c r="I2305" i="3" s="1"/>
  <c r="G2306" i="3"/>
  <c r="I2306" i="3" s="1"/>
  <c r="G2307" i="3"/>
  <c r="I2307" i="3" s="1"/>
  <c r="G2308" i="3"/>
  <c r="I2308" i="3" s="1"/>
  <c r="G2309" i="3"/>
  <c r="I2309" i="3" s="1"/>
  <c r="G2310" i="3"/>
  <c r="I2310" i="3" s="1"/>
  <c r="G2311" i="3"/>
  <c r="I2311" i="3" s="1"/>
  <c r="G2312" i="3"/>
  <c r="I2312" i="3" s="1"/>
  <c r="G2313" i="3"/>
  <c r="I2313" i="3" s="1"/>
  <c r="G2314" i="3"/>
  <c r="I2314" i="3" s="1"/>
  <c r="G2315" i="3"/>
  <c r="I2315" i="3" s="1"/>
  <c r="G2316" i="3"/>
  <c r="I2316" i="3" s="1"/>
  <c r="G2317" i="3"/>
  <c r="I2317" i="3" s="1"/>
  <c r="G2318" i="3"/>
  <c r="I2318" i="3" s="1"/>
  <c r="G2319" i="3"/>
  <c r="I2319" i="3" s="1"/>
  <c r="G2320" i="3"/>
  <c r="I2320" i="3" s="1"/>
  <c r="G2321" i="3"/>
  <c r="I2321" i="3" s="1"/>
  <c r="G2322" i="3"/>
  <c r="I2322" i="3" s="1"/>
  <c r="G2323" i="3"/>
  <c r="I2323" i="3" s="1"/>
  <c r="G2324" i="3"/>
  <c r="I2324" i="3" s="1"/>
  <c r="G2325" i="3"/>
  <c r="I2325" i="3" s="1"/>
  <c r="G2326" i="3"/>
  <c r="I2326" i="3" s="1"/>
  <c r="G2327" i="3"/>
  <c r="I2327" i="3" s="1"/>
  <c r="G2328" i="3"/>
  <c r="I2328" i="3" s="1"/>
  <c r="G2329" i="3"/>
  <c r="I2329" i="3" s="1"/>
  <c r="G2330" i="3"/>
  <c r="I2330" i="3" s="1"/>
  <c r="G2331" i="3"/>
  <c r="I2331" i="3" s="1"/>
  <c r="G2332" i="3"/>
  <c r="I2332" i="3" s="1"/>
  <c r="G2333" i="3"/>
  <c r="I2333" i="3" s="1"/>
  <c r="G2334" i="3"/>
  <c r="I2334" i="3" s="1"/>
  <c r="G2335" i="3"/>
  <c r="I2335" i="3" s="1"/>
  <c r="G2336" i="3"/>
  <c r="I2336" i="3" s="1"/>
  <c r="G2337" i="3"/>
  <c r="I2337" i="3" s="1"/>
  <c r="G2338" i="3"/>
  <c r="I2338" i="3" s="1"/>
  <c r="G2339" i="3"/>
  <c r="I2339" i="3" s="1"/>
  <c r="G2340" i="3"/>
  <c r="I2340" i="3" s="1"/>
  <c r="G2341" i="3"/>
  <c r="I2341" i="3" s="1"/>
  <c r="G2342" i="3"/>
  <c r="I2342" i="3" s="1"/>
  <c r="G2343" i="3"/>
  <c r="I2343" i="3" s="1"/>
  <c r="G2344" i="3"/>
  <c r="I2344" i="3" s="1"/>
  <c r="G2345" i="3"/>
  <c r="I2345" i="3" s="1"/>
  <c r="G2346" i="3"/>
  <c r="I2346" i="3" s="1"/>
  <c r="G2347" i="3"/>
  <c r="I2347" i="3" s="1"/>
  <c r="G2348" i="3"/>
  <c r="I2348" i="3" s="1"/>
  <c r="G2349" i="3"/>
  <c r="I2349" i="3" s="1"/>
  <c r="G2350" i="3"/>
  <c r="I2350" i="3" s="1"/>
  <c r="G2351" i="3"/>
  <c r="I2351" i="3" s="1"/>
  <c r="G2352" i="3"/>
  <c r="I2352" i="3" s="1"/>
  <c r="G2353" i="3"/>
  <c r="I2353" i="3" s="1"/>
  <c r="G2354" i="3"/>
  <c r="I2354" i="3" s="1"/>
  <c r="G2355" i="3"/>
  <c r="I2355" i="3" s="1"/>
  <c r="G2356" i="3"/>
  <c r="I2356" i="3" s="1"/>
  <c r="G2357" i="3"/>
  <c r="I2357" i="3" s="1"/>
  <c r="G2358" i="3"/>
  <c r="I2358" i="3" s="1"/>
  <c r="G2359" i="3"/>
  <c r="I2359" i="3" s="1"/>
  <c r="G2360" i="3"/>
  <c r="I2360" i="3" s="1"/>
  <c r="G2361" i="3"/>
  <c r="I2361" i="3" s="1"/>
  <c r="G2362" i="3"/>
  <c r="I2362" i="3" s="1"/>
  <c r="G2363" i="3"/>
  <c r="I2363" i="3" s="1"/>
  <c r="G2364" i="3"/>
  <c r="I2364" i="3" s="1"/>
  <c r="G2365" i="3"/>
  <c r="I2365" i="3" s="1"/>
  <c r="G2366" i="3"/>
  <c r="I2366" i="3" s="1"/>
  <c r="G2367" i="3"/>
  <c r="I2367" i="3" s="1"/>
  <c r="G2368" i="3"/>
  <c r="I2368" i="3" s="1"/>
  <c r="G2369" i="3"/>
  <c r="I2369" i="3" s="1"/>
  <c r="G2370" i="3"/>
  <c r="I2370" i="3" s="1"/>
  <c r="G2371" i="3"/>
  <c r="I2371" i="3" s="1"/>
  <c r="G2372" i="3"/>
  <c r="I2372" i="3" s="1"/>
  <c r="G2373" i="3"/>
  <c r="I2373" i="3" s="1"/>
  <c r="G2374" i="3"/>
  <c r="I2374" i="3" s="1"/>
  <c r="G2375" i="3"/>
  <c r="I2375" i="3" s="1"/>
  <c r="G2376" i="3"/>
  <c r="I2376" i="3" s="1"/>
  <c r="G2377" i="3"/>
  <c r="I2377" i="3" s="1"/>
  <c r="G2378" i="3"/>
  <c r="I2378" i="3" s="1"/>
  <c r="G2379" i="3"/>
  <c r="I2379" i="3" s="1"/>
  <c r="G2380" i="3"/>
  <c r="I2380" i="3" s="1"/>
  <c r="G2381" i="3"/>
  <c r="I2381" i="3" s="1"/>
  <c r="G2382" i="3"/>
  <c r="I2382" i="3" s="1"/>
  <c r="G2383" i="3"/>
  <c r="I2383" i="3" s="1"/>
  <c r="G2384" i="3"/>
  <c r="I2384" i="3" s="1"/>
  <c r="G2385" i="3"/>
  <c r="I2385" i="3" s="1"/>
  <c r="G2386" i="3"/>
  <c r="I2386" i="3" s="1"/>
  <c r="G2387" i="3"/>
  <c r="I2387" i="3" s="1"/>
  <c r="G2388" i="3"/>
  <c r="I2388" i="3" s="1"/>
  <c r="G2389" i="3"/>
  <c r="I2389" i="3" s="1"/>
  <c r="G2390" i="3"/>
  <c r="I2390" i="3" s="1"/>
  <c r="G2391" i="3"/>
  <c r="I2391" i="3" s="1"/>
  <c r="G2392" i="3"/>
  <c r="I2392" i="3" s="1"/>
  <c r="G2393" i="3"/>
  <c r="I2393" i="3" s="1"/>
  <c r="G2394" i="3"/>
  <c r="I2394" i="3" s="1"/>
  <c r="G2395" i="3"/>
  <c r="I2395" i="3" s="1"/>
  <c r="G2396" i="3"/>
  <c r="I2396" i="3" s="1"/>
  <c r="G2397" i="3"/>
  <c r="I2397" i="3" s="1"/>
  <c r="G2398" i="3"/>
  <c r="I2398" i="3" s="1"/>
  <c r="G2399" i="3"/>
  <c r="I2399" i="3" s="1"/>
  <c r="G2400" i="3"/>
  <c r="I2400" i="3" s="1"/>
  <c r="G2401" i="3"/>
  <c r="I2401" i="3" s="1"/>
  <c r="G2402" i="3"/>
  <c r="I2402" i="3" s="1"/>
  <c r="G2403" i="3"/>
  <c r="I2403" i="3" s="1"/>
  <c r="G2404" i="3"/>
  <c r="I2404" i="3" s="1"/>
  <c r="G2405" i="3"/>
  <c r="I2405" i="3" s="1"/>
  <c r="G2406" i="3"/>
  <c r="I2406" i="3" s="1"/>
  <c r="G2407" i="3"/>
  <c r="I2407" i="3" s="1"/>
  <c r="G2408" i="3"/>
  <c r="I2408" i="3" s="1"/>
  <c r="G2409" i="3"/>
  <c r="I2409" i="3" s="1"/>
  <c r="G2410" i="3"/>
  <c r="I2410" i="3" s="1"/>
  <c r="G2411" i="3"/>
  <c r="I2411" i="3" s="1"/>
  <c r="G2412" i="3"/>
  <c r="I2412" i="3" s="1"/>
  <c r="G2413" i="3"/>
  <c r="I2413" i="3" s="1"/>
  <c r="G2414" i="3"/>
  <c r="I2414" i="3" s="1"/>
  <c r="G2415" i="3"/>
  <c r="I2415" i="3" s="1"/>
  <c r="G2416" i="3"/>
  <c r="I2416" i="3" s="1"/>
  <c r="G2417" i="3"/>
  <c r="I2417" i="3" s="1"/>
  <c r="G2418" i="3"/>
  <c r="I2418" i="3" s="1"/>
  <c r="G2419" i="3"/>
  <c r="I2419" i="3" s="1"/>
  <c r="G2420" i="3"/>
  <c r="I2420" i="3" s="1"/>
  <c r="G2421" i="3"/>
  <c r="I2421" i="3" s="1"/>
  <c r="G2422" i="3"/>
  <c r="I2422" i="3" s="1"/>
  <c r="G2423" i="3"/>
  <c r="I2423" i="3" s="1"/>
  <c r="G2424" i="3"/>
  <c r="I2424" i="3" s="1"/>
  <c r="G2425" i="3"/>
  <c r="I2425" i="3" s="1"/>
  <c r="G2426" i="3"/>
  <c r="I2426" i="3" s="1"/>
  <c r="G2427" i="3"/>
  <c r="I2427" i="3" s="1"/>
  <c r="G2428" i="3"/>
  <c r="I2428" i="3" s="1"/>
  <c r="G2429" i="3"/>
  <c r="I2429" i="3" s="1"/>
  <c r="G2430" i="3"/>
  <c r="I2430" i="3" s="1"/>
  <c r="G2431" i="3"/>
  <c r="I2431" i="3" s="1"/>
  <c r="G2432" i="3"/>
  <c r="I2432" i="3" s="1"/>
  <c r="G2433" i="3"/>
  <c r="I2433" i="3" s="1"/>
  <c r="G2434" i="3"/>
  <c r="I2434" i="3" s="1"/>
  <c r="G2435" i="3"/>
  <c r="I2435" i="3" s="1"/>
  <c r="G2436" i="3"/>
  <c r="I2436" i="3" s="1"/>
  <c r="G2437" i="3"/>
  <c r="I2437" i="3" s="1"/>
  <c r="G2438" i="3"/>
  <c r="I2438" i="3" s="1"/>
  <c r="G2439" i="3"/>
  <c r="I2439" i="3" s="1"/>
  <c r="G2440" i="3"/>
  <c r="I2440" i="3" s="1"/>
  <c r="G2441" i="3"/>
  <c r="I2441" i="3" s="1"/>
  <c r="G2442" i="3"/>
  <c r="I2442" i="3" s="1"/>
  <c r="G2443" i="3"/>
  <c r="I2443" i="3" s="1"/>
  <c r="G2444" i="3"/>
  <c r="I2444" i="3" s="1"/>
  <c r="G2445" i="3"/>
  <c r="I2445" i="3" s="1"/>
  <c r="G2446" i="3"/>
  <c r="I2446" i="3" s="1"/>
  <c r="G2447" i="3"/>
  <c r="I2447" i="3" s="1"/>
  <c r="G2448" i="3"/>
  <c r="I2448" i="3" s="1"/>
  <c r="G2449" i="3"/>
  <c r="I2449" i="3" s="1"/>
  <c r="G2450" i="3"/>
  <c r="I2450" i="3" s="1"/>
  <c r="G2451" i="3"/>
  <c r="I2451" i="3" s="1"/>
  <c r="G2452" i="3"/>
  <c r="I2452" i="3" s="1"/>
  <c r="G2453" i="3"/>
  <c r="I2453" i="3" s="1"/>
  <c r="G2454" i="3"/>
  <c r="I2454" i="3" s="1"/>
  <c r="G2455" i="3"/>
  <c r="I2455" i="3" s="1"/>
  <c r="G2456" i="3"/>
  <c r="I2456" i="3" s="1"/>
  <c r="G2457" i="3"/>
  <c r="I2457" i="3" s="1"/>
  <c r="G2458" i="3"/>
  <c r="I2458" i="3" s="1"/>
  <c r="G2459" i="3"/>
  <c r="I2459" i="3" s="1"/>
  <c r="G2460" i="3"/>
  <c r="I2460" i="3" s="1"/>
  <c r="G2461" i="3"/>
  <c r="I2461" i="3" s="1"/>
  <c r="G2462" i="3"/>
  <c r="I2462" i="3" s="1"/>
  <c r="G2463" i="3"/>
  <c r="I2463" i="3" s="1"/>
  <c r="G2464" i="3"/>
  <c r="I2464" i="3" s="1"/>
  <c r="G2465" i="3"/>
  <c r="I2465" i="3" s="1"/>
  <c r="G2466" i="3"/>
  <c r="I2466" i="3" s="1"/>
  <c r="G2467" i="3"/>
  <c r="I2467" i="3" s="1"/>
  <c r="G2468" i="3"/>
  <c r="I2468" i="3" s="1"/>
  <c r="G2469" i="3"/>
  <c r="I2469" i="3" s="1"/>
  <c r="G2470" i="3"/>
  <c r="I2470" i="3" s="1"/>
  <c r="G2471" i="3"/>
  <c r="I2471" i="3" s="1"/>
  <c r="G2472" i="3"/>
  <c r="I2472" i="3" s="1"/>
  <c r="G2473" i="3"/>
  <c r="I2473" i="3" s="1"/>
  <c r="G2474" i="3"/>
  <c r="I2474" i="3" s="1"/>
  <c r="G2475" i="3"/>
  <c r="I2475" i="3" s="1"/>
  <c r="G2476" i="3"/>
  <c r="I2476" i="3" s="1"/>
  <c r="G2477" i="3"/>
  <c r="I2477" i="3" s="1"/>
  <c r="G2478" i="3"/>
  <c r="I2478" i="3" s="1"/>
  <c r="G2479" i="3"/>
  <c r="I2479" i="3" s="1"/>
  <c r="G2480" i="3"/>
  <c r="I2480" i="3" s="1"/>
  <c r="G2481" i="3"/>
  <c r="I2481" i="3" s="1"/>
  <c r="G2482" i="3"/>
  <c r="I2482" i="3" s="1"/>
  <c r="G2483" i="3"/>
  <c r="I2483" i="3" s="1"/>
  <c r="G2484" i="3"/>
  <c r="I2484" i="3" s="1"/>
  <c r="G2485" i="3"/>
  <c r="I2485" i="3" s="1"/>
  <c r="G2486" i="3"/>
  <c r="I2486" i="3" s="1"/>
  <c r="G2487" i="3"/>
  <c r="I2487" i="3" s="1"/>
  <c r="G2488" i="3"/>
  <c r="I2488" i="3" s="1"/>
  <c r="G2489" i="3"/>
  <c r="I2489" i="3" s="1"/>
  <c r="G2490" i="3"/>
  <c r="I2490" i="3" s="1"/>
  <c r="G2491" i="3"/>
  <c r="I2491" i="3" s="1"/>
  <c r="G2492" i="3"/>
  <c r="I2492" i="3" s="1"/>
  <c r="G2493" i="3"/>
  <c r="I2493" i="3" s="1"/>
  <c r="G2494" i="3"/>
  <c r="I2494" i="3" s="1"/>
  <c r="G2495" i="3"/>
  <c r="I2495" i="3" s="1"/>
  <c r="G2496" i="3"/>
  <c r="I2496" i="3" s="1"/>
  <c r="G2497" i="3"/>
  <c r="I2497" i="3" s="1"/>
  <c r="G2498" i="3"/>
  <c r="I2498" i="3" s="1"/>
  <c r="G2499" i="3"/>
  <c r="I2499" i="3" s="1"/>
  <c r="G2500" i="3"/>
  <c r="I2500" i="3" s="1"/>
  <c r="G2501" i="3"/>
  <c r="I2501" i="3" s="1"/>
  <c r="G2502" i="3"/>
  <c r="I2502" i="3" s="1"/>
  <c r="G2503" i="3"/>
  <c r="I2503" i="3" s="1"/>
  <c r="G2504" i="3"/>
  <c r="I2504" i="3" s="1"/>
  <c r="G2505" i="3"/>
  <c r="I2505" i="3" s="1"/>
  <c r="G2506" i="3"/>
  <c r="I2506" i="3" s="1"/>
  <c r="G2507" i="3"/>
  <c r="I2507" i="3" s="1"/>
  <c r="G2508" i="3"/>
  <c r="I2508" i="3" s="1"/>
  <c r="G2509" i="3"/>
  <c r="I2509" i="3" s="1"/>
  <c r="G2510" i="3"/>
  <c r="I2510" i="3" s="1"/>
  <c r="G2511" i="3"/>
  <c r="I2511" i="3" s="1"/>
  <c r="G2512" i="3"/>
  <c r="I2512" i="3" s="1"/>
  <c r="G2513" i="3"/>
  <c r="I2513" i="3" s="1"/>
  <c r="G2514" i="3"/>
  <c r="I2514" i="3" s="1"/>
  <c r="G2515" i="3"/>
  <c r="I2515" i="3" s="1"/>
  <c r="G2516" i="3"/>
  <c r="I2516" i="3" s="1"/>
  <c r="G2517" i="3"/>
  <c r="I2517" i="3" s="1"/>
  <c r="G2518" i="3"/>
  <c r="I2518" i="3" s="1"/>
  <c r="G2519" i="3"/>
  <c r="I2519" i="3" s="1"/>
  <c r="G2520" i="3"/>
  <c r="I2520" i="3" s="1"/>
  <c r="G2521" i="3"/>
  <c r="I2521" i="3" s="1"/>
  <c r="G2522" i="3"/>
  <c r="I2522" i="3" s="1"/>
  <c r="G2523" i="3"/>
  <c r="I2523" i="3" s="1"/>
  <c r="G2524" i="3"/>
  <c r="I2524" i="3" s="1"/>
  <c r="G2525" i="3"/>
  <c r="I2525" i="3" s="1"/>
  <c r="G2526" i="3"/>
  <c r="I2526" i="3" s="1"/>
  <c r="G2527" i="3"/>
  <c r="I2527" i="3" s="1"/>
  <c r="G2528" i="3"/>
  <c r="I2528" i="3" s="1"/>
  <c r="G2529" i="3"/>
  <c r="I2529" i="3" s="1"/>
  <c r="G2530" i="3"/>
  <c r="I2530" i="3" s="1"/>
  <c r="G2531" i="3"/>
  <c r="I2531" i="3" s="1"/>
  <c r="G2532" i="3"/>
  <c r="I2532" i="3" s="1"/>
  <c r="G2533" i="3"/>
  <c r="I2533" i="3" s="1"/>
  <c r="G2534" i="3"/>
  <c r="I2534" i="3" s="1"/>
  <c r="G2535" i="3"/>
  <c r="I2535" i="3" s="1"/>
  <c r="G2536" i="3"/>
  <c r="I2536" i="3" s="1"/>
  <c r="G2537" i="3"/>
  <c r="I2537" i="3" s="1"/>
  <c r="G2538" i="3"/>
  <c r="I2538" i="3" s="1"/>
  <c r="G2539" i="3"/>
  <c r="I2539" i="3" s="1"/>
  <c r="G2540" i="3"/>
  <c r="I2540" i="3" s="1"/>
  <c r="G2541" i="3"/>
  <c r="I2541" i="3" s="1"/>
  <c r="G2542" i="3"/>
  <c r="I2542" i="3" s="1"/>
  <c r="G2543" i="3"/>
  <c r="I2543" i="3" s="1"/>
  <c r="G2544" i="3"/>
  <c r="I2544" i="3" s="1"/>
  <c r="G2545" i="3"/>
  <c r="I2545" i="3" s="1"/>
  <c r="G2546" i="3"/>
  <c r="I2546" i="3" s="1"/>
  <c r="G2547" i="3"/>
  <c r="I2547" i="3" s="1"/>
  <c r="G2548" i="3"/>
  <c r="I2548" i="3" s="1"/>
  <c r="G2549" i="3"/>
  <c r="I2549" i="3" s="1"/>
  <c r="G2550" i="3"/>
  <c r="I2550" i="3" s="1"/>
  <c r="G2551" i="3"/>
  <c r="I2551" i="3" s="1"/>
  <c r="G2552" i="3"/>
  <c r="I2552" i="3" s="1"/>
  <c r="G2553" i="3"/>
  <c r="I2553" i="3" s="1"/>
  <c r="G2554" i="3"/>
  <c r="I2554" i="3" s="1"/>
  <c r="G2555" i="3"/>
  <c r="I2555" i="3" s="1"/>
  <c r="G2556" i="3"/>
  <c r="I2556" i="3" s="1"/>
  <c r="G2557" i="3"/>
  <c r="I2557" i="3" s="1"/>
  <c r="G2558" i="3"/>
  <c r="I2558" i="3" s="1"/>
  <c r="G2559" i="3"/>
  <c r="I2559" i="3" s="1"/>
  <c r="G2560" i="3"/>
  <c r="I2560" i="3" s="1"/>
  <c r="G2561" i="3"/>
  <c r="I2561" i="3" s="1"/>
  <c r="G2562" i="3"/>
  <c r="I2562" i="3" s="1"/>
  <c r="G2563" i="3"/>
  <c r="I2563" i="3" s="1"/>
  <c r="G2564" i="3"/>
  <c r="I2564" i="3" s="1"/>
  <c r="G2565" i="3"/>
  <c r="I2565" i="3" s="1"/>
  <c r="G2566" i="3"/>
  <c r="I2566" i="3" s="1"/>
  <c r="G2567" i="3"/>
  <c r="I2567" i="3" s="1"/>
  <c r="G2568" i="3"/>
  <c r="I2568" i="3" s="1"/>
  <c r="G2569" i="3"/>
  <c r="I2569" i="3" s="1"/>
  <c r="G2570" i="3"/>
  <c r="I2570" i="3" s="1"/>
  <c r="G2571" i="3"/>
  <c r="I2571" i="3" s="1"/>
  <c r="G2572" i="3"/>
  <c r="I2572" i="3" s="1"/>
  <c r="G2573" i="3"/>
  <c r="I2573" i="3" s="1"/>
  <c r="G2574" i="3"/>
  <c r="I2574" i="3" s="1"/>
  <c r="G2575" i="3"/>
  <c r="I2575" i="3" s="1"/>
  <c r="G2576" i="3"/>
  <c r="I2576" i="3" s="1"/>
  <c r="G2577" i="3"/>
  <c r="I2577" i="3" s="1"/>
  <c r="G2578" i="3"/>
  <c r="I2578" i="3" s="1"/>
  <c r="G2579" i="3"/>
  <c r="I2579" i="3" s="1"/>
  <c r="G2580" i="3"/>
  <c r="I2580" i="3" s="1"/>
  <c r="G2581" i="3"/>
  <c r="I2581" i="3" s="1"/>
  <c r="G2582" i="3"/>
  <c r="I2582" i="3" s="1"/>
  <c r="G2583" i="3"/>
  <c r="I2583" i="3" s="1"/>
  <c r="G2584" i="3"/>
  <c r="I2584" i="3" s="1"/>
  <c r="G2585" i="3"/>
  <c r="I2585" i="3" s="1"/>
  <c r="G2586" i="3"/>
  <c r="I2586" i="3" s="1"/>
  <c r="G2587" i="3"/>
  <c r="I2587" i="3" s="1"/>
  <c r="G2588" i="3"/>
  <c r="I2588" i="3" s="1"/>
  <c r="G2589" i="3"/>
  <c r="I2589" i="3" s="1"/>
  <c r="G2590" i="3"/>
  <c r="I2590" i="3" s="1"/>
  <c r="G2591" i="3"/>
  <c r="I2591" i="3" s="1"/>
  <c r="G2592" i="3"/>
  <c r="I2592" i="3" s="1"/>
  <c r="G2593" i="3"/>
  <c r="I2593" i="3" s="1"/>
  <c r="G2594" i="3"/>
  <c r="I2594" i="3" s="1"/>
  <c r="G2595" i="3"/>
  <c r="I2595" i="3" s="1"/>
  <c r="G2596" i="3"/>
  <c r="I2596" i="3" s="1"/>
  <c r="G2597" i="3"/>
  <c r="I2597" i="3" s="1"/>
  <c r="G2598" i="3"/>
  <c r="I2598" i="3" s="1"/>
  <c r="G2599" i="3"/>
  <c r="I2599" i="3" s="1"/>
  <c r="G2600" i="3"/>
  <c r="I2600" i="3" s="1"/>
  <c r="G2601" i="3"/>
  <c r="I2601" i="3" s="1"/>
  <c r="G2602" i="3"/>
  <c r="I2602" i="3" s="1"/>
  <c r="G2603" i="3"/>
  <c r="I2603" i="3" s="1"/>
  <c r="G2604" i="3"/>
  <c r="I2604" i="3" s="1"/>
  <c r="G2605" i="3"/>
  <c r="I2605" i="3" s="1"/>
  <c r="G2606" i="3"/>
  <c r="I2606" i="3" s="1"/>
  <c r="G2607" i="3"/>
  <c r="I2607" i="3" s="1"/>
  <c r="G2608" i="3"/>
  <c r="I2608" i="3" s="1"/>
  <c r="G2609" i="3"/>
  <c r="I2609" i="3" s="1"/>
  <c r="G2610" i="3"/>
  <c r="I2610" i="3" s="1"/>
  <c r="G2611" i="3"/>
  <c r="I2611" i="3" s="1"/>
  <c r="G2612" i="3"/>
  <c r="I2612" i="3" s="1"/>
  <c r="G2613" i="3"/>
  <c r="I2613" i="3" s="1"/>
  <c r="G2614" i="3"/>
  <c r="I2614" i="3" s="1"/>
  <c r="G2615" i="3"/>
  <c r="I2615" i="3" s="1"/>
  <c r="G2616" i="3"/>
  <c r="I2616" i="3" s="1"/>
  <c r="G2617" i="3"/>
  <c r="I2617" i="3" s="1"/>
  <c r="G2618" i="3"/>
  <c r="I2618" i="3" s="1"/>
  <c r="G2619" i="3"/>
  <c r="I2619" i="3" s="1"/>
  <c r="G2620" i="3"/>
  <c r="I2620" i="3" s="1"/>
  <c r="G2621" i="3"/>
  <c r="I2621" i="3" s="1"/>
  <c r="G2622" i="3"/>
  <c r="I2622" i="3" s="1"/>
  <c r="G2623" i="3"/>
  <c r="I2623" i="3" s="1"/>
  <c r="G2624" i="3"/>
  <c r="I2624" i="3" s="1"/>
  <c r="G2625" i="3"/>
  <c r="I2625" i="3" s="1"/>
  <c r="G2626" i="3"/>
  <c r="I2626" i="3" s="1"/>
  <c r="G2627" i="3"/>
  <c r="I2627" i="3" s="1"/>
  <c r="G2628" i="3"/>
  <c r="I2628" i="3" s="1"/>
  <c r="G2629" i="3"/>
  <c r="I2629" i="3" s="1"/>
  <c r="G2630" i="3"/>
  <c r="I2630" i="3" s="1"/>
  <c r="G2631" i="3"/>
  <c r="I2631" i="3" s="1"/>
  <c r="G2632" i="3"/>
  <c r="I2632" i="3" s="1"/>
  <c r="G2633" i="3"/>
  <c r="I2633" i="3" s="1"/>
  <c r="G2634" i="3"/>
  <c r="I2634" i="3" s="1"/>
  <c r="G2635" i="3"/>
  <c r="I2635" i="3" s="1"/>
  <c r="G2636" i="3"/>
  <c r="I2636" i="3" s="1"/>
  <c r="G2637" i="3"/>
  <c r="I2637" i="3" s="1"/>
  <c r="G2638" i="3"/>
  <c r="I2638" i="3" s="1"/>
  <c r="G2639" i="3"/>
  <c r="I2639" i="3" s="1"/>
  <c r="G2640" i="3"/>
  <c r="I2640" i="3" s="1"/>
  <c r="G2641" i="3"/>
  <c r="I2641" i="3" s="1"/>
  <c r="G2642" i="3"/>
  <c r="I2642" i="3" s="1"/>
  <c r="G2643" i="3"/>
  <c r="I2643" i="3" s="1"/>
  <c r="G2644" i="3"/>
  <c r="I2644" i="3" s="1"/>
  <c r="G2645" i="3"/>
  <c r="I2645" i="3" s="1"/>
  <c r="G2646" i="3"/>
  <c r="I2646" i="3" s="1"/>
  <c r="G2647" i="3"/>
  <c r="I2647" i="3" s="1"/>
  <c r="G2648" i="3"/>
  <c r="I2648" i="3" s="1"/>
  <c r="G2649" i="3"/>
  <c r="I2649" i="3" s="1"/>
  <c r="G2650" i="3"/>
  <c r="I2650" i="3" s="1"/>
  <c r="G2651" i="3"/>
  <c r="I2651" i="3" s="1"/>
  <c r="G2652" i="3"/>
  <c r="I2652" i="3" s="1"/>
  <c r="G2653" i="3"/>
  <c r="I2653" i="3" s="1"/>
  <c r="G2654" i="3"/>
  <c r="I2654" i="3" s="1"/>
  <c r="G2655" i="3"/>
  <c r="I2655" i="3" s="1"/>
  <c r="G2656" i="3"/>
  <c r="I2656" i="3" s="1"/>
  <c r="G2657" i="3"/>
  <c r="I2657" i="3" s="1"/>
  <c r="G2658" i="3"/>
  <c r="I2658" i="3" s="1"/>
  <c r="G2659" i="3"/>
  <c r="I2659" i="3" s="1"/>
  <c r="G2660" i="3"/>
  <c r="I2660" i="3" s="1"/>
  <c r="G2661" i="3"/>
  <c r="I2661" i="3" s="1"/>
  <c r="G2662" i="3"/>
  <c r="I2662" i="3" s="1"/>
  <c r="G2663" i="3"/>
  <c r="I2663" i="3" s="1"/>
  <c r="G2664" i="3"/>
  <c r="I2664" i="3" s="1"/>
  <c r="G2665" i="3"/>
  <c r="I2665" i="3" s="1"/>
  <c r="G2666" i="3"/>
  <c r="I2666" i="3" s="1"/>
  <c r="G2667" i="3"/>
  <c r="I2667" i="3" s="1"/>
  <c r="G2668" i="3"/>
  <c r="I2668" i="3" s="1"/>
  <c r="G2669" i="3"/>
  <c r="I2669" i="3" s="1"/>
  <c r="G2670" i="3"/>
  <c r="I2670" i="3" s="1"/>
  <c r="G2671" i="3"/>
  <c r="I2671" i="3" s="1"/>
  <c r="G2672" i="3"/>
  <c r="I2672" i="3" s="1"/>
  <c r="G2673" i="3"/>
  <c r="I2673" i="3" s="1"/>
  <c r="G2674" i="3"/>
  <c r="I2674" i="3" s="1"/>
  <c r="G2675" i="3"/>
  <c r="I2675" i="3" s="1"/>
  <c r="G2676" i="3"/>
  <c r="I2676" i="3" s="1"/>
  <c r="G2677" i="3"/>
  <c r="I2677" i="3" s="1"/>
  <c r="G2678" i="3"/>
  <c r="I2678" i="3" s="1"/>
  <c r="G2679" i="3"/>
  <c r="I2679" i="3" s="1"/>
  <c r="G2680" i="3"/>
  <c r="I2680" i="3" s="1"/>
  <c r="G2681" i="3"/>
  <c r="I2681" i="3" s="1"/>
  <c r="G2682" i="3"/>
  <c r="I2682" i="3" s="1"/>
  <c r="G2683" i="3"/>
  <c r="I2683" i="3" s="1"/>
  <c r="G2684" i="3"/>
  <c r="I2684" i="3" s="1"/>
  <c r="G2685" i="3"/>
  <c r="I2685" i="3" s="1"/>
  <c r="G2686" i="3"/>
  <c r="I2686" i="3" s="1"/>
  <c r="G2687" i="3"/>
  <c r="I2687" i="3" s="1"/>
  <c r="G2688" i="3"/>
  <c r="I2688" i="3" s="1"/>
  <c r="G2689" i="3"/>
  <c r="I2689" i="3" s="1"/>
  <c r="G2690" i="3"/>
  <c r="I2690" i="3" s="1"/>
  <c r="G2691" i="3"/>
  <c r="I2691" i="3" s="1"/>
  <c r="G2692" i="3"/>
  <c r="I2692" i="3" s="1"/>
  <c r="G2693" i="3"/>
  <c r="I2693" i="3" s="1"/>
  <c r="G2694" i="3"/>
  <c r="I2694" i="3" s="1"/>
  <c r="G2695" i="3"/>
  <c r="I2695" i="3" s="1"/>
  <c r="G2696" i="3"/>
  <c r="I2696" i="3" s="1"/>
  <c r="G2697" i="3"/>
  <c r="I2697" i="3" s="1"/>
  <c r="G2698" i="3"/>
  <c r="I2698" i="3" s="1"/>
  <c r="G2699" i="3"/>
  <c r="I2699" i="3" s="1"/>
  <c r="G2700" i="3"/>
  <c r="I2700" i="3" s="1"/>
  <c r="G2701" i="3"/>
  <c r="I2701" i="3" s="1"/>
  <c r="G2702" i="3"/>
  <c r="I2702" i="3" s="1"/>
  <c r="G2703" i="3"/>
  <c r="I2703" i="3" s="1"/>
  <c r="G2704" i="3"/>
  <c r="I2704" i="3" s="1"/>
  <c r="G2705" i="3"/>
  <c r="I2705" i="3" s="1"/>
  <c r="G2706" i="3"/>
  <c r="I2706" i="3" s="1"/>
  <c r="G2707" i="3"/>
  <c r="I2707" i="3" s="1"/>
  <c r="G2708" i="3"/>
  <c r="I2708" i="3" s="1"/>
  <c r="G2709" i="3"/>
  <c r="I2709" i="3" s="1"/>
  <c r="G2710" i="3"/>
  <c r="I2710" i="3" s="1"/>
  <c r="G2711" i="3"/>
  <c r="I2711" i="3" s="1"/>
  <c r="G2712" i="3"/>
  <c r="I2712" i="3" s="1"/>
  <c r="G2713" i="3"/>
  <c r="I2713" i="3" s="1"/>
  <c r="G2714" i="3"/>
  <c r="I2714" i="3" s="1"/>
  <c r="G2715" i="3"/>
  <c r="I2715" i="3" s="1"/>
  <c r="G2716" i="3"/>
  <c r="I2716" i="3" s="1"/>
  <c r="G2717" i="3"/>
  <c r="I2717" i="3" s="1"/>
  <c r="G2718" i="3"/>
  <c r="I2718" i="3" s="1"/>
  <c r="G2719" i="3"/>
  <c r="I2719" i="3" s="1"/>
  <c r="G2720" i="3"/>
  <c r="I2720" i="3" s="1"/>
  <c r="G2721" i="3"/>
  <c r="I2721" i="3" s="1"/>
  <c r="G2722" i="3"/>
  <c r="I2722" i="3" s="1"/>
  <c r="G2723" i="3"/>
  <c r="I2723" i="3" s="1"/>
  <c r="G2724" i="3"/>
  <c r="I2724" i="3" s="1"/>
  <c r="G2725" i="3"/>
  <c r="I2725" i="3" s="1"/>
  <c r="G2726" i="3"/>
  <c r="I2726" i="3" s="1"/>
  <c r="G2727" i="3"/>
  <c r="I2727" i="3" s="1"/>
  <c r="G2728" i="3"/>
  <c r="I2728" i="3" s="1"/>
  <c r="G2729" i="3"/>
  <c r="I2729" i="3" s="1"/>
  <c r="G2730" i="3"/>
  <c r="I2730" i="3" s="1"/>
  <c r="G2731" i="3"/>
  <c r="I2731" i="3" s="1"/>
  <c r="G2732" i="3"/>
  <c r="I2732" i="3" s="1"/>
  <c r="G2733" i="3"/>
  <c r="I2733" i="3" s="1"/>
  <c r="G2734" i="3"/>
  <c r="I2734" i="3" s="1"/>
  <c r="G2735" i="3"/>
  <c r="I2735" i="3" s="1"/>
  <c r="G2736" i="3"/>
  <c r="I2736" i="3" s="1"/>
  <c r="G2737" i="3"/>
  <c r="I2737" i="3" s="1"/>
  <c r="G2738" i="3"/>
  <c r="I2738" i="3" s="1"/>
  <c r="G2739" i="3"/>
  <c r="I2739" i="3" s="1"/>
  <c r="G2740" i="3"/>
  <c r="I2740" i="3" s="1"/>
  <c r="G2741" i="3"/>
  <c r="I2741" i="3" s="1"/>
  <c r="G2742" i="3"/>
  <c r="I2742" i="3" s="1"/>
  <c r="G2743" i="3"/>
  <c r="I2743" i="3" s="1"/>
  <c r="G2744" i="3"/>
  <c r="I2744" i="3" s="1"/>
  <c r="G2745" i="3"/>
  <c r="I2745" i="3" s="1"/>
  <c r="G2746" i="3"/>
  <c r="I2746" i="3" s="1"/>
  <c r="G2747" i="3"/>
  <c r="I2747" i="3" s="1"/>
  <c r="G2748" i="3"/>
  <c r="I2748" i="3" s="1"/>
  <c r="G2749" i="3"/>
  <c r="I2749" i="3" s="1"/>
  <c r="G2750" i="3"/>
  <c r="I2750" i="3" s="1"/>
  <c r="G2751" i="3"/>
  <c r="I2751" i="3" s="1"/>
  <c r="G2752" i="3"/>
  <c r="I2752" i="3" s="1"/>
  <c r="G2753" i="3"/>
  <c r="I2753" i="3" s="1"/>
  <c r="G2754" i="3"/>
  <c r="I2754" i="3" s="1"/>
  <c r="G2755" i="3"/>
  <c r="I2755" i="3" s="1"/>
  <c r="G2756" i="3"/>
  <c r="I2756" i="3" s="1"/>
  <c r="G2757" i="3"/>
  <c r="I2757" i="3" s="1"/>
  <c r="G2758" i="3"/>
  <c r="I2758" i="3" s="1"/>
  <c r="G2759" i="3"/>
  <c r="I2759" i="3" s="1"/>
  <c r="G2760" i="3"/>
  <c r="I2760" i="3" s="1"/>
  <c r="G2761" i="3"/>
  <c r="I2761" i="3" s="1"/>
  <c r="G2762" i="3"/>
  <c r="I2762" i="3" s="1"/>
  <c r="G2763" i="3"/>
  <c r="I2763" i="3" s="1"/>
  <c r="G2764" i="3"/>
  <c r="I2764" i="3" s="1"/>
  <c r="G2765" i="3"/>
  <c r="I2765" i="3" s="1"/>
  <c r="G2766" i="3"/>
  <c r="I2766" i="3" s="1"/>
  <c r="G2767" i="3"/>
  <c r="I2767" i="3" s="1"/>
  <c r="G2768" i="3"/>
  <c r="I2768" i="3" s="1"/>
  <c r="G2769" i="3"/>
  <c r="I2769" i="3" s="1"/>
  <c r="G2770" i="3"/>
  <c r="I2770" i="3" s="1"/>
  <c r="G2771" i="3"/>
  <c r="I2771" i="3" s="1"/>
  <c r="G2772" i="3"/>
  <c r="I2772" i="3" s="1"/>
  <c r="G2773" i="3"/>
  <c r="I2773" i="3" s="1"/>
  <c r="G2774" i="3"/>
  <c r="I2774" i="3" s="1"/>
  <c r="G2775" i="3"/>
  <c r="I2775" i="3" s="1"/>
  <c r="G2776" i="3"/>
  <c r="I2776" i="3" s="1"/>
  <c r="G2777" i="3"/>
  <c r="I2777" i="3" s="1"/>
  <c r="G2778" i="3"/>
  <c r="I2778" i="3" s="1"/>
  <c r="G2779" i="3"/>
  <c r="I2779" i="3" s="1"/>
  <c r="G2780" i="3"/>
  <c r="I2780" i="3" s="1"/>
  <c r="G2781" i="3"/>
  <c r="I2781" i="3" s="1"/>
  <c r="G2782" i="3"/>
  <c r="I2782" i="3" s="1"/>
  <c r="G2783" i="3"/>
  <c r="I2783" i="3" s="1"/>
  <c r="G2784" i="3"/>
  <c r="I2784" i="3" s="1"/>
  <c r="G2785" i="3"/>
  <c r="I2785" i="3" s="1"/>
  <c r="G2786" i="3"/>
  <c r="I2786" i="3" s="1"/>
  <c r="G2787" i="3"/>
  <c r="I2787" i="3" s="1"/>
  <c r="G2788" i="3"/>
  <c r="I2788" i="3" s="1"/>
  <c r="G2789" i="3"/>
  <c r="I2789" i="3" s="1"/>
  <c r="G2790" i="3"/>
  <c r="I2790" i="3" s="1"/>
  <c r="G2791" i="3"/>
  <c r="I2791" i="3" s="1"/>
  <c r="G2792" i="3"/>
  <c r="I2792" i="3" s="1"/>
  <c r="G2793" i="3"/>
  <c r="I2793" i="3" s="1"/>
  <c r="G2794" i="3"/>
  <c r="I2794" i="3" s="1"/>
  <c r="G2795" i="3"/>
  <c r="I2795" i="3" s="1"/>
  <c r="G2796" i="3"/>
  <c r="I2796" i="3" s="1"/>
  <c r="G2797" i="3"/>
  <c r="I2797" i="3" s="1"/>
  <c r="G2798" i="3"/>
  <c r="I2798" i="3" s="1"/>
  <c r="G2799" i="3"/>
  <c r="I2799" i="3" s="1"/>
  <c r="G2800" i="3"/>
  <c r="I2800" i="3" s="1"/>
  <c r="G2801" i="3"/>
  <c r="I2801" i="3" s="1"/>
  <c r="G2802" i="3"/>
  <c r="I2802" i="3" s="1"/>
  <c r="G2803" i="3"/>
  <c r="I2803" i="3" s="1"/>
  <c r="G2804" i="3"/>
  <c r="I2804" i="3" s="1"/>
  <c r="G2805" i="3"/>
  <c r="I2805" i="3" s="1"/>
  <c r="G2806" i="3"/>
  <c r="I2806" i="3" s="1"/>
  <c r="G2807" i="3"/>
  <c r="I2807" i="3" s="1"/>
  <c r="G2808" i="3"/>
  <c r="I2808" i="3" s="1"/>
  <c r="G2809" i="3"/>
  <c r="I2809" i="3" s="1"/>
  <c r="G2810" i="3"/>
  <c r="I2810" i="3" s="1"/>
  <c r="G2811" i="3"/>
  <c r="I2811" i="3" s="1"/>
  <c r="G2812" i="3"/>
  <c r="I2812" i="3" s="1"/>
  <c r="G2813" i="3"/>
  <c r="I2813" i="3" s="1"/>
  <c r="G2814" i="3"/>
  <c r="I2814" i="3" s="1"/>
  <c r="G2815" i="3"/>
  <c r="I2815" i="3" s="1"/>
  <c r="G2816" i="3"/>
  <c r="I2816" i="3" s="1"/>
  <c r="G2817" i="3"/>
  <c r="I2817" i="3" s="1"/>
  <c r="G2818" i="3"/>
  <c r="I2818" i="3" s="1"/>
  <c r="G2819" i="3"/>
  <c r="I2819" i="3" s="1"/>
  <c r="G2820" i="3"/>
  <c r="I2820" i="3" s="1"/>
  <c r="G2821" i="3"/>
  <c r="I2821" i="3" s="1"/>
  <c r="G2822" i="3"/>
  <c r="I2822" i="3" s="1"/>
  <c r="G2823" i="3"/>
  <c r="I2823" i="3" s="1"/>
  <c r="G2824" i="3"/>
  <c r="I2824" i="3" s="1"/>
  <c r="G2825" i="3"/>
  <c r="I2825" i="3" s="1"/>
  <c r="G2826" i="3"/>
  <c r="I2826" i="3" s="1"/>
  <c r="G2827" i="3"/>
  <c r="I2827" i="3" s="1"/>
  <c r="G2828" i="3"/>
  <c r="I2828" i="3" s="1"/>
  <c r="G2829" i="3"/>
  <c r="I2829" i="3" s="1"/>
  <c r="G2830" i="3"/>
  <c r="I2830" i="3" s="1"/>
  <c r="G2831" i="3"/>
  <c r="I2831" i="3" s="1"/>
  <c r="G2832" i="3"/>
  <c r="I2832" i="3" s="1"/>
  <c r="G2833" i="3"/>
  <c r="I2833" i="3" s="1"/>
  <c r="G2834" i="3"/>
  <c r="I2834" i="3" s="1"/>
  <c r="G2835" i="3"/>
  <c r="I2835" i="3" s="1"/>
  <c r="G2836" i="3"/>
  <c r="I2836" i="3" s="1"/>
  <c r="G2837" i="3"/>
  <c r="I2837" i="3" s="1"/>
  <c r="G2838" i="3"/>
  <c r="I2838" i="3" s="1"/>
  <c r="G2839" i="3"/>
  <c r="I2839" i="3" s="1"/>
  <c r="G2840" i="3"/>
  <c r="I2840" i="3" s="1"/>
  <c r="G2841" i="3"/>
  <c r="I2841" i="3" s="1"/>
  <c r="G2842" i="3"/>
  <c r="I2842" i="3" s="1"/>
  <c r="G2843" i="3"/>
  <c r="I2843" i="3" s="1"/>
  <c r="G2844" i="3"/>
  <c r="I2844" i="3" s="1"/>
  <c r="G2845" i="3"/>
  <c r="I2845" i="3" s="1"/>
  <c r="G2846" i="3"/>
  <c r="I2846" i="3" s="1"/>
  <c r="G2847" i="3"/>
  <c r="I2847" i="3" s="1"/>
  <c r="G2848" i="3"/>
  <c r="I2848" i="3" s="1"/>
  <c r="G2849" i="3"/>
  <c r="I2849" i="3" s="1"/>
  <c r="G2850" i="3"/>
  <c r="I2850" i="3" s="1"/>
  <c r="G2851" i="3"/>
  <c r="I2851" i="3" s="1"/>
  <c r="G2852" i="3"/>
  <c r="I2852" i="3" s="1"/>
  <c r="G2853" i="3"/>
  <c r="I2853" i="3" s="1"/>
  <c r="G2854" i="3"/>
  <c r="I2854" i="3" s="1"/>
  <c r="G2855" i="3"/>
  <c r="I2855" i="3" s="1"/>
  <c r="G2856" i="3"/>
  <c r="I2856" i="3" s="1"/>
  <c r="G2857" i="3"/>
  <c r="I2857" i="3" s="1"/>
  <c r="G2858" i="3"/>
  <c r="I2858" i="3" s="1"/>
  <c r="G2859" i="3"/>
  <c r="I2859" i="3" s="1"/>
  <c r="G2860" i="3"/>
  <c r="I2860" i="3" s="1"/>
  <c r="G2861" i="3"/>
  <c r="I2861" i="3" s="1"/>
  <c r="G2862" i="3"/>
  <c r="I2862" i="3" s="1"/>
  <c r="G2863" i="3"/>
  <c r="I2863" i="3" s="1"/>
  <c r="G2864" i="3"/>
  <c r="I2864" i="3" s="1"/>
  <c r="G2865" i="3"/>
  <c r="I2865" i="3" s="1"/>
  <c r="G2866" i="3"/>
  <c r="I2866" i="3" s="1"/>
  <c r="G2867" i="3"/>
  <c r="I2867" i="3" s="1"/>
  <c r="G2868" i="3"/>
  <c r="I2868" i="3" s="1"/>
  <c r="G2869" i="3"/>
  <c r="I2869" i="3" s="1"/>
  <c r="G2870" i="3"/>
  <c r="I2870" i="3" s="1"/>
  <c r="G2871" i="3"/>
  <c r="I2871" i="3" s="1"/>
  <c r="G2872" i="3"/>
  <c r="I2872" i="3" s="1"/>
  <c r="G2873" i="3"/>
  <c r="I2873" i="3" s="1"/>
  <c r="G2874" i="3"/>
  <c r="I2874" i="3" s="1"/>
  <c r="G2875" i="3"/>
  <c r="I2875" i="3" s="1"/>
  <c r="G2876" i="3"/>
  <c r="I2876" i="3" s="1"/>
  <c r="G2877" i="3"/>
  <c r="I2877" i="3" s="1"/>
  <c r="G2878" i="3"/>
  <c r="I2878" i="3" s="1"/>
  <c r="G2879" i="3"/>
  <c r="I2879" i="3" s="1"/>
  <c r="G2880" i="3"/>
  <c r="I2880" i="3" s="1"/>
  <c r="G2881" i="3"/>
  <c r="I2881" i="3" s="1"/>
  <c r="G2882" i="3"/>
  <c r="I2882" i="3" s="1"/>
  <c r="G2883" i="3"/>
  <c r="I2883" i="3" s="1"/>
  <c r="G2884" i="3"/>
  <c r="I2884" i="3" s="1"/>
  <c r="G2885" i="3"/>
  <c r="I2885" i="3" s="1"/>
  <c r="G2886" i="3"/>
  <c r="I2886" i="3" s="1"/>
  <c r="G2887" i="3"/>
  <c r="I2887" i="3" s="1"/>
  <c r="G2888" i="3"/>
  <c r="I2888" i="3" s="1"/>
  <c r="G2889" i="3"/>
  <c r="I2889" i="3" s="1"/>
  <c r="G2890" i="3"/>
  <c r="I2890" i="3" s="1"/>
  <c r="G2891" i="3"/>
  <c r="I2891" i="3" s="1"/>
  <c r="G2892" i="3"/>
  <c r="I2892" i="3" s="1"/>
  <c r="G2893" i="3"/>
  <c r="I2893" i="3" s="1"/>
  <c r="G2894" i="3"/>
  <c r="I2894" i="3" s="1"/>
  <c r="G2895" i="3"/>
  <c r="I2895" i="3" s="1"/>
  <c r="G2896" i="3"/>
  <c r="I2896" i="3" s="1"/>
  <c r="G2897" i="3"/>
  <c r="I2897" i="3" s="1"/>
  <c r="G2898" i="3"/>
  <c r="I2898" i="3" s="1"/>
  <c r="G2899" i="3"/>
  <c r="I2899" i="3" s="1"/>
  <c r="G2900" i="3"/>
  <c r="I2900" i="3" s="1"/>
  <c r="G2901" i="3"/>
  <c r="I2901" i="3" s="1"/>
  <c r="G2902" i="3"/>
  <c r="I2902" i="3" s="1"/>
  <c r="G2903" i="3"/>
  <c r="I2903" i="3" s="1"/>
  <c r="G2904" i="3"/>
  <c r="I2904" i="3" s="1"/>
  <c r="G2905" i="3"/>
  <c r="I2905" i="3" s="1"/>
  <c r="G2906" i="3"/>
  <c r="I2906" i="3" s="1"/>
  <c r="G2907" i="3"/>
  <c r="I2907" i="3" s="1"/>
  <c r="G2908" i="3"/>
  <c r="I2908" i="3" s="1"/>
  <c r="G2909" i="3"/>
  <c r="I2909" i="3" s="1"/>
  <c r="G2910" i="3"/>
  <c r="I2910" i="3" s="1"/>
  <c r="G2911" i="3"/>
  <c r="I2911" i="3" s="1"/>
  <c r="G2912" i="3"/>
  <c r="I2912" i="3" s="1"/>
  <c r="G2913" i="3"/>
  <c r="I2913" i="3" s="1"/>
  <c r="G2914" i="3"/>
  <c r="I2914" i="3" s="1"/>
  <c r="G2915" i="3"/>
  <c r="I2915" i="3" s="1"/>
  <c r="G2916" i="3"/>
  <c r="I2916" i="3" s="1"/>
  <c r="G2917" i="3"/>
  <c r="I2917" i="3" s="1"/>
  <c r="G2918" i="3"/>
  <c r="I2918" i="3" s="1"/>
  <c r="G2919" i="3"/>
  <c r="I2919" i="3" s="1"/>
  <c r="G2920" i="3"/>
  <c r="I2920" i="3" s="1"/>
  <c r="G2921" i="3"/>
  <c r="I2921" i="3" s="1"/>
  <c r="G2922" i="3"/>
  <c r="I2922" i="3" s="1"/>
  <c r="G2923" i="3"/>
  <c r="I2923" i="3" s="1"/>
  <c r="G2924" i="3"/>
  <c r="I2924" i="3" s="1"/>
  <c r="G2925" i="3"/>
  <c r="I2925" i="3" s="1"/>
  <c r="G2926" i="3"/>
  <c r="I2926" i="3" s="1"/>
  <c r="G2927" i="3"/>
  <c r="I2927" i="3" s="1"/>
  <c r="G2928" i="3"/>
  <c r="I2928" i="3" s="1"/>
  <c r="G2929" i="3"/>
  <c r="I2929" i="3" s="1"/>
  <c r="G2930" i="3"/>
  <c r="I2930" i="3" s="1"/>
  <c r="G2931" i="3"/>
  <c r="I2931" i="3" s="1"/>
  <c r="G2932" i="3"/>
  <c r="I2932" i="3" s="1"/>
  <c r="G2933" i="3"/>
  <c r="I2933" i="3" s="1"/>
  <c r="G2934" i="3"/>
  <c r="I2934" i="3" s="1"/>
  <c r="G2935" i="3"/>
  <c r="I2935" i="3" s="1"/>
  <c r="G2936" i="3"/>
  <c r="I2936" i="3" s="1"/>
  <c r="G2937" i="3"/>
  <c r="I2937" i="3" s="1"/>
  <c r="G2938" i="3"/>
  <c r="I2938" i="3" s="1"/>
  <c r="G2939" i="3"/>
  <c r="I2939" i="3" s="1"/>
  <c r="G2940" i="3"/>
  <c r="I2940" i="3" s="1"/>
  <c r="G2941" i="3"/>
  <c r="I2941" i="3" s="1"/>
  <c r="G2942" i="3"/>
  <c r="I2942" i="3" s="1"/>
  <c r="G2943" i="3"/>
  <c r="I2943" i="3" s="1"/>
  <c r="G2944" i="3"/>
  <c r="I2944" i="3" s="1"/>
  <c r="G2945" i="3"/>
  <c r="I2945" i="3" s="1"/>
  <c r="G2946" i="3"/>
  <c r="I2946" i="3" s="1"/>
  <c r="G2947" i="3"/>
  <c r="I2947" i="3" s="1"/>
  <c r="G2948" i="3"/>
  <c r="I2948" i="3" s="1"/>
  <c r="G2949" i="3"/>
  <c r="I2949" i="3" s="1"/>
  <c r="G2950" i="3"/>
  <c r="I2950" i="3" s="1"/>
  <c r="G2951" i="3"/>
  <c r="I2951" i="3" s="1"/>
  <c r="G2952" i="3"/>
  <c r="I2952" i="3" s="1"/>
  <c r="G2953" i="3"/>
  <c r="I2953" i="3" s="1"/>
  <c r="G2954" i="3"/>
  <c r="I2954" i="3" s="1"/>
  <c r="G2955" i="3"/>
  <c r="I2955" i="3" s="1"/>
  <c r="G2956" i="3"/>
  <c r="I2956" i="3" s="1"/>
  <c r="G2957" i="3"/>
  <c r="I2957" i="3" s="1"/>
  <c r="G2958" i="3"/>
  <c r="I2958" i="3" s="1"/>
  <c r="G2959" i="3"/>
  <c r="I2959" i="3" s="1"/>
  <c r="G2960" i="3"/>
  <c r="I2960" i="3" s="1"/>
  <c r="G2961" i="3"/>
  <c r="I2961" i="3" s="1"/>
  <c r="G2962" i="3"/>
  <c r="I2962" i="3" s="1"/>
  <c r="G2963" i="3"/>
  <c r="I2963" i="3" s="1"/>
  <c r="G2964" i="3"/>
  <c r="I2964" i="3" s="1"/>
  <c r="G2965" i="3"/>
  <c r="I2965" i="3" s="1"/>
  <c r="G2966" i="3"/>
  <c r="I2966" i="3" s="1"/>
  <c r="G2967" i="3"/>
  <c r="I2967" i="3" s="1"/>
  <c r="G2968" i="3"/>
  <c r="I2968" i="3" s="1"/>
  <c r="G2969" i="3"/>
  <c r="I2969" i="3" s="1"/>
  <c r="G2970" i="3"/>
  <c r="I2970" i="3" s="1"/>
  <c r="G2971" i="3"/>
  <c r="I2971" i="3" s="1"/>
  <c r="G2972" i="3"/>
  <c r="I2972" i="3" s="1"/>
  <c r="G2973" i="3"/>
  <c r="I2973" i="3" s="1"/>
  <c r="G2974" i="3"/>
  <c r="I2974" i="3" s="1"/>
  <c r="G2975" i="3"/>
  <c r="I2975" i="3" s="1"/>
  <c r="G2976" i="3"/>
  <c r="I2976" i="3" s="1"/>
  <c r="G2977" i="3"/>
  <c r="I2977" i="3" s="1"/>
  <c r="G2978" i="3"/>
  <c r="I2978" i="3" s="1"/>
  <c r="G2979" i="3"/>
  <c r="I2979" i="3" s="1"/>
  <c r="G2980" i="3"/>
  <c r="I2980" i="3" s="1"/>
  <c r="G2981" i="3"/>
  <c r="I2981" i="3" s="1"/>
  <c r="G2982" i="3"/>
  <c r="I2982" i="3" s="1"/>
  <c r="G2983" i="3"/>
  <c r="I2983" i="3" s="1"/>
  <c r="G2984" i="3"/>
  <c r="I2984" i="3" s="1"/>
  <c r="G2985" i="3"/>
  <c r="I2985" i="3" s="1"/>
  <c r="G2986" i="3"/>
  <c r="I2986" i="3" s="1"/>
  <c r="G2987" i="3"/>
  <c r="I2987" i="3" s="1"/>
  <c r="G2988" i="3"/>
  <c r="I2988" i="3" s="1"/>
  <c r="G2989" i="3"/>
  <c r="I2989" i="3" s="1"/>
  <c r="G2990" i="3"/>
  <c r="I2990" i="3" s="1"/>
  <c r="G2991" i="3"/>
  <c r="I2991" i="3" s="1"/>
  <c r="G2992" i="3"/>
  <c r="I2992" i="3" s="1"/>
  <c r="G2993" i="3"/>
  <c r="I2993" i="3" s="1"/>
  <c r="G2994" i="3"/>
  <c r="I2994" i="3" s="1"/>
  <c r="G2995" i="3"/>
  <c r="I2995" i="3" s="1"/>
  <c r="G2996" i="3"/>
  <c r="I2996" i="3" s="1"/>
  <c r="G2997" i="3"/>
  <c r="I2997" i="3" s="1"/>
  <c r="G2998" i="3"/>
  <c r="I2998" i="3" s="1"/>
  <c r="G2999" i="3"/>
  <c r="I2999" i="3" s="1"/>
  <c r="G3000" i="3"/>
  <c r="I3000" i="3" s="1"/>
  <c r="G3001" i="3"/>
  <c r="I3001" i="3" s="1"/>
  <c r="G3002" i="3"/>
  <c r="I3002" i="3" s="1"/>
  <c r="G3003" i="3"/>
  <c r="I3003" i="3" s="1"/>
  <c r="G3004" i="3"/>
  <c r="I3004" i="3" s="1"/>
  <c r="G3005" i="3"/>
  <c r="I3005" i="3" s="1"/>
  <c r="G3006" i="3"/>
  <c r="I3006" i="3" s="1"/>
  <c r="G3007" i="3"/>
  <c r="I3007" i="3" s="1"/>
  <c r="G3008" i="3"/>
  <c r="I3008" i="3" s="1"/>
  <c r="G3009" i="3"/>
  <c r="I3009" i="3" s="1"/>
  <c r="G3010" i="3"/>
  <c r="I3010" i="3" s="1"/>
  <c r="G3011" i="3"/>
  <c r="I3011" i="3" s="1"/>
  <c r="G3012" i="3"/>
  <c r="I3012" i="3" s="1"/>
  <c r="G3013" i="3"/>
  <c r="I3013" i="3" s="1"/>
  <c r="G3014" i="3"/>
  <c r="I3014" i="3" s="1"/>
  <c r="G3015" i="3"/>
  <c r="I3015" i="3" s="1"/>
  <c r="G3016" i="3"/>
  <c r="I3016" i="3" s="1"/>
  <c r="G3017" i="3"/>
  <c r="I3017" i="3" s="1"/>
  <c r="G3018" i="3"/>
  <c r="I3018" i="3" s="1"/>
  <c r="G3019" i="3"/>
  <c r="I3019" i="3" s="1"/>
  <c r="G3020" i="3"/>
  <c r="I3020" i="3" s="1"/>
  <c r="G3021" i="3"/>
  <c r="I3021" i="3" s="1"/>
  <c r="G3022" i="3"/>
  <c r="I3022" i="3" s="1"/>
  <c r="G3023" i="3"/>
  <c r="I3023" i="3" s="1"/>
  <c r="G3024" i="3"/>
  <c r="I3024" i="3" s="1"/>
  <c r="G3025" i="3"/>
  <c r="I3025" i="3" s="1"/>
  <c r="G3026" i="3"/>
  <c r="I3026" i="3" s="1"/>
  <c r="G3027" i="3"/>
  <c r="I3027" i="3" s="1"/>
  <c r="G3028" i="3"/>
  <c r="I3028" i="3" s="1"/>
  <c r="G3029" i="3"/>
  <c r="I3029" i="3" s="1"/>
  <c r="G3030" i="3"/>
  <c r="I3030" i="3" s="1"/>
  <c r="G3031" i="3"/>
  <c r="I3031" i="3" s="1"/>
  <c r="G3032" i="3"/>
  <c r="I3032" i="3" s="1"/>
  <c r="G3033" i="3"/>
  <c r="I3033" i="3" s="1"/>
  <c r="G3034" i="3"/>
  <c r="I3034" i="3" s="1"/>
  <c r="G3035" i="3"/>
  <c r="I3035" i="3" s="1"/>
  <c r="G3036" i="3"/>
  <c r="I3036" i="3" s="1"/>
  <c r="G3037" i="3"/>
  <c r="I3037" i="3" s="1"/>
  <c r="G3038" i="3"/>
  <c r="I3038" i="3" s="1"/>
  <c r="G3039" i="3"/>
  <c r="I3039" i="3" s="1"/>
  <c r="G3040" i="3"/>
  <c r="I3040" i="3" s="1"/>
  <c r="G3041" i="3"/>
  <c r="I3041" i="3" s="1"/>
  <c r="G3042" i="3"/>
  <c r="I3042" i="3" s="1"/>
  <c r="G3043" i="3"/>
  <c r="I3043" i="3" s="1"/>
  <c r="G3044" i="3"/>
  <c r="I3044" i="3" s="1"/>
  <c r="G3045" i="3"/>
  <c r="I3045" i="3" s="1"/>
  <c r="G3046" i="3"/>
  <c r="I3046" i="3" s="1"/>
  <c r="G3047" i="3"/>
  <c r="I3047" i="3" s="1"/>
  <c r="G3048" i="3"/>
  <c r="I3048" i="3" s="1"/>
  <c r="G3049" i="3"/>
  <c r="I3049" i="3" s="1"/>
  <c r="G3050" i="3"/>
  <c r="I3050" i="3" s="1"/>
  <c r="G3051" i="3"/>
  <c r="I3051" i="3" s="1"/>
  <c r="G3052" i="3"/>
  <c r="I3052" i="3" s="1"/>
  <c r="G3053" i="3"/>
  <c r="I3053" i="3" s="1"/>
  <c r="G3054" i="3"/>
  <c r="I3054" i="3" s="1"/>
  <c r="G3055" i="3"/>
  <c r="I3055" i="3" s="1"/>
  <c r="G3056" i="3"/>
  <c r="I3056" i="3" s="1"/>
  <c r="G3057" i="3"/>
  <c r="I3057" i="3" s="1"/>
  <c r="G3058" i="3"/>
  <c r="I3058" i="3" s="1"/>
  <c r="G3059" i="3"/>
  <c r="I3059" i="3" s="1"/>
  <c r="G3060" i="3"/>
  <c r="I3060" i="3" s="1"/>
  <c r="G3061" i="3"/>
  <c r="I3061" i="3" s="1"/>
  <c r="G3062" i="3"/>
  <c r="I3062" i="3" s="1"/>
  <c r="G3063" i="3"/>
  <c r="I3063" i="3" s="1"/>
  <c r="G3064" i="3"/>
  <c r="I3064" i="3" s="1"/>
  <c r="G3065" i="3"/>
  <c r="I3065" i="3" s="1"/>
  <c r="G3066" i="3"/>
  <c r="I3066" i="3" s="1"/>
  <c r="G3067" i="3"/>
  <c r="I3067" i="3" s="1"/>
  <c r="G3068" i="3"/>
  <c r="I3068" i="3" s="1"/>
  <c r="G3069" i="3"/>
  <c r="I3069" i="3" s="1"/>
  <c r="G3070" i="3"/>
  <c r="I3070" i="3" s="1"/>
  <c r="G3071" i="3"/>
  <c r="I3071" i="3" s="1"/>
  <c r="G3072" i="3"/>
  <c r="I3072" i="3" s="1"/>
  <c r="G3073" i="3"/>
  <c r="I3073" i="3" s="1"/>
  <c r="G3074" i="3"/>
  <c r="I3074" i="3" s="1"/>
  <c r="G3075" i="3"/>
  <c r="I3075" i="3" s="1"/>
  <c r="G3076" i="3"/>
  <c r="I3076" i="3" s="1"/>
  <c r="G3077" i="3"/>
  <c r="I3077" i="3" s="1"/>
  <c r="G3078" i="3"/>
  <c r="I3078" i="3" s="1"/>
  <c r="G3079" i="3"/>
  <c r="I3079" i="3" s="1"/>
  <c r="G3080" i="3"/>
  <c r="I3080" i="3" s="1"/>
  <c r="G3081" i="3"/>
  <c r="I3081" i="3" s="1"/>
  <c r="G3082" i="3"/>
  <c r="I3082" i="3" s="1"/>
  <c r="G3083" i="3"/>
  <c r="I3083" i="3" s="1"/>
  <c r="G3084" i="3"/>
  <c r="I3084" i="3" s="1"/>
  <c r="G3085" i="3"/>
  <c r="I3085" i="3" s="1"/>
  <c r="G3086" i="3"/>
  <c r="I3086" i="3" s="1"/>
  <c r="G3087" i="3"/>
  <c r="I3087" i="3" s="1"/>
  <c r="G3088" i="3"/>
  <c r="I3088" i="3" s="1"/>
  <c r="G3089" i="3"/>
  <c r="I3089" i="3" s="1"/>
  <c r="G3090" i="3"/>
  <c r="I3090" i="3" s="1"/>
  <c r="G3091" i="3"/>
  <c r="I3091" i="3" s="1"/>
  <c r="G3092" i="3"/>
  <c r="I3092" i="3" s="1"/>
  <c r="G3093" i="3"/>
  <c r="I3093" i="3" s="1"/>
  <c r="G3094" i="3"/>
  <c r="I3094" i="3" s="1"/>
  <c r="G3095" i="3"/>
  <c r="I3095" i="3" s="1"/>
  <c r="G3096" i="3"/>
  <c r="I3096" i="3" s="1"/>
  <c r="G3097" i="3"/>
  <c r="I3097" i="3" s="1"/>
  <c r="G3098" i="3"/>
  <c r="I3098" i="3" s="1"/>
  <c r="G3099" i="3"/>
  <c r="I3099" i="3" s="1"/>
  <c r="G3100" i="3"/>
  <c r="I3100" i="3" s="1"/>
  <c r="G3101" i="3"/>
  <c r="I3101" i="3" s="1"/>
  <c r="G3102" i="3"/>
  <c r="I3102" i="3" s="1"/>
  <c r="G3103" i="3"/>
  <c r="I3103" i="3" s="1"/>
  <c r="G3104" i="3"/>
  <c r="I3104" i="3" s="1"/>
  <c r="G3105" i="3"/>
  <c r="I3105" i="3" s="1"/>
  <c r="G3106" i="3"/>
  <c r="I3106" i="3" s="1"/>
  <c r="G3107" i="3"/>
  <c r="I3107" i="3" s="1"/>
  <c r="G3108" i="3"/>
  <c r="I3108" i="3" s="1"/>
  <c r="G3109" i="3"/>
  <c r="I3109" i="3" s="1"/>
  <c r="G3110" i="3"/>
  <c r="I3110" i="3" s="1"/>
  <c r="G3111" i="3"/>
  <c r="I3111" i="3" s="1"/>
  <c r="G3112" i="3"/>
  <c r="I3112" i="3" s="1"/>
  <c r="G3113" i="3"/>
  <c r="I3113" i="3" s="1"/>
  <c r="G3114" i="3"/>
  <c r="I3114" i="3" s="1"/>
  <c r="G3115" i="3"/>
  <c r="I3115" i="3" s="1"/>
  <c r="G3116" i="3"/>
  <c r="I3116" i="3" s="1"/>
  <c r="G3117" i="3"/>
  <c r="I3117" i="3" s="1"/>
  <c r="G3118" i="3"/>
  <c r="I3118" i="3" s="1"/>
  <c r="G3119" i="3"/>
  <c r="I3119" i="3" s="1"/>
  <c r="G3120" i="3"/>
  <c r="I3120" i="3" s="1"/>
  <c r="G3121" i="3"/>
  <c r="I3121" i="3" s="1"/>
  <c r="G3122" i="3"/>
  <c r="I3122" i="3" s="1"/>
  <c r="G3123" i="3"/>
  <c r="I3123" i="3" s="1"/>
  <c r="G3124" i="3"/>
  <c r="I3124" i="3" s="1"/>
  <c r="G3125" i="3"/>
  <c r="I3125" i="3" s="1"/>
  <c r="G3126" i="3"/>
  <c r="I3126" i="3" s="1"/>
  <c r="G3127" i="3"/>
  <c r="I3127" i="3" s="1"/>
  <c r="G3128" i="3"/>
  <c r="I3128" i="3" s="1"/>
  <c r="G3129" i="3"/>
  <c r="I3129" i="3" s="1"/>
  <c r="G3130" i="3"/>
  <c r="I3130" i="3" s="1"/>
  <c r="G3131" i="3"/>
  <c r="I3131" i="3" s="1"/>
  <c r="G3132" i="3"/>
  <c r="I3132" i="3" s="1"/>
  <c r="G3133" i="3"/>
  <c r="I3133" i="3" s="1"/>
  <c r="G3134" i="3"/>
  <c r="I3134" i="3" s="1"/>
  <c r="G3135" i="3"/>
  <c r="I3135" i="3" s="1"/>
  <c r="G3136" i="3"/>
  <c r="I3136" i="3" s="1"/>
  <c r="G3137" i="3"/>
  <c r="I3137" i="3" s="1"/>
  <c r="G3138" i="3"/>
  <c r="I3138" i="3" s="1"/>
  <c r="G3139" i="3"/>
  <c r="I3139" i="3" s="1"/>
  <c r="G3140" i="3"/>
  <c r="I3140" i="3" s="1"/>
  <c r="G3141" i="3"/>
  <c r="I3141" i="3" s="1"/>
  <c r="G3142" i="3"/>
  <c r="I3142" i="3" s="1"/>
  <c r="G3143" i="3"/>
  <c r="I3143" i="3" s="1"/>
  <c r="G2" i="3"/>
  <c r="I2" i="3" s="1"/>
  <c r="F3" i="3"/>
  <c r="H3" i="3" s="1"/>
  <c r="F4" i="3"/>
  <c r="H4" i="3" s="1"/>
  <c r="F5" i="3"/>
  <c r="H5" i="3" s="1"/>
  <c r="F6" i="3"/>
  <c r="H6" i="3" s="1"/>
  <c r="F7" i="3"/>
  <c r="H7" i="3" s="1"/>
  <c r="F8" i="3"/>
  <c r="H8" i="3" s="1"/>
  <c r="F9" i="3"/>
  <c r="H9" i="3" s="1"/>
  <c r="F10" i="3"/>
  <c r="H10" i="3" s="1"/>
  <c r="F11" i="3"/>
  <c r="H11" i="3" s="1"/>
  <c r="F12" i="3"/>
  <c r="H12" i="3" s="1"/>
  <c r="F13" i="3"/>
  <c r="H13" i="3" s="1"/>
  <c r="F14" i="3"/>
  <c r="H14" i="3" s="1"/>
  <c r="F15" i="3"/>
  <c r="H15" i="3" s="1"/>
  <c r="F16" i="3"/>
  <c r="H16" i="3" s="1"/>
  <c r="F17" i="3"/>
  <c r="H17" i="3" s="1"/>
  <c r="F18" i="3"/>
  <c r="H18" i="3" s="1"/>
  <c r="F19" i="3"/>
  <c r="H19" i="3" s="1"/>
  <c r="F20" i="3"/>
  <c r="H20" i="3" s="1"/>
  <c r="F21" i="3"/>
  <c r="H21" i="3" s="1"/>
  <c r="F22" i="3"/>
  <c r="H22" i="3" s="1"/>
  <c r="F23" i="3"/>
  <c r="H23" i="3" s="1"/>
  <c r="F24" i="3"/>
  <c r="H24" i="3" s="1"/>
  <c r="F25" i="3"/>
  <c r="H25" i="3" s="1"/>
  <c r="F26" i="3"/>
  <c r="H26" i="3" s="1"/>
  <c r="F27" i="3"/>
  <c r="H27" i="3" s="1"/>
  <c r="F28" i="3"/>
  <c r="H28" i="3" s="1"/>
  <c r="F29" i="3"/>
  <c r="H29" i="3" s="1"/>
  <c r="F30" i="3"/>
  <c r="H30" i="3" s="1"/>
  <c r="F31" i="3"/>
  <c r="H31" i="3" s="1"/>
  <c r="F32" i="3"/>
  <c r="H32" i="3" s="1"/>
  <c r="F33" i="3"/>
  <c r="H33" i="3" s="1"/>
  <c r="F34" i="3"/>
  <c r="H34" i="3" s="1"/>
  <c r="F35" i="3"/>
  <c r="H35" i="3" s="1"/>
  <c r="F36" i="3"/>
  <c r="H36" i="3" s="1"/>
  <c r="F37" i="3"/>
  <c r="H37" i="3" s="1"/>
  <c r="F38" i="3"/>
  <c r="H38" i="3" s="1"/>
  <c r="F39" i="3"/>
  <c r="H39" i="3" s="1"/>
  <c r="F40" i="3"/>
  <c r="H40" i="3" s="1"/>
  <c r="F41" i="3"/>
  <c r="H41" i="3" s="1"/>
  <c r="F42" i="3"/>
  <c r="H42" i="3" s="1"/>
  <c r="F43" i="3"/>
  <c r="H43" i="3" s="1"/>
  <c r="F44" i="3"/>
  <c r="H44" i="3" s="1"/>
  <c r="F45" i="3"/>
  <c r="H45" i="3" s="1"/>
  <c r="F46" i="3"/>
  <c r="H46" i="3" s="1"/>
  <c r="F47" i="3"/>
  <c r="H47" i="3" s="1"/>
  <c r="F48" i="3"/>
  <c r="H48" i="3" s="1"/>
  <c r="F49" i="3"/>
  <c r="H49" i="3" s="1"/>
  <c r="F50" i="3"/>
  <c r="H50" i="3" s="1"/>
  <c r="F51" i="3"/>
  <c r="H51" i="3" s="1"/>
  <c r="F52" i="3"/>
  <c r="H52" i="3" s="1"/>
  <c r="F53" i="3"/>
  <c r="H53" i="3" s="1"/>
  <c r="F54" i="3"/>
  <c r="H54" i="3" s="1"/>
  <c r="F55" i="3"/>
  <c r="H55" i="3" s="1"/>
  <c r="F56" i="3"/>
  <c r="H56" i="3" s="1"/>
  <c r="F57" i="3"/>
  <c r="H57" i="3" s="1"/>
  <c r="F58" i="3"/>
  <c r="H58" i="3" s="1"/>
  <c r="F59" i="3"/>
  <c r="H59" i="3" s="1"/>
  <c r="F60" i="3"/>
  <c r="H60" i="3" s="1"/>
  <c r="F61" i="3"/>
  <c r="H61" i="3" s="1"/>
  <c r="F62" i="3"/>
  <c r="H62" i="3" s="1"/>
  <c r="F63" i="3"/>
  <c r="H63" i="3" s="1"/>
  <c r="F64" i="3"/>
  <c r="H64" i="3" s="1"/>
  <c r="F65" i="3"/>
  <c r="H65" i="3" s="1"/>
  <c r="F66" i="3"/>
  <c r="H66" i="3" s="1"/>
  <c r="F67" i="3"/>
  <c r="H67" i="3" s="1"/>
  <c r="F68" i="3"/>
  <c r="H68" i="3" s="1"/>
  <c r="F69" i="3"/>
  <c r="H69" i="3" s="1"/>
  <c r="F70" i="3"/>
  <c r="H70" i="3" s="1"/>
  <c r="F71" i="3"/>
  <c r="H71" i="3" s="1"/>
  <c r="F72" i="3"/>
  <c r="H72" i="3" s="1"/>
  <c r="F73" i="3"/>
  <c r="H73" i="3" s="1"/>
  <c r="F74" i="3"/>
  <c r="H74" i="3" s="1"/>
  <c r="F75" i="3"/>
  <c r="H75" i="3" s="1"/>
  <c r="F76" i="3"/>
  <c r="H76" i="3" s="1"/>
  <c r="F77" i="3"/>
  <c r="H77" i="3" s="1"/>
  <c r="F78" i="3"/>
  <c r="H78" i="3" s="1"/>
  <c r="F79" i="3"/>
  <c r="H79" i="3" s="1"/>
  <c r="F80" i="3"/>
  <c r="H80" i="3" s="1"/>
  <c r="F81" i="3"/>
  <c r="H81" i="3" s="1"/>
  <c r="F82" i="3"/>
  <c r="H82" i="3" s="1"/>
  <c r="F83" i="3"/>
  <c r="H83" i="3" s="1"/>
  <c r="F84" i="3"/>
  <c r="H84" i="3" s="1"/>
  <c r="F85" i="3"/>
  <c r="H85" i="3" s="1"/>
  <c r="F86" i="3"/>
  <c r="H86" i="3" s="1"/>
  <c r="F87" i="3"/>
  <c r="H87" i="3" s="1"/>
  <c r="F88" i="3"/>
  <c r="H88" i="3" s="1"/>
  <c r="F89" i="3"/>
  <c r="H89" i="3" s="1"/>
  <c r="F90" i="3"/>
  <c r="H90" i="3" s="1"/>
  <c r="F91" i="3"/>
  <c r="H91" i="3" s="1"/>
  <c r="F92" i="3"/>
  <c r="H92" i="3" s="1"/>
  <c r="F93" i="3"/>
  <c r="H93" i="3" s="1"/>
  <c r="F94" i="3"/>
  <c r="H94" i="3" s="1"/>
  <c r="F95" i="3"/>
  <c r="H95" i="3" s="1"/>
  <c r="F96" i="3"/>
  <c r="H96" i="3" s="1"/>
  <c r="F97" i="3"/>
  <c r="H97" i="3" s="1"/>
  <c r="F98" i="3"/>
  <c r="H98" i="3" s="1"/>
  <c r="F99" i="3"/>
  <c r="H99" i="3" s="1"/>
  <c r="F100" i="3"/>
  <c r="H100" i="3" s="1"/>
  <c r="F101" i="3"/>
  <c r="H101" i="3" s="1"/>
  <c r="F102" i="3"/>
  <c r="H102" i="3" s="1"/>
  <c r="F103" i="3"/>
  <c r="H103" i="3" s="1"/>
  <c r="F104" i="3"/>
  <c r="H104" i="3" s="1"/>
  <c r="F105" i="3"/>
  <c r="H105" i="3" s="1"/>
  <c r="F106" i="3"/>
  <c r="H106" i="3" s="1"/>
  <c r="F107" i="3"/>
  <c r="H107" i="3" s="1"/>
  <c r="F108" i="3"/>
  <c r="H108" i="3" s="1"/>
  <c r="F109" i="3"/>
  <c r="H109" i="3" s="1"/>
  <c r="F110" i="3"/>
  <c r="H110" i="3" s="1"/>
  <c r="F111" i="3"/>
  <c r="H111" i="3" s="1"/>
  <c r="F112" i="3"/>
  <c r="H112" i="3" s="1"/>
  <c r="F113" i="3"/>
  <c r="H113" i="3" s="1"/>
  <c r="F114" i="3"/>
  <c r="H114" i="3" s="1"/>
  <c r="F115" i="3"/>
  <c r="H115" i="3" s="1"/>
  <c r="F116" i="3"/>
  <c r="H116" i="3" s="1"/>
  <c r="F117" i="3"/>
  <c r="H117" i="3" s="1"/>
  <c r="F118" i="3"/>
  <c r="H118" i="3" s="1"/>
  <c r="F119" i="3"/>
  <c r="H119" i="3" s="1"/>
  <c r="F120" i="3"/>
  <c r="H120" i="3" s="1"/>
  <c r="F121" i="3"/>
  <c r="H121" i="3" s="1"/>
  <c r="F122" i="3"/>
  <c r="H122" i="3" s="1"/>
  <c r="F123" i="3"/>
  <c r="H123" i="3" s="1"/>
  <c r="F124" i="3"/>
  <c r="H124" i="3" s="1"/>
  <c r="F125" i="3"/>
  <c r="H125" i="3" s="1"/>
  <c r="F126" i="3"/>
  <c r="H126" i="3" s="1"/>
  <c r="F127" i="3"/>
  <c r="H127" i="3" s="1"/>
  <c r="F128" i="3"/>
  <c r="H128" i="3" s="1"/>
  <c r="F129" i="3"/>
  <c r="H129" i="3" s="1"/>
  <c r="F130" i="3"/>
  <c r="H130" i="3" s="1"/>
  <c r="F131" i="3"/>
  <c r="H131" i="3" s="1"/>
  <c r="F132" i="3"/>
  <c r="H132" i="3" s="1"/>
  <c r="F133" i="3"/>
  <c r="H133" i="3" s="1"/>
  <c r="F134" i="3"/>
  <c r="H134" i="3" s="1"/>
  <c r="F135" i="3"/>
  <c r="H135" i="3" s="1"/>
  <c r="F136" i="3"/>
  <c r="H136" i="3" s="1"/>
  <c r="F137" i="3"/>
  <c r="H137" i="3" s="1"/>
  <c r="F138" i="3"/>
  <c r="H138" i="3" s="1"/>
  <c r="F139" i="3"/>
  <c r="H139" i="3" s="1"/>
  <c r="F140" i="3"/>
  <c r="H140" i="3" s="1"/>
  <c r="F141" i="3"/>
  <c r="H141" i="3" s="1"/>
  <c r="F142" i="3"/>
  <c r="H142" i="3" s="1"/>
  <c r="F143" i="3"/>
  <c r="H143" i="3" s="1"/>
  <c r="F144" i="3"/>
  <c r="H144" i="3" s="1"/>
  <c r="F145" i="3"/>
  <c r="H145" i="3" s="1"/>
  <c r="F146" i="3"/>
  <c r="H146" i="3" s="1"/>
  <c r="F147" i="3"/>
  <c r="H147" i="3" s="1"/>
  <c r="F148" i="3"/>
  <c r="H148" i="3" s="1"/>
  <c r="F149" i="3"/>
  <c r="H149" i="3" s="1"/>
  <c r="F150" i="3"/>
  <c r="H150" i="3" s="1"/>
  <c r="F151" i="3"/>
  <c r="H151" i="3" s="1"/>
  <c r="F152" i="3"/>
  <c r="H152" i="3" s="1"/>
  <c r="F153" i="3"/>
  <c r="H153" i="3" s="1"/>
  <c r="F154" i="3"/>
  <c r="H154" i="3" s="1"/>
  <c r="F155" i="3"/>
  <c r="H155" i="3" s="1"/>
  <c r="F156" i="3"/>
  <c r="H156" i="3" s="1"/>
  <c r="F157" i="3"/>
  <c r="H157" i="3" s="1"/>
  <c r="F158" i="3"/>
  <c r="H158" i="3" s="1"/>
  <c r="F159" i="3"/>
  <c r="H159" i="3" s="1"/>
  <c r="F160" i="3"/>
  <c r="H160" i="3" s="1"/>
  <c r="F161" i="3"/>
  <c r="H161" i="3" s="1"/>
  <c r="F162" i="3"/>
  <c r="H162" i="3" s="1"/>
  <c r="F163" i="3"/>
  <c r="H163" i="3" s="1"/>
  <c r="F164" i="3"/>
  <c r="H164" i="3" s="1"/>
  <c r="F165" i="3"/>
  <c r="H165" i="3" s="1"/>
  <c r="F166" i="3"/>
  <c r="H166" i="3" s="1"/>
  <c r="F167" i="3"/>
  <c r="H167" i="3" s="1"/>
  <c r="F168" i="3"/>
  <c r="H168" i="3" s="1"/>
  <c r="F169" i="3"/>
  <c r="H169" i="3" s="1"/>
  <c r="F170" i="3"/>
  <c r="H170" i="3" s="1"/>
  <c r="F171" i="3"/>
  <c r="H171" i="3" s="1"/>
  <c r="F172" i="3"/>
  <c r="H172" i="3" s="1"/>
  <c r="F173" i="3"/>
  <c r="H173" i="3" s="1"/>
  <c r="F174" i="3"/>
  <c r="H174" i="3" s="1"/>
  <c r="F175" i="3"/>
  <c r="H175" i="3" s="1"/>
  <c r="F176" i="3"/>
  <c r="H176" i="3" s="1"/>
  <c r="F177" i="3"/>
  <c r="H177" i="3" s="1"/>
  <c r="F178" i="3"/>
  <c r="H178" i="3" s="1"/>
  <c r="F179" i="3"/>
  <c r="H179" i="3" s="1"/>
  <c r="F180" i="3"/>
  <c r="H180" i="3" s="1"/>
  <c r="F181" i="3"/>
  <c r="H181" i="3" s="1"/>
  <c r="F182" i="3"/>
  <c r="H182" i="3" s="1"/>
  <c r="F183" i="3"/>
  <c r="H183" i="3" s="1"/>
  <c r="F184" i="3"/>
  <c r="H184" i="3" s="1"/>
  <c r="F185" i="3"/>
  <c r="H185" i="3" s="1"/>
  <c r="F186" i="3"/>
  <c r="H186" i="3" s="1"/>
  <c r="F187" i="3"/>
  <c r="H187" i="3" s="1"/>
  <c r="F188" i="3"/>
  <c r="H188" i="3" s="1"/>
  <c r="F189" i="3"/>
  <c r="H189" i="3" s="1"/>
  <c r="F190" i="3"/>
  <c r="H190" i="3" s="1"/>
  <c r="F191" i="3"/>
  <c r="H191" i="3" s="1"/>
  <c r="F192" i="3"/>
  <c r="H192" i="3" s="1"/>
  <c r="F193" i="3"/>
  <c r="H193" i="3" s="1"/>
  <c r="F194" i="3"/>
  <c r="H194" i="3" s="1"/>
  <c r="F195" i="3"/>
  <c r="H195" i="3" s="1"/>
  <c r="F196" i="3"/>
  <c r="H196" i="3" s="1"/>
  <c r="F197" i="3"/>
  <c r="H197" i="3" s="1"/>
  <c r="F198" i="3"/>
  <c r="H198" i="3" s="1"/>
  <c r="F199" i="3"/>
  <c r="H199" i="3" s="1"/>
  <c r="F200" i="3"/>
  <c r="H200" i="3" s="1"/>
  <c r="F201" i="3"/>
  <c r="H201" i="3" s="1"/>
  <c r="F202" i="3"/>
  <c r="H202" i="3" s="1"/>
  <c r="F203" i="3"/>
  <c r="H203" i="3" s="1"/>
  <c r="F204" i="3"/>
  <c r="H204" i="3" s="1"/>
  <c r="F205" i="3"/>
  <c r="H205" i="3" s="1"/>
  <c r="F206" i="3"/>
  <c r="H206" i="3" s="1"/>
  <c r="F207" i="3"/>
  <c r="H207" i="3" s="1"/>
  <c r="F208" i="3"/>
  <c r="H208" i="3" s="1"/>
  <c r="F209" i="3"/>
  <c r="H209" i="3" s="1"/>
  <c r="F210" i="3"/>
  <c r="H210" i="3" s="1"/>
  <c r="F211" i="3"/>
  <c r="H211" i="3" s="1"/>
  <c r="F212" i="3"/>
  <c r="H212" i="3" s="1"/>
  <c r="F213" i="3"/>
  <c r="H213" i="3" s="1"/>
  <c r="F214" i="3"/>
  <c r="H214" i="3" s="1"/>
  <c r="F215" i="3"/>
  <c r="H215" i="3" s="1"/>
  <c r="F216" i="3"/>
  <c r="H216" i="3" s="1"/>
  <c r="F217" i="3"/>
  <c r="H217" i="3" s="1"/>
  <c r="F218" i="3"/>
  <c r="H218" i="3" s="1"/>
  <c r="F219" i="3"/>
  <c r="H219" i="3" s="1"/>
  <c r="F220" i="3"/>
  <c r="H220" i="3" s="1"/>
  <c r="F221" i="3"/>
  <c r="H221" i="3" s="1"/>
  <c r="F222" i="3"/>
  <c r="H222" i="3" s="1"/>
  <c r="F223" i="3"/>
  <c r="H223" i="3" s="1"/>
  <c r="F224" i="3"/>
  <c r="H224" i="3" s="1"/>
  <c r="F225" i="3"/>
  <c r="H225" i="3" s="1"/>
  <c r="F226" i="3"/>
  <c r="H226" i="3" s="1"/>
  <c r="F227" i="3"/>
  <c r="H227" i="3" s="1"/>
  <c r="F228" i="3"/>
  <c r="H228" i="3" s="1"/>
  <c r="F229" i="3"/>
  <c r="H229" i="3" s="1"/>
  <c r="F230" i="3"/>
  <c r="H230" i="3" s="1"/>
  <c r="F231" i="3"/>
  <c r="H231" i="3" s="1"/>
  <c r="F232" i="3"/>
  <c r="H232" i="3" s="1"/>
  <c r="F233" i="3"/>
  <c r="H233" i="3" s="1"/>
  <c r="F234" i="3"/>
  <c r="H234" i="3" s="1"/>
  <c r="F235" i="3"/>
  <c r="H235" i="3" s="1"/>
  <c r="F236" i="3"/>
  <c r="H236" i="3" s="1"/>
  <c r="F237" i="3"/>
  <c r="H237" i="3" s="1"/>
  <c r="F238" i="3"/>
  <c r="H238" i="3" s="1"/>
  <c r="F239" i="3"/>
  <c r="H239" i="3" s="1"/>
  <c r="F240" i="3"/>
  <c r="H240" i="3" s="1"/>
  <c r="F241" i="3"/>
  <c r="H241" i="3" s="1"/>
  <c r="F242" i="3"/>
  <c r="H242" i="3" s="1"/>
  <c r="F243" i="3"/>
  <c r="H243" i="3" s="1"/>
  <c r="F244" i="3"/>
  <c r="H244" i="3" s="1"/>
  <c r="F245" i="3"/>
  <c r="H245" i="3" s="1"/>
  <c r="F246" i="3"/>
  <c r="H246" i="3" s="1"/>
  <c r="F247" i="3"/>
  <c r="H247" i="3" s="1"/>
  <c r="F248" i="3"/>
  <c r="H248" i="3" s="1"/>
  <c r="F249" i="3"/>
  <c r="H249" i="3" s="1"/>
  <c r="F250" i="3"/>
  <c r="H250" i="3" s="1"/>
  <c r="F251" i="3"/>
  <c r="H251" i="3" s="1"/>
  <c r="F252" i="3"/>
  <c r="H252" i="3" s="1"/>
  <c r="F253" i="3"/>
  <c r="H253" i="3" s="1"/>
  <c r="F254" i="3"/>
  <c r="H254" i="3" s="1"/>
  <c r="F255" i="3"/>
  <c r="H255" i="3" s="1"/>
  <c r="F256" i="3"/>
  <c r="H256" i="3" s="1"/>
  <c r="F257" i="3"/>
  <c r="H257" i="3" s="1"/>
  <c r="F258" i="3"/>
  <c r="H258" i="3" s="1"/>
  <c r="F259" i="3"/>
  <c r="H259" i="3" s="1"/>
  <c r="F260" i="3"/>
  <c r="H260" i="3" s="1"/>
  <c r="F261" i="3"/>
  <c r="H261" i="3" s="1"/>
  <c r="F262" i="3"/>
  <c r="H262" i="3" s="1"/>
  <c r="F263" i="3"/>
  <c r="H263" i="3" s="1"/>
  <c r="F264" i="3"/>
  <c r="H264" i="3" s="1"/>
  <c r="F265" i="3"/>
  <c r="H265" i="3" s="1"/>
  <c r="F266" i="3"/>
  <c r="H266" i="3" s="1"/>
  <c r="F267" i="3"/>
  <c r="H267" i="3" s="1"/>
  <c r="F268" i="3"/>
  <c r="H268" i="3" s="1"/>
  <c r="F269" i="3"/>
  <c r="H269" i="3" s="1"/>
  <c r="F270" i="3"/>
  <c r="H270" i="3" s="1"/>
  <c r="F271" i="3"/>
  <c r="H271" i="3" s="1"/>
  <c r="F272" i="3"/>
  <c r="H272" i="3" s="1"/>
  <c r="F273" i="3"/>
  <c r="H273" i="3" s="1"/>
  <c r="F274" i="3"/>
  <c r="H274" i="3" s="1"/>
  <c r="F275" i="3"/>
  <c r="H275" i="3" s="1"/>
  <c r="F276" i="3"/>
  <c r="H276" i="3" s="1"/>
  <c r="F277" i="3"/>
  <c r="H277" i="3" s="1"/>
  <c r="F278" i="3"/>
  <c r="H278" i="3" s="1"/>
  <c r="F279" i="3"/>
  <c r="H279" i="3" s="1"/>
  <c r="F280" i="3"/>
  <c r="H280" i="3" s="1"/>
  <c r="F281" i="3"/>
  <c r="H281" i="3" s="1"/>
  <c r="F282" i="3"/>
  <c r="H282" i="3" s="1"/>
  <c r="F283" i="3"/>
  <c r="H283" i="3" s="1"/>
  <c r="F284" i="3"/>
  <c r="H284" i="3" s="1"/>
  <c r="F285" i="3"/>
  <c r="H285" i="3" s="1"/>
  <c r="F286" i="3"/>
  <c r="H286" i="3" s="1"/>
  <c r="F287" i="3"/>
  <c r="H287" i="3" s="1"/>
  <c r="F288" i="3"/>
  <c r="H288" i="3" s="1"/>
  <c r="F289" i="3"/>
  <c r="H289" i="3" s="1"/>
  <c r="F290" i="3"/>
  <c r="H290" i="3" s="1"/>
  <c r="F291" i="3"/>
  <c r="H291" i="3" s="1"/>
  <c r="F292" i="3"/>
  <c r="H292" i="3" s="1"/>
  <c r="F293" i="3"/>
  <c r="H293" i="3" s="1"/>
  <c r="F294" i="3"/>
  <c r="H294" i="3" s="1"/>
  <c r="F295" i="3"/>
  <c r="H295" i="3" s="1"/>
  <c r="F296" i="3"/>
  <c r="H296" i="3" s="1"/>
  <c r="F297" i="3"/>
  <c r="H297" i="3" s="1"/>
  <c r="F298" i="3"/>
  <c r="H298" i="3" s="1"/>
  <c r="F299" i="3"/>
  <c r="H299" i="3" s="1"/>
  <c r="F300" i="3"/>
  <c r="H300" i="3" s="1"/>
  <c r="F301" i="3"/>
  <c r="H301" i="3" s="1"/>
  <c r="F302" i="3"/>
  <c r="H302" i="3" s="1"/>
  <c r="F303" i="3"/>
  <c r="H303" i="3" s="1"/>
  <c r="F304" i="3"/>
  <c r="H304" i="3" s="1"/>
  <c r="F305" i="3"/>
  <c r="H305" i="3" s="1"/>
  <c r="F306" i="3"/>
  <c r="H306" i="3" s="1"/>
  <c r="F307" i="3"/>
  <c r="H307" i="3" s="1"/>
  <c r="F308" i="3"/>
  <c r="H308" i="3" s="1"/>
  <c r="F309" i="3"/>
  <c r="H309" i="3" s="1"/>
  <c r="F310" i="3"/>
  <c r="H310" i="3" s="1"/>
  <c r="F311" i="3"/>
  <c r="H311" i="3" s="1"/>
  <c r="F312" i="3"/>
  <c r="H312" i="3" s="1"/>
  <c r="F313" i="3"/>
  <c r="H313" i="3" s="1"/>
  <c r="F314" i="3"/>
  <c r="H314" i="3" s="1"/>
  <c r="F315" i="3"/>
  <c r="H315" i="3" s="1"/>
  <c r="F316" i="3"/>
  <c r="H316" i="3" s="1"/>
  <c r="F317" i="3"/>
  <c r="H317" i="3" s="1"/>
  <c r="F318" i="3"/>
  <c r="H318" i="3" s="1"/>
  <c r="F319" i="3"/>
  <c r="H319" i="3" s="1"/>
  <c r="F320" i="3"/>
  <c r="H320" i="3" s="1"/>
  <c r="F321" i="3"/>
  <c r="H321" i="3" s="1"/>
  <c r="F322" i="3"/>
  <c r="H322" i="3" s="1"/>
  <c r="F323" i="3"/>
  <c r="H323" i="3" s="1"/>
  <c r="F324" i="3"/>
  <c r="H324" i="3" s="1"/>
  <c r="F325" i="3"/>
  <c r="H325" i="3" s="1"/>
  <c r="F326" i="3"/>
  <c r="H326" i="3" s="1"/>
  <c r="F327" i="3"/>
  <c r="H327" i="3" s="1"/>
  <c r="F328" i="3"/>
  <c r="H328" i="3" s="1"/>
  <c r="F329" i="3"/>
  <c r="H329" i="3" s="1"/>
  <c r="F330" i="3"/>
  <c r="H330" i="3" s="1"/>
  <c r="F331" i="3"/>
  <c r="H331" i="3" s="1"/>
  <c r="F332" i="3"/>
  <c r="H332" i="3" s="1"/>
  <c r="F333" i="3"/>
  <c r="H333" i="3" s="1"/>
  <c r="F334" i="3"/>
  <c r="H334" i="3" s="1"/>
  <c r="F335" i="3"/>
  <c r="H335" i="3" s="1"/>
  <c r="F336" i="3"/>
  <c r="H336" i="3" s="1"/>
  <c r="F337" i="3"/>
  <c r="H337" i="3" s="1"/>
  <c r="F338" i="3"/>
  <c r="H338" i="3" s="1"/>
  <c r="F339" i="3"/>
  <c r="H339" i="3" s="1"/>
  <c r="F340" i="3"/>
  <c r="H340" i="3" s="1"/>
  <c r="F341" i="3"/>
  <c r="H341" i="3" s="1"/>
  <c r="F342" i="3"/>
  <c r="H342" i="3" s="1"/>
  <c r="F343" i="3"/>
  <c r="H343" i="3" s="1"/>
  <c r="F344" i="3"/>
  <c r="H344" i="3" s="1"/>
  <c r="F345" i="3"/>
  <c r="H345" i="3" s="1"/>
  <c r="F346" i="3"/>
  <c r="H346" i="3" s="1"/>
  <c r="F347" i="3"/>
  <c r="H347" i="3" s="1"/>
  <c r="F348" i="3"/>
  <c r="H348" i="3" s="1"/>
  <c r="F349" i="3"/>
  <c r="H349" i="3" s="1"/>
  <c r="F350" i="3"/>
  <c r="H350" i="3" s="1"/>
  <c r="F351" i="3"/>
  <c r="H351" i="3" s="1"/>
  <c r="F352" i="3"/>
  <c r="H352" i="3" s="1"/>
  <c r="F353" i="3"/>
  <c r="H353" i="3" s="1"/>
  <c r="F354" i="3"/>
  <c r="H354" i="3" s="1"/>
  <c r="F355" i="3"/>
  <c r="H355" i="3" s="1"/>
  <c r="F356" i="3"/>
  <c r="H356" i="3" s="1"/>
  <c r="F357" i="3"/>
  <c r="H357" i="3" s="1"/>
  <c r="F358" i="3"/>
  <c r="H358" i="3" s="1"/>
  <c r="F359" i="3"/>
  <c r="H359" i="3" s="1"/>
  <c r="F360" i="3"/>
  <c r="H360" i="3" s="1"/>
  <c r="F361" i="3"/>
  <c r="H361" i="3" s="1"/>
  <c r="F362" i="3"/>
  <c r="H362" i="3" s="1"/>
  <c r="F363" i="3"/>
  <c r="H363" i="3" s="1"/>
  <c r="F364" i="3"/>
  <c r="H364" i="3" s="1"/>
  <c r="F365" i="3"/>
  <c r="H365" i="3" s="1"/>
  <c r="F366" i="3"/>
  <c r="H366" i="3" s="1"/>
  <c r="F367" i="3"/>
  <c r="H367" i="3" s="1"/>
  <c r="F368" i="3"/>
  <c r="H368" i="3" s="1"/>
  <c r="F369" i="3"/>
  <c r="H369" i="3" s="1"/>
  <c r="F370" i="3"/>
  <c r="H370" i="3" s="1"/>
  <c r="F371" i="3"/>
  <c r="H371" i="3" s="1"/>
  <c r="F372" i="3"/>
  <c r="H372" i="3" s="1"/>
  <c r="F373" i="3"/>
  <c r="H373" i="3" s="1"/>
  <c r="F374" i="3"/>
  <c r="H374" i="3" s="1"/>
  <c r="F375" i="3"/>
  <c r="H375" i="3" s="1"/>
  <c r="F376" i="3"/>
  <c r="H376" i="3" s="1"/>
  <c r="F377" i="3"/>
  <c r="H377" i="3" s="1"/>
  <c r="F378" i="3"/>
  <c r="H378" i="3" s="1"/>
  <c r="F379" i="3"/>
  <c r="H379" i="3" s="1"/>
  <c r="F380" i="3"/>
  <c r="H380" i="3" s="1"/>
  <c r="F381" i="3"/>
  <c r="H381" i="3" s="1"/>
  <c r="F382" i="3"/>
  <c r="H382" i="3" s="1"/>
  <c r="F383" i="3"/>
  <c r="H383" i="3" s="1"/>
  <c r="F384" i="3"/>
  <c r="H384" i="3" s="1"/>
  <c r="F385" i="3"/>
  <c r="H385" i="3" s="1"/>
  <c r="F386" i="3"/>
  <c r="H386" i="3" s="1"/>
  <c r="F387" i="3"/>
  <c r="H387" i="3" s="1"/>
  <c r="F388" i="3"/>
  <c r="H388" i="3" s="1"/>
  <c r="F389" i="3"/>
  <c r="H389" i="3" s="1"/>
  <c r="F390" i="3"/>
  <c r="H390" i="3" s="1"/>
  <c r="F391" i="3"/>
  <c r="H391" i="3" s="1"/>
  <c r="F392" i="3"/>
  <c r="H392" i="3" s="1"/>
  <c r="F393" i="3"/>
  <c r="H393" i="3" s="1"/>
  <c r="F394" i="3"/>
  <c r="H394" i="3" s="1"/>
  <c r="F395" i="3"/>
  <c r="H395" i="3" s="1"/>
  <c r="F396" i="3"/>
  <c r="H396" i="3" s="1"/>
  <c r="F397" i="3"/>
  <c r="H397" i="3" s="1"/>
  <c r="F398" i="3"/>
  <c r="H398" i="3" s="1"/>
  <c r="F399" i="3"/>
  <c r="H399" i="3" s="1"/>
  <c r="F400" i="3"/>
  <c r="H400" i="3" s="1"/>
  <c r="F401" i="3"/>
  <c r="H401" i="3" s="1"/>
  <c r="F402" i="3"/>
  <c r="H402" i="3" s="1"/>
  <c r="F403" i="3"/>
  <c r="H403" i="3" s="1"/>
  <c r="F404" i="3"/>
  <c r="H404" i="3" s="1"/>
  <c r="F405" i="3"/>
  <c r="H405" i="3" s="1"/>
  <c r="F406" i="3"/>
  <c r="H406" i="3" s="1"/>
  <c r="F407" i="3"/>
  <c r="H407" i="3" s="1"/>
  <c r="F408" i="3"/>
  <c r="H408" i="3" s="1"/>
  <c r="F409" i="3"/>
  <c r="H409" i="3" s="1"/>
  <c r="F410" i="3"/>
  <c r="H410" i="3" s="1"/>
  <c r="F411" i="3"/>
  <c r="H411" i="3" s="1"/>
  <c r="F412" i="3"/>
  <c r="H412" i="3" s="1"/>
  <c r="F413" i="3"/>
  <c r="H413" i="3" s="1"/>
  <c r="F414" i="3"/>
  <c r="H414" i="3" s="1"/>
  <c r="F415" i="3"/>
  <c r="H415" i="3" s="1"/>
  <c r="F416" i="3"/>
  <c r="H416" i="3" s="1"/>
  <c r="F417" i="3"/>
  <c r="H417" i="3" s="1"/>
  <c r="F418" i="3"/>
  <c r="H418" i="3" s="1"/>
  <c r="F419" i="3"/>
  <c r="H419" i="3" s="1"/>
  <c r="F420" i="3"/>
  <c r="H420" i="3" s="1"/>
  <c r="F421" i="3"/>
  <c r="H421" i="3" s="1"/>
  <c r="F422" i="3"/>
  <c r="H422" i="3" s="1"/>
  <c r="F423" i="3"/>
  <c r="H423" i="3" s="1"/>
  <c r="F424" i="3"/>
  <c r="H424" i="3" s="1"/>
  <c r="F425" i="3"/>
  <c r="H425" i="3" s="1"/>
  <c r="F426" i="3"/>
  <c r="H426" i="3" s="1"/>
  <c r="F427" i="3"/>
  <c r="H427" i="3" s="1"/>
  <c r="F428" i="3"/>
  <c r="H428" i="3" s="1"/>
  <c r="F429" i="3"/>
  <c r="H429" i="3" s="1"/>
  <c r="F430" i="3"/>
  <c r="H430" i="3" s="1"/>
  <c r="F431" i="3"/>
  <c r="H431" i="3" s="1"/>
  <c r="F432" i="3"/>
  <c r="H432" i="3" s="1"/>
  <c r="F433" i="3"/>
  <c r="H433" i="3" s="1"/>
  <c r="F434" i="3"/>
  <c r="H434" i="3" s="1"/>
  <c r="F435" i="3"/>
  <c r="H435" i="3" s="1"/>
  <c r="F436" i="3"/>
  <c r="H436" i="3" s="1"/>
  <c r="F437" i="3"/>
  <c r="H437" i="3" s="1"/>
  <c r="F438" i="3"/>
  <c r="H438" i="3" s="1"/>
  <c r="F439" i="3"/>
  <c r="H439" i="3" s="1"/>
  <c r="F440" i="3"/>
  <c r="H440" i="3" s="1"/>
  <c r="F441" i="3"/>
  <c r="H441" i="3" s="1"/>
  <c r="F442" i="3"/>
  <c r="H442" i="3" s="1"/>
  <c r="F443" i="3"/>
  <c r="H443" i="3" s="1"/>
  <c r="F444" i="3"/>
  <c r="H444" i="3" s="1"/>
  <c r="F445" i="3"/>
  <c r="H445" i="3" s="1"/>
  <c r="F446" i="3"/>
  <c r="H446" i="3" s="1"/>
  <c r="F447" i="3"/>
  <c r="H447" i="3" s="1"/>
  <c r="F448" i="3"/>
  <c r="H448" i="3" s="1"/>
  <c r="F449" i="3"/>
  <c r="H449" i="3" s="1"/>
  <c r="F450" i="3"/>
  <c r="H450" i="3" s="1"/>
  <c r="F451" i="3"/>
  <c r="H451" i="3" s="1"/>
  <c r="F452" i="3"/>
  <c r="H452" i="3" s="1"/>
  <c r="F453" i="3"/>
  <c r="H453" i="3" s="1"/>
  <c r="F454" i="3"/>
  <c r="H454" i="3" s="1"/>
  <c r="F455" i="3"/>
  <c r="H455" i="3" s="1"/>
  <c r="F456" i="3"/>
  <c r="H456" i="3" s="1"/>
  <c r="F457" i="3"/>
  <c r="H457" i="3" s="1"/>
  <c r="F458" i="3"/>
  <c r="H458" i="3" s="1"/>
  <c r="F459" i="3"/>
  <c r="H459" i="3" s="1"/>
  <c r="F460" i="3"/>
  <c r="H460" i="3" s="1"/>
  <c r="F461" i="3"/>
  <c r="H461" i="3" s="1"/>
  <c r="F462" i="3"/>
  <c r="H462" i="3" s="1"/>
  <c r="F463" i="3"/>
  <c r="H463" i="3" s="1"/>
  <c r="F464" i="3"/>
  <c r="H464" i="3" s="1"/>
  <c r="F465" i="3"/>
  <c r="H465" i="3" s="1"/>
  <c r="F466" i="3"/>
  <c r="H466" i="3" s="1"/>
  <c r="F467" i="3"/>
  <c r="H467" i="3" s="1"/>
  <c r="F468" i="3"/>
  <c r="H468" i="3" s="1"/>
  <c r="F469" i="3"/>
  <c r="H469" i="3" s="1"/>
  <c r="F470" i="3"/>
  <c r="H470" i="3" s="1"/>
  <c r="F471" i="3"/>
  <c r="H471" i="3" s="1"/>
  <c r="F472" i="3"/>
  <c r="H472" i="3" s="1"/>
  <c r="F473" i="3"/>
  <c r="H473" i="3" s="1"/>
  <c r="F474" i="3"/>
  <c r="H474" i="3" s="1"/>
  <c r="F475" i="3"/>
  <c r="H475" i="3" s="1"/>
  <c r="F476" i="3"/>
  <c r="H476" i="3" s="1"/>
  <c r="F477" i="3"/>
  <c r="H477" i="3" s="1"/>
  <c r="F478" i="3"/>
  <c r="H478" i="3" s="1"/>
  <c r="F479" i="3"/>
  <c r="H479" i="3" s="1"/>
  <c r="F480" i="3"/>
  <c r="H480" i="3" s="1"/>
  <c r="F481" i="3"/>
  <c r="H481" i="3" s="1"/>
  <c r="F482" i="3"/>
  <c r="H482" i="3" s="1"/>
  <c r="F483" i="3"/>
  <c r="H483" i="3" s="1"/>
  <c r="F484" i="3"/>
  <c r="H484" i="3" s="1"/>
  <c r="F485" i="3"/>
  <c r="H485" i="3" s="1"/>
  <c r="F486" i="3"/>
  <c r="H486" i="3" s="1"/>
  <c r="F487" i="3"/>
  <c r="H487" i="3" s="1"/>
  <c r="F488" i="3"/>
  <c r="H488" i="3" s="1"/>
  <c r="F489" i="3"/>
  <c r="H489" i="3" s="1"/>
  <c r="F490" i="3"/>
  <c r="H490" i="3" s="1"/>
  <c r="F491" i="3"/>
  <c r="H491" i="3" s="1"/>
  <c r="F492" i="3"/>
  <c r="H492" i="3" s="1"/>
  <c r="F493" i="3"/>
  <c r="H493" i="3" s="1"/>
  <c r="F494" i="3"/>
  <c r="H494" i="3" s="1"/>
  <c r="F495" i="3"/>
  <c r="H495" i="3" s="1"/>
  <c r="F496" i="3"/>
  <c r="H496" i="3" s="1"/>
  <c r="F497" i="3"/>
  <c r="H497" i="3" s="1"/>
  <c r="F498" i="3"/>
  <c r="H498" i="3" s="1"/>
  <c r="F499" i="3"/>
  <c r="H499" i="3" s="1"/>
  <c r="F500" i="3"/>
  <c r="H500" i="3" s="1"/>
  <c r="F501" i="3"/>
  <c r="H501" i="3" s="1"/>
  <c r="F502" i="3"/>
  <c r="H502" i="3" s="1"/>
  <c r="F503" i="3"/>
  <c r="H503" i="3" s="1"/>
  <c r="F504" i="3"/>
  <c r="H504" i="3" s="1"/>
  <c r="F505" i="3"/>
  <c r="H505" i="3" s="1"/>
  <c r="F506" i="3"/>
  <c r="H506" i="3" s="1"/>
  <c r="F507" i="3"/>
  <c r="H507" i="3" s="1"/>
  <c r="F508" i="3"/>
  <c r="H508" i="3" s="1"/>
  <c r="F509" i="3"/>
  <c r="H509" i="3" s="1"/>
  <c r="F510" i="3"/>
  <c r="H510" i="3" s="1"/>
  <c r="F511" i="3"/>
  <c r="H511" i="3" s="1"/>
  <c r="F512" i="3"/>
  <c r="H512" i="3" s="1"/>
  <c r="F513" i="3"/>
  <c r="H513" i="3" s="1"/>
  <c r="F514" i="3"/>
  <c r="H514" i="3" s="1"/>
  <c r="F515" i="3"/>
  <c r="H515" i="3" s="1"/>
  <c r="F516" i="3"/>
  <c r="H516" i="3" s="1"/>
  <c r="F517" i="3"/>
  <c r="H517" i="3" s="1"/>
  <c r="F518" i="3"/>
  <c r="H518" i="3" s="1"/>
  <c r="F519" i="3"/>
  <c r="H519" i="3" s="1"/>
  <c r="F520" i="3"/>
  <c r="H520" i="3" s="1"/>
  <c r="F521" i="3"/>
  <c r="H521" i="3" s="1"/>
  <c r="F522" i="3"/>
  <c r="H522" i="3" s="1"/>
  <c r="F523" i="3"/>
  <c r="H523" i="3" s="1"/>
  <c r="F524" i="3"/>
  <c r="H524" i="3" s="1"/>
  <c r="F525" i="3"/>
  <c r="H525" i="3" s="1"/>
  <c r="F526" i="3"/>
  <c r="H526" i="3" s="1"/>
  <c r="F527" i="3"/>
  <c r="H527" i="3" s="1"/>
  <c r="F528" i="3"/>
  <c r="H528" i="3" s="1"/>
  <c r="F529" i="3"/>
  <c r="H529" i="3" s="1"/>
  <c r="F530" i="3"/>
  <c r="H530" i="3" s="1"/>
  <c r="F531" i="3"/>
  <c r="H531" i="3" s="1"/>
  <c r="F532" i="3"/>
  <c r="H532" i="3" s="1"/>
  <c r="F533" i="3"/>
  <c r="H533" i="3" s="1"/>
  <c r="F534" i="3"/>
  <c r="H534" i="3" s="1"/>
  <c r="F535" i="3"/>
  <c r="H535" i="3" s="1"/>
  <c r="F536" i="3"/>
  <c r="H536" i="3" s="1"/>
  <c r="F537" i="3"/>
  <c r="H537" i="3" s="1"/>
  <c r="F538" i="3"/>
  <c r="H538" i="3" s="1"/>
  <c r="F539" i="3"/>
  <c r="H539" i="3" s="1"/>
  <c r="F540" i="3"/>
  <c r="H540" i="3" s="1"/>
  <c r="F541" i="3"/>
  <c r="H541" i="3" s="1"/>
  <c r="F542" i="3"/>
  <c r="H542" i="3" s="1"/>
  <c r="F543" i="3"/>
  <c r="H543" i="3" s="1"/>
  <c r="F544" i="3"/>
  <c r="H544" i="3" s="1"/>
  <c r="F545" i="3"/>
  <c r="H545" i="3" s="1"/>
  <c r="F546" i="3"/>
  <c r="H546" i="3" s="1"/>
  <c r="F547" i="3"/>
  <c r="H547" i="3" s="1"/>
  <c r="F548" i="3"/>
  <c r="H548" i="3" s="1"/>
  <c r="F549" i="3"/>
  <c r="H549" i="3" s="1"/>
  <c r="F550" i="3"/>
  <c r="H550" i="3" s="1"/>
  <c r="F551" i="3"/>
  <c r="H551" i="3" s="1"/>
  <c r="F552" i="3"/>
  <c r="H552" i="3" s="1"/>
  <c r="F553" i="3"/>
  <c r="H553" i="3" s="1"/>
  <c r="F554" i="3"/>
  <c r="H554" i="3" s="1"/>
  <c r="F555" i="3"/>
  <c r="H555" i="3" s="1"/>
  <c r="F556" i="3"/>
  <c r="H556" i="3" s="1"/>
  <c r="F557" i="3"/>
  <c r="H557" i="3" s="1"/>
  <c r="F558" i="3"/>
  <c r="H558" i="3" s="1"/>
  <c r="F559" i="3"/>
  <c r="H559" i="3" s="1"/>
  <c r="F560" i="3"/>
  <c r="H560" i="3" s="1"/>
  <c r="F561" i="3"/>
  <c r="H561" i="3" s="1"/>
  <c r="F562" i="3"/>
  <c r="H562" i="3" s="1"/>
  <c r="F563" i="3"/>
  <c r="H563" i="3" s="1"/>
  <c r="F564" i="3"/>
  <c r="H564" i="3" s="1"/>
  <c r="F565" i="3"/>
  <c r="H565" i="3" s="1"/>
  <c r="F566" i="3"/>
  <c r="H566" i="3" s="1"/>
  <c r="F567" i="3"/>
  <c r="H567" i="3" s="1"/>
  <c r="F568" i="3"/>
  <c r="H568" i="3" s="1"/>
  <c r="F569" i="3"/>
  <c r="H569" i="3" s="1"/>
  <c r="F570" i="3"/>
  <c r="H570" i="3" s="1"/>
  <c r="F571" i="3"/>
  <c r="H571" i="3" s="1"/>
  <c r="F572" i="3"/>
  <c r="H572" i="3" s="1"/>
  <c r="F573" i="3"/>
  <c r="H573" i="3" s="1"/>
  <c r="F574" i="3"/>
  <c r="H574" i="3" s="1"/>
  <c r="F575" i="3"/>
  <c r="H575" i="3" s="1"/>
  <c r="F576" i="3"/>
  <c r="H576" i="3" s="1"/>
  <c r="F577" i="3"/>
  <c r="H577" i="3" s="1"/>
  <c r="F578" i="3"/>
  <c r="H578" i="3" s="1"/>
  <c r="F579" i="3"/>
  <c r="H579" i="3" s="1"/>
  <c r="F580" i="3"/>
  <c r="H580" i="3" s="1"/>
  <c r="F581" i="3"/>
  <c r="H581" i="3" s="1"/>
  <c r="F582" i="3"/>
  <c r="H582" i="3" s="1"/>
  <c r="F583" i="3"/>
  <c r="H583" i="3" s="1"/>
  <c r="F584" i="3"/>
  <c r="H584" i="3" s="1"/>
  <c r="F585" i="3"/>
  <c r="H585" i="3" s="1"/>
  <c r="F586" i="3"/>
  <c r="H586" i="3" s="1"/>
  <c r="F587" i="3"/>
  <c r="H587" i="3" s="1"/>
  <c r="F588" i="3"/>
  <c r="H588" i="3" s="1"/>
  <c r="F589" i="3"/>
  <c r="H589" i="3" s="1"/>
  <c r="F590" i="3"/>
  <c r="H590" i="3" s="1"/>
  <c r="F591" i="3"/>
  <c r="H591" i="3" s="1"/>
  <c r="F592" i="3"/>
  <c r="H592" i="3" s="1"/>
  <c r="F593" i="3"/>
  <c r="H593" i="3" s="1"/>
  <c r="F594" i="3"/>
  <c r="H594" i="3" s="1"/>
  <c r="F595" i="3"/>
  <c r="H595" i="3" s="1"/>
  <c r="F596" i="3"/>
  <c r="H596" i="3" s="1"/>
  <c r="F597" i="3"/>
  <c r="H597" i="3" s="1"/>
  <c r="F598" i="3"/>
  <c r="H598" i="3" s="1"/>
  <c r="F599" i="3"/>
  <c r="H599" i="3" s="1"/>
  <c r="F600" i="3"/>
  <c r="H600" i="3" s="1"/>
  <c r="F601" i="3"/>
  <c r="H601" i="3" s="1"/>
  <c r="F602" i="3"/>
  <c r="H602" i="3" s="1"/>
  <c r="F603" i="3"/>
  <c r="H603" i="3" s="1"/>
  <c r="F604" i="3"/>
  <c r="H604" i="3" s="1"/>
  <c r="F605" i="3"/>
  <c r="H605" i="3" s="1"/>
  <c r="F606" i="3"/>
  <c r="H606" i="3" s="1"/>
  <c r="F607" i="3"/>
  <c r="H607" i="3" s="1"/>
  <c r="F608" i="3"/>
  <c r="H608" i="3" s="1"/>
  <c r="F609" i="3"/>
  <c r="H609" i="3" s="1"/>
  <c r="F610" i="3"/>
  <c r="H610" i="3" s="1"/>
  <c r="F611" i="3"/>
  <c r="H611" i="3" s="1"/>
  <c r="F612" i="3"/>
  <c r="H612" i="3" s="1"/>
  <c r="F613" i="3"/>
  <c r="H613" i="3" s="1"/>
  <c r="F614" i="3"/>
  <c r="H614" i="3" s="1"/>
  <c r="F615" i="3"/>
  <c r="H615" i="3" s="1"/>
  <c r="F616" i="3"/>
  <c r="H616" i="3" s="1"/>
  <c r="F617" i="3"/>
  <c r="H617" i="3" s="1"/>
  <c r="F618" i="3"/>
  <c r="H618" i="3" s="1"/>
  <c r="F619" i="3"/>
  <c r="H619" i="3" s="1"/>
  <c r="F620" i="3"/>
  <c r="H620" i="3" s="1"/>
  <c r="F621" i="3"/>
  <c r="H621" i="3" s="1"/>
  <c r="F622" i="3"/>
  <c r="H622" i="3" s="1"/>
  <c r="F623" i="3"/>
  <c r="H623" i="3" s="1"/>
  <c r="F624" i="3"/>
  <c r="H624" i="3" s="1"/>
  <c r="F625" i="3"/>
  <c r="H625" i="3" s="1"/>
  <c r="F626" i="3"/>
  <c r="H626" i="3" s="1"/>
  <c r="F627" i="3"/>
  <c r="H627" i="3" s="1"/>
  <c r="F628" i="3"/>
  <c r="H628" i="3" s="1"/>
  <c r="F629" i="3"/>
  <c r="H629" i="3" s="1"/>
  <c r="F630" i="3"/>
  <c r="H630" i="3" s="1"/>
  <c r="F631" i="3"/>
  <c r="H631" i="3" s="1"/>
  <c r="F632" i="3"/>
  <c r="H632" i="3" s="1"/>
  <c r="F633" i="3"/>
  <c r="H633" i="3" s="1"/>
  <c r="F634" i="3"/>
  <c r="H634" i="3" s="1"/>
  <c r="F635" i="3"/>
  <c r="H635" i="3" s="1"/>
  <c r="F636" i="3"/>
  <c r="H636" i="3" s="1"/>
  <c r="F637" i="3"/>
  <c r="H637" i="3" s="1"/>
  <c r="F638" i="3"/>
  <c r="H638" i="3" s="1"/>
  <c r="F639" i="3"/>
  <c r="H639" i="3" s="1"/>
  <c r="F640" i="3"/>
  <c r="H640" i="3" s="1"/>
  <c r="F641" i="3"/>
  <c r="H641" i="3" s="1"/>
  <c r="F642" i="3"/>
  <c r="H642" i="3" s="1"/>
  <c r="F643" i="3"/>
  <c r="H643" i="3" s="1"/>
  <c r="F644" i="3"/>
  <c r="H644" i="3" s="1"/>
  <c r="F645" i="3"/>
  <c r="H645" i="3" s="1"/>
  <c r="F646" i="3"/>
  <c r="H646" i="3" s="1"/>
  <c r="F647" i="3"/>
  <c r="H647" i="3" s="1"/>
  <c r="F648" i="3"/>
  <c r="H648" i="3" s="1"/>
  <c r="F649" i="3"/>
  <c r="H649" i="3" s="1"/>
  <c r="F650" i="3"/>
  <c r="H650" i="3" s="1"/>
  <c r="F651" i="3"/>
  <c r="H651" i="3" s="1"/>
  <c r="F652" i="3"/>
  <c r="H652" i="3" s="1"/>
  <c r="F653" i="3"/>
  <c r="H653" i="3" s="1"/>
  <c r="F654" i="3"/>
  <c r="H654" i="3" s="1"/>
  <c r="F655" i="3"/>
  <c r="H655" i="3" s="1"/>
  <c r="F656" i="3"/>
  <c r="H656" i="3" s="1"/>
  <c r="F657" i="3"/>
  <c r="H657" i="3" s="1"/>
  <c r="F658" i="3"/>
  <c r="H658" i="3" s="1"/>
  <c r="F659" i="3"/>
  <c r="H659" i="3" s="1"/>
  <c r="F660" i="3"/>
  <c r="H660" i="3" s="1"/>
  <c r="F661" i="3"/>
  <c r="H661" i="3" s="1"/>
  <c r="F662" i="3"/>
  <c r="H662" i="3" s="1"/>
  <c r="F663" i="3"/>
  <c r="H663" i="3" s="1"/>
  <c r="F664" i="3"/>
  <c r="H664" i="3" s="1"/>
  <c r="F665" i="3"/>
  <c r="H665" i="3" s="1"/>
  <c r="F666" i="3"/>
  <c r="H666" i="3" s="1"/>
  <c r="F667" i="3"/>
  <c r="H667" i="3" s="1"/>
  <c r="F668" i="3"/>
  <c r="H668" i="3" s="1"/>
  <c r="F669" i="3"/>
  <c r="H669" i="3" s="1"/>
  <c r="F670" i="3"/>
  <c r="H670" i="3" s="1"/>
  <c r="F671" i="3"/>
  <c r="H671" i="3" s="1"/>
  <c r="F672" i="3"/>
  <c r="H672" i="3" s="1"/>
  <c r="F673" i="3"/>
  <c r="H673" i="3" s="1"/>
  <c r="F674" i="3"/>
  <c r="H674" i="3" s="1"/>
  <c r="F675" i="3"/>
  <c r="H675" i="3" s="1"/>
  <c r="F676" i="3"/>
  <c r="H676" i="3" s="1"/>
  <c r="F677" i="3"/>
  <c r="H677" i="3" s="1"/>
  <c r="F678" i="3"/>
  <c r="H678" i="3" s="1"/>
  <c r="F679" i="3"/>
  <c r="H679" i="3" s="1"/>
  <c r="F680" i="3"/>
  <c r="H680" i="3" s="1"/>
  <c r="F681" i="3"/>
  <c r="H681" i="3" s="1"/>
  <c r="F682" i="3"/>
  <c r="H682" i="3" s="1"/>
  <c r="F683" i="3"/>
  <c r="H683" i="3" s="1"/>
  <c r="F684" i="3"/>
  <c r="H684" i="3" s="1"/>
  <c r="F685" i="3"/>
  <c r="H685" i="3" s="1"/>
  <c r="F686" i="3"/>
  <c r="H686" i="3" s="1"/>
  <c r="F687" i="3"/>
  <c r="H687" i="3" s="1"/>
  <c r="F688" i="3"/>
  <c r="H688" i="3" s="1"/>
  <c r="F689" i="3"/>
  <c r="H689" i="3" s="1"/>
  <c r="F690" i="3"/>
  <c r="H690" i="3" s="1"/>
  <c r="F691" i="3"/>
  <c r="H691" i="3" s="1"/>
  <c r="F692" i="3"/>
  <c r="H692" i="3" s="1"/>
  <c r="F693" i="3"/>
  <c r="H693" i="3" s="1"/>
  <c r="F694" i="3"/>
  <c r="H694" i="3" s="1"/>
  <c r="F695" i="3"/>
  <c r="H695" i="3" s="1"/>
  <c r="F696" i="3"/>
  <c r="H696" i="3" s="1"/>
  <c r="F697" i="3"/>
  <c r="H697" i="3" s="1"/>
  <c r="F698" i="3"/>
  <c r="H698" i="3" s="1"/>
  <c r="F699" i="3"/>
  <c r="H699" i="3" s="1"/>
  <c r="F700" i="3"/>
  <c r="H700" i="3" s="1"/>
  <c r="F701" i="3"/>
  <c r="H701" i="3" s="1"/>
  <c r="F702" i="3"/>
  <c r="H702" i="3" s="1"/>
  <c r="F703" i="3"/>
  <c r="H703" i="3" s="1"/>
  <c r="F704" i="3"/>
  <c r="H704" i="3" s="1"/>
  <c r="F705" i="3"/>
  <c r="H705" i="3" s="1"/>
  <c r="F706" i="3"/>
  <c r="H706" i="3" s="1"/>
  <c r="F707" i="3"/>
  <c r="H707" i="3" s="1"/>
  <c r="F708" i="3"/>
  <c r="H708" i="3" s="1"/>
  <c r="F709" i="3"/>
  <c r="H709" i="3" s="1"/>
  <c r="F710" i="3"/>
  <c r="H710" i="3" s="1"/>
  <c r="F711" i="3"/>
  <c r="H711" i="3" s="1"/>
  <c r="F712" i="3"/>
  <c r="H712" i="3" s="1"/>
  <c r="F713" i="3"/>
  <c r="H713" i="3" s="1"/>
  <c r="F714" i="3"/>
  <c r="H714" i="3" s="1"/>
  <c r="F715" i="3"/>
  <c r="H715" i="3" s="1"/>
  <c r="F716" i="3"/>
  <c r="H716" i="3" s="1"/>
  <c r="F717" i="3"/>
  <c r="H717" i="3" s="1"/>
  <c r="F718" i="3"/>
  <c r="H718" i="3" s="1"/>
  <c r="F719" i="3"/>
  <c r="H719" i="3" s="1"/>
  <c r="F720" i="3"/>
  <c r="H720" i="3" s="1"/>
  <c r="F721" i="3"/>
  <c r="H721" i="3" s="1"/>
  <c r="F722" i="3"/>
  <c r="H722" i="3" s="1"/>
  <c r="F723" i="3"/>
  <c r="H723" i="3" s="1"/>
  <c r="F724" i="3"/>
  <c r="H724" i="3" s="1"/>
  <c r="F725" i="3"/>
  <c r="H725" i="3" s="1"/>
  <c r="F726" i="3"/>
  <c r="H726" i="3" s="1"/>
  <c r="F727" i="3"/>
  <c r="H727" i="3" s="1"/>
  <c r="F728" i="3"/>
  <c r="H728" i="3" s="1"/>
  <c r="F729" i="3"/>
  <c r="H729" i="3" s="1"/>
  <c r="F730" i="3"/>
  <c r="H730" i="3" s="1"/>
  <c r="F731" i="3"/>
  <c r="H731" i="3" s="1"/>
  <c r="F732" i="3"/>
  <c r="H732" i="3" s="1"/>
  <c r="F733" i="3"/>
  <c r="H733" i="3" s="1"/>
  <c r="F734" i="3"/>
  <c r="H734" i="3" s="1"/>
  <c r="F735" i="3"/>
  <c r="H735" i="3" s="1"/>
  <c r="F736" i="3"/>
  <c r="H736" i="3" s="1"/>
  <c r="F737" i="3"/>
  <c r="H737" i="3" s="1"/>
  <c r="F738" i="3"/>
  <c r="H738" i="3" s="1"/>
  <c r="F739" i="3"/>
  <c r="H739" i="3" s="1"/>
  <c r="F740" i="3"/>
  <c r="H740" i="3" s="1"/>
  <c r="F741" i="3"/>
  <c r="H741" i="3" s="1"/>
  <c r="F742" i="3"/>
  <c r="H742" i="3" s="1"/>
  <c r="F743" i="3"/>
  <c r="H743" i="3" s="1"/>
  <c r="F744" i="3"/>
  <c r="H744" i="3" s="1"/>
  <c r="F745" i="3"/>
  <c r="H745" i="3" s="1"/>
  <c r="F746" i="3"/>
  <c r="H746" i="3" s="1"/>
  <c r="F747" i="3"/>
  <c r="H747" i="3" s="1"/>
  <c r="F748" i="3"/>
  <c r="H748" i="3" s="1"/>
  <c r="F749" i="3"/>
  <c r="H749" i="3" s="1"/>
  <c r="F750" i="3"/>
  <c r="H750" i="3" s="1"/>
  <c r="F751" i="3"/>
  <c r="H751" i="3" s="1"/>
  <c r="F752" i="3"/>
  <c r="H752" i="3" s="1"/>
  <c r="F753" i="3"/>
  <c r="H753" i="3" s="1"/>
  <c r="F754" i="3"/>
  <c r="H754" i="3" s="1"/>
  <c r="F755" i="3"/>
  <c r="H755" i="3" s="1"/>
  <c r="F756" i="3"/>
  <c r="H756" i="3" s="1"/>
  <c r="F757" i="3"/>
  <c r="H757" i="3" s="1"/>
  <c r="F758" i="3"/>
  <c r="H758" i="3" s="1"/>
  <c r="F759" i="3"/>
  <c r="H759" i="3" s="1"/>
  <c r="F760" i="3"/>
  <c r="H760" i="3" s="1"/>
  <c r="F761" i="3"/>
  <c r="H761" i="3" s="1"/>
  <c r="F762" i="3"/>
  <c r="H762" i="3" s="1"/>
  <c r="F763" i="3"/>
  <c r="H763" i="3" s="1"/>
  <c r="F764" i="3"/>
  <c r="H764" i="3" s="1"/>
  <c r="F765" i="3"/>
  <c r="H765" i="3" s="1"/>
  <c r="F766" i="3"/>
  <c r="H766" i="3" s="1"/>
  <c r="F767" i="3"/>
  <c r="H767" i="3" s="1"/>
  <c r="F768" i="3"/>
  <c r="H768" i="3" s="1"/>
  <c r="F769" i="3"/>
  <c r="H769" i="3" s="1"/>
  <c r="F770" i="3"/>
  <c r="H770" i="3" s="1"/>
  <c r="F771" i="3"/>
  <c r="H771" i="3" s="1"/>
  <c r="F772" i="3"/>
  <c r="H772" i="3" s="1"/>
  <c r="F773" i="3"/>
  <c r="H773" i="3" s="1"/>
  <c r="F774" i="3"/>
  <c r="H774" i="3" s="1"/>
  <c r="F775" i="3"/>
  <c r="H775" i="3" s="1"/>
  <c r="F776" i="3"/>
  <c r="H776" i="3" s="1"/>
  <c r="F777" i="3"/>
  <c r="H777" i="3" s="1"/>
  <c r="F778" i="3"/>
  <c r="H778" i="3" s="1"/>
  <c r="F779" i="3"/>
  <c r="H779" i="3" s="1"/>
  <c r="F780" i="3"/>
  <c r="H780" i="3" s="1"/>
  <c r="F781" i="3"/>
  <c r="H781" i="3" s="1"/>
  <c r="F782" i="3"/>
  <c r="H782" i="3" s="1"/>
  <c r="F783" i="3"/>
  <c r="H783" i="3" s="1"/>
  <c r="F784" i="3"/>
  <c r="H784" i="3" s="1"/>
  <c r="F785" i="3"/>
  <c r="H785" i="3" s="1"/>
  <c r="F786" i="3"/>
  <c r="H786" i="3" s="1"/>
  <c r="F787" i="3"/>
  <c r="H787" i="3" s="1"/>
  <c r="F788" i="3"/>
  <c r="H788" i="3" s="1"/>
  <c r="F789" i="3"/>
  <c r="H789" i="3" s="1"/>
  <c r="F790" i="3"/>
  <c r="H790" i="3" s="1"/>
  <c r="F791" i="3"/>
  <c r="H791" i="3" s="1"/>
  <c r="F792" i="3"/>
  <c r="H792" i="3" s="1"/>
  <c r="F793" i="3"/>
  <c r="H793" i="3" s="1"/>
  <c r="F794" i="3"/>
  <c r="H794" i="3" s="1"/>
  <c r="F795" i="3"/>
  <c r="H795" i="3" s="1"/>
  <c r="F796" i="3"/>
  <c r="H796" i="3" s="1"/>
  <c r="F797" i="3"/>
  <c r="H797" i="3" s="1"/>
  <c r="F798" i="3"/>
  <c r="H798" i="3" s="1"/>
  <c r="F799" i="3"/>
  <c r="H799" i="3" s="1"/>
  <c r="F800" i="3"/>
  <c r="H800" i="3" s="1"/>
  <c r="F801" i="3"/>
  <c r="H801" i="3" s="1"/>
  <c r="F802" i="3"/>
  <c r="H802" i="3" s="1"/>
  <c r="F803" i="3"/>
  <c r="H803" i="3" s="1"/>
  <c r="F804" i="3"/>
  <c r="H804" i="3" s="1"/>
  <c r="F805" i="3"/>
  <c r="H805" i="3" s="1"/>
  <c r="F806" i="3"/>
  <c r="H806" i="3" s="1"/>
  <c r="F807" i="3"/>
  <c r="H807" i="3" s="1"/>
  <c r="F808" i="3"/>
  <c r="H808" i="3" s="1"/>
  <c r="F809" i="3"/>
  <c r="H809" i="3" s="1"/>
  <c r="F810" i="3"/>
  <c r="H810" i="3" s="1"/>
  <c r="F811" i="3"/>
  <c r="H811" i="3" s="1"/>
  <c r="F812" i="3"/>
  <c r="H812" i="3" s="1"/>
  <c r="F813" i="3"/>
  <c r="H813" i="3" s="1"/>
  <c r="F814" i="3"/>
  <c r="H814" i="3" s="1"/>
  <c r="F815" i="3"/>
  <c r="H815" i="3" s="1"/>
  <c r="F816" i="3"/>
  <c r="H816" i="3" s="1"/>
  <c r="F817" i="3"/>
  <c r="H817" i="3" s="1"/>
  <c r="F818" i="3"/>
  <c r="H818" i="3" s="1"/>
  <c r="F819" i="3"/>
  <c r="H819" i="3" s="1"/>
  <c r="F820" i="3"/>
  <c r="H820" i="3" s="1"/>
  <c r="F821" i="3"/>
  <c r="H821" i="3" s="1"/>
  <c r="F822" i="3"/>
  <c r="H822" i="3" s="1"/>
  <c r="F823" i="3"/>
  <c r="H823" i="3" s="1"/>
  <c r="F824" i="3"/>
  <c r="H824" i="3" s="1"/>
  <c r="F825" i="3"/>
  <c r="H825" i="3" s="1"/>
  <c r="F826" i="3"/>
  <c r="H826" i="3" s="1"/>
  <c r="F827" i="3"/>
  <c r="H827" i="3" s="1"/>
  <c r="F828" i="3"/>
  <c r="H828" i="3" s="1"/>
  <c r="F829" i="3"/>
  <c r="H829" i="3" s="1"/>
  <c r="F830" i="3"/>
  <c r="H830" i="3" s="1"/>
  <c r="F831" i="3"/>
  <c r="H831" i="3" s="1"/>
  <c r="F832" i="3"/>
  <c r="H832" i="3" s="1"/>
  <c r="F833" i="3"/>
  <c r="H833" i="3" s="1"/>
  <c r="F834" i="3"/>
  <c r="H834" i="3" s="1"/>
  <c r="F835" i="3"/>
  <c r="H835" i="3" s="1"/>
  <c r="F836" i="3"/>
  <c r="H836" i="3" s="1"/>
  <c r="F837" i="3"/>
  <c r="H837" i="3" s="1"/>
  <c r="F838" i="3"/>
  <c r="H838" i="3" s="1"/>
  <c r="F839" i="3"/>
  <c r="H839" i="3" s="1"/>
  <c r="F840" i="3"/>
  <c r="H840" i="3" s="1"/>
  <c r="F841" i="3"/>
  <c r="H841" i="3" s="1"/>
  <c r="F842" i="3"/>
  <c r="H842" i="3" s="1"/>
  <c r="F843" i="3"/>
  <c r="H843" i="3" s="1"/>
  <c r="F844" i="3"/>
  <c r="H844" i="3" s="1"/>
  <c r="F845" i="3"/>
  <c r="H845" i="3" s="1"/>
  <c r="F846" i="3"/>
  <c r="H846" i="3" s="1"/>
  <c r="F847" i="3"/>
  <c r="H847" i="3" s="1"/>
  <c r="F848" i="3"/>
  <c r="H848" i="3" s="1"/>
  <c r="F849" i="3"/>
  <c r="H849" i="3" s="1"/>
  <c r="F850" i="3"/>
  <c r="H850" i="3" s="1"/>
  <c r="F851" i="3"/>
  <c r="H851" i="3" s="1"/>
  <c r="F852" i="3"/>
  <c r="H852" i="3" s="1"/>
  <c r="F853" i="3"/>
  <c r="H853" i="3" s="1"/>
  <c r="F854" i="3"/>
  <c r="H854" i="3" s="1"/>
  <c r="F855" i="3"/>
  <c r="H855" i="3" s="1"/>
  <c r="F856" i="3"/>
  <c r="H856" i="3" s="1"/>
  <c r="F857" i="3"/>
  <c r="H857" i="3" s="1"/>
  <c r="F858" i="3"/>
  <c r="H858" i="3" s="1"/>
  <c r="F859" i="3"/>
  <c r="H859" i="3" s="1"/>
  <c r="F860" i="3"/>
  <c r="H860" i="3" s="1"/>
  <c r="F861" i="3"/>
  <c r="H861" i="3" s="1"/>
  <c r="F862" i="3"/>
  <c r="H862" i="3" s="1"/>
  <c r="F863" i="3"/>
  <c r="H863" i="3" s="1"/>
  <c r="F864" i="3"/>
  <c r="H864" i="3" s="1"/>
  <c r="F865" i="3"/>
  <c r="H865" i="3" s="1"/>
  <c r="F866" i="3"/>
  <c r="H866" i="3" s="1"/>
  <c r="F867" i="3"/>
  <c r="H867" i="3" s="1"/>
  <c r="F868" i="3"/>
  <c r="H868" i="3" s="1"/>
  <c r="F869" i="3"/>
  <c r="H869" i="3" s="1"/>
  <c r="F870" i="3"/>
  <c r="H870" i="3" s="1"/>
  <c r="F871" i="3"/>
  <c r="H871" i="3" s="1"/>
  <c r="F872" i="3"/>
  <c r="H872" i="3" s="1"/>
  <c r="F873" i="3"/>
  <c r="H873" i="3" s="1"/>
  <c r="F874" i="3"/>
  <c r="H874" i="3" s="1"/>
  <c r="F875" i="3"/>
  <c r="H875" i="3" s="1"/>
  <c r="F876" i="3"/>
  <c r="H876" i="3" s="1"/>
  <c r="F877" i="3"/>
  <c r="H877" i="3" s="1"/>
  <c r="F878" i="3"/>
  <c r="H878" i="3" s="1"/>
  <c r="F879" i="3"/>
  <c r="H879" i="3" s="1"/>
  <c r="F880" i="3"/>
  <c r="H880" i="3" s="1"/>
  <c r="F881" i="3"/>
  <c r="H881" i="3" s="1"/>
  <c r="F882" i="3"/>
  <c r="H882" i="3" s="1"/>
  <c r="F883" i="3"/>
  <c r="H883" i="3" s="1"/>
  <c r="F884" i="3"/>
  <c r="H884" i="3" s="1"/>
  <c r="F885" i="3"/>
  <c r="H885" i="3" s="1"/>
  <c r="F886" i="3"/>
  <c r="H886" i="3" s="1"/>
  <c r="F887" i="3"/>
  <c r="H887" i="3" s="1"/>
  <c r="F888" i="3"/>
  <c r="H888" i="3" s="1"/>
  <c r="F889" i="3"/>
  <c r="H889" i="3" s="1"/>
  <c r="F890" i="3"/>
  <c r="H890" i="3" s="1"/>
  <c r="F891" i="3"/>
  <c r="H891" i="3" s="1"/>
  <c r="F892" i="3"/>
  <c r="H892" i="3" s="1"/>
  <c r="F893" i="3"/>
  <c r="H893" i="3" s="1"/>
  <c r="F894" i="3"/>
  <c r="H894" i="3" s="1"/>
  <c r="F895" i="3"/>
  <c r="H895" i="3" s="1"/>
  <c r="F896" i="3"/>
  <c r="H896" i="3" s="1"/>
  <c r="F897" i="3"/>
  <c r="H897" i="3" s="1"/>
  <c r="F898" i="3"/>
  <c r="H898" i="3" s="1"/>
  <c r="F899" i="3"/>
  <c r="H899" i="3" s="1"/>
  <c r="F900" i="3"/>
  <c r="H900" i="3" s="1"/>
  <c r="F901" i="3"/>
  <c r="H901" i="3" s="1"/>
  <c r="F902" i="3"/>
  <c r="H902" i="3" s="1"/>
  <c r="F903" i="3"/>
  <c r="H903" i="3" s="1"/>
  <c r="F904" i="3"/>
  <c r="H904" i="3" s="1"/>
  <c r="F905" i="3"/>
  <c r="H905" i="3" s="1"/>
  <c r="F906" i="3"/>
  <c r="H906" i="3" s="1"/>
  <c r="F907" i="3"/>
  <c r="H907" i="3" s="1"/>
  <c r="F908" i="3"/>
  <c r="H908" i="3" s="1"/>
  <c r="F909" i="3"/>
  <c r="H909" i="3" s="1"/>
  <c r="F910" i="3"/>
  <c r="H910" i="3" s="1"/>
  <c r="F911" i="3"/>
  <c r="H911" i="3" s="1"/>
  <c r="F912" i="3"/>
  <c r="H912" i="3" s="1"/>
  <c r="F913" i="3"/>
  <c r="H913" i="3" s="1"/>
  <c r="F914" i="3"/>
  <c r="H914" i="3" s="1"/>
  <c r="F915" i="3"/>
  <c r="H915" i="3" s="1"/>
  <c r="F916" i="3"/>
  <c r="H916" i="3" s="1"/>
  <c r="F917" i="3"/>
  <c r="H917" i="3" s="1"/>
  <c r="F918" i="3"/>
  <c r="H918" i="3" s="1"/>
  <c r="F919" i="3"/>
  <c r="H919" i="3" s="1"/>
  <c r="F920" i="3"/>
  <c r="H920" i="3" s="1"/>
  <c r="F921" i="3"/>
  <c r="H921" i="3" s="1"/>
  <c r="F922" i="3"/>
  <c r="H922" i="3" s="1"/>
  <c r="F923" i="3"/>
  <c r="H923" i="3" s="1"/>
  <c r="F924" i="3"/>
  <c r="H924" i="3" s="1"/>
  <c r="F925" i="3"/>
  <c r="H925" i="3" s="1"/>
  <c r="F926" i="3"/>
  <c r="H926" i="3" s="1"/>
  <c r="F927" i="3"/>
  <c r="H927" i="3" s="1"/>
  <c r="F928" i="3"/>
  <c r="H928" i="3" s="1"/>
  <c r="F929" i="3"/>
  <c r="H929" i="3" s="1"/>
  <c r="F930" i="3"/>
  <c r="H930" i="3" s="1"/>
  <c r="F931" i="3"/>
  <c r="H931" i="3" s="1"/>
  <c r="F932" i="3"/>
  <c r="H932" i="3" s="1"/>
  <c r="F933" i="3"/>
  <c r="H933" i="3" s="1"/>
  <c r="F934" i="3"/>
  <c r="H934" i="3" s="1"/>
  <c r="F935" i="3"/>
  <c r="H935" i="3" s="1"/>
  <c r="F936" i="3"/>
  <c r="H936" i="3" s="1"/>
  <c r="F937" i="3"/>
  <c r="H937" i="3" s="1"/>
  <c r="F938" i="3"/>
  <c r="H938" i="3" s="1"/>
  <c r="F939" i="3"/>
  <c r="H939" i="3" s="1"/>
  <c r="F940" i="3"/>
  <c r="H940" i="3" s="1"/>
  <c r="F941" i="3"/>
  <c r="H941" i="3" s="1"/>
  <c r="F942" i="3"/>
  <c r="H942" i="3" s="1"/>
  <c r="F943" i="3"/>
  <c r="H943" i="3" s="1"/>
  <c r="F944" i="3"/>
  <c r="H944" i="3" s="1"/>
  <c r="F945" i="3"/>
  <c r="H945" i="3" s="1"/>
  <c r="F946" i="3"/>
  <c r="H946" i="3" s="1"/>
  <c r="F947" i="3"/>
  <c r="H947" i="3" s="1"/>
  <c r="F948" i="3"/>
  <c r="H948" i="3" s="1"/>
  <c r="F949" i="3"/>
  <c r="H949" i="3" s="1"/>
  <c r="F950" i="3"/>
  <c r="H950" i="3" s="1"/>
  <c r="F951" i="3"/>
  <c r="H951" i="3" s="1"/>
  <c r="F952" i="3"/>
  <c r="H952" i="3" s="1"/>
  <c r="F953" i="3"/>
  <c r="H953" i="3" s="1"/>
  <c r="F954" i="3"/>
  <c r="H954" i="3" s="1"/>
  <c r="F955" i="3"/>
  <c r="H955" i="3" s="1"/>
  <c r="F956" i="3"/>
  <c r="H956" i="3" s="1"/>
  <c r="F957" i="3"/>
  <c r="H957" i="3" s="1"/>
  <c r="F958" i="3"/>
  <c r="H958" i="3" s="1"/>
  <c r="F959" i="3"/>
  <c r="H959" i="3" s="1"/>
  <c r="F960" i="3"/>
  <c r="H960" i="3" s="1"/>
  <c r="F961" i="3"/>
  <c r="H961" i="3" s="1"/>
  <c r="F962" i="3"/>
  <c r="H962" i="3" s="1"/>
  <c r="F963" i="3"/>
  <c r="H963" i="3" s="1"/>
  <c r="F964" i="3"/>
  <c r="H964" i="3" s="1"/>
  <c r="F965" i="3"/>
  <c r="H965" i="3" s="1"/>
  <c r="F966" i="3"/>
  <c r="H966" i="3" s="1"/>
  <c r="F967" i="3"/>
  <c r="H967" i="3" s="1"/>
  <c r="F968" i="3"/>
  <c r="H968" i="3" s="1"/>
  <c r="F969" i="3"/>
  <c r="H969" i="3" s="1"/>
  <c r="F970" i="3"/>
  <c r="H970" i="3" s="1"/>
  <c r="F971" i="3"/>
  <c r="H971" i="3" s="1"/>
  <c r="F972" i="3"/>
  <c r="H972" i="3" s="1"/>
  <c r="F973" i="3"/>
  <c r="H973" i="3" s="1"/>
  <c r="F974" i="3"/>
  <c r="H974" i="3" s="1"/>
  <c r="F975" i="3"/>
  <c r="H975" i="3" s="1"/>
  <c r="F976" i="3"/>
  <c r="H976" i="3" s="1"/>
  <c r="F977" i="3"/>
  <c r="H977" i="3" s="1"/>
  <c r="F978" i="3"/>
  <c r="H978" i="3" s="1"/>
  <c r="F979" i="3"/>
  <c r="H979" i="3" s="1"/>
  <c r="F980" i="3"/>
  <c r="H980" i="3" s="1"/>
  <c r="F981" i="3"/>
  <c r="H981" i="3" s="1"/>
  <c r="F982" i="3"/>
  <c r="H982" i="3" s="1"/>
  <c r="F983" i="3"/>
  <c r="H983" i="3" s="1"/>
  <c r="F984" i="3"/>
  <c r="H984" i="3" s="1"/>
  <c r="F985" i="3"/>
  <c r="H985" i="3" s="1"/>
  <c r="F986" i="3"/>
  <c r="H986" i="3" s="1"/>
  <c r="F987" i="3"/>
  <c r="H987" i="3" s="1"/>
  <c r="F988" i="3"/>
  <c r="H988" i="3" s="1"/>
  <c r="F989" i="3"/>
  <c r="H989" i="3" s="1"/>
  <c r="F990" i="3"/>
  <c r="H990" i="3" s="1"/>
  <c r="F991" i="3"/>
  <c r="H991" i="3" s="1"/>
  <c r="F992" i="3"/>
  <c r="H992" i="3" s="1"/>
  <c r="F993" i="3"/>
  <c r="H993" i="3" s="1"/>
  <c r="F994" i="3"/>
  <c r="H994" i="3" s="1"/>
  <c r="F995" i="3"/>
  <c r="H995" i="3" s="1"/>
  <c r="F996" i="3"/>
  <c r="H996" i="3" s="1"/>
  <c r="F997" i="3"/>
  <c r="H997" i="3" s="1"/>
  <c r="F998" i="3"/>
  <c r="H998" i="3" s="1"/>
  <c r="F999" i="3"/>
  <c r="H999" i="3" s="1"/>
  <c r="F1000" i="3"/>
  <c r="H1000" i="3" s="1"/>
  <c r="F1001" i="3"/>
  <c r="H1001" i="3" s="1"/>
  <c r="F1002" i="3"/>
  <c r="H1002" i="3" s="1"/>
  <c r="F1003" i="3"/>
  <c r="H1003" i="3" s="1"/>
  <c r="F1004" i="3"/>
  <c r="H1004" i="3" s="1"/>
  <c r="F1005" i="3"/>
  <c r="H1005" i="3" s="1"/>
  <c r="F1006" i="3"/>
  <c r="H1006" i="3" s="1"/>
  <c r="F1007" i="3"/>
  <c r="H1007" i="3" s="1"/>
  <c r="F1008" i="3"/>
  <c r="H1008" i="3" s="1"/>
  <c r="F1009" i="3"/>
  <c r="H1009" i="3" s="1"/>
  <c r="F1010" i="3"/>
  <c r="H1010" i="3" s="1"/>
  <c r="F1011" i="3"/>
  <c r="H1011" i="3" s="1"/>
  <c r="F1012" i="3"/>
  <c r="H1012" i="3" s="1"/>
  <c r="F1013" i="3"/>
  <c r="H1013" i="3" s="1"/>
  <c r="F1014" i="3"/>
  <c r="H1014" i="3" s="1"/>
  <c r="F1015" i="3"/>
  <c r="H1015" i="3" s="1"/>
  <c r="F1016" i="3"/>
  <c r="H1016" i="3" s="1"/>
  <c r="F1017" i="3"/>
  <c r="H1017" i="3" s="1"/>
  <c r="F1018" i="3"/>
  <c r="H1018" i="3" s="1"/>
  <c r="F1019" i="3"/>
  <c r="H1019" i="3" s="1"/>
  <c r="F1020" i="3"/>
  <c r="H1020" i="3" s="1"/>
  <c r="F1021" i="3"/>
  <c r="H1021" i="3" s="1"/>
  <c r="F1022" i="3"/>
  <c r="H1022" i="3" s="1"/>
  <c r="F1023" i="3"/>
  <c r="H1023" i="3" s="1"/>
  <c r="F1024" i="3"/>
  <c r="H1024" i="3" s="1"/>
  <c r="F1025" i="3"/>
  <c r="H1025" i="3" s="1"/>
  <c r="F1026" i="3"/>
  <c r="H1026" i="3" s="1"/>
  <c r="F1027" i="3"/>
  <c r="H1027" i="3" s="1"/>
  <c r="F1028" i="3"/>
  <c r="H1028" i="3" s="1"/>
  <c r="F1029" i="3"/>
  <c r="H1029" i="3" s="1"/>
  <c r="F1030" i="3"/>
  <c r="H1030" i="3" s="1"/>
  <c r="F1031" i="3"/>
  <c r="H1031" i="3" s="1"/>
  <c r="F1032" i="3"/>
  <c r="H1032" i="3" s="1"/>
  <c r="F1033" i="3"/>
  <c r="H1033" i="3" s="1"/>
  <c r="F1034" i="3"/>
  <c r="H1034" i="3" s="1"/>
  <c r="F1035" i="3"/>
  <c r="H1035" i="3" s="1"/>
  <c r="F1036" i="3"/>
  <c r="H1036" i="3" s="1"/>
  <c r="F1037" i="3"/>
  <c r="H1037" i="3" s="1"/>
  <c r="F1038" i="3"/>
  <c r="H1038" i="3" s="1"/>
  <c r="F1039" i="3"/>
  <c r="H1039" i="3" s="1"/>
  <c r="F1040" i="3"/>
  <c r="H1040" i="3" s="1"/>
  <c r="F1041" i="3"/>
  <c r="H1041" i="3" s="1"/>
  <c r="F1042" i="3"/>
  <c r="H1042" i="3" s="1"/>
  <c r="F1043" i="3"/>
  <c r="H1043" i="3" s="1"/>
  <c r="F1044" i="3"/>
  <c r="H1044" i="3" s="1"/>
  <c r="F1045" i="3"/>
  <c r="H1045" i="3" s="1"/>
  <c r="F1046" i="3"/>
  <c r="H1046" i="3" s="1"/>
  <c r="F1047" i="3"/>
  <c r="H1047" i="3" s="1"/>
  <c r="F1048" i="3"/>
  <c r="H1048" i="3" s="1"/>
  <c r="F1049" i="3"/>
  <c r="H1049" i="3" s="1"/>
  <c r="F1050" i="3"/>
  <c r="H1050" i="3" s="1"/>
  <c r="F1051" i="3"/>
  <c r="H1051" i="3" s="1"/>
  <c r="F1052" i="3"/>
  <c r="H1052" i="3" s="1"/>
  <c r="F1053" i="3"/>
  <c r="H1053" i="3" s="1"/>
  <c r="F1054" i="3"/>
  <c r="H1054" i="3" s="1"/>
  <c r="F1055" i="3"/>
  <c r="H1055" i="3" s="1"/>
  <c r="F1056" i="3"/>
  <c r="H1056" i="3" s="1"/>
  <c r="F1057" i="3"/>
  <c r="H1057" i="3" s="1"/>
  <c r="F1058" i="3"/>
  <c r="H1058" i="3" s="1"/>
  <c r="F1059" i="3"/>
  <c r="H1059" i="3" s="1"/>
  <c r="F1060" i="3"/>
  <c r="H1060" i="3" s="1"/>
  <c r="F1061" i="3"/>
  <c r="H1061" i="3" s="1"/>
  <c r="F1062" i="3"/>
  <c r="H1062" i="3" s="1"/>
  <c r="F1063" i="3"/>
  <c r="H1063" i="3" s="1"/>
  <c r="F1064" i="3"/>
  <c r="H1064" i="3" s="1"/>
  <c r="F1065" i="3"/>
  <c r="H1065" i="3" s="1"/>
  <c r="F1066" i="3"/>
  <c r="H1066" i="3" s="1"/>
  <c r="F1067" i="3"/>
  <c r="H1067" i="3" s="1"/>
  <c r="F1068" i="3"/>
  <c r="H1068" i="3" s="1"/>
  <c r="F1069" i="3"/>
  <c r="H1069" i="3" s="1"/>
  <c r="F1070" i="3"/>
  <c r="H1070" i="3" s="1"/>
  <c r="F1071" i="3"/>
  <c r="H1071" i="3" s="1"/>
  <c r="F1072" i="3"/>
  <c r="H1072" i="3" s="1"/>
  <c r="F1073" i="3"/>
  <c r="H1073" i="3" s="1"/>
  <c r="F1074" i="3"/>
  <c r="H1074" i="3" s="1"/>
  <c r="F1075" i="3"/>
  <c r="H1075" i="3" s="1"/>
  <c r="F1076" i="3"/>
  <c r="H1076" i="3" s="1"/>
  <c r="F1077" i="3"/>
  <c r="H1077" i="3" s="1"/>
  <c r="F1078" i="3"/>
  <c r="H1078" i="3" s="1"/>
  <c r="F1079" i="3"/>
  <c r="H1079" i="3" s="1"/>
  <c r="F1080" i="3"/>
  <c r="H1080" i="3" s="1"/>
  <c r="F1081" i="3"/>
  <c r="H1081" i="3" s="1"/>
  <c r="F1082" i="3"/>
  <c r="H1082" i="3" s="1"/>
  <c r="F1083" i="3"/>
  <c r="H1083" i="3" s="1"/>
  <c r="F1084" i="3"/>
  <c r="H1084" i="3" s="1"/>
  <c r="F1085" i="3"/>
  <c r="H1085" i="3" s="1"/>
  <c r="F1086" i="3"/>
  <c r="H1086" i="3" s="1"/>
  <c r="F1087" i="3"/>
  <c r="H1087" i="3" s="1"/>
  <c r="F1088" i="3"/>
  <c r="H1088" i="3" s="1"/>
  <c r="F1089" i="3"/>
  <c r="H1089" i="3" s="1"/>
  <c r="F1090" i="3"/>
  <c r="H1090" i="3" s="1"/>
  <c r="F1091" i="3"/>
  <c r="H1091" i="3" s="1"/>
  <c r="F1092" i="3"/>
  <c r="H1092" i="3" s="1"/>
  <c r="F1093" i="3"/>
  <c r="H1093" i="3" s="1"/>
  <c r="F1094" i="3"/>
  <c r="H1094" i="3" s="1"/>
  <c r="F1095" i="3"/>
  <c r="H1095" i="3" s="1"/>
  <c r="F1096" i="3"/>
  <c r="H1096" i="3" s="1"/>
  <c r="F1097" i="3"/>
  <c r="H1097" i="3" s="1"/>
  <c r="F1098" i="3"/>
  <c r="H1098" i="3" s="1"/>
  <c r="F1099" i="3"/>
  <c r="H1099" i="3" s="1"/>
  <c r="F1100" i="3"/>
  <c r="H1100" i="3" s="1"/>
  <c r="F1101" i="3"/>
  <c r="H1101" i="3" s="1"/>
  <c r="F1102" i="3"/>
  <c r="H1102" i="3" s="1"/>
  <c r="F1103" i="3"/>
  <c r="H1103" i="3" s="1"/>
  <c r="F1104" i="3"/>
  <c r="H1104" i="3" s="1"/>
  <c r="F1105" i="3"/>
  <c r="H1105" i="3" s="1"/>
  <c r="F1106" i="3"/>
  <c r="H1106" i="3" s="1"/>
  <c r="F1107" i="3"/>
  <c r="H1107" i="3" s="1"/>
  <c r="F1108" i="3"/>
  <c r="H1108" i="3" s="1"/>
  <c r="F1109" i="3"/>
  <c r="H1109" i="3" s="1"/>
  <c r="F1110" i="3"/>
  <c r="H1110" i="3" s="1"/>
  <c r="F1111" i="3"/>
  <c r="H1111" i="3" s="1"/>
  <c r="F1112" i="3"/>
  <c r="H1112" i="3" s="1"/>
  <c r="F1113" i="3"/>
  <c r="H1113" i="3" s="1"/>
  <c r="F1114" i="3"/>
  <c r="H1114" i="3" s="1"/>
  <c r="F1115" i="3"/>
  <c r="H1115" i="3" s="1"/>
  <c r="F1116" i="3"/>
  <c r="H1116" i="3" s="1"/>
  <c r="F1117" i="3"/>
  <c r="H1117" i="3" s="1"/>
  <c r="F1118" i="3"/>
  <c r="H1118" i="3" s="1"/>
  <c r="F1119" i="3"/>
  <c r="H1119" i="3" s="1"/>
  <c r="F1120" i="3"/>
  <c r="H1120" i="3" s="1"/>
  <c r="F1121" i="3"/>
  <c r="H1121" i="3" s="1"/>
  <c r="F1122" i="3"/>
  <c r="H1122" i="3" s="1"/>
  <c r="F1123" i="3"/>
  <c r="H1123" i="3" s="1"/>
  <c r="F1124" i="3"/>
  <c r="H1124" i="3" s="1"/>
  <c r="F1125" i="3"/>
  <c r="H1125" i="3" s="1"/>
  <c r="F1126" i="3"/>
  <c r="H1126" i="3" s="1"/>
  <c r="F1127" i="3"/>
  <c r="H1127" i="3" s="1"/>
  <c r="F1128" i="3"/>
  <c r="H1128" i="3" s="1"/>
  <c r="F1129" i="3"/>
  <c r="H1129" i="3" s="1"/>
  <c r="F1130" i="3"/>
  <c r="H1130" i="3" s="1"/>
  <c r="F1131" i="3"/>
  <c r="H1131" i="3" s="1"/>
  <c r="F1132" i="3"/>
  <c r="H1132" i="3" s="1"/>
  <c r="F1133" i="3"/>
  <c r="H1133" i="3" s="1"/>
  <c r="F1134" i="3"/>
  <c r="H1134" i="3" s="1"/>
  <c r="F1135" i="3"/>
  <c r="H1135" i="3" s="1"/>
  <c r="F1136" i="3"/>
  <c r="H1136" i="3" s="1"/>
  <c r="F1137" i="3"/>
  <c r="H1137" i="3" s="1"/>
  <c r="F1138" i="3"/>
  <c r="H1138" i="3" s="1"/>
  <c r="F1139" i="3"/>
  <c r="H1139" i="3" s="1"/>
  <c r="F1140" i="3"/>
  <c r="H1140" i="3" s="1"/>
  <c r="F1141" i="3"/>
  <c r="H1141" i="3" s="1"/>
  <c r="F1142" i="3"/>
  <c r="H1142" i="3" s="1"/>
  <c r="F1143" i="3"/>
  <c r="H1143" i="3" s="1"/>
  <c r="F1144" i="3"/>
  <c r="H1144" i="3" s="1"/>
  <c r="F1145" i="3"/>
  <c r="H1145" i="3" s="1"/>
  <c r="F1146" i="3"/>
  <c r="H1146" i="3" s="1"/>
  <c r="F1147" i="3"/>
  <c r="H1147" i="3" s="1"/>
  <c r="F1148" i="3"/>
  <c r="H1148" i="3" s="1"/>
  <c r="F1149" i="3"/>
  <c r="H1149" i="3" s="1"/>
  <c r="F1150" i="3"/>
  <c r="H1150" i="3" s="1"/>
  <c r="F1151" i="3"/>
  <c r="H1151" i="3" s="1"/>
  <c r="F1152" i="3"/>
  <c r="H1152" i="3" s="1"/>
  <c r="F1153" i="3"/>
  <c r="H1153" i="3" s="1"/>
  <c r="F1154" i="3"/>
  <c r="H1154" i="3" s="1"/>
  <c r="F1155" i="3"/>
  <c r="H1155" i="3" s="1"/>
  <c r="F1156" i="3"/>
  <c r="H1156" i="3" s="1"/>
  <c r="F1157" i="3"/>
  <c r="H1157" i="3" s="1"/>
  <c r="F1158" i="3"/>
  <c r="H1158" i="3" s="1"/>
  <c r="F1159" i="3"/>
  <c r="H1159" i="3" s="1"/>
  <c r="F1160" i="3"/>
  <c r="H1160" i="3" s="1"/>
  <c r="F1161" i="3"/>
  <c r="H1161" i="3" s="1"/>
  <c r="F1162" i="3"/>
  <c r="H1162" i="3" s="1"/>
  <c r="F1163" i="3"/>
  <c r="H1163" i="3" s="1"/>
  <c r="F1164" i="3"/>
  <c r="H1164" i="3" s="1"/>
  <c r="F1165" i="3"/>
  <c r="H1165" i="3" s="1"/>
  <c r="F1166" i="3"/>
  <c r="H1166" i="3" s="1"/>
  <c r="F1167" i="3"/>
  <c r="H1167" i="3" s="1"/>
  <c r="F1168" i="3"/>
  <c r="H1168" i="3" s="1"/>
  <c r="F1169" i="3"/>
  <c r="H1169" i="3" s="1"/>
  <c r="F1170" i="3"/>
  <c r="H1170" i="3" s="1"/>
  <c r="F1171" i="3"/>
  <c r="H1171" i="3" s="1"/>
  <c r="F1172" i="3"/>
  <c r="H1172" i="3" s="1"/>
  <c r="F1173" i="3"/>
  <c r="H1173" i="3" s="1"/>
  <c r="F1174" i="3"/>
  <c r="H1174" i="3" s="1"/>
  <c r="F1175" i="3"/>
  <c r="H1175" i="3" s="1"/>
  <c r="F1176" i="3"/>
  <c r="H1176" i="3" s="1"/>
  <c r="F1177" i="3"/>
  <c r="H1177" i="3" s="1"/>
  <c r="F1178" i="3"/>
  <c r="H1178" i="3" s="1"/>
  <c r="F1179" i="3"/>
  <c r="H1179" i="3" s="1"/>
  <c r="F1180" i="3"/>
  <c r="H1180" i="3" s="1"/>
  <c r="F1181" i="3"/>
  <c r="H1181" i="3" s="1"/>
  <c r="F1182" i="3"/>
  <c r="H1182" i="3" s="1"/>
  <c r="F1183" i="3"/>
  <c r="H1183" i="3" s="1"/>
  <c r="F1184" i="3"/>
  <c r="H1184" i="3" s="1"/>
  <c r="F1185" i="3"/>
  <c r="H1185" i="3" s="1"/>
  <c r="F1186" i="3"/>
  <c r="H1186" i="3" s="1"/>
  <c r="F1187" i="3"/>
  <c r="H1187" i="3" s="1"/>
  <c r="F1188" i="3"/>
  <c r="H1188" i="3" s="1"/>
  <c r="F1189" i="3"/>
  <c r="H1189" i="3" s="1"/>
  <c r="F1190" i="3"/>
  <c r="H1190" i="3" s="1"/>
  <c r="F1191" i="3"/>
  <c r="H1191" i="3" s="1"/>
  <c r="F1192" i="3"/>
  <c r="H1192" i="3" s="1"/>
  <c r="F1193" i="3"/>
  <c r="H1193" i="3" s="1"/>
  <c r="F1194" i="3"/>
  <c r="H1194" i="3" s="1"/>
  <c r="F1195" i="3"/>
  <c r="H1195" i="3" s="1"/>
  <c r="F1196" i="3"/>
  <c r="H1196" i="3" s="1"/>
  <c r="F1197" i="3"/>
  <c r="H1197" i="3" s="1"/>
  <c r="F1198" i="3"/>
  <c r="H1198" i="3" s="1"/>
  <c r="F1199" i="3"/>
  <c r="H1199" i="3" s="1"/>
  <c r="F1200" i="3"/>
  <c r="H1200" i="3" s="1"/>
  <c r="F1201" i="3"/>
  <c r="H1201" i="3" s="1"/>
  <c r="F1202" i="3"/>
  <c r="H1202" i="3" s="1"/>
  <c r="F1203" i="3"/>
  <c r="H1203" i="3" s="1"/>
  <c r="F1204" i="3"/>
  <c r="H1204" i="3" s="1"/>
  <c r="F1205" i="3"/>
  <c r="H1205" i="3" s="1"/>
  <c r="F1206" i="3"/>
  <c r="H1206" i="3" s="1"/>
  <c r="F1207" i="3"/>
  <c r="H1207" i="3" s="1"/>
  <c r="F1208" i="3"/>
  <c r="H1208" i="3" s="1"/>
  <c r="F1209" i="3"/>
  <c r="H1209" i="3" s="1"/>
  <c r="F1210" i="3"/>
  <c r="H1210" i="3" s="1"/>
  <c r="F1211" i="3"/>
  <c r="H1211" i="3" s="1"/>
  <c r="F1212" i="3"/>
  <c r="H1212" i="3" s="1"/>
  <c r="F1213" i="3"/>
  <c r="H1213" i="3" s="1"/>
  <c r="F1214" i="3"/>
  <c r="H1214" i="3" s="1"/>
  <c r="F1215" i="3"/>
  <c r="H1215" i="3" s="1"/>
  <c r="F1216" i="3"/>
  <c r="H1216" i="3" s="1"/>
  <c r="F1217" i="3"/>
  <c r="H1217" i="3" s="1"/>
  <c r="F1218" i="3"/>
  <c r="H1218" i="3" s="1"/>
  <c r="F1219" i="3"/>
  <c r="H1219" i="3" s="1"/>
  <c r="F1220" i="3"/>
  <c r="H1220" i="3" s="1"/>
  <c r="F1221" i="3"/>
  <c r="H1221" i="3" s="1"/>
  <c r="F1222" i="3"/>
  <c r="H1222" i="3" s="1"/>
  <c r="F1223" i="3"/>
  <c r="H1223" i="3" s="1"/>
  <c r="F1224" i="3"/>
  <c r="H1224" i="3" s="1"/>
  <c r="F1225" i="3"/>
  <c r="H1225" i="3" s="1"/>
  <c r="F1226" i="3"/>
  <c r="H1226" i="3" s="1"/>
  <c r="F1227" i="3"/>
  <c r="H1227" i="3" s="1"/>
  <c r="F1228" i="3"/>
  <c r="H1228" i="3" s="1"/>
  <c r="F1229" i="3"/>
  <c r="H1229" i="3" s="1"/>
  <c r="F1230" i="3"/>
  <c r="H1230" i="3" s="1"/>
  <c r="F1231" i="3"/>
  <c r="H1231" i="3" s="1"/>
  <c r="F1232" i="3"/>
  <c r="H1232" i="3" s="1"/>
  <c r="F1233" i="3"/>
  <c r="H1233" i="3" s="1"/>
  <c r="F1234" i="3"/>
  <c r="H1234" i="3" s="1"/>
  <c r="F1235" i="3"/>
  <c r="H1235" i="3" s="1"/>
  <c r="F1236" i="3"/>
  <c r="H1236" i="3" s="1"/>
  <c r="F1237" i="3"/>
  <c r="H1237" i="3" s="1"/>
  <c r="F1238" i="3"/>
  <c r="H1238" i="3" s="1"/>
  <c r="F1239" i="3"/>
  <c r="H1239" i="3" s="1"/>
  <c r="F1240" i="3"/>
  <c r="H1240" i="3" s="1"/>
  <c r="F1241" i="3"/>
  <c r="H1241" i="3" s="1"/>
  <c r="F1242" i="3"/>
  <c r="H1242" i="3" s="1"/>
  <c r="F1243" i="3"/>
  <c r="H1243" i="3" s="1"/>
  <c r="F1244" i="3"/>
  <c r="H1244" i="3" s="1"/>
  <c r="F1245" i="3"/>
  <c r="H1245" i="3" s="1"/>
  <c r="F1246" i="3"/>
  <c r="H1246" i="3" s="1"/>
  <c r="F1247" i="3"/>
  <c r="H1247" i="3" s="1"/>
  <c r="F1248" i="3"/>
  <c r="H1248" i="3" s="1"/>
  <c r="F1249" i="3"/>
  <c r="H1249" i="3" s="1"/>
  <c r="F1250" i="3"/>
  <c r="H1250" i="3" s="1"/>
  <c r="F1251" i="3"/>
  <c r="H1251" i="3" s="1"/>
  <c r="F1252" i="3"/>
  <c r="H1252" i="3" s="1"/>
  <c r="F1253" i="3"/>
  <c r="H1253" i="3" s="1"/>
  <c r="F1254" i="3"/>
  <c r="H1254" i="3" s="1"/>
  <c r="F1255" i="3"/>
  <c r="H1255" i="3" s="1"/>
  <c r="F1256" i="3"/>
  <c r="H1256" i="3" s="1"/>
  <c r="F1257" i="3"/>
  <c r="H1257" i="3" s="1"/>
  <c r="F1258" i="3"/>
  <c r="H1258" i="3" s="1"/>
  <c r="F1259" i="3"/>
  <c r="H1259" i="3" s="1"/>
  <c r="F1260" i="3"/>
  <c r="H1260" i="3" s="1"/>
  <c r="F1261" i="3"/>
  <c r="H1261" i="3" s="1"/>
  <c r="F1262" i="3"/>
  <c r="H1262" i="3" s="1"/>
  <c r="F1263" i="3"/>
  <c r="H1263" i="3" s="1"/>
  <c r="F1264" i="3"/>
  <c r="H1264" i="3" s="1"/>
  <c r="F1265" i="3"/>
  <c r="H1265" i="3" s="1"/>
  <c r="F1266" i="3"/>
  <c r="H1266" i="3" s="1"/>
  <c r="F1267" i="3"/>
  <c r="H1267" i="3" s="1"/>
  <c r="F1268" i="3"/>
  <c r="H1268" i="3" s="1"/>
  <c r="F1269" i="3"/>
  <c r="H1269" i="3" s="1"/>
  <c r="F1270" i="3"/>
  <c r="H1270" i="3" s="1"/>
  <c r="F1271" i="3"/>
  <c r="H1271" i="3" s="1"/>
  <c r="F1272" i="3"/>
  <c r="H1272" i="3" s="1"/>
  <c r="F1273" i="3"/>
  <c r="H1273" i="3" s="1"/>
  <c r="F1274" i="3"/>
  <c r="H1274" i="3" s="1"/>
  <c r="F1275" i="3"/>
  <c r="H1275" i="3" s="1"/>
  <c r="F1276" i="3"/>
  <c r="H1276" i="3" s="1"/>
  <c r="F1277" i="3"/>
  <c r="H1277" i="3" s="1"/>
  <c r="F1278" i="3"/>
  <c r="H1278" i="3" s="1"/>
  <c r="F1279" i="3"/>
  <c r="H1279" i="3" s="1"/>
  <c r="F1280" i="3"/>
  <c r="H1280" i="3" s="1"/>
  <c r="F1281" i="3"/>
  <c r="H1281" i="3" s="1"/>
  <c r="F1282" i="3"/>
  <c r="H1282" i="3" s="1"/>
  <c r="F1283" i="3"/>
  <c r="H1283" i="3" s="1"/>
  <c r="F1284" i="3"/>
  <c r="H1284" i="3" s="1"/>
  <c r="F1285" i="3"/>
  <c r="H1285" i="3" s="1"/>
  <c r="F1286" i="3"/>
  <c r="H1286" i="3" s="1"/>
  <c r="F1287" i="3"/>
  <c r="H1287" i="3" s="1"/>
  <c r="F1288" i="3"/>
  <c r="H1288" i="3" s="1"/>
  <c r="F1289" i="3"/>
  <c r="H1289" i="3" s="1"/>
  <c r="F1290" i="3"/>
  <c r="H1290" i="3" s="1"/>
  <c r="F1291" i="3"/>
  <c r="H1291" i="3" s="1"/>
  <c r="F1292" i="3"/>
  <c r="H1292" i="3" s="1"/>
  <c r="F1293" i="3"/>
  <c r="H1293" i="3" s="1"/>
  <c r="F1294" i="3"/>
  <c r="H1294" i="3" s="1"/>
  <c r="F1295" i="3"/>
  <c r="H1295" i="3" s="1"/>
  <c r="F1296" i="3"/>
  <c r="H1296" i="3" s="1"/>
  <c r="F1297" i="3"/>
  <c r="H1297" i="3" s="1"/>
  <c r="F1298" i="3"/>
  <c r="H1298" i="3" s="1"/>
  <c r="F1299" i="3"/>
  <c r="H1299" i="3" s="1"/>
  <c r="F1300" i="3"/>
  <c r="H1300" i="3" s="1"/>
  <c r="F1301" i="3"/>
  <c r="H1301" i="3" s="1"/>
  <c r="F1302" i="3"/>
  <c r="H1302" i="3" s="1"/>
  <c r="F1303" i="3"/>
  <c r="H1303" i="3" s="1"/>
  <c r="F1304" i="3"/>
  <c r="H1304" i="3" s="1"/>
  <c r="F1305" i="3"/>
  <c r="H1305" i="3" s="1"/>
  <c r="F1306" i="3"/>
  <c r="H1306" i="3" s="1"/>
  <c r="F1307" i="3"/>
  <c r="H1307" i="3" s="1"/>
  <c r="F1308" i="3"/>
  <c r="H1308" i="3" s="1"/>
  <c r="F1309" i="3"/>
  <c r="H1309" i="3" s="1"/>
  <c r="F1310" i="3"/>
  <c r="H1310" i="3" s="1"/>
  <c r="F1311" i="3"/>
  <c r="H1311" i="3" s="1"/>
  <c r="F1312" i="3"/>
  <c r="H1312" i="3" s="1"/>
  <c r="F1313" i="3"/>
  <c r="H1313" i="3" s="1"/>
  <c r="F1314" i="3"/>
  <c r="H1314" i="3" s="1"/>
  <c r="F1315" i="3"/>
  <c r="H1315" i="3" s="1"/>
  <c r="F1316" i="3"/>
  <c r="H1316" i="3" s="1"/>
  <c r="F1317" i="3"/>
  <c r="H1317" i="3" s="1"/>
  <c r="F1318" i="3"/>
  <c r="H1318" i="3" s="1"/>
  <c r="F1319" i="3"/>
  <c r="H1319" i="3" s="1"/>
  <c r="F1320" i="3"/>
  <c r="H1320" i="3" s="1"/>
  <c r="F1321" i="3"/>
  <c r="H1321" i="3" s="1"/>
  <c r="F1322" i="3"/>
  <c r="H1322" i="3" s="1"/>
  <c r="F1323" i="3"/>
  <c r="H1323" i="3" s="1"/>
  <c r="F1324" i="3"/>
  <c r="H1324" i="3" s="1"/>
  <c r="F1325" i="3"/>
  <c r="H1325" i="3" s="1"/>
  <c r="F1326" i="3"/>
  <c r="H1326" i="3" s="1"/>
  <c r="F1327" i="3"/>
  <c r="H1327" i="3" s="1"/>
  <c r="F1328" i="3"/>
  <c r="H1328" i="3" s="1"/>
  <c r="F1329" i="3"/>
  <c r="H1329" i="3" s="1"/>
  <c r="F1330" i="3"/>
  <c r="H1330" i="3" s="1"/>
  <c r="F1331" i="3"/>
  <c r="H1331" i="3" s="1"/>
  <c r="F1332" i="3"/>
  <c r="H1332" i="3" s="1"/>
  <c r="F1333" i="3"/>
  <c r="H1333" i="3" s="1"/>
  <c r="F1334" i="3"/>
  <c r="H1334" i="3" s="1"/>
  <c r="F1335" i="3"/>
  <c r="H1335" i="3" s="1"/>
  <c r="F1336" i="3"/>
  <c r="H1336" i="3" s="1"/>
  <c r="F1337" i="3"/>
  <c r="H1337" i="3" s="1"/>
  <c r="F1338" i="3"/>
  <c r="H1338" i="3" s="1"/>
  <c r="F1339" i="3"/>
  <c r="H1339" i="3" s="1"/>
  <c r="F1340" i="3"/>
  <c r="H1340" i="3" s="1"/>
  <c r="F1341" i="3"/>
  <c r="H1341" i="3" s="1"/>
  <c r="F1342" i="3"/>
  <c r="H1342" i="3" s="1"/>
  <c r="F1343" i="3"/>
  <c r="H1343" i="3" s="1"/>
  <c r="F1344" i="3"/>
  <c r="H1344" i="3" s="1"/>
  <c r="F1345" i="3"/>
  <c r="H1345" i="3" s="1"/>
  <c r="F1346" i="3"/>
  <c r="H1346" i="3" s="1"/>
  <c r="F1347" i="3"/>
  <c r="H1347" i="3" s="1"/>
  <c r="F1348" i="3"/>
  <c r="H1348" i="3" s="1"/>
  <c r="F1349" i="3"/>
  <c r="H1349" i="3" s="1"/>
  <c r="F1350" i="3"/>
  <c r="H1350" i="3" s="1"/>
  <c r="F1351" i="3"/>
  <c r="H1351" i="3" s="1"/>
  <c r="F1352" i="3"/>
  <c r="H1352" i="3" s="1"/>
  <c r="F1353" i="3"/>
  <c r="H1353" i="3" s="1"/>
  <c r="F1354" i="3"/>
  <c r="H1354" i="3" s="1"/>
  <c r="F1355" i="3"/>
  <c r="H1355" i="3" s="1"/>
  <c r="F1356" i="3"/>
  <c r="H1356" i="3" s="1"/>
  <c r="F1357" i="3"/>
  <c r="H1357" i="3" s="1"/>
  <c r="F1358" i="3"/>
  <c r="H1358" i="3" s="1"/>
  <c r="F1359" i="3"/>
  <c r="H1359" i="3" s="1"/>
  <c r="F1360" i="3"/>
  <c r="H1360" i="3" s="1"/>
  <c r="F1361" i="3"/>
  <c r="H1361" i="3" s="1"/>
  <c r="F1362" i="3"/>
  <c r="H1362" i="3" s="1"/>
  <c r="F1363" i="3"/>
  <c r="H1363" i="3" s="1"/>
  <c r="F1364" i="3"/>
  <c r="H1364" i="3" s="1"/>
  <c r="F1365" i="3"/>
  <c r="H1365" i="3" s="1"/>
  <c r="F1366" i="3"/>
  <c r="H1366" i="3" s="1"/>
  <c r="F1367" i="3"/>
  <c r="H1367" i="3" s="1"/>
  <c r="F1368" i="3"/>
  <c r="H1368" i="3" s="1"/>
  <c r="F1369" i="3"/>
  <c r="H1369" i="3" s="1"/>
  <c r="F1370" i="3"/>
  <c r="H1370" i="3" s="1"/>
  <c r="F1371" i="3"/>
  <c r="H1371" i="3" s="1"/>
  <c r="F1372" i="3"/>
  <c r="H1372" i="3" s="1"/>
  <c r="F1373" i="3"/>
  <c r="H1373" i="3" s="1"/>
  <c r="F1374" i="3"/>
  <c r="H1374" i="3" s="1"/>
  <c r="F1375" i="3"/>
  <c r="H1375" i="3" s="1"/>
  <c r="F1376" i="3"/>
  <c r="H1376" i="3" s="1"/>
  <c r="F1377" i="3"/>
  <c r="H1377" i="3" s="1"/>
  <c r="F1378" i="3"/>
  <c r="H1378" i="3" s="1"/>
  <c r="F1379" i="3"/>
  <c r="H1379" i="3" s="1"/>
  <c r="F1380" i="3"/>
  <c r="H1380" i="3" s="1"/>
  <c r="F1381" i="3"/>
  <c r="H1381" i="3" s="1"/>
  <c r="F1382" i="3"/>
  <c r="H1382" i="3" s="1"/>
  <c r="F1383" i="3"/>
  <c r="H1383" i="3" s="1"/>
  <c r="F1384" i="3"/>
  <c r="H1384" i="3" s="1"/>
  <c r="F1385" i="3"/>
  <c r="H1385" i="3" s="1"/>
  <c r="F1386" i="3"/>
  <c r="H1386" i="3" s="1"/>
  <c r="F1387" i="3"/>
  <c r="H1387" i="3" s="1"/>
  <c r="F1388" i="3"/>
  <c r="H1388" i="3" s="1"/>
  <c r="F1389" i="3"/>
  <c r="H1389" i="3" s="1"/>
  <c r="F1390" i="3"/>
  <c r="H1390" i="3" s="1"/>
  <c r="F1391" i="3"/>
  <c r="H1391" i="3" s="1"/>
  <c r="F1392" i="3"/>
  <c r="H1392" i="3" s="1"/>
  <c r="F1393" i="3"/>
  <c r="H1393" i="3" s="1"/>
  <c r="F1394" i="3"/>
  <c r="H1394" i="3" s="1"/>
  <c r="F1395" i="3"/>
  <c r="H1395" i="3" s="1"/>
  <c r="F1396" i="3"/>
  <c r="H1396" i="3" s="1"/>
  <c r="F1397" i="3"/>
  <c r="H1397" i="3" s="1"/>
  <c r="F1398" i="3"/>
  <c r="H1398" i="3" s="1"/>
  <c r="F1399" i="3"/>
  <c r="H1399" i="3" s="1"/>
  <c r="F1400" i="3"/>
  <c r="H1400" i="3" s="1"/>
  <c r="F1401" i="3"/>
  <c r="H1401" i="3" s="1"/>
  <c r="F1402" i="3"/>
  <c r="H1402" i="3" s="1"/>
  <c r="F1403" i="3"/>
  <c r="H1403" i="3" s="1"/>
  <c r="F1404" i="3"/>
  <c r="H1404" i="3" s="1"/>
  <c r="F1405" i="3"/>
  <c r="H1405" i="3" s="1"/>
  <c r="F1406" i="3"/>
  <c r="H1406" i="3" s="1"/>
  <c r="F1407" i="3"/>
  <c r="H1407" i="3" s="1"/>
  <c r="F1408" i="3"/>
  <c r="H1408" i="3" s="1"/>
  <c r="F1409" i="3"/>
  <c r="H1409" i="3" s="1"/>
  <c r="F1410" i="3"/>
  <c r="H1410" i="3" s="1"/>
  <c r="F1411" i="3"/>
  <c r="H1411" i="3" s="1"/>
  <c r="F1412" i="3"/>
  <c r="H1412" i="3" s="1"/>
  <c r="F1413" i="3"/>
  <c r="H1413" i="3" s="1"/>
  <c r="F1414" i="3"/>
  <c r="H1414" i="3" s="1"/>
  <c r="F1415" i="3"/>
  <c r="H1415" i="3" s="1"/>
  <c r="F1416" i="3"/>
  <c r="H1416" i="3" s="1"/>
  <c r="F1417" i="3"/>
  <c r="H1417" i="3" s="1"/>
  <c r="F1418" i="3"/>
  <c r="H1418" i="3" s="1"/>
  <c r="F1419" i="3"/>
  <c r="H1419" i="3" s="1"/>
  <c r="F1420" i="3"/>
  <c r="H1420" i="3" s="1"/>
  <c r="F1421" i="3"/>
  <c r="H1421" i="3" s="1"/>
  <c r="F1422" i="3"/>
  <c r="H1422" i="3" s="1"/>
  <c r="F1423" i="3"/>
  <c r="H1423" i="3" s="1"/>
  <c r="F1424" i="3"/>
  <c r="H1424" i="3" s="1"/>
  <c r="F1425" i="3"/>
  <c r="H1425" i="3" s="1"/>
  <c r="F1426" i="3"/>
  <c r="H1426" i="3" s="1"/>
  <c r="F1427" i="3"/>
  <c r="H1427" i="3" s="1"/>
  <c r="F1428" i="3"/>
  <c r="H1428" i="3" s="1"/>
  <c r="F1429" i="3"/>
  <c r="H1429" i="3" s="1"/>
  <c r="F1430" i="3"/>
  <c r="H1430" i="3" s="1"/>
  <c r="F1431" i="3"/>
  <c r="H1431" i="3" s="1"/>
  <c r="F1432" i="3"/>
  <c r="H1432" i="3" s="1"/>
  <c r="F1433" i="3"/>
  <c r="H1433" i="3" s="1"/>
  <c r="F1434" i="3"/>
  <c r="H1434" i="3" s="1"/>
  <c r="F1435" i="3"/>
  <c r="H1435" i="3" s="1"/>
  <c r="F1436" i="3"/>
  <c r="H1436" i="3" s="1"/>
  <c r="F1437" i="3"/>
  <c r="H1437" i="3" s="1"/>
  <c r="F1438" i="3"/>
  <c r="H1438" i="3" s="1"/>
  <c r="F1439" i="3"/>
  <c r="H1439" i="3" s="1"/>
  <c r="F1440" i="3"/>
  <c r="H1440" i="3" s="1"/>
  <c r="F1441" i="3"/>
  <c r="H1441" i="3" s="1"/>
  <c r="F1442" i="3"/>
  <c r="H1442" i="3" s="1"/>
  <c r="F1443" i="3"/>
  <c r="H1443" i="3" s="1"/>
  <c r="F1444" i="3"/>
  <c r="H1444" i="3" s="1"/>
  <c r="F1445" i="3"/>
  <c r="H1445" i="3" s="1"/>
  <c r="F1446" i="3"/>
  <c r="H1446" i="3" s="1"/>
  <c r="F1447" i="3"/>
  <c r="H1447" i="3" s="1"/>
  <c r="F1448" i="3"/>
  <c r="H1448" i="3" s="1"/>
  <c r="F1449" i="3"/>
  <c r="H1449" i="3" s="1"/>
  <c r="F1450" i="3"/>
  <c r="H1450" i="3" s="1"/>
  <c r="F1451" i="3"/>
  <c r="H1451" i="3" s="1"/>
  <c r="F1452" i="3"/>
  <c r="H1452" i="3" s="1"/>
  <c r="F1453" i="3"/>
  <c r="H1453" i="3" s="1"/>
  <c r="F1454" i="3"/>
  <c r="H1454" i="3" s="1"/>
  <c r="F1455" i="3"/>
  <c r="H1455" i="3" s="1"/>
  <c r="F1456" i="3"/>
  <c r="H1456" i="3" s="1"/>
  <c r="F1457" i="3"/>
  <c r="H1457" i="3" s="1"/>
  <c r="F1458" i="3"/>
  <c r="H1458" i="3" s="1"/>
  <c r="F1459" i="3"/>
  <c r="H1459" i="3" s="1"/>
  <c r="F1460" i="3"/>
  <c r="H1460" i="3" s="1"/>
  <c r="F1461" i="3"/>
  <c r="H1461" i="3" s="1"/>
  <c r="F1462" i="3"/>
  <c r="H1462" i="3" s="1"/>
  <c r="F1463" i="3"/>
  <c r="H1463" i="3" s="1"/>
  <c r="F1464" i="3"/>
  <c r="H1464" i="3" s="1"/>
  <c r="F1465" i="3"/>
  <c r="H1465" i="3" s="1"/>
  <c r="F1466" i="3"/>
  <c r="H1466" i="3" s="1"/>
  <c r="F1467" i="3"/>
  <c r="H1467" i="3" s="1"/>
  <c r="F1468" i="3"/>
  <c r="H1468" i="3" s="1"/>
  <c r="F1469" i="3"/>
  <c r="H1469" i="3" s="1"/>
  <c r="F1470" i="3"/>
  <c r="H1470" i="3" s="1"/>
  <c r="F1471" i="3"/>
  <c r="H1471" i="3" s="1"/>
  <c r="F1472" i="3"/>
  <c r="H1472" i="3" s="1"/>
  <c r="F1473" i="3"/>
  <c r="H1473" i="3" s="1"/>
  <c r="F1474" i="3"/>
  <c r="H1474" i="3" s="1"/>
  <c r="F1475" i="3"/>
  <c r="H1475" i="3" s="1"/>
  <c r="F1476" i="3"/>
  <c r="H1476" i="3" s="1"/>
  <c r="F1477" i="3"/>
  <c r="H1477" i="3" s="1"/>
  <c r="F1478" i="3"/>
  <c r="H1478" i="3" s="1"/>
  <c r="F1479" i="3"/>
  <c r="H1479" i="3" s="1"/>
  <c r="F1480" i="3"/>
  <c r="H1480" i="3" s="1"/>
  <c r="F1481" i="3"/>
  <c r="H1481" i="3" s="1"/>
  <c r="F1482" i="3"/>
  <c r="H1482" i="3" s="1"/>
  <c r="F1483" i="3"/>
  <c r="H1483" i="3" s="1"/>
  <c r="F1484" i="3"/>
  <c r="H1484" i="3" s="1"/>
  <c r="F1485" i="3"/>
  <c r="H1485" i="3" s="1"/>
  <c r="F1486" i="3"/>
  <c r="H1486" i="3" s="1"/>
  <c r="F1487" i="3"/>
  <c r="H1487" i="3" s="1"/>
  <c r="F1488" i="3"/>
  <c r="H1488" i="3" s="1"/>
  <c r="F1489" i="3"/>
  <c r="H1489" i="3" s="1"/>
  <c r="F1490" i="3"/>
  <c r="H1490" i="3" s="1"/>
  <c r="F1491" i="3"/>
  <c r="H1491" i="3" s="1"/>
  <c r="F1492" i="3"/>
  <c r="H1492" i="3" s="1"/>
  <c r="F1493" i="3"/>
  <c r="H1493" i="3" s="1"/>
  <c r="F1494" i="3"/>
  <c r="H1494" i="3" s="1"/>
  <c r="F1495" i="3"/>
  <c r="H1495" i="3" s="1"/>
  <c r="F1496" i="3"/>
  <c r="H1496" i="3" s="1"/>
  <c r="F1497" i="3"/>
  <c r="H1497" i="3" s="1"/>
  <c r="F1498" i="3"/>
  <c r="H1498" i="3" s="1"/>
  <c r="F1499" i="3"/>
  <c r="H1499" i="3" s="1"/>
  <c r="F1500" i="3"/>
  <c r="H1500" i="3" s="1"/>
  <c r="F1501" i="3"/>
  <c r="H1501" i="3" s="1"/>
  <c r="F1502" i="3"/>
  <c r="H1502" i="3" s="1"/>
  <c r="F1503" i="3"/>
  <c r="H1503" i="3" s="1"/>
  <c r="F1504" i="3"/>
  <c r="H1504" i="3" s="1"/>
  <c r="F1505" i="3"/>
  <c r="H1505" i="3" s="1"/>
  <c r="F1506" i="3"/>
  <c r="H1506" i="3" s="1"/>
  <c r="F1507" i="3"/>
  <c r="H1507" i="3" s="1"/>
  <c r="F1508" i="3"/>
  <c r="H1508" i="3" s="1"/>
  <c r="F1509" i="3"/>
  <c r="H1509" i="3" s="1"/>
  <c r="F1510" i="3"/>
  <c r="H1510" i="3" s="1"/>
  <c r="F1511" i="3"/>
  <c r="H1511" i="3" s="1"/>
  <c r="F1512" i="3"/>
  <c r="H1512" i="3" s="1"/>
  <c r="F1513" i="3"/>
  <c r="H1513" i="3" s="1"/>
  <c r="F1514" i="3"/>
  <c r="H1514" i="3" s="1"/>
  <c r="F1515" i="3"/>
  <c r="H1515" i="3" s="1"/>
  <c r="F1516" i="3"/>
  <c r="H1516" i="3" s="1"/>
  <c r="F1517" i="3"/>
  <c r="H1517" i="3" s="1"/>
  <c r="F1518" i="3"/>
  <c r="H1518" i="3" s="1"/>
  <c r="F1519" i="3"/>
  <c r="H1519" i="3" s="1"/>
  <c r="F1520" i="3"/>
  <c r="H1520" i="3" s="1"/>
  <c r="F1521" i="3"/>
  <c r="H1521" i="3" s="1"/>
  <c r="F1522" i="3"/>
  <c r="H1522" i="3" s="1"/>
  <c r="F1523" i="3"/>
  <c r="H1523" i="3" s="1"/>
  <c r="F1524" i="3"/>
  <c r="H1524" i="3" s="1"/>
  <c r="F1525" i="3"/>
  <c r="H1525" i="3" s="1"/>
  <c r="F1526" i="3"/>
  <c r="H1526" i="3" s="1"/>
  <c r="F1527" i="3"/>
  <c r="H1527" i="3" s="1"/>
  <c r="F1528" i="3"/>
  <c r="H1528" i="3" s="1"/>
  <c r="F1529" i="3"/>
  <c r="H1529" i="3" s="1"/>
  <c r="F1530" i="3"/>
  <c r="H1530" i="3" s="1"/>
  <c r="F1531" i="3"/>
  <c r="H1531" i="3" s="1"/>
  <c r="F1532" i="3"/>
  <c r="H1532" i="3" s="1"/>
  <c r="F1533" i="3"/>
  <c r="H1533" i="3" s="1"/>
  <c r="F1534" i="3"/>
  <c r="H1534" i="3" s="1"/>
  <c r="F1535" i="3"/>
  <c r="H1535" i="3" s="1"/>
  <c r="F1536" i="3"/>
  <c r="H1536" i="3" s="1"/>
  <c r="F1537" i="3"/>
  <c r="H1537" i="3" s="1"/>
  <c r="F1538" i="3"/>
  <c r="H1538" i="3" s="1"/>
  <c r="F1539" i="3"/>
  <c r="H1539" i="3" s="1"/>
  <c r="F1540" i="3"/>
  <c r="H1540" i="3" s="1"/>
  <c r="F1541" i="3"/>
  <c r="H1541" i="3" s="1"/>
  <c r="F1542" i="3"/>
  <c r="H1542" i="3" s="1"/>
  <c r="F1543" i="3"/>
  <c r="H1543" i="3" s="1"/>
  <c r="F1544" i="3"/>
  <c r="H1544" i="3" s="1"/>
  <c r="F1545" i="3"/>
  <c r="H1545" i="3" s="1"/>
  <c r="F1546" i="3"/>
  <c r="H1546" i="3" s="1"/>
  <c r="F1547" i="3"/>
  <c r="H1547" i="3" s="1"/>
  <c r="F1548" i="3"/>
  <c r="H1548" i="3" s="1"/>
  <c r="F1549" i="3"/>
  <c r="H1549" i="3" s="1"/>
  <c r="F1550" i="3"/>
  <c r="H1550" i="3" s="1"/>
  <c r="F1551" i="3"/>
  <c r="H1551" i="3" s="1"/>
  <c r="F1552" i="3"/>
  <c r="H1552" i="3" s="1"/>
  <c r="F1553" i="3"/>
  <c r="H1553" i="3" s="1"/>
  <c r="F1554" i="3"/>
  <c r="H1554" i="3" s="1"/>
  <c r="F1555" i="3"/>
  <c r="H1555" i="3" s="1"/>
  <c r="F1556" i="3"/>
  <c r="H1556" i="3" s="1"/>
  <c r="F1557" i="3"/>
  <c r="H1557" i="3" s="1"/>
  <c r="F1558" i="3"/>
  <c r="H1558" i="3" s="1"/>
  <c r="F1559" i="3"/>
  <c r="H1559" i="3" s="1"/>
  <c r="F1560" i="3"/>
  <c r="H1560" i="3" s="1"/>
  <c r="F1561" i="3"/>
  <c r="H1561" i="3" s="1"/>
  <c r="F1562" i="3"/>
  <c r="H1562" i="3" s="1"/>
  <c r="F1563" i="3"/>
  <c r="H1563" i="3" s="1"/>
  <c r="F1564" i="3"/>
  <c r="H1564" i="3" s="1"/>
  <c r="F1565" i="3"/>
  <c r="H1565" i="3" s="1"/>
  <c r="F1566" i="3"/>
  <c r="H1566" i="3" s="1"/>
  <c r="F1567" i="3"/>
  <c r="H1567" i="3" s="1"/>
  <c r="F1568" i="3"/>
  <c r="H1568" i="3" s="1"/>
  <c r="F1569" i="3"/>
  <c r="H1569" i="3" s="1"/>
  <c r="F1570" i="3"/>
  <c r="H1570" i="3" s="1"/>
  <c r="F1571" i="3"/>
  <c r="H1571" i="3" s="1"/>
  <c r="F1572" i="3"/>
  <c r="H1572" i="3" s="1"/>
  <c r="F1573" i="3"/>
  <c r="H1573" i="3" s="1"/>
  <c r="F1574" i="3"/>
  <c r="H1574" i="3" s="1"/>
  <c r="F1575" i="3"/>
  <c r="H1575" i="3" s="1"/>
  <c r="F1576" i="3"/>
  <c r="H1576" i="3" s="1"/>
  <c r="F1577" i="3"/>
  <c r="H1577" i="3" s="1"/>
  <c r="F1578" i="3"/>
  <c r="H1578" i="3" s="1"/>
  <c r="F1579" i="3"/>
  <c r="H1579" i="3" s="1"/>
  <c r="F1580" i="3"/>
  <c r="H1580" i="3" s="1"/>
  <c r="F1581" i="3"/>
  <c r="H1581" i="3" s="1"/>
  <c r="F1582" i="3"/>
  <c r="H1582" i="3" s="1"/>
  <c r="F1583" i="3"/>
  <c r="H1583" i="3" s="1"/>
  <c r="F1584" i="3"/>
  <c r="H1584" i="3" s="1"/>
  <c r="F1585" i="3"/>
  <c r="H1585" i="3" s="1"/>
  <c r="F1586" i="3"/>
  <c r="H1586" i="3" s="1"/>
  <c r="F1587" i="3"/>
  <c r="H1587" i="3" s="1"/>
  <c r="F1588" i="3"/>
  <c r="H1588" i="3" s="1"/>
  <c r="F1589" i="3"/>
  <c r="H1589" i="3" s="1"/>
  <c r="F1590" i="3"/>
  <c r="H1590" i="3" s="1"/>
  <c r="F1591" i="3"/>
  <c r="H1591" i="3" s="1"/>
  <c r="F1592" i="3"/>
  <c r="H1592" i="3" s="1"/>
  <c r="F1593" i="3"/>
  <c r="H1593" i="3" s="1"/>
  <c r="F1594" i="3"/>
  <c r="H1594" i="3" s="1"/>
  <c r="F1595" i="3"/>
  <c r="H1595" i="3" s="1"/>
  <c r="F1596" i="3"/>
  <c r="H1596" i="3" s="1"/>
  <c r="F1597" i="3"/>
  <c r="H1597" i="3" s="1"/>
  <c r="F1598" i="3"/>
  <c r="H1598" i="3" s="1"/>
  <c r="F1599" i="3"/>
  <c r="H1599" i="3" s="1"/>
  <c r="F1600" i="3"/>
  <c r="H1600" i="3" s="1"/>
  <c r="F1601" i="3"/>
  <c r="H1601" i="3" s="1"/>
  <c r="F1602" i="3"/>
  <c r="H1602" i="3" s="1"/>
  <c r="F1603" i="3"/>
  <c r="H1603" i="3" s="1"/>
  <c r="F1604" i="3"/>
  <c r="H1604" i="3" s="1"/>
  <c r="F1605" i="3"/>
  <c r="H1605" i="3" s="1"/>
  <c r="F1606" i="3"/>
  <c r="H1606" i="3" s="1"/>
  <c r="F1607" i="3"/>
  <c r="H1607" i="3" s="1"/>
  <c r="F1608" i="3"/>
  <c r="H1608" i="3" s="1"/>
  <c r="F1609" i="3"/>
  <c r="H1609" i="3" s="1"/>
  <c r="F1610" i="3"/>
  <c r="H1610" i="3" s="1"/>
  <c r="F1611" i="3"/>
  <c r="H1611" i="3" s="1"/>
  <c r="F1612" i="3"/>
  <c r="H1612" i="3" s="1"/>
  <c r="F1613" i="3"/>
  <c r="H1613" i="3" s="1"/>
  <c r="F1614" i="3"/>
  <c r="H1614" i="3" s="1"/>
  <c r="F1615" i="3"/>
  <c r="H1615" i="3" s="1"/>
  <c r="F1616" i="3"/>
  <c r="H1616" i="3" s="1"/>
  <c r="F1617" i="3"/>
  <c r="H1617" i="3" s="1"/>
  <c r="F1618" i="3"/>
  <c r="H1618" i="3" s="1"/>
  <c r="F1619" i="3"/>
  <c r="H1619" i="3" s="1"/>
  <c r="F1620" i="3"/>
  <c r="H1620" i="3" s="1"/>
  <c r="F1621" i="3"/>
  <c r="H1621" i="3" s="1"/>
  <c r="F1622" i="3"/>
  <c r="H1622" i="3" s="1"/>
  <c r="F1623" i="3"/>
  <c r="H1623" i="3" s="1"/>
  <c r="F1624" i="3"/>
  <c r="H1624" i="3" s="1"/>
  <c r="F1625" i="3"/>
  <c r="H1625" i="3" s="1"/>
  <c r="F1626" i="3"/>
  <c r="H1626" i="3" s="1"/>
  <c r="F1627" i="3"/>
  <c r="H1627" i="3" s="1"/>
  <c r="F1628" i="3"/>
  <c r="H1628" i="3" s="1"/>
  <c r="F1629" i="3"/>
  <c r="H1629" i="3" s="1"/>
  <c r="F1630" i="3"/>
  <c r="H1630" i="3" s="1"/>
  <c r="F1631" i="3"/>
  <c r="H1631" i="3" s="1"/>
  <c r="F1632" i="3"/>
  <c r="H1632" i="3" s="1"/>
  <c r="F1633" i="3"/>
  <c r="H1633" i="3" s="1"/>
  <c r="F1634" i="3"/>
  <c r="H1634" i="3" s="1"/>
  <c r="F1635" i="3"/>
  <c r="H1635" i="3" s="1"/>
  <c r="F1636" i="3"/>
  <c r="H1636" i="3" s="1"/>
  <c r="F1637" i="3"/>
  <c r="H1637" i="3" s="1"/>
  <c r="F1638" i="3"/>
  <c r="H1638" i="3" s="1"/>
  <c r="F1639" i="3"/>
  <c r="H1639" i="3" s="1"/>
  <c r="F1640" i="3"/>
  <c r="H1640" i="3" s="1"/>
  <c r="F1641" i="3"/>
  <c r="H1641" i="3" s="1"/>
  <c r="F1642" i="3"/>
  <c r="H1642" i="3" s="1"/>
  <c r="F1643" i="3"/>
  <c r="H1643" i="3" s="1"/>
  <c r="F1644" i="3"/>
  <c r="H1644" i="3" s="1"/>
  <c r="F1645" i="3"/>
  <c r="H1645" i="3" s="1"/>
  <c r="F1646" i="3"/>
  <c r="H1646" i="3" s="1"/>
  <c r="F1647" i="3"/>
  <c r="H1647" i="3" s="1"/>
  <c r="F1648" i="3"/>
  <c r="H1648" i="3" s="1"/>
  <c r="F1649" i="3"/>
  <c r="H1649" i="3" s="1"/>
  <c r="F1650" i="3"/>
  <c r="H1650" i="3" s="1"/>
  <c r="F1651" i="3"/>
  <c r="H1651" i="3" s="1"/>
  <c r="F1652" i="3"/>
  <c r="H1652" i="3" s="1"/>
  <c r="F1653" i="3"/>
  <c r="H1653" i="3" s="1"/>
  <c r="F1654" i="3"/>
  <c r="H1654" i="3" s="1"/>
  <c r="F1655" i="3"/>
  <c r="H1655" i="3" s="1"/>
  <c r="F1656" i="3"/>
  <c r="H1656" i="3" s="1"/>
  <c r="F1657" i="3"/>
  <c r="H1657" i="3" s="1"/>
  <c r="F1658" i="3"/>
  <c r="H1658" i="3" s="1"/>
  <c r="F1659" i="3"/>
  <c r="H1659" i="3" s="1"/>
  <c r="F1660" i="3"/>
  <c r="H1660" i="3" s="1"/>
  <c r="F1661" i="3"/>
  <c r="H1661" i="3" s="1"/>
  <c r="F1662" i="3"/>
  <c r="H1662" i="3" s="1"/>
  <c r="F1663" i="3"/>
  <c r="H1663" i="3" s="1"/>
  <c r="F1664" i="3"/>
  <c r="H1664" i="3" s="1"/>
  <c r="F1665" i="3"/>
  <c r="H1665" i="3" s="1"/>
  <c r="F1666" i="3"/>
  <c r="H1666" i="3" s="1"/>
  <c r="F1667" i="3"/>
  <c r="H1667" i="3" s="1"/>
  <c r="F1668" i="3"/>
  <c r="H1668" i="3" s="1"/>
  <c r="F1669" i="3"/>
  <c r="H1669" i="3" s="1"/>
  <c r="F1670" i="3"/>
  <c r="H1670" i="3" s="1"/>
  <c r="F1671" i="3"/>
  <c r="H1671" i="3" s="1"/>
  <c r="F1672" i="3"/>
  <c r="H1672" i="3" s="1"/>
  <c r="F1673" i="3"/>
  <c r="H1673" i="3" s="1"/>
  <c r="F1674" i="3"/>
  <c r="H1674" i="3" s="1"/>
  <c r="F1675" i="3"/>
  <c r="H1675" i="3" s="1"/>
  <c r="F1676" i="3"/>
  <c r="H1676" i="3" s="1"/>
  <c r="F1677" i="3"/>
  <c r="H1677" i="3" s="1"/>
  <c r="F1678" i="3"/>
  <c r="H1678" i="3" s="1"/>
  <c r="F1679" i="3"/>
  <c r="H1679" i="3" s="1"/>
  <c r="F1680" i="3"/>
  <c r="H1680" i="3" s="1"/>
  <c r="F1681" i="3"/>
  <c r="H1681" i="3" s="1"/>
  <c r="F1682" i="3"/>
  <c r="H1682" i="3" s="1"/>
  <c r="F1683" i="3"/>
  <c r="H1683" i="3" s="1"/>
  <c r="F1684" i="3"/>
  <c r="H1684" i="3" s="1"/>
  <c r="F1685" i="3"/>
  <c r="H1685" i="3" s="1"/>
  <c r="F1686" i="3"/>
  <c r="H1686" i="3" s="1"/>
  <c r="F1687" i="3"/>
  <c r="H1687" i="3" s="1"/>
  <c r="F1688" i="3"/>
  <c r="H1688" i="3" s="1"/>
  <c r="F1689" i="3"/>
  <c r="H1689" i="3" s="1"/>
  <c r="F1690" i="3"/>
  <c r="H1690" i="3" s="1"/>
  <c r="F1691" i="3"/>
  <c r="H1691" i="3" s="1"/>
  <c r="F1692" i="3"/>
  <c r="H1692" i="3" s="1"/>
  <c r="F1693" i="3"/>
  <c r="H1693" i="3" s="1"/>
  <c r="F1694" i="3"/>
  <c r="H1694" i="3" s="1"/>
  <c r="F1695" i="3"/>
  <c r="H1695" i="3" s="1"/>
  <c r="F1696" i="3"/>
  <c r="H1696" i="3" s="1"/>
  <c r="F1697" i="3"/>
  <c r="H1697" i="3" s="1"/>
  <c r="F1698" i="3"/>
  <c r="H1698" i="3" s="1"/>
  <c r="F1699" i="3"/>
  <c r="H1699" i="3" s="1"/>
  <c r="F1700" i="3"/>
  <c r="H1700" i="3" s="1"/>
  <c r="F1701" i="3"/>
  <c r="H1701" i="3" s="1"/>
  <c r="F1702" i="3"/>
  <c r="H1702" i="3" s="1"/>
  <c r="F1703" i="3"/>
  <c r="H1703" i="3" s="1"/>
  <c r="F1704" i="3"/>
  <c r="H1704" i="3" s="1"/>
  <c r="F1705" i="3"/>
  <c r="H1705" i="3" s="1"/>
  <c r="F1706" i="3"/>
  <c r="H1706" i="3" s="1"/>
  <c r="F1707" i="3"/>
  <c r="H1707" i="3" s="1"/>
  <c r="F1708" i="3"/>
  <c r="H1708" i="3" s="1"/>
  <c r="F1709" i="3"/>
  <c r="H1709" i="3" s="1"/>
  <c r="F1710" i="3"/>
  <c r="H1710" i="3" s="1"/>
  <c r="F1711" i="3"/>
  <c r="H1711" i="3" s="1"/>
  <c r="F1712" i="3"/>
  <c r="H1712" i="3" s="1"/>
  <c r="F1713" i="3"/>
  <c r="H1713" i="3" s="1"/>
  <c r="F1714" i="3"/>
  <c r="H1714" i="3" s="1"/>
  <c r="F1715" i="3"/>
  <c r="H1715" i="3" s="1"/>
  <c r="F1716" i="3"/>
  <c r="H1716" i="3" s="1"/>
  <c r="F1717" i="3"/>
  <c r="H1717" i="3" s="1"/>
  <c r="F1718" i="3"/>
  <c r="H1718" i="3" s="1"/>
  <c r="F1719" i="3"/>
  <c r="H1719" i="3" s="1"/>
  <c r="F1720" i="3"/>
  <c r="H1720" i="3" s="1"/>
  <c r="F1721" i="3"/>
  <c r="H1721" i="3" s="1"/>
  <c r="F1722" i="3"/>
  <c r="H1722" i="3" s="1"/>
  <c r="F1723" i="3"/>
  <c r="H1723" i="3" s="1"/>
  <c r="F1724" i="3"/>
  <c r="H1724" i="3" s="1"/>
  <c r="F1725" i="3"/>
  <c r="H1725" i="3" s="1"/>
  <c r="F1726" i="3"/>
  <c r="H1726" i="3" s="1"/>
  <c r="F1727" i="3"/>
  <c r="H1727" i="3" s="1"/>
  <c r="F1728" i="3"/>
  <c r="H1728" i="3" s="1"/>
  <c r="F1729" i="3"/>
  <c r="H1729" i="3" s="1"/>
  <c r="F1730" i="3"/>
  <c r="H1730" i="3" s="1"/>
  <c r="F1731" i="3"/>
  <c r="H1731" i="3" s="1"/>
  <c r="F1732" i="3"/>
  <c r="H1732" i="3" s="1"/>
  <c r="F1733" i="3"/>
  <c r="H1733" i="3" s="1"/>
  <c r="F1734" i="3"/>
  <c r="H1734" i="3" s="1"/>
  <c r="F1735" i="3"/>
  <c r="H1735" i="3" s="1"/>
  <c r="F1736" i="3"/>
  <c r="H1736" i="3" s="1"/>
  <c r="F1737" i="3"/>
  <c r="H1737" i="3" s="1"/>
  <c r="F1738" i="3"/>
  <c r="H1738" i="3" s="1"/>
  <c r="F1739" i="3"/>
  <c r="H1739" i="3" s="1"/>
  <c r="F1740" i="3"/>
  <c r="H1740" i="3" s="1"/>
  <c r="F1741" i="3"/>
  <c r="H1741" i="3" s="1"/>
  <c r="F1742" i="3"/>
  <c r="H1742" i="3" s="1"/>
  <c r="F1743" i="3"/>
  <c r="H1743" i="3" s="1"/>
  <c r="F1744" i="3"/>
  <c r="H1744" i="3" s="1"/>
  <c r="F1745" i="3"/>
  <c r="H1745" i="3" s="1"/>
  <c r="F1746" i="3"/>
  <c r="H1746" i="3" s="1"/>
  <c r="F1747" i="3"/>
  <c r="H1747" i="3" s="1"/>
  <c r="F1748" i="3"/>
  <c r="H1748" i="3" s="1"/>
  <c r="F1749" i="3"/>
  <c r="H1749" i="3" s="1"/>
  <c r="F1750" i="3"/>
  <c r="H1750" i="3" s="1"/>
  <c r="F1751" i="3"/>
  <c r="H1751" i="3" s="1"/>
  <c r="F1752" i="3"/>
  <c r="H1752" i="3" s="1"/>
  <c r="F1753" i="3"/>
  <c r="H1753" i="3" s="1"/>
  <c r="F1754" i="3"/>
  <c r="H1754" i="3" s="1"/>
  <c r="F1755" i="3"/>
  <c r="H1755" i="3" s="1"/>
  <c r="F1756" i="3"/>
  <c r="H1756" i="3" s="1"/>
  <c r="F1757" i="3"/>
  <c r="H1757" i="3" s="1"/>
  <c r="F1758" i="3"/>
  <c r="H1758" i="3" s="1"/>
  <c r="F1759" i="3"/>
  <c r="H1759" i="3" s="1"/>
  <c r="F1760" i="3"/>
  <c r="H1760" i="3" s="1"/>
  <c r="F1761" i="3"/>
  <c r="H1761" i="3" s="1"/>
  <c r="F1762" i="3"/>
  <c r="H1762" i="3" s="1"/>
  <c r="F1763" i="3"/>
  <c r="H1763" i="3" s="1"/>
  <c r="F1764" i="3"/>
  <c r="H1764" i="3" s="1"/>
  <c r="F1765" i="3"/>
  <c r="H1765" i="3" s="1"/>
  <c r="F1766" i="3"/>
  <c r="H1766" i="3" s="1"/>
  <c r="F1767" i="3"/>
  <c r="H1767" i="3" s="1"/>
  <c r="F1768" i="3"/>
  <c r="H1768" i="3" s="1"/>
  <c r="F1769" i="3"/>
  <c r="H1769" i="3" s="1"/>
  <c r="F1770" i="3"/>
  <c r="H1770" i="3" s="1"/>
  <c r="F1771" i="3"/>
  <c r="H1771" i="3" s="1"/>
  <c r="F1772" i="3"/>
  <c r="H1772" i="3" s="1"/>
  <c r="F1773" i="3"/>
  <c r="H1773" i="3" s="1"/>
  <c r="F1774" i="3"/>
  <c r="H1774" i="3" s="1"/>
  <c r="F1775" i="3"/>
  <c r="H1775" i="3" s="1"/>
  <c r="F1776" i="3"/>
  <c r="H1776" i="3" s="1"/>
  <c r="F1777" i="3"/>
  <c r="H1777" i="3" s="1"/>
  <c r="F1778" i="3"/>
  <c r="H1778" i="3" s="1"/>
  <c r="F1779" i="3"/>
  <c r="H1779" i="3" s="1"/>
  <c r="F1780" i="3"/>
  <c r="H1780" i="3" s="1"/>
  <c r="F1781" i="3"/>
  <c r="H1781" i="3" s="1"/>
  <c r="F1782" i="3"/>
  <c r="H1782" i="3" s="1"/>
  <c r="F1783" i="3"/>
  <c r="H1783" i="3" s="1"/>
  <c r="F1784" i="3"/>
  <c r="H1784" i="3" s="1"/>
  <c r="F1785" i="3"/>
  <c r="H1785" i="3" s="1"/>
  <c r="F1786" i="3"/>
  <c r="H1786" i="3" s="1"/>
  <c r="F1787" i="3"/>
  <c r="H1787" i="3" s="1"/>
  <c r="F1788" i="3"/>
  <c r="H1788" i="3" s="1"/>
  <c r="F1789" i="3"/>
  <c r="H1789" i="3" s="1"/>
  <c r="F1790" i="3"/>
  <c r="H1790" i="3" s="1"/>
  <c r="F1791" i="3"/>
  <c r="H1791" i="3" s="1"/>
  <c r="F1792" i="3"/>
  <c r="H1792" i="3" s="1"/>
  <c r="F1793" i="3"/>
  <c r="H1793" i="3" s="1"/>
  <c r="F1794" i="3"/>
  <c r="H1794" i="3" s="1"/>
  <c r="F1795" i="3"/>
  <c r="H1795" i="3" s="1"/>
  <c r="F1796" i="3"/>
  <c r="H1796" i="3" s="1"/>
  <c r="F1797" i="3"/>
  <c r="H1797" i="3" s="1"/>
  <c r="F1798" i="3"/>
  <c r="H1798" i="3" s="1"/>
  <c r="F1799" i="3"/>
  <c r="H1799" i="3" s="1"/>
  <c r="F1800" i="3"/>
  <c r="H1800" i="3" s="1"/>
  <c r="F1801" i="3"/>
  <c r="H1801" i="3" s="1"/>
  <c r="F1802" i="3"/>
  <c r="H1802" i="3" s="1"/>
  <c r="F1803" i="3"/>
  <c r="H1803" i="3" s="1"/>
  <c r="F1804" i="3"/>
  <c r="H1804" i="3" s="1"/>
  <c r="F1805" i="3"/>
  <c r="H1805" i="3" s="1"/>
  <c r="F1806" i="3"/>
  <c r="H1806" i="3" s="1"/>
  <c r="F1807" i="3"/>
  <c r="H1807" i="3" s="1"/>
  <c r="F1808" i="3"/>
  <c r="H1808" i="3" s="1"/>
  <c r="F1809" i="3"/>
  <c r="H1809" i="3" s="1"/>
  <c r="F1810" i="3"/>
  <c r="H1810" i="3" s="1"/>
  <c r="F1811" i="3"/>
  <c r="H1811" i="3" s="1"/>
  <c r="F1812" i="3"/>
  <c r="H1812" i="3" s="1"/>
  <c r="F1813" i="3"/>
  <c r="H1813" i="3" s="1"/>
  <c r="F1814" i="3"/>
  <c r="H1814" i="3" s="1"/>
  <c r="F1815" i="3"/>
  <c r="H1815" i="3" s="1"/>
  <c r="F1816" i="3"/>
  <c r="H1816" i="3" s="1"/>
  <c r="F1817" i="3"/>
  <c r="H1817" i="3" s="1"/>
  <c r="F1818" i="3"/>
  <c r="H1818" i="3" s="1"/>
  <c r="F1819" i="3"/>
  <c r="H1819" i="3" s="1"/>
  <c r="F1820" i="3"/>
  <c r="H1820" i="3" s="1"/>
  <c r="F1821" i="3"/>
  <c r="H1821" i="3" s="1"/>
  <c r="F1822" i="3"/>
  <c r="H1822" i="3" s="1"/>
  <c r="F1823" i="3"/>
  <c r="H1823" i="3" s="1"/>
  <c r="F1824" i="3"/>
  <c r="H1824" i="3" s="1"/>
  <c r="F1825" i="3"/>
  <c r="H1825" i="3" s="1"/>
  <c r="F1826" i="3"/>
  <c r="H1826" i="3" s="1"/>
  <c r="F1827" i="3"/>
  <c r="H1827" i="3" s="1"/>
  <c r="F1828" i="3"/>
  <c r="H1828" i="3" s="1"/>
  <c r="F1829" i="3"/>
  <c r="H1829" i="3" s="1"/>
  <c r="F1830" i="3"/>
  <c r="H1830" i="3" s="1"/>
  <c r="F1831" i="3"/>
  <c r="H1831" i="3" s="1"/>
  <c r="F1832" i="3"/>
  <c r="H1832" i="3" s="1"/>
  <c r="F1833" i="3"/>
  <c r="H1833" i="3" s="1"/>
  <c r="F1834" i="3"/>
  <c r="H1834" i="3" s="1"/>
  <c r="F1835" i="3"/>
  <c r="H1835" i="3" s="1"/>
  <c r="F1836" i="3"/>
  <c r="H1836" i="3" s="1"/>
  <c r="F1837" i="3"/>
  <c r="H1837" i="3" s="1"/>
  <c r="F1838" i="3"/>
  <c r="H1838" i="3" s="1"/>
  <c r="F1839" i="3"/>
  <c r="H1839" i="3" s="1"/>
  <c r="F1840" i="3"/>
  <c r="H1840" i="3" s="1"/>
  <c r="F1841" i="3"/>
  <c r="H1841" i="3" s="1"/>
  <c r="F1842" i="3"/>
  <c r="H1842" i="3" s="1"/>
  <c r="F1843" i="3"/>
  <c r="H1843" i="3" s="1"/>
  <c r="F1844" i="3"/>
  <c r="H1844" i="3" s="1"/>
  <c r="F1845" i="3"/>
  <c r="H1845" i="3" s="1"/>
  <c r="F1846" i="3"/>
  <c r="H1846" i="3" s="1"/>
  <c r="F1847" i="3"/>
  <c r="H1847" i="3" s="1"/>
  <c r="F1848" i="3"/>
  <c r="H1848" i="3" s="1"/>
  <c r="F1849" i="3"/>
  <c r="H1849" i="3" s="1"/>
  <c r="F1850" i="3"/>
  <c r="H1850" i="3" s="1"/>
  <c r="F1851" i="3"/>
  <c r="H1851" i="3" s="1"/>
  <c r="F1852" i="3"/>
  <c r="H1852" i="3" s="1"/>
  <c r="F1853" i="3"/>
  <c r="H1853" i="3" s="1"/>
  <c r="F1854" i="3"/>
  <c r="H1854" i="3" s="1"/>
  <c r="F1855" i="3"/>
  <c r="H1855" i="3" s="1"/>
  <c r="F1856" i="3"/>
  <c r="H1856" i="3" s="1"/>
  <c r="F1857" i="3"/>
  <c r="H1857" i="3" s="1"/>
  <c r="F1858" i="3"/>
  <c r="H1858" i="3" s="1"/>
  <c r="F1859" i="3"/>
  <c r="H1859" i="3" s="1"/>
  <c r="F1860" i="3"/>
  <c r="H1860" i="3" s="1"/>
  <c r="F1861" i="3"/>
  <c r="H1861" i="3" s="1"/>
  <c r="F1862" i="3"/>
  <c r="H1862" i="3" s="1"/>
  <c r="F1863" i="3"/>
  <c r="H1863" i="3" s="1"/>
  <c r="F1864" i="3"/>
  <c r="H1864" i="3" s="1"/>
  <c r="F1865" i="3"/>
  <c r="H1865" i="3" s="1"/>
  <c r="F1866" i="3"/>
  <c r="H1866" i="3" s="1"/>
  <c r="F1867" i="3"/>
  <c r="H1867" i="3" s="1"/>
  <c r="F1868" i="3"/>
  <c r="H1868" i="3" s="1"/>
  <c r="F1869" i="3"/>
  <c r="H1869" i="3" s="1"/>
  <c r="F1870" i="3"/>
  <c r="H1870" i="3" s="1"/>
  <c r="F1871" i="3"/>
  <c r="H1871" i="3" s="1"/>
  <c r="F1872" i="3"/>
  <c r="H1872" i="3" s="1"/>
  <c r="F1873" i="3"/>
  <c r="H1873" i="3" s="1"/>
  <c r="F1874" i="3"/>
  <c r="H1874" i="3" s="1"/>
  <c r="F1875" i="3"/>
  <c r="H1875" i="3" s="1"/>
  <c r="F1876" i="3"/>
  <c r="H1876" i="3" s="1"/>
  <c r="F1877" i="3"/>
  <c r="H1877" i="3" s="1"/>
  <c r="F1878" i="3"/>
  <c r="H1878" i="3" s="1"/>
  <c r="F1879" i="3"/>
  <c r="H1879" i="3" s="1"/>
  <c r="F1880" i="3"/>
  <c r="H1880" i="3" s="1"/>
  <c r="F1881" i="3"/>
  <c r="H1881" i="3" s="1"/>
  <c r="F1882" i="3"/>
  <c r="H1882" i="3" s="1"/>
  <c r="F1883" i="3"/>
  <c r="H1883" i="3" s="1"/>
  <c r="F1884" i="3"/>
  <c r="H1884" i="3" s="1"/>
  <c r="F1885" i="3"/>
  <c r="H1885" i="3" s="1"/>
  <c r="F1886" i="3"/>
  <c r="H1886" i="3" s="1"/>
  <c r="F1887" i="3"/>
  <c r="H1887" i="3" s="1"/>
  <c r="F1888" i="3"/>
  <c r="H1888" i="3" s="1"/>
  <c r="F1889" i="3"/>
  <c r="H1889" i="3" s="1"/>
  <c r="F1890" i="3"/>
  <c r="H1890" i="3" s="1"/>
  <c r="F1891" i="3"/>
  <c r="H1891" i="3" s="1"/>
  <c r="F1892" i="3"/>
  <c r="H1892" i="3" s="1"/>
  <c r="F1893" i="3"/>
  <c r="H1893" i="3" s="1"/>
  <c r="F1894" i="3"/>
  <c r="H1894" i="3" s="1"/>
  <c r="F1895" i="3"/>
  <c r="H1895" i="3" s="1"/>
  <c r="F1896" i="3"/>
  <c r="H1896" i="3" s="1"/>
  <c r="F1897" i="3"/>
  <c r="H1897" i="3" s="1"/>
  <c r="F1898" i="3"/>
  <c r="H1898" i="3" s="1"/>
  <c r="F1899" i="3"/>
  <c r="H1899" i="3" s="1"/>
  <c r="F1900" i="3"/>
  <c r="H1900" i="3" s="1"/>
  <c r="F1901" i="3"/>
  <c r="H1901" i="3" s="1"/>
  <c r="F1902" i="3"/>
  <c r="H1902" i="3" s="1"/>
  <c r="F1903" i="3"/>
  <c r="H1903" i="3" s="1"/>
  <c r="F1904" i="3"/>
  <c r="H1904" i="3" s="1"/>
  <c r="F1905" i="3"/>
  <c r="H1905" i="3" s="1"/>
  <c r="F1906" i="3"/>
  <c r="H1906" i="3" s="1"/>
  <c r="F1907" i="3"/>
  <c r="H1907" i="3" s="1"/>
  <c r="F1908" i="3"/>
  <c r="H1908" i="3" s="1"/>
  <c r="F1909" i="3"/>
  <c r="H1909" i="3" s="1"/>
  <c r="F1910" i="3"/>
  <c r="H1910" i="3" s="1"/>
  <c r="F1911" i="3"/>
  <c r="H1911" i="3" s="1"/>
  <c r="F1912" i="3"/>
  <c r="H1912" i="3" s="1"/>
  <c r="F1913" i="3"/>
  <c r="H1913" i="3" s="1"/>
  <c r="F1914" i="3"/>
  <c r="H1914" i="3" s="1"/>
  <c r="F1915" i="3"/>
  <c r="H1915" i="3" s="1"/>
  <c r="F1916" i="3"/>
  <c r="H1916" i="3" s="1"/>
  <c r="F1917" i="3"/>
  <c r="H1917" i="3" s="1"/>
  <c r="F1918" i="3"/>
  <c r="H1918" i="3" s="1"/>
  <c r="F1919" i="3"/>
  <c r="H1919" i="3" s="1"/>
  <c r="F1920" i="3"/>
  <c r="H1920" i="3" s="1"/>
  <c r="F1921" i="3"/>
  <c r="H1921" i="3" s="1"/>
  <c r="F1922" i="3"/>
  <c r="H1922" i="3" s="1"/>
  <c r="F1923" i="3"/>
  <c r="H1923" i="3" s="1"/>
  <c r="F1924" i="3"/>
  <c r="H1924" i="3" s="1"/>
  <c r="F1925" i="3"/>
  <c r="H1925" i="3" s="1"/>
  <c r="F1926" i="3"/>
  <c r="H1926" i="3" s="1"/>
  <c r="F1927" i="3"/>
  <c r="H1927" i="3" s="1"/>
  <c r="F1928" i="3"/>
  <c r="H1928" i="3" s="1"/>
  <c r="F1929" i="3"/>
  <c r="H1929" i="3" s="1"/>
  <c r="F1930" i="3"/>
  <c r="H1930" i="3" s="1"/>
  <c r="F1931" i="3"/>
  <c r="H1931" i="3" s="1"/>
  <c r="F1932" i="3"/>
  <c r="H1932" i="3" s="1"/>
  <c r="F1933" i="3"/>
  <c r="H1933" i="3" s="1"/>
  <c r="F1934" i="3"/>
  <c r="H1934" i="3" s="1"/>
  <c r="F1935" i="3"/>
  <c r="H1935" i="3" s="1"/>
  <c r="F1936" i="3"/>
  <c r="H1936" i="3" s="1"/>
  <c r="F1937" i="3"/>
  <c r="H1937" i="3" s="1"/>
  <c r="F1938" i="3"/>
  <c r="H1938" i="3" s="1"/>
  <c r="F1939" i="3"/>
  <c r="H1939" i="3" s="1"/>
  <c r="F1940" i="3"/>
  <c r="H1940" i="3" s="1"/>
  <c r="F1941" i="3"/>
  <c r="H1941" i="3" s="1"/>
  <c r="F1942" i="3"/>
  <c r="H1942" i="3" s="1"/>
  <c r="F1943" i="3"/>
  <c r="H1943" i="3" s="1"/>
  <c r="F1944" i="3"/>
  <c r="H1944" i="3" s="1"/>
  <c r="F1945" i="3"/>
  <c r="H1945" i="3" s="1"/>
  <c r="F1946" i="3"/>
  <c r="H1946" i="3" s="1"/>
  <c r="F1947" i="3"/>
  <c r="H1947" i="3" s="1"/>
  <c r="F1948" i="3"/>
  <c r="H1948" i="3" s="1"/>
  <c r="F1949" i="3"/>
  <c r="H1949" i="3" s="1"/>
  <c r="F1950" i="3"/>
  <c r="H1950" i="3" s="1"/>
  <c r="F1951" i="3"/>
  <c r="H1951" i="3" s="1"/>
  <c r="F1952" i="3"/>
  <c r="H1952" i="3" s="1"/>
  <c r="F1953" i="3"/>
  <c r="H1953" i="3" s="1"/>
  <c r="F1954" i="3"/>
  <c r="H1954" i="3" s="1"/>
  <c r="F1955" i="3"/>
  <c r="H1955" i="3" s="1"/>
  <c r="F1956" i="3"/>
  <c r="H1956" i="3" s="1"/>
  <c r="F1957" i="3"/>
  <c r="H1957" i="3" s="1"/>
  <c r="F1958" i="3"/>
  <c r="H1958" i="3" s="1"/>
  <c r="F1959" i="3"/>
  <c r="H1959" i="3" s="1"/>
  <c r="F1960" i="3"/>
  <c r="H1960" i="3" s="1"/>
  <c r="F1961" i="3"/>
  <c r="H1961" i="3" s="1"/>
  <c r="F1962" i="3"/>
  <c r="H1962" i="3" s="1"/>
  <c r="F1963" i="3"/>
  <c r="H1963" i="3" s="1"/>
  <c r="F1964" i="3"/>
  <c r="H1964" i="3" s="1"/>
  <c r="F1965" i="3"/>
  <c r="H1965" i="3" s="1"/>
  <c r="F1966" i="3"/>
  <c r="H1966" i="3" s="1"/>
  <c r="F1967" i="3"/>
  <c r="H1967" i="3" s="1"/>
  <c r="F1968" i="3"/>
  <c r="H1968" i="3" s="1"/>
  <c r="F1969" i="3"/>
  <c r="H1969" i="3" s="1"/>
  <c r="F1970" i="3"/>
  <c r="H1970" i="3" s="1"/>
  <c r="F1971" i="3"/>
  <c r="H1971" i="3" s="1"/>
  <c r="F1972" i="3"/>
  <c r="H1972" i="3" s="1"/>
  <c r="F1973" i="3"/>
  <c r="H1973" i="3" s="1"/>
  <c r="F1974" i="3"/>
  <c r="H1974" i="3" s="1"/>
  <c r="F1975" i="3"/>
  <c r="H1975" i="3" s="1"/>
  <c r="F1976" i="3"/>
  <c r="H1976" i="3" s="1"/>
  <c r="F1977" i="3"/>
  <c r="H1977" i="3" s="1"/>
  <c r="F1978" i="3"/>
  <c r="H1978" i="3" s="1"/>
  <c r="F1979" i="3"/>
  <c r="H1979" i="3" s="1"/>
  <c r="F1980" i="3"/>
  <c r="H1980" i="3" s="1"/>
  <c r="F1981" i="3"/>
  <c r="H1981" i="3" s="1"/>
  <c r="F1982" i="3"/>
  <c r="H1982" i="3" s="1"/>
  <c r="F1983" i="3"/>
  <c r="H1983" i="3" s="1"/>
  <c r="F1984" i="3"/>
  <c r="H1984" i="3" s="1"/>
  <c r="F1985" i="3"/>
  <c r="H1985" i="3" s="1"/>
  <c r="F1986" i="3"/>
  <c r="H1986" i="3" s="1"/>
  <c r="F1987" i="3"/>
  <c r="H1987" i="3" s="1"/>
  <c r="F1988" i="3"/>
  <c r="H1988" i="3" s="1"/>
  <c r="F1989" i="3"/>
  <c r="H1989" i="3" s="1"/>
  <c r="F1990" i="3"/>
  <c r="H1990" i="3" s="1"/>
  <c r="F1991" i="3"/>
  <c r="H1991" i="3" s="1"/>
  <c r="F1992" i="3"/>
  <c r="H1992" i="3" s="1"/>
  <c r="F1993" i="3"/>
  <c r="H1993" i="3" s="1"/>
  <c r="F1994" i="3"/>
  <c r="H1994" i="3" s="1"/>
  <c r="F1995" i="3"/>
  <c r="H1995" i="3" s="1"/>
  <c r="F1996" i="3"/>
  <c r="H1996" i="3" s="1"/>
  <c r="F1997" i="3"/>
  <c r="H1997" i="3" s="1"/>
  <c r="F1998" i="3"/>
  <c r="H1998" i="3" s="1"/>
  <c r="F1999" i="3"/>
  <c r="H1999" i="3" s="1"/>
  <c r="F2000" i="3"/>
  <c r="H2000" i="3" s="1"/>
  <c r="F2001" i="3"/>
  <c r="H2001" i="3" s="1"/>
  <c r="F2002" i="3"/>
  <c r="H2002" i="3" s="1"/>
  <c r="F2003" i="3"/>
  <c r="H2003" i="3" s="1"/>
  <c r="F2004" i="3"/>
  <c r="H2004" i="3" s="1"/>
  <c r="F2005" i="3"/>
  <c r="H2005" i="3" s="1"/>
  <c r="F2006" i="3"/>
  <c r="H2006" i="3" s="1"/>
  <c r="F2007" i="3"/>
  <c r="H2007" i="3" s="1"/>
  <c r="F2008" i="3"/>
  <c r="H2008" i="3" s="1"/>
  <c r="F2009" i="3"/>
  <c r="H2009" i="3" s="1"/>
  <c r="F2010" i="3"/>
  <c r="H2010" i="3" s="1"/>
  <c r="F2011" i="3"/>
  <c r="H2011" i="3" s="1"/>
  <c r="F2012" i="3"/>
  <c r="H2012" i="3" s="1"/>
  <c r="F2013" i="3"/>
  <c r="H2013" i="3" s="1"/>
  <c r="F2014" i="3"/>
  <c r="H2014" i="3" s="1"/>
  <c r="F2015" i="3"/>
  <c r="H2015" i="3" s="1"/>
  <c r="F2016" i="3"/>
  <c r="H2016" i="3" s="1"/>
  <c r="F2017" i="3"/>
  <c r="H2017" i="3" s="1"/>
  <c r="F2018" i="3"/>
  <c r="H2018" i="3" s="1"/>
  <c r="F2019" i="3"/>
  <c r="H2019" i="3" s="1"/>
  <c r="F2020" i="3"/>
  <c r="H2020" i="3" s="1"/>
  <c r="F2021" i="3"/>
  <c r="H2021" i="3" s="1"/>
  <c r="F2022" i="3"/>
  <c r="H2022" i="3" s="1"/>
  <c r="F2023" i="3"/>
  <c r="H2023" i="3" s="1"/>
  <c r="F2024" i="3"/>
  <c r="H2024" i="3" s="1"/>
  <c r="F2025" i="3"/>
  <c r="H2025" i="3" s="1"/>
  <c r="F2026" i="3"/>
  <c r="H2026" i="3" s="1"/>
  <c r="F2027" i="3"/>
  <c r="H2027" i="3" s="1"/>
  <c r="F2028" i="3"/>
  <c r="H2028" i="3" s="1"/>
  <c r="F2029" i="3"/>
  <c r="H2029" i="3" s="1"/>
  <c r="F2030" i="3"/>
  <c r="H2030" i="3" s="1"/>
  <c r="F2031" i="3"/>
  <c r="H2031" i="3" s="1"/>
  <c r="F2032" i="3"/>
  <c r="H2032" i="3" s="1"/>
  <c r="F2033" i="3"/>
  <c r="H2033" i="3" s="1"/>
  <c r="F2034" i="3"/>
  <c r="H2034" i="3" s="1"/>
  <c r="F2035" i="3"/>
  <c r="H2035" i="3" s="1"/>
  <c r="F2036" i="3"/>
  <c r="H2036" i="3" s="1"/>
  <c r="F2037" i="3"/>
  <c r="H2037" i="3" s="1"/>
  <c r="F2038" i="3"/>
  <c r="H2038" i="3" s="1"/>
  <c r="F2039" i="3"/>
  <c r="H2039" i="3" s="1"/>
  <c r="F2040" i="3"/>
  <c r="H2040" i="3" s="1"/>
  <c r="F2041" i="3"/>
  <c r="H2041" i="3" s="1"/>
  <c r="F2042" i="3"/>
  <c r="H2042" i="3" s="1"/>
  <c r="F2043" i="3"/>
  <c r="H2043" i="3" s="1"/>
  <c r="F2044" i="3"/>
  <c r="H2044" i="3" s="1"/>
  <c r="F2045" i="3"/>
  <c r="H2045" i="3" s="1"/>
  <c r="F2046" i="3"/>
  <c r="H2046" i="3" s="1"/>
  <c r="F2047" i="3"/>
  <c r="H2047" i="3" s="1"/>
  <c r="F2048" i="3"/>
  <c r="H2048" i="3" s="1"/>
  <c r="F2049" i="3"/>
  <c r="H2049" i="3" s="1"/>
  <c r="F2050" i="3"/>
  <c r="H2050" i="3" s="1"/>
  <c r="F2051" i="3"/>
  <c r="H2051" i="3" s="1"/>
  <c r="F2052" i="3"/>
  <c r="H2052" i="3" s="1"/>
  <c r="F2053" i="3"/>
  <c r="H2053" i="3" s="1"/>
  <c r="F2054" i="3"/>
  <c r="H2054" i="3" s="1"/>
  <c r="F2055" i="3"/>
  <c r="H2055" i="3" s="1"/>
  <c r="F2056" i="3"/>
  <c r="H2056" i="3" s="1"/>
  <c r="F2057" i="3"/>
  <c r="H2057" i="3" s="1"/>
  <c r="F2058" i="3"/>
  <c r="H2058" i="3" s="1"/>
  <c r="F2059" i="3"/>
  <c r="H2059" i="3" s="1"/>
  <c r="F2060" i="3"/>
  <c r="H2060" i="3" s="1"/>
  <c r="F2061" i="3"/>
  <c r="H2061" i="3" s="1"/>
  <c r="F2062" i="3"/>
  <c r="H2062" i="3" s="1"/>
  <c r="F2063" i="3"/>
  <c r="H2063" i="3" s="1"/>
  <c r="F2064" i="3"/>
  <c r="H2064" i="3" s="1"/>
  <c r="F2065" i="3"/>
  <c r="H2065" i="3" s="1"/>
  <c r="F2066" i="3"/>
  <c r="H2066" i="3" s="1"/>
  <c r="F2067" i="3"/>
  <c r="H2067" i="3" s="1"/>
  <c r="F2068" i="3"/>
  <c r="H2068" i="3" s="1"/>
  <c r="F2069" i="3"/>
  <c r="H2069" i="3" s="1"/>
  <c r="F2070" i="3"/>
  <c r="H2070" i="3" s="1"/>
  <c r="F2071" i="3"/>
  <c r="H2071" i="3" s="1"/>
  <c r="F2072" i="3"/>
  <c r="H2072" i="3" s="1"/>
  <c r="F2073" i="3"/>
  <c r="H2073" i="3" s="1"/>
  <c r="F2074" i="3"/>
  <c r="H2074" i="3" s="1"/>
  <c r="F2075" i="3"/>
  <c r="H2075" i="3" s="1"/>
  <c r="F2076" i="3"/>
  <c r="H2076" i="3" s="1"/>
  <c r="F2077" i="3"/>
  <c r="H2077" i="3" s="1"/>
  <c r="F2078" i="3"/>
  <c r="H2078" i="3" s="1"/>
  <c r="F2079" i="3"/>
  <c r="H2079" i="3" s="1"/>
  <c r="F2080" i="3"/>
  <c r="H2080" i="3" s="1"/>
  <c r="F2081" i="3"/>
  <c r="H2081" i="3" s="1"/>
  <c r="F2082" i="3"/>
  <c r="H2082" i="3" s="1"/>
  <c r="F2083" i="3"/>
  <c r="H2083" i="3" s="1"/>
  <c r="F2084" i="3"/>
  <c r="H2084" i="3" s="1"/>
  <c r="F2085" i="3"/>
  <c r="H2085" i="3" s="1"/>
  <c r="F2086" i="3"/>
  <c r="H2086" i="3" s="1"/>
  <c r="F2087" i="3"/>
  <c r="H2087" i="3" s="1"/>
  <c r="F2088" i="3"/>
  <c r="H2088" i="3" s="1"/>
  <c r="F2089" i="3"/>
  <c r="H2089" i="3" s="1"/>
  <c r="F2090" i="3"/>
  <c r="H2090" i="3" s="1"/>
  <c r="F2091" i="3"/>
  <c r="H2091" i="3" s="1"/>
  <c r="F2092" i="3"/>
  <c r="H2092" i="3" s="1"/>
  <c r="F2093" i="3"/>
  <c r="H2093" i="3" s="1"/>
  <c r="F2094" i="3"/>
  <c r="H2094" i="3" s="1"/>
  <c r="F2095" i="3"/>
  <c r="H2095" i="3" s="1"/>
  <c r="F2096" i="3"/>
  <c r="H2096" i="3" s="1"/>
  <c r="F2097" i="3"/>
  <c r="H2097" i="3" s="1"/>
  <c r="F2098" i="3"/>
  <c r="H2098" i="3" s="1"/>
  <c r="F2099" i="3"/>
  <c r="H2099" i="3" s="1"/>
  <c r="F2100" i="3"/>
  <c r="H2100" i="3" s="1"/>
  <c r="F2101" i="3"/>
  <c r="H2101" i="3" s="1"/>
  <c r="F2102" i="3"/>
  <c r="H2102" i="3" s="1"/>
  <c r="F2103" i="3"/>
  <c r="H2103" i="3" s="1"/>
  <c r="F2104" i="3"/>
  <c r="H2104" i="3" s="1"/>
  <c r="F2105" i="3"/>
  <c r="H2105" i="3" s="1"/>
  <c r="F2106" i="3"/>
  <c r="H2106" i="3" s="1"/>
  <c r="F2107" i="3"/>
  <c r="H2107" i="3" s="1"/>
  <c r="F2108" i="3"/>
  <c r="H2108" i="3" s="1"/>
  <c r="F2109" i="3"/>
  <c r="H2109" i="3" s="1"/>
  <c r="F2110" i="3"/>
  <c r="H2110" i="3" s="1"/>
  <c r="F2111" i="3"/>
  <c r="H2111" i="3" s="1"/>
  <c r="F2112" i="3"/>
  <c r="H2112" i="3" s="1"/>
  <c r="F2113" i="3"/>
  <c r="H2113" i="3" s="1"/>
  <c r="F2114" i="3"/>
  <c r="H2114" i="3" s="1"/>
  <c r="F2115" i="3"/>
  <c r="H2115" i="3" s="1"/>
  <c r="F2116" i="3"/>
  <c r="H2116" i="3" s="1"/>
  <c r="F2117" i="3"/>
  <c r="H2117" i="3" s="1"/>
  <c r="F2118" i="3"/>
  <c r="H2118" i="3" s="1"/>
  <c r="F2119" i="3"/>
  <c r="H2119" i="3" s="1"/>
  <c r="F2120" i="3"/>
  <c r="H2120" i="3" s="1"/>
  <c r="F2121" i="3"/>
  <c r="H2121" i="3" s="1"/>
  <c r="F2122" i="3"/>
  <c r="H2122" i="3" s="1"/>
  <c r="F2123" i="3"/>
  <c r="H2123" i="3" s="1"/>
  <c r="F2124" i="3"/>
  <c r="H2124" i="3" s="1"/>
  <c r="F2125" i="3"/>
  <c r="H2125" i="3" s="1"/>
  <c r="F2126" i="3"/>
  <c r="H2126" i="3" s="1"/>
  <c r="F2127" i="3"/>
  <c r="H2127" i="3" s="1"/>
  <c r="F2128" i="3"/>
  <c r="H2128" i="3" s="1"/>
  <c r="F2129" i="3"/>
  <c r="H2129" i="3" s="1"/>
  <c r="F2130" i="3"/>
  <c r="H2130" i="3" s="1"/>
  <c r="F2131" i="3"/>
  <c r="H2131" i="3" s="1"/>
  <c r="F2132" i="3"/>
  <c r="H2132" i="3" s="1"/>
  <c r="F2133" i="3"/>
  <c r="H2133" i="3" s="1"/>
  <c r="F2134" i="3"/>
  <c r="H2134" i="3" s="1"/>
  <c r="F2135" i="3"/>
  <c r="H2135" i="3" s="1"/>
  <c r="F2136" i="3"/>
  <c r="H2136" i="3" s="1"/>
  <c r="F2137" i="3"/>
  <c r="H2137" i="3" s="1"/>
  <c r="F2138" i="3"/>
  <c r="H2138" i="3" s="1"/>
  <c r="F2139" i="3"/>
  <c r="H2139" i="3" s="1"/>
  <c r="F2140" i="3"/>
  <c r="H2140" i="3" s="1"/>
  <c r="F2141" i="3"/>
  <c r="H2141" i="3" s="1"/>
  <c r="F2142" i="3"/>
  <c r="H2142" i="3" s="1"/>
  <c r="F2143" i="3"/>
  <c r="H2143" i="3" s="1"/>
  <c r="F2144" i="3"/>
  <c r="H2144" i="3" s="1"/>
  <c r="F2145" i="3"/>
  <c r="H2145" i="3" s="1"/>
  <c r="F2146" i="3"/>
  <c r="H2146" i="3" s="1"/>
  <c r="F2147" i="3"/>
  <c r="H2147" i="3" s="1"/>
  <c r="F2148" i="3"/>
  <c r="H2148" i="3" s="1"/>
  <c r="F2149" i="3"/>
  <c r="H2149" i="3" s="1"/>
  <c r="F2150" i="3"/>
  <c r="H2150" i="3" s="1"/>
  <c r="F2151" i="3"/>
  <c r="H2151" i="3" s="1"/>
  <c r="F2152" i="3"/>
  <c r="H2152" i="3" s="1"/>
  <c r="F2153" i="3"/>
  <c r="H2153" i="3" s="1"/>
  <c r="F2154" i="3"/>
  <c r="H2154" i="3" s="1"/>
  <c r="F2155" i="3"/>
  <c r="H2155" i="3" s="1"/>
  <c r="F2156" i="3"/>
  <c r="H2156" i="3" s="1"/>
  <c r="F2157" i="3"/>
  <c r="H2157" i="3" s="1"/>
  <c r="F2158" i="3"/>
  <c r="H2158" i="3" s="1"/>
  <c r="F2159" i="3"/>
  <c r="H2159" i="3" s="1"/>
  <c r="F2160" i="3"/>
  <c r="H2160" i="3" s="1"/>
  <c r="F2161" i="3"/>
  <c r="H2161" i="3" s="1"/>
  <c r="F2162" i="3"/>
  <c r="H2162" i="3" s="1"/>
  <c r="F2163" i="3"/>
  <c r="H2163" i="3" s="1"/>
  <c r="F2164" i="3"/>
  <c r="H2164" i="3" s="1"/>
  <c r="F2165" i="3"/>
  <c r="H2165" i="3" s="1"/>
  <c r="F2166" i="3"/>
  <c r="H2166" i="3" s="1"/>
  <c r="F2167" i="3"/>
  <c r="H2167" i="3" s="1"/>
  <c r="F2168" i="3"/>
  <c r="H2168" i="3" s="1"/>
  <c r="F2169" i="3"/>
  <c r="H2169" i="3" s="1"/>
  <c r="F2170" i="3"/>
  <c r="H2170" i="3" s="1"/>
  <c r="F2171" i="3"/>
  <c r="H2171" i="3" s="1"/>
  <c r="F2172" i="3"/>
  <c r="H2172" i="3" s="1"/>
  <c r="F2173" i="3"/>
  <c r="H2173" i="3" s="1"/>
  <c r="F2174" i="3"/>
  <c r="H2174" i="3" s="1"/>
  <c r="F2175" i="3"/>
  <c r="H2175" i="3" s="1"/>
  <c r="F2176" i="3"/>
  <c r="H2176" i="3" s="1"/>
  <c r="F2177" i="3"/>
  <c r="H2177" i="3" s="1"/>
  <c r="F2178" i="3"/>
  <c r="H2178" i="3" s="1"/>
  <c r="F2179" i="3"/>
  <c r="H2179" i="3" s="1"/>
  <c r="F2180" i="3"/>
  <c r="H2180" i="3" s="1"/>
  <c r="F2181" i="3"/>
  <c r="H2181" i="3" s="1"/>
  <c r="F2182" i="3"/>
  <c r="H2182" i="3" s="1"/>
  <c r="F2183" i="3"/>
  <c r="H2183" i="3" s="1"/>
  <c r="F2184" i="3"/>
  <c r="H2184" i="3" s="1"/>
  <c r="F2185" i="3"/>
  <c r="H2185" i="3" s="1"/>
  <c r="F2186" i="3"/>
  <c r="H2186" i="3" s="1"/>
  <c r="F2187" i="3"/>
  <c r="H2187" i="3" s="1"/>
  <c r="F2188" i="3"/>
  <c r="H2188" i="3" s="1"/>
  <c r="F2189" i="3"/>
  <c r="H2189" i="3" s="1"/>
  <c r="F2190" i="3"/>
  <c r="H2190" i="3" s="1"/>
  <c r="F2191" i="3"/>
  <c r="H2191" i="3" s="1"/>
  <c r="F2192" i="3"/>
  <c r="H2192" i="3" s="1"/>
  <c r="F2193" i="3"/>
  <c r="H2193" i="3" s="1"/>
  <c r="F2194" i="3"/>
  <c r="H2194" i="3" s="1"/>
  <c r="F2195" i="3"/>
  <c r="H2195" i="3" s="1"/>
  <c r="F2196" i="3"/>
  <c r="H2196" i="3" s="1"/>
  <c r="F2197" i="3"/>
  <c r="H2197" i="3" s="1"/>
  <c r="F2198" i="3"/>
  <c r="H2198" i="3" s="1"/>
  <c r="F2199" i="3"/>
  <c r="H2199" i="3" s="1"/>
  <c r="F2200" i="3"/>
  <c r="H2200" i="3" s="1"/>
  <c r="F2201" i="3"/>
  <c r="H2201" i="3" s="1"/>
  <c r="F2202" i="3"/>
  <c r="H2202" i="3" s="1"/>
  <c r="F2203" i="3"/>
  <c r="H2203" i="3" s="1"/>
  <c r="F2204" i="3"/>
  <c r="H2204" i="3" s="1"/>
  <c r="F2205" i="3"/>
  <c r="H2205" i="3" s="1"/>
  <c r="F2206" i="3"/>
  <c r="H2206" i="3" s="1"/>
  <c r="F2207" i="3"/>
  <c r="H2207" i="3" s="1"/>
  <c r="F2208" i="3"/>
  <c r="H2208" i="3" s="1"/>
  <c r="F2209" i="3"/>
  <c r="H2209" i="3" s="1"/>
  <c r="F2210" i="3"/>
  <c r="H2210" i="3" s="1"/>
  <c r="F2211" i="3"/>
  <c r="H2211" i="3" s="1"/>
  <c r="F2212" i="3"/>
  <c r="H2212" i="3" s="1"/>
  <c r="F2213" i="3"/>
  <c r="H2213" i="3" s="1"/>
  <c r="F2214" i="3"/>
  <c r="H2214" i="3" s="1"/>
  <c r="F2215" i="3"/>
  <c r="H2215" i="3" s="1"/>
  <c r="F2216" i="3"/>
  <c r="H2216" i="3" s="1"/>
  <c r="F2217" i="3"/>
  <c r="H2217" i="3" s="1"/>
  <c r="F2218" i="3"/>
  <c r="H2218" i="3" s="1"/>
  <c r="F2219" i="3"/>
  <c r="H2219" i="3" s="1"/>
  <c r="F2220" i="3"/>
  <c r="H2220" i="3" s="1"/>
  <c r="F2221" i="3"/>
  <c r="H2221" i="3" s="1"/>
  <c r="F2222" i="3"/>
  <c r="H2222" i="3" s="1"/>
  <c r="F2223" i="3"/>
  <c r="H2223" i="3" s="1"/>
  <c r="F2224" i="3"/>
  <c r="H2224" i="3" s="1"/>
  <c r="F2225" i="3"/>
  <c r="H2225" i="3" s="1"/>
  <c r="F2226" i="3"/>
  <c r="H2226" i="3" s="1"/>
  <c r="F2227" i="3"/>
  <c r="H2227" i="3" s="1"/>
  <c r="F2228" i="3"/>
  <c r="H2228" i="3" s="1"/>
  <c r="F2229" i="3"/>
  <c r="H2229" i="3" s="1"/>
  <c r="F2230" i="3"/>
  <c r="H2230" i="3" s="1"/>
  <c r="F2231" i="3"/>
  <c r="H2231" i="3" s="1"/>
  <c r="F2232" i="3"/>
  <c r="H2232" i="3" s="1"/>
  <c r="F2233" i="3"/>
  <c r="H2233" i="3" s="1"/>
  <c r="F2234" i="3"/>
  <c r="H2234" i="3" s="1"/>
  <c r="F2235" i="3"/>
  <c r="H2235" i="3" s="1"/>
  <c r="F2236" i="3"/>
  <c r="H2236" i="3" s="1"/>
  <c r="F2237" i="3"/>
  <c r="H2237" i="3" s="1"/>
  <c r="F2238" i="3"/>
  <c r="H2238" i="3" s="1"/>
  <c r="F2239" i="3"/>
  <c r="H2239" i="3" s="1"/>
  <c r="F2240" i="3"/>
  <c r="H2240" i="3" s="1"/>
  <c r="F2241" i="3"/>
  <c r="H2241" i="3" s="1"/>
  <c r="F2242" i="3"/>
  <c r="H2242" i="3" s="1"/>
  <c r="F2243" i="3"/>
  <c r="H2243" i="3" s="1"/>
  <c r="F2244" i="3"/>
  <c r="H2244" i="3" s="1"/>
  <c r="F2245" i="3"/>
  <c r="H2245" i="3" s="1"/>
  <c r="F2246" i="3"/>
  <c r="H2246" i="3" s="1"/>
  <c r="F2247" i="3"/>
  <c r="H2247" i="3" s="1"/>
  <c r="F2248" i="3"/>
  <c r="H2248" i="3" s="1"/>
  <c r="F2249" i="3"/>
  <c r="H2249" i="3" s="1"/>
  <c r="F2250" i="3"/>
  <c r="H2250" i="3" s="1"/>
  <c r="F2251" i="3"/>
  <c r="H2251" i="3" s="1"/>
  <c r="F2252" i="3"/>
  <c r="H2252" i="3" s="1"/>
  <c r="F2253" i="3"/>
  <c r="H2253" i="3" s="1"/>
  <c r="F2254" i="3"/>
  <c r="H2254" i="3" s="1"/>
  <c r="F2255" i="3"/>
  <c r="H2255" i="3" s="1"/>
  <c r="F2256" i="3"/>
  <c r="H2256" i="3" s="1"/>
  <c r="F2257" i="3"/>
  <c r="H2257" i="3" s="1"/>
  <c r="F2258" i="3"/>
  <c r="H2258" i="3" s="1"/>
  <c r="F2259" i="3"/>
  <c r="H2259" i="3" s="1"/>
  <c r="F2260" i="3"/>
  <c r="H2260" i="3" s="1"/>
  <c r="F2261" i="3"/>
  <c r="H2261" i="3" s="1"/>
  <c r="F2262" i="3"/>
  <c r="H2262" i="3" s="1"/>
  <c r="F2263" i="3"/>
  <c r="H2263" i="3" s="1"/>
  <c r="F2264" i="3"/>
  <c r="H2264" i="3" s="1"/>
  <c r="F2265" i="3"/>
  <c r="H2265" i="3" s="1"/>
  <c r="F2266" i="3"/>
  <c r="H2266" i="3" s="1"/>
  <c r="F2267" i="3"/>
  <c r="H2267" i="3" s="1"/>
  <c r="F2268" i="3"/>
  <c r="H2268" i="3" s="1"/>
  <c r="F2269" i="3"/>
  <c r="H2269" i="3" s="1"/>
  <c r="F2270" i="3"/>
  <c r="H2270" i="3" s="1"/>
  <c r="F2271" i="3"/>
  <c r="H2271" i="3" s="1"/>
  <c r="F2272" i="3"/>
  <c r="H2272" i="3" s="1"/>
  <c r="F2273" i="3"/>
  <c r="H2273" i="3" s="1"/>
  <c r="F2274" i="3"/>
  <c r="H2274" i="3" s="1"/>
  <c r="F2275" i="3"/>
  <c r="H2275" i="3" s="1"/>
  <c r="F2276" i="3"/>
  <c r="H2276" i="3" s="1"/>
  <c r="F2277" i="3"/>
  <c r="H2277" i="3" s="1"/>
  <c r="F2278" i="3"/>
  <c r="H2278" i="3" s="1"/>
  <c r="F2279" i="3"/>
  <c r="H2279" i="3" s="1"/>
  <c r="F2280" i="3"/>
  <c r="H2280" i="3" s="1"/>
  <c r="F2281" i="3"/>
  <c r="H2281" i="3" s="1"/>
  <c r="F2282" i="3"/>
  <c r="H2282" i="3" s="1"/>
  <c r="F2283" i="3"/>
  <c r="H2283" i="3" s="1"/>
  <c r="F2284" i="3"/>
  <c r="H2284" i="3" s="1"/>
  <c r="F2285" i="3"/>
  <c r="H2285" i="3" s="1"/>
  <c r="F2286" i="3"/>
  <c r="H2286" i="3" s="1"/>
  <c r="F2287" i="3"/>
  <c r="H2287" i="3" s="1"/>
  <c r="F2288" i="3"/>
  <c r="H2288" i="3" s="1"/>
  <c r="F2289" i="3"/>
  <c r="H2289" i="3" s="1"/>
  <c r="F2290" i="3"/>
  <c r="H2290" i="3" s="1"/>
  <c r="F2291" i="3"/>
  <c r="H2291" i="3" s="1"/>
  <c r="F2292" i="3"/>
  <c r="H2292" i="3" s="1"/>
  <c r="F2293" i="3"/>
  <c r="H2293" i="3" s="1"/>
  <c r="F2294" i="3"/>
  <c r="H2294" i="3" s="1"/>
  <c r="F2295" i="3"/>
  <c r="H2295" i="3" s="1"/>
  <c r="F2296" i="3"/>
  <c r="H2296" i="3" s="1"/>
  <c r="F2297" i="3"/>
  <c r="H2297" i="3" s="1"/>
  <c r="F2298" i="3"/>
  <c r="H2298" i="3" s="1"/>
  <c r="F2299" i="3"/>
  <c r="H2299" i="3" s="1"/>
  <c r="F2300" i="3"/>
  <c r="H2300" i="3" s="1"/>
  <c r="F2301" i="3"/>
  <c r="H2301" i="3" s="1"/>
  <c r="F2302" i="3"/>
  <c r="H2302" i="3" s="1"/>
  <c r="F2303" i="3"/>
  <c r="H2303" i="3" s="1"/>
  <c r="F2304" i="3"/>
  <c r="H2304" i="3" s="1"/>
  <c r="F2305" i="3"/>
  <c r="H2305" i="3" s="1"/>
  <c r="F2306" i="3"/>
  <c r="H2306" i="3" s="1"/>
  <c r="F2307" i="3"/>
  <c r="H2307" i="3" s="1"/>
  <c r="F2308" i="3"/>
  <c r="H2308" i="3" s="1"/>
  <c r="F2309" i="3"/>
  <c r="H2309" i="3" s="1"/>
  <c r="F2310" i="3"/>
  <c r="H2310" i="3" s="1"/>
  <c r="F2311" i="3"/>
  <c r="H2311" i="3" s="1"/>
  <c r="F2312" i="3"/>
  <c r="H2312" i="3" s="1"/>
  <c r="F2313" i="3"/>
  <c r="H2313" i="3" s="1"/>
  <c r="F2314" i="3"/>
  <c r="H2314" i="3" s="1"/>
  <c r="F2315" i="3"/>
  <c r="H2315" i="3" s="1"/>
  <c r="F2316" i="3"/>
  <c r="H2316" i="3" s="1"/>
  <c r="F2317" i="3"/>
  <c r="H2317" i="3" s="1"/>
  <c r="F2318" i="3"/>
  <c r="H2318" i="3" s="1"/>
  <c r="F2319" i="3"/>
  <c r="H2319" i="3" s="1"/>
  <c r="F2320" i="3"/>
  <c r="H2320" i="3" s="1"/>
  <c r="F2321" i="3"/>
  <c r="H2321" i="3" s="1"/>
  <c r="F2322" i="3"/>
  <c r="H2322" i="3" s="1"/>
  <c r="F2323" i="3"/>
  <c r="H2323" i="3" s="1"/>
  <c r="F2324" i="3"/>
  <c r="H2324" i="3" s="1"/>
  <c r="F2325" i="3"/>
  <c r="H2325" i="3" s="1"/>
  <c r="F2326" i="3"/>
  <c r="H2326" i="3" s="1"/>
  <c r="F2327" i="3"/>
  <c r="H2327" i="3" s="1"/>
  <c r="F2328" i="3"/>
  <c r="H2328" i="3" s="1"/>
  <c r="F2329" i="3"/>
  <c r="H2329" i="3" s="1"/>
  <c r="F2330" i="3"/>
  <c r="H2330" i="3" s="1"/>
  <c r="F2331" i="3"/>
  <c r="H2331" i="3" s="1"/>
  <c r="F2332" i="3"/>
  <c r="H2332" i="3" s="1"/>
  <c r="F2333" i="3"/>
  <c r="H2333" i="3" s="1"/>
  <c r="F2334" i="3"/>
  <c r="H2334" i="3" s="1"/>
  <c r="F2335" i="3"/>
  <c r="H2335" i="3" s="1"/>
  <c r="F2336" i="3"/>
  <c r="H2336" i="3" s="1"/>
  <c r="F2337" i="3"/>
  <c r="H2337" i="3" s="1"/>
  <c r="F2338" i="3"/>
  <c r="H2338" i="3" s="1"/>
  <c r="F2339" i="3"/>
  <c r="H2339" i="3" s="1"/>
  <c r="F2340" i="3"/>
  <c r="H2340" i="3" s="1"/>
  <c r="F2341" i="3"/>
  <c r="H2341" i="3" s="1"/>
  <c r="F2342" i="3"/>
  <c r="H2342" i="3" s="1"/>
  <c r="F2343" i="3"/>
  <c r="H2343" i="3" s="1"/>
  <c r="F2344" i="3"/>
  <c r="H2344" i="3" s="1"/>
  <c r="F2345" i="3"/>
  <c r="H2345" i="3" s="1"/>
  <c r="F2346" i="3"/>
  <c r="H2346" i="3" s="1"/>
  <c r="F2347" i="3"/>
  <c r="H2347" i="3" s="1"/>
  <c r="F2348" i="3"/>
  <c r="H2348" i="3" s="1"/>
  <c r="F2349" i="3"/>
  <c r="H2349" i="3" s="1"/>
  <c r="F2350" i="3"/>
  <c r="H2350" i="3" s="1"/>
  <c r="F2351" i="3"/>
  <c r="H2351" i="3" s="1"/>
  <c r="F2352" i="3"/>
  <c r="H2352" i="3" s="1"/>
  <c r="F2353" i="3"/>
  <c r="H2353" i="3" s="1"/>
  <c r="F2354" i="3"/>
  <c r="H2354" i="3" s="1"/>
  <c r="F2355" i="3"/>
  <c r="H2355" i="3" s="1"/>
  <c r="F2356" i="3"/>
  <c r="H2356" i="3" s="1"/>
  <c r="F2357" i="3"/>
  <c r="H2357" i="3" s="1"/>
  <c r="F2358" i="3"/>
  <c r="H2358" i="3" s="1"/>
  <c r="F2359" i="3"/>
  <c r="H2359" i="3" s="1"/>
  <c r="F2360" i="3"/>
  <c r="H2360" i="3" s="1"/>
  <c r="F2361" i="3"/>
  <c r="H2361" i="3" s="1"/>
  <c r="F2362" i="3"/>
  <c r="H2362" i="3" s="1"/>
  <c r="F2363" i="3"/>
  <c r="H2363" i="3" s="1"/>
  <c r="F2364" i="3"/>
  <c r="H2364" i="3" s="1"/>
  <c r="F2365" i="3"/>
  <c r="H2365" i="3" s="1"/>
  <c r="F2366" i="3"/>
  <c r="H2366" i="3" s="1"/>
  <c r="F2367" i="3"/>
  <c r="H2367" i="3" s="1"/>
  <c r="F2368" i="3"/>
  <c r="H2368" i="3" s="1"/>
  <c r="F2369" i="3"/>
  <c r="H2369" i="3" s="1"/>
  <c r="F2370" i="3"/>
  <c r="H2370" i="3" s="1"/>
  <c r="F2371" i="3"/>
  <c r="H2371" i="3" s="1"/>
  <c r="F2372" i="3"/>
  <c r="H2372" i="3" s="1"/>
  <c r="F2373" i="3"/>
  <c r="H2373" i="3" s="1"/>
  <c r="F2374" i="3"/>
  <c r="H2374" i="3" s="1"/>
  <c r="F2375" i="3"/>
  <c r="H2375" i="3" s="1"/>
  <c r="F2376" i="3"/>
  <c r="H2376" i="3" s="1"/>
  <c r="F2377" i="3"/>
  <c r="H2377" i="3" s="1"/>
  <c r="F2378" i="3"/>
  <c r="H2378" i="3" s="1"/>
  <c r="F2379" i="3"/>
  <c r="H2379" i="3" s="1"/>
  <c r="F2380" i="3"/>
  <c r="H2380" i="3" s="1"/>
  <c r="F2381" i="3"/>
  <c r="H2381" i="3" s="1"/>
  <c r="F2382" i="3"/>
  <c r="H2382" i="3" s="1"/>
  <c r="F2383" i="3"/>
  <c r="H2383" i="3" s="1"/>
  <c r="F2384" i="3"/>
  <c r="H2384" i="3" s="1"/>
  <c r="F2385" i="3"/>
  <c r="H2385" i="3" s="1"/>
  <c r="F2386" i="3"/>
  <c r="H2386" i="3" s="1"/>
  <c r="F2387" i="3"/>
  <c r="H2387" i="3" s="1"/>
  <c r="F2388" i="3"/>
  <c r="H2388" i="3" s="1"/>
  <c r="F2389" i="3"/>
  <c r="H2389" i="3" s="1"/>
  <c r="F2390" i="3"/>
  <c r="H2390" i="3" s="1"/>
  <c r="F2391" i="3"/>
  <c r="H2391" i="3" s="1"/>
  <c r="F2392" i="3"/>
  <c r="H2392" i="3" s="1"/>
  <c r="F2393" i="3"/>
  <c r="H2393" i="3" s="1"/>
  <c r="F2394" i="3"/>
  <c r="H2394" i="3" s="1"/>
  <c r="F2395" i="3"/>
  <c r="H2395" i="3" s="1"/>
  <c r="F2396" i="3"/>
  <c r="H2396" i="3" s="1"/>
  <c r="F2397" i="3"/>
  <c r="H2397" i="3" s="1"/>
  <c r="F2398" i="3"/>
  <c r="H2398" i="3" s="1"/>
  <c r="F2399" i="3"/>
  <c r="H2399" i="3" s="1"/>
  <c r="F2400" i="3"/>
  <c r="H2400" i="3" s="1"/>
  <c r="F2401" i="3"/>
  <c r="H2401" i="3" s="1"/>
  <c r="F2402" i="3"/>
  <c r="H2402" i="3" s="1"/>
  <c r="F2403" i="3"/>
  <c r="H2403" i="3" s="1"/>
  <c r="F2404" i="3"/>
  <c r="H2404" i="3" s="1"/>
  <c r="F2405" i="3"/>
  <c r="H2405" i="3" s="1"/>
  <c r="F2406" i="3"/>
  <c r="H2406" i="3" s="1"/>
  <c r="F2407" i="3"/>
  <c r="H2407" i="3" s="1"/>
  <c r="F2408" i="3"/>
  <c r="H2408" i="3" s="1"/>
  <c r="F2409" i="3"/>
  <c r="H2409" i="3" s="1"/>
  <c r="F2410" i="3"/>
  <c r="H2410" i="3" s="1"/>
  <c r="F2411" i="3"/>
  <c r="H2411" i="3" s="1"/>
  <c r="F2412" i="3"/>
  <c r="H2412" i="3" s="1"/>
  <c r="F2413" i="3"/>
  <c r="H2413" i="3" s="1"/>
  <c r="F2414" i="3"/>
  <c r="H2414" i="3" s="1"/>
  <c r="F2415" i="3"/>
  <c r="H2415" i="3" s="1"/>
  <c r="F2416" i="3"/>
  <c r="H2416" i="3" s="1"/>
  <c r="F2417" i="3"/>
  <c r="H2417" i="3" s="1"/>
  <c r="F2418" i="3"/>
  <c r="H2418" i="3" s="1"/>
  <c r="F2419" i="3"/>
  <c r="H2419" i="3" s="1"/>
  <c r="F2420" i="3"/>
  <c r="H2420" i="3" s="1"/>
  <c r="F2421" i="3"/>
  <c r="H2421" i="3" s="1"/>
  <c r="F2422" i="3"/>
  <c r="H2422" i="3" s="1"/>
  <c r="F2423" i="3"/>
  <c r="H2423" i="3" s="1"/>
  <c r="F2424" i="3"/>
  <c r="H2424" i="3" s="1"/>
  <c r="F2425" i="3"/>
  <c r="H2425" i="3" s="1"/>
  <c r="F2426" i="3"/>
  <c r="H2426" i="3" s="1"/>
  <c r="F2427" i="3"/>
  <c r="H2427" i="3" s="1"/>
  <c r="F2428" i="3"/>
  <c r="H2428" i="3" s="1"/>
  <c r="F2429" i="3"/>
  <c r="H2429" i="3" s="1"/>
  <c r="F2430" i="3"/>
  <c r="H2430" i="3" s="1"/>
  <c r="F2431" i="3"/>
  <c r="H2431" i="3" s="1"/>
  <c r="F2432" i="3"/>
  <c r="H2432" i="3" s="1"/>
  <c r="F2433" i="3"/>
  <c r="H2433" i="3" s="1"/>
  <c r="F2434" i="3"/>
  <c r="H2434" i="3" s="1"/>
  <c r="F2435" i="3"/>
  <c r="H2435" i="3" s="1"/>
  <c r="F2436" i="3"/>
  <c r="H2436" i="3" s="1"/>
  <c r="F2437" i="3"/>
  <c r="H2437" i="3" s="1"/>
  <c r="F2438" i="3"/>
  <c r="H2438" i="3" s="1"/>
  <c r="F2439" i="3"/>
  <c r="H2439" i="3" s="1"/>
  <c r="F2440" i="3"/>
  <c r="H2440" i="3" s="1"/>
  <c r="F2441" i="3"/>
  <c r="H2441" i="3" s="1"/>
  <c r="F2442" i="3"/>
  <c r="H2442" i="3" s="1"/>
  <c r="F2443" i="3"/>
  <c r="H2443" i="3" s="1"/>
  <c r="F2444" i="3"/>
  <c r="H2444" i="3" s="1"/>
  <c r="F2445" i="3"/>
  <c r="H2445" i="3" s="1"/>
  <c r="F2446" i="3"/>
  <c r="H2446" i="3" s="1"/>
  <c r="F2447" i="3"/>
  <c r="H2447" i="3" s="1"/>
  <c r="F2448" i="3"/>
  <c r="H2448" i="3" s="1"/>
  <c r="F2449" i="3"/>
  <c r="H2449" i="3" s="1"/>
  <c r="F2450" i="3"/>
  <c r="H2450" i="3" s="1"/>
  <c r="F2451" i="3"/>
  <c r="H2451" i="3" s="1"/>
  <c r="F2452" i="3"/>
  <c r="H2452" i="3" s="1"/>
  <c r="F2453" i="3"/>
  <c r="H2453" i="3" s="1"/>
  <c r="F2454" i="3"/>
  <c r="H2454" i="3" s="1"/>
  <c r="F2455" i="3"/>
  <c r="H2455" i="3" s="1"/>
  <c r="F2456" i="3"/>
  <c r="H2456" i="3" s="1"/>
  <c r="F2457" i="3"/>
  <c r="H2457" i="3" s="1"/>
  <c r="F2458" i="3"/>
  <c r="H2458" i="3" s="1"/>
  <c r="F2459" i="3"/>
  <c r="H2459" i="3" s="1"/>
  <c r="F2460" i="3"/>
  <c r="H2460" i="3" s="1"/>
  <c r="F2461" i="3"/>
  <c r="H2461" i="3" s="1"/>
  <c r="F2462" i="3"/>
  <c r="H2462" i="3" s="1"/>
  <c r="F2463" i="3"/>
  <c r="H2463" i="3" s="1"/>
  <c r="F2464" i="3"/>
  <c r="H2464" i="3" s="1"/>
  <c r="F2465" i="3"/>
  <c r="H2465" i="3" s="1"/>
  <c r="F2466" i="3"/>
  <c r="H2466" i="3" s="1"/>
  <c r="F2467" i="3"/>
  <c r="H2467" i="3" s="1"/>
  <c r="F2468" i="3"/>
  <c r="H2468" i="3" s="1"/>
  <c r="F2469" i="3"/>
  <c r="H2469" i="3" s="1"/>
  <c r="F2470" i="3"/>
  <c r="H2470" i="3" s="1"/>
  <c r="F2471" i="3"/>
  <c r="H2471" i="3" s="1"/>
  <c r="F2472" i="3"/>
  <c r="H2472" i="3" s="1"/>
  <c r="F2473" i="3"/>
  <c r="H2473" i="3" s="1"/>
  <c r="F2474" i="3"/>
  <c r="H2474" i="3" s="1"/>
  <c r="F2475" i="3"/>
  <c r="H2475" i="3" s="1"/>
  <c r="F2476" i="3"/>
  <c r="H2476" i="3" s="1"/>
  <c r="F2477" i="3"/>
  <c r="H2477" i="3" s="1"/>
  <c r="F2478" i="3"/>
  <c r="H2478" i="3" s="1"/>
  <c r="F2479" i="3"/>
  <c r="H2479" i="3" s="1"/>
  <c r="F2480" i="3"/>
  <c r="H2480" i="3" s="1"/>
  <c r="F2481" i="3"/>
  <c r="H2481" i="3" s="1"/>
  <c r="F2482" i="3"/>
  <c r="H2482" i="3" s="1"/>
  <c r="F2483" i="3"/>
  <c r="H2483" i="3" s="1"/>
  <c r="F2484" i="3"/>
  <c r="H2484" i="3" s="1"/>
  <c r="F2485" i="3"/>
  <c r="H2485" i="3" s="1"/>
  <c r="F2486" i="3"/>
  <c r="H2486" i="3" s="1"/>
  <c r="F2487" i="3"/>
  <c r="H2487" i="3" s="1"/>
  <c r="F2488" i="3"/>
  <c r="H2488" i="3" s="1"/>
  <c r="F2489" i="3"/>
  <c r="H2489" i="3" s="1"/>
  <c r="F2490" i="3"/>
  <c r="H2490" i="3" s="1"/>
  <c r="F2491" i="3"/>
  <c r="H2491" i="3" s="1"/>
  <c r="F2492" i="3"/>
  <c r="H2492" i="3" s="1"/>
  <c r="F2493" i="3"/>
  <c r="H2493" i="3" s="1"/>
  <c r="F2494" i="3"/>
  <c r="H2494" i="3" s="1"/>
  <c r="F2495" i="3"/>
  <c r="H2495" i="3" s="1"/>
  <c r="F2496" i="3"/>
  <c r="H2496" i="3" s="1"/>
  <c r="F2497" i="3"/>
  <c r="H2497" i="3" s="1"/>
  <c r="F2498" i="3"/>
  <c r="H2498" i="3" s="1"/>
  <c r="F2499" i="3"/>
  <c r="H2499" i="3" s="1"/>
  <c r="F2500" i="3"/>
  <c r="H2500" i="3" s="1"/>
  <c r="F2501" i="3"/>
  <c r="H2501" i="3" s="1"/>
  <c r="F2502" i="3"/>
  <c r="H2502" i="3" s="1"/>
  <c r="F2503" i="3"/>
  <c r="H2503" i="3" s="1"/>
  <c r="F2504" i="3"/>
  <c r="H2504" i="3" s="1"/>
  <c r="F2505" i="3"/>
  <c r="H2505" i="3" s="1"/>
  <c r="F2506" i="3"/>
  <c r="H2506" i="3" s="1"/>
  <c r="F2507" i="3"/>
  <c r="H2507" i="3" s="1"/>
  <c r="F2508" i="3"/>
  <c r="H2508" i="3" s="1"/>
  <c r="F2509" i="3"/>
  <c r="H2509" i="3" s="1"/>
  <c r="F2510" i="3"/>
  <c r="H2510" i="3" s="1"/>
  <c r="F2511" i="3"/>
  <c r="H2511" i="3" s="1"/>
  <c r="F2512" i="3"/>
  <c r="H2512" i="3" s="1"/>
  <c r="F2513" i="3"/>
  <c r="H2513" i="3" s="1"/>
  <c r="F2514" i="3"/>
  <c r="H2514" i="3" s="1"/>
  <c r="F2515" i="3"/>
  <c r="H2515" i="3" s="1"/>
  <c r="F2516" i="3"/>
  <c r="H2516" i="3" s="1"/>
  <c r="F2517" i="3"/>
  <c r="H2517" i="3" s="1"/>
  <c r="F2518" i="3"/>
  <c r="H2518" i="3" s="1"/>
  <c r="F2519" i="3"/>
  <c r="H2519" i="3" s="1"/>
  <c r="F2520" i="3"/>
  <c r="H2520" i="3" s="1"/>
  <c r="F2521" i="3"/>
  <c r="H2521" i="3" s="1"/>
  <c r="F2522" i="3"/>
  <c r="H2522" i="3" s="1"/>
  <c r="F2523" i="3"/>
  <c r="H2523" i="3" s="1"/>
  <c r="F2524" i="3"/>
  <c r="H2524" i="3" s="1"/>
  <c r="F2525" i="3"/>
  <c r="H2525" i="3" s="1"/>
  <c r="F2526" i="3"/>
  <c r="H2526" i="3" s="1"/>
  <c r="F2527" i="3"/>
  <c r="H2527" i="3" s="1"/>
  <c r="F2528" i="3"/>
  <c r="H2528" i="3" s="1"/>
  <c r="F2529" i="3"/>
  <c r="H2529" i="3" s="1"/>
  <c r="F2530" i="3"/>
  <c r="H2530" i="3" s="1"/>
  <c r="F2531" i="3"/>
  <c r="H2531" i="3" s="1"/>
  <c r="F2532" i="3"/>
  <c r="H2532" i="3" s="1"/>
  <c r="F2533" i="3"/>
  <c r="H2533" i="3" s="1"/>
  <c r="F2534" i="3"/>
  <c r="H2534" i="3" s="1"/>
  <c r="F2535" i="3"/>
  <c r="H2535" i="3" s="1"/>
  <c r="F2536" i="3"/>
  <c r="H2536" i="3" s="1"/>
  <c r="F2537" i="3"/>
  <c r="H2537" i="3" s="1"/>
  <c r="F2538" i="3"/>
  <c r="H2538" i="3" s="1"/>
  <c r="F2539" i="3"/>
  <c r="H2539" i="3" s="1"/>
  <c r="F2540" i="3"/>
  <c r="H2540" i="3" s="1"/>
  <c r="F2541" i="3"/>
  <c r="H2541" i="3" s="1"/>
  <c r="F2542" i="3"/>
  <c r="H2542" i="3" s="1"/>
  <c r="F2543" i="3"/>
  <c r="H2543" i="3" s="1"/>
  <c r="F2544" i="3"/>
  <c r="H2544" i="3" s="1"/>
  <c r="F2545" i="3"/>
  <c r="H2545" i="3" s="1"/>
  <c r="F2546" i="3"/>
  <c r="H2546" i="3" s="1"/>
  <c r="F2547" i="3"/>
  <c r="H2547" i="3" s="1"/>
  <c r="F2548" i="3"/>
  <c r="H2548" i="3" s="1"/>
  <c r="F2549" i="3"/>
  <c r="H2549" i="3" s="1"/>
  <c r="F2550" i="3"/>
  <c r="H2550" i="3" s="1"/>
  <c r="F2551" i="3"/>
  <c r="H2551" i="3" s="1"/>
  <c r="F2552" i="3"/>
  <c r="H2552" i="3" s="1"/>
  <c r="F2553" i="3"/>
  <c r="H2553" i="3" s="1"/>
  <c r="F2554" i="3"/>
  <c r="H2554" i="3" s="1"/>
  <c r="F2555" i="3"/>
  <c r="H2555" i="3" s="1"/>
  <c r="F2556" i="3"/>
  <c r="H2556" i="3" s="1"/>
  <c r="F2557" i="3"/>
  <c r="H2557" i="3" s="1"/>
  <c r="F2558" i="3"/>
  <c r="H2558" i="3" s="1"/>
  <c r="F2559" i="3"/>
  <c r="H2559" i="3" s="1"/>
  <c r="F2560" i="3"/>
  <c r="H2560" i="3" s="1"/>
  <c r="F2561" i="3"/>
  <c r="H2561" i="3" s="1"/>
  <c r="F2562" i="3"/>
  <c r="H2562" i="3" s="1"/>
  <c r="F2563" i="3"/>
  <c r="H2563" i="3" s="1"/>
  <c r="F2564" i="3"/>
  <c r="H2564" i="3" s="1"/>
  <c r="F2565" i="3"/>
  <c r="H2565" i="3" s="1"/>
  <c r="F2566" i="3"/>
  <c r="H2566" i="3" s="1"/>
  <c r="F2567" i="3"/>
  <c r="H2567" i="3" s="1"/>
  <c r="F2568" i="3"/>
  <c r="H2568" i="3" s="1"/>
  <c r="F2569" i="3"/>
  <c r="H2569" i="3" s="1"/>
  <c r="F2570" i="3"/>
  <c r="H2570" i="3" s="1"/>
  <c r="F2571" i="3"/>
  <c r="H2571" i="3" s="1"/>
  <c r="F2572" i="3"/>
  <c r="H2572" i="3" s="1"/>
  <c r="F2573" i="3"/>
  <c r="H2573" i="3" s="1"/>
  <c r="F2574" i="3"/>
  <c r="H2574" i="3" s="1"/>
  <c r="F2575" i="3"/>
  <c r="H2575" i="3" s="1"/>
  <c r="F2576" i="3"/>
  <c r="H2576" i="3" s="1"/>
  <c r="F2577" i="3"/>
  <c r="H2577" i="3" s="1"/>
  <c r="F2578" i="3"/>
  <c r="H2578" i="3" s="1"/>
  <c r="F2579" i="3"/>
  <c r="H2579" i="3" s="1"/>
  <c r="F2580" i="3"/>
  <c r="H2580" i="3" s="1"/>
  <c r="F2581" i="3"/>
  <c r="H2581" i="3" s="1"/>
  <c r="F2582" i="3"/>
  <c r="H2582" i="3" s="1"/>
  <c r="F2583" i="3"/>
  <c r="H2583" i="3" s="1"/>
  <c r="F2584" i="3"/>
  <c r="H2584" i="3" s="1"/>
  <c r="F2585" i="3"/>
  <c r="H2585" i="3" s="1"/>
  <c r="F2586" i="3"/>
  <c r="H2586" i="3" s="1"/>
  <c r="F2587" i="3"/>
  <c r="H2587" i="3" s="1"/>
  <c r="F2588" i="3"/>
  <c r="H2588" i="3" s="1"/>
  <c r="F2589" i="3"/>
  <c r="H2589" i="3" s="1"/>
  <c r="F2590" i="3"/>
  <c r="H2590" i="3" s="1"/>
  <c r="F2591" i="3"/>
  <c r="H2591" i="3" s="1"/>
  <c r="F2592" i="3"/>
  <c r="H2592" i="3" s="1"/>
  <c r="F2593" i="3"/>
  <c r="H2593" i="3" s="1"/>
  <c r="F2594" i="3"/>
  <c r="H2594" i="3" s="1"/>
  <c r="F2595" i="3"/>
  <c r="H2595" i="3" s="1"/>
  <c r="F2596" i="3"/>
  <c r="H2596" i="3" s="1"/>
  <c r="F2597" i="3"/>
  <c r="H2597" i="3" s="1"/>
  <c r="F2598" i="3"/>
  <c r="H2598" i="3" s="1"/>
  <c r="F2599" i="3"/>
  <c r="H2599" i="3" s="1"/>
  <c r="F2600" i="3"/>
  <c r="H2600" i="3" s="1"/>
  <c r="F2601" i="3"/>
  <c r="H2601" i="3" s="1"/>
  <c r="F2602" i="3"/>
  <c r="H2602" i="3" s="1"/>
  <c r="F2603" i="3"/>
  <c r="H2603" i="3" s="1"/>
  <c r="F2604" i="3"/>
  <c r="H2604" i="3" s="1"/>
  <c r="F2605" i="3"/>
  <c r="H2605" i="3" s="1"/>
  <c r="F2606" i="3"/>
  <c r="H2606" i="3" s="1"/>
  <c r="F2607" i="3"/>
  <c r="H2607" i="3" s="1"/>
  <c r="F2608" i="3"/>
  <c r="H2608" i="3" s="1"/>
  <c r="F2609" i="3"/>
  <c r="H2609" i="3" s="1"/>
  <c r="F2610" i="3"/>
  <c r="H2610" i="3" s="1"/>
  <c r="F2611" i="3"/>
  <c r="H2611" i="3" s="1"/>
  <c r="F2612" i="3"/>
  <c r="H2612" i="3" s="1"/>
  <c r="F2613" i="3"/>
  <c r="H2613" i="3" s="1"/>
  <c r="F2614" i="3"/>
  <c r="H2614" i="3" s="1"/>
  <c r="F2615" i="3"/>
  <c r="H2615" i="3" s="1"/>
  <c r="F2616" i="3"/>
  <c r="H2616" i="3" s="1"/>
  <c r="F2617" i="3"/>
  <c r="H2617" i="3" s="1"/>
  <c r="F2618" i="3"/>
  <c r="H2618" i="3" s="1"/>
  <c r="F2619" i="3"/>
  <c r="H2619" i="3" s="1"/>
  <c r="F2620" i="3"/>
  <c r="H2620" i="3" s="1"/>
  <c r="F2621" i="3"/>
  <c r="H2621" i="3" s="1"/>
  <c r="F2622" i="3"/>
  <c r="H2622" i="3" s="1"/>
  <c r="F2623" i="3"/>
  <c r="H2623" i="3" s="1"/>
  <c r="F2624" i="3"/>
  <c r="H2624" i="3" s="1"/>
  <c r="F2625" i="3"/>
  <c r="H2625" i="3" s="1"/>
  <c r="F2626" i="3"/>
  <c r="H2626" i="3" s="1"/>
  <c r="F2627" i="3"/>
  <c r="H2627" i="3" s="1"/>
  <c r="F2628" i="3"/>
  <c r="H2628" i="3" s="1"/>
  <c r="F2629" i="3"/>
  <c r="H2629" i="3" s="1"/>
  <c r="F2630" i="3"/>
  <c r="H2630" i="3" s="1"/>
  <c r="F2631" i="3"/>
  <c r="H2631" i="3" s="1"/>
  <c r="F2632" i="3"/>
  <c r="H2632" i="3" s="1"/>
  <c r="F2633" i="3"/>
  <c r="H2633" i="3" s="1"/>
  <c r="F2634" i="3"/>
  <c r="H2634" i="3" s="1"/>
  <c r="F2635" i="3"/>
  <c r="H2635" i="3" s="1"/>
  <c r="F2636" i="3"/>
  <c r="H2636" i="3" s="1"/>
  <c r="F2637" i="3"/>
  <c r="H2637" i="3" s="1"/>
  <c r="F2638" i="3"/>
  <c r="H2638" i="3" s="1"/>
  <c r="F2639" i="3"/>
  <c r="H2639" i="3" s="1"/>
  <c r="F2640" i="3"/>
  <c r="H2640" i="3" s="1"/>
  <c r="F2641" i="3"/>
  <c r="H2641" i="3" s="1"/>
  <c r="F2642" i="3"/>
  <c r="H2642" i="3" s="1"/>
  <c r="F2643" i="3"/>
  <c r="H2643" i="3" s="1"/>
  <c r="F2644" i="3"/>
  <c r="H2644" i="3" s="1"/>
  <c r="F2645" i="3"/>
  <c r="H2645" i="3" s="1"/>
  <c r="F2646" i="3"/>
  <c r="H2646" i="3" s="1"/>
  <c r="F2647" i="3"/>
  <c r="H2647" i="3" s="1"/>
  <c r="F2648" i="3"/>
  <c r="H2648" i="3" s="1"/>
  <c r="F2649" i="3"/>
  <c r="H2649" i="3" s="1"/>
  <c r="F2650" i="3"/>
  <c r="H2650" i="3" s="1"/>
  <c r="F2651" i="3"/>
  <c r="H2651" i="3" s="1"/>
  <c r="F2652" i="3"/>
  <c r="H2652" i="3" s="1"/>
  <c r="F2653" i="3"/>
  <c r="H2653" i="3" s="1"/>
  <c r="F2654" i="3"/>
  <c r="H2654" i="3" s="1"/>
  <c r="F2655" i="3"/>
  <c r="H2655" i="3" s="1"/>
  <c r="F2656" i="3"/>
  <c r="H2656" i="3" s="1"/>
  <c r="F2657" i="3"/>
  <c r="H2657" i="3" s="1"/>
  <c r="F2658" i="3"/>
  <c r="H2658" i="3" s="1"/>
  <c r="F2659" i="3"/>
  <c r="H2659" i="3" s="1"/>
  <c r="F2660" i="3"/>
  <c r="H2660" i="3" s="1"/>
  <c r="F2661" i="3"/>
  <c r="H2661" i="3" s="1"/>
  <c r="F2662" i="3"/>
  <c r="H2662" i="3" s="1"/>
  <c r="F2663" i="3"/>
  <c r="H2663" i="3" s="1"/>
  <c r="F2664" i="3"/>
  <c r="H2664" i="3" s="1"/>
  <c r="F2665" i="3"/>
  <c r="H2665" i="3" s="1"/>
  <c r="F2666" i="3"/>
  <c r="H2666" i="3" s="1"/>
  <c r="F2667" i="3"/>
  <c r="H2667" i="3" s="1"/>
  <c r="F2668" i="3"/>
  <c r="H2668" i="3" s="1"/>
  <c r="F2669" i="3"/>
  <c r="H2669" i="3" s="1"/>
  <c r="F2670" i="3"/>
  <c r="H2670" i="3" s="1"/>
  <c r="F2671" i="3"/>
  <c r="H2671" i="3" s="1"/>
  <c r="F2672" i="3"/>
  <c r="H2672" i="3" s="1"/>
  <c r="F2673" i="3"/>
  <c r="H2673" i="3" s="1"/>
  <c r="F2674" i="3"/>
  <c r="H2674" i="3" s="1"/>
  <c r="F2675" i="3"/>
  <c r="H2675" i="3" s="1"/>
  <c r="F2676" i="3"/>
  <c r="H2676" i="3" s="1"/>
  <c r="F2677" i="3"/>
  <c r="H2677" i="3" s="1"/>
  <c r="F2678" i="3"/>
  <c r="H2678" i="3" s="1"/>
  <c r="F2679" i="3"/>
  <c r="H2679" i="3" s="1"/>
  <c r="F2680" i="3"/>
  <c r="H2680" i="3" s="1"/>
  <c r="F2681" i="3"/>
  <c r="H2681" i="3" s="1"/>
  <c r="F2682" i="3"/>
  <c r="H2682" i="3" s="1"/>
  <c r="F2683" i="3"/>
  <c r="H2683" i="3" s="1"/>
  <c r="F2684" i="3"/>
  <c r="H2684" i="3" s="1"/>
  <c r="F2685" i="3"/>
  <c r="H2685" i="3" s="1"/>
  <c r="F2686" i="3"/>
  <c r="H2686" i="3" s="1"/>
  <c r="F2687" i="3"/>
  <c r="H2687" i="3" s="1"/>
  <c r="F2688" i="3"/>
  <c r="H2688" i="3" s="1"/>
  <c r="F2689" i="3"/>
  <c r="H2689" i="3" s="1"/>
  <c r="F2690" i="3"/>
  <c r="H2690" i="3" s="1"/>
  <c r="F2691" i="3"/>
  <c r="H2691" i="3" s="1"/>
  <c r="F2692" i="3"/>
  <c r="H2692" i="3" s="1"/>
  <c r="F2693" i="3"/>
  <c r="H2693" i="3" s="1"/>
  <c r="F2694" i="3"/>
  <c r="H2694" i="3" s="1"/>
  <c r="F2695" i="3"/>
  <c r="H2695" i="3" s="1"/>
  <c r="F2696" i="3"/>
  <c r="H2696" i="3" s="1"/>
  <c r="F2697" i="3"/>
  <c r="H2697" i="3" s="1"/>
  <c r="F2698" i="3"/>
  <c r="H2698" i="3" s="1"/>
  <c r="F2699" i="3"/>
  <c r="H2699" i="3" s="1"/>
  <c r="F2700" i="3"/>
  <c r="H2700" i="3" s="1"/>
  <c r="F2701" i="3"/>
  <c r="H2701" i="3" s="1"/>
  <c r="F2702" i="3"/>
  <c r="H2702" i="3" s="1"/>
  <c r="F2703" i="3"/>
  <c r="H2703" i="3" s="1"/>
  <c r="F2704" i="3"/>
  <c r="H2704" i="3" s="1"/>
  <c r="F2705" i="3"/>
  <c r="H2705" i="3" s="1"/>
  <c r="F2706" i="3"/>
  <c r="H2706" i="3" s="1"/>
  <c r="F2707" i="3"/>
  <c r="H2707" i="3" s="1"/>
  <c r="F2708" i="3"/>
  <c r="H2708" i="3" s="1"/>
  <c r="F2709" i="3"/>
  <c r="H2709" i="3" s="1"/>
  <c r="F2710" i="3"/>
  <c r="H2710" i="3" s="1"/>
  <c r="F2711" i="3"/>
  <c r="H2711" i="3" s="1"/>
  <c r="F2712" i="3"/>
  <c r="H2712" i="3" s="1"/>
  <c r="F2713" i="3"/>
  <c r="H2713" i="3" s="1"/>
  <c r="F2714" i="3"/>
  <c r="H2714" i="3" s="1"/>
  <c r="F2715" i="3"/>
  <c r="H2715" i="3" s="1"/>
  <c r="F2716" i="3"/>
  <c r="H2716" i="3" s="1"/>
  <c r="F2717" i="3"/>
  <c r="H2717" i="3" s="1"/>
  <c r="F2718" i="3"/>
  <c r="H2718" i="3" s="1"/>
  <c r="F2719" i="3"/>
  <c r="H2719" i="3" s="1"/>
  <c r="F2720" i="3"/>
  <c r="H2720" i="3" s="1"/>
  <c r="F2721" i="3"/>
  <c r="H2721" i="3" s="1"/>
  <c r="F2722" i="3"/>
  <c r="H2722" i="3" s="1"/>
  <c r="F2723" i="3"/>
  <c r="H2723" i="3" s="1"/>
  <c r="F2724" i="3"/>
  <c r="H2724" i="3" s="1"/>
  <c r="F2725" i="3"/>
  <c r="H2725" i="3" s="1"/>
  <c r="F2726" i="3"/>
  <c r="H2726" i="3" s="1"/>
  <c r="F2727" i="3"/>
  <c r="H2727" i="3" s="1"/>
  <c r="F2728" i="3"/>
  <c r="H2728" i="3" s="1"/>
  <c r="F2729" i="3"/>
  <c r="H2729" i="3" s="1"/>
  <c r="F2730" i="3"/>
  <c r="H2730" i="3" s="1"/>
  <c r="F2731" i="3"/>
  <c r="H2731" i="3" s="1"/>
  <c r="F2732" i="3"/>
  <c r="H2732" i="3" s="1"/>
  <c r="F2733" i="3"/>
  <c r="H2733" i="3" s="1"/>
  <c r="F2734" i="3"/>
  <c r="H2734" i="3" s="1"/>
  <c r="F2735" i="3"/>
  <c r="H2735" i="3" s="1"/>
  <c r="F2736" i="3"/>
  <c r="H2736" i="3" s="1"/>
  <c r="F2737" i="3"/>
  <c r="H2737" i="3" s="1"/>
  <c r="F2738" i="3"/>
  <c r="H2738" i="3" s="1"/>
  <c r="F2739" i="3"/>
  <c r="H2739" i="3" s="1"/>
  <c r="F2740" i="3"/>
  <c r="H2740" i="3" s="1"/>
  <c r="F2741" i="3"/>
  <c r="H2741" i="3" s="1"/>
  <c r="F2742" i="3"/>
  <c r="H2742" i="3" s="1"/>
  <c r="F2743" i="3"/>
  <c r="H2743" i="3" s="1"/>
  <c r="F2744" i="3"/>
  <c r="H2744" i="3" s="1"/>
  <c r="F2745" i="3"/>
  <c r="H2745" i="3" s="1"/>
  <c r="F2746" i="3"/>
  <c r="H2746" i="3" s="1"/>
  <c r="F2747" i="3"/>
  <c r="H2747" i="3" s="1"/>
  <c r="F2748" i="3"/>
  <c r="H2748" i="3" s="1"/>
  <c r="F2749" i="3"/>
  <c r="H2749" i="3" s="1"/>
  <c r="F2750" i="3"/>
  <c r="H2750" i="3" s="1"/>
  <c r="F2751" i="3"/>
  <c r="H2751" i="3" s="1"/>
  <c r="F2752" i="3"/>
  <c r="H2752" i="3" s="1"/>
  <c r="F2753" i="3"/>
  <c r="H2753" i="3" s="1"/>
  <c r="F2754" i="3"/>
  <c r="H2754" i="3" s="1"/>
  <c r="F2755" i="3"/>
  <c r="H2755" i="3" s="1"/>
  <c r="F2756" i="3"/>
  <c r="H2756" i="3" s="1"/>
  <c r="F2757" i="3"/>
  <c r="H2757" i="3" s="1"/>
  <c r="F2758" i="3"/>
  <c r="H2758" i="3" s="1"/>
  <c r="F2759" i="3"/>
  <c r="H2759" i="3" s="1"/>
  <c r="F2760" i="3"/>
  <c r="H2760" i="3" s="1"/>
  <c r="F2761" i="3"/>
  <c r="H2761" i="3" s="1"/>
  <c r="F2762" i="3"/>
  <c r="H2762" i="3" s="1"/>
  <c r="F2763" i="3"/>
  <c r="H2763" i="3" s="1"/>
  <c r="F2764" i="3"/>
  <c r="H2764" i="3" s="1"/>
  <c r="F2765" i="3"/>
  <c r="H2765" i="3" s="1"/>
  <c r="F2766" i="3"/>
  <c r="H2766" i="3" s="1"/>
  <c r="F2767" i="3"/>
  <c r="H2767" i="3" s="1"/>
  <c r="F2768" i="3"/>
  <c r="H2768" i="3" s="1"/>
  <c r="F2769" i="3"/>
  <c r="H2769" i="3" s="1"/>
  <c r="F2770" i="3"/>
  <c r="H2770" i="3" s="1"/>
  <c r="F2771" i="3"/>
  <c r="H2771" i="3" s="1"/>
  <c r="F2772" i="3"/>
  <c r="H2772" i="3" s="1"/>
  <c r="F2773" i="3"/>
  <c r="H2773" i="3" s="1"/>
  <c r="F2774" i="3"/>
  <c r="H2774" i="3" s="1"/>
  <c r="F2775" i="3"/>
  <c r="H2775" i="3" s="1"/>
  <c r="F2776" i="3"/>
  <c r="H2776" i="3" s="1"/>
  <c r="F2777" i="3"/>
  <c r="H2777" i="3" s="1"/>
  <c r="F2778" i="3"/>
  <c r="H2778" i="3" s="1"/>
  <c r="F2779" i="3"/>
  <c r="H2779" i="3" s="1"/>
  <c r="F2780" i="3"/>
  <c r="H2780" i="3" s="1"/>
  <c r="F2781" i="3"/>
  <c r="H2781" i="3" s="1"/>
  <c r="F2782" i="3"/>
  <c r="H2782" i="3" s="1"/>
  <c r="F2783" i="3"/>
  <c r="H2783" i="3" s="1"/>
  <c r="F2784" i="3"/>
  <c r="H2784" i="3" s="1"/>
  <c r="F2785" i="3"/>
  <c r="H2785" i="3" s="1"/>
  <c r="F2786" i="3"/>
  <c r="H2786" i="3" s="1"/>
  <c r="F2787" i="3"/>
  <c r="H2787" i="3" s="1"/>
  <c r="F2788" i="3"/>
  <c r="H2788" i="3" s="1"/>
  <c r="F2789" i="3"/>
  <c r="H2789" i="3" s="1"/>
  <c r="F2790" i="3"/>
  <c r="H2790" i="3" s="1"/>
  <c r="F2791" i="3"/>
  <c r="H2791" i="3" s="1"/>
  <c r="F2792" i="3"/>
  <c r="H2792" i="3" s="1"/>
  <c r="F2793" i="3"/>
  <c r="H2793" i="3" s="1"/>
  <c r="F2794" i="3"/>
  <c r="H2794" i="3" s="1"/>
  <c r="F2795" i="3"/>
  <c r="H2795" i="3" s="1"/>
  <c r="F2796" i="3"/>
  <c r="H2796" i="3" s="1"/>
  <c r="F2797" i="3"/>
  <c r="H2797" i="3" s="1"/>
  <c r="F2798" i="3"/>
  <c r="H2798" i="3" s="1"/>
  <c r="F2799" i="3"/>
  <c r="H2799" i="3" s="1"/>
  <c r="F2800" i="3"/>
  <c r="H2800" i="3" s="1"/>
  <c r="F2801" i="3"/>
  <c r="H2801" i="3" s="1"/>
  <c r="F2802" i="3"/>
  <c r="H2802" i="3" s="1"/>
  <c r="F2803" i="3"/>
  <c r="H2803" i="3" s="1"/>
  <c r="F2804" i="3"/>
  <c r="H2804" i="3" s="1"/>
  <c r="F2805" i="3"/>
  <c r="H2805" i="3" s="1"/>
  <c r="F2806" i="3"/>
  <c r="H2806" i="3" s="1"/>
  <c r="F2807" i="3"/>
  <c r="H2807" i="3" s="1"/>
  <c r="F2808" i="3"/>
  <c r="H2808" i="3" s="1"/>
  <c r="F2809" i="3"/>
  <c r="H2809" i="3" s="1"/>
  <c r="F2810" i="3"/>
  <c r="H2810" i="3" s="1"/>
  <c r="F2811" i="3"/>
  <c r="H2811" i="3" s="1"/>
  <c r="F2812" i="3"/>
  <c r="H2812" i="3" s="1"/>
  <c r="F2813" i="3"/>
  <c r="H2813" i="3" s="1"/>
  <c r="F2814" i="3"/>
  <c r="H2814" i="3" s="1"/>
  <c r="F2815" i="3"/>
  <c r="H2815" i="3" s="1"/>
  <c r="F2816" i="3"/>
  <c r="H2816" i="3" s="1"/>
  <c r="F2817" i="3"/>
  <c r="H2817" i="3" s="1"/>
  <c r="F2818" i="3"/>
  <c r="H2818" i="3" s="1"/>
  <c r="F2819" i="3"/>
  <c r="H2819" i="3" s="1"/>
  <c r="F2820" i="3"/>
  <c r="H2820" i="3" s="1"/>
  <c r="F2821" i="3"/>
  <c r="H2821" i="3" s="1"/>
  <c r="F2822" i="3"/>
  <c r="H2822" i="3" s="1"/>
  <c r="F2823" i="3"/>
  <c r="H2823" i="3" s="1"/>
  <c r="F2824" i="3"/>
  <c r="H2824" i="3" s="1"/>
  <c r="F2825" i="3"/>
  <c r="H2825" i="3" s="1"/>
  <c r="F2826" i="3"/>
  <c r="H2826" i="3" s="1"/>
  <c r="F2827" i="3"/>
  <c r="H2827" i="3" s="1"/>
  <c r="F2828" i="3"/>
  <c r="H2828" i="3" s="1"/>
  <c r="F2829" i="3"/>
  <c r="H2829" i="3" s="1"/>
  <c r="F2830" i="3"/>
  <c r="H2830" i="3" s="1"/>
  <c r="F2831" i="3"/>
  <c r="H2831" i="3" s="1"/>
  <c r="F2832" i="3"/>
  <c r="H2832" i="3" s="1"/>
  <c r="F2833" i="3"/>
  <c r="H2833" i="3" s="1"/>
  <c r="F2834" i="3"/>
  <c r="H2834" i="3" s="1"/>
  <c r="F2835" i="3"/>
  <c r="H2835" i="3" s="1"/>
  <c r="F2836" i="3"/>
  <c r="H2836" i="3" s="1"/>
  <c r="F2837" i="3"/>
  <c r="H2837" i="3" s="1"/>
  <c r="F2838" i="3"/>
  <c r="H2838" i="3" s="1"/>
  <c r="F2839" i="3"/>
  <c r="H2839" i="3" s="1"/>
  <c r="F2840" i="3"/>
  <c r="H2840" i="3" s="1"/>
  <c r="F2841" i="3"/>
  <c r="H2841" i="3" s="1"/>
  <c r="F2842" i="3"/>
  <c r="H2842" i="3" s="1"/>
  <c r="F2843" i="3"/>
  <c r="H2843" i="3" s="1"/>
  <c r="F2844" i="3"/>
  <c r="H2844" i="3" s="1"/>
  <c r="F2845" i="3"/>
  <c r="H2845" i="3" s="1"/>
  <c r="F2846" i="3"/>
  <c r="H2846" i="3" s="1"/>
  <c r="F2847" i="3"/>
  <c r="H2847" i="3" s="1"/>
  <c r="F2848" i="3"/>
  <c r="H2848" i="3" s="1"/>
  <c r="F2849" i="3"/>
  <c r="H2849" i="3" s="1"/>
  <c r="F2850" i="3"/>
  <c r="H2850" i="3" s="1"/>
  <c r="F2851" i="3"/>
  <c r="H2851" i="3" s="1"/>
  <c r="F2852" i="3"/>
  <c r="H2852" i="3" s="1"/>
  <c r="F2853" i="3"/>
  <c r="H2853" i="3" s="1"/>
  <c r="F2854" i="3"/>
  <c r="H2854" i="3" s="1"/>
  <c r="F2855" i="3"/>
  <c r="H2855" i="3" s="1"/>
  <c r="F2856" i="3"/>
  <c r="H2856" i="3" s="1"/>
  <c r="F2857" i="3"/>
  <c r="H2857" i="3" s="1"/>
  <c r="F2858" i="3"/>
  <c r="H2858" i="3" s="1"/>
  <c r="F2859" i="3"/>
  <c r="H2859" i="3" s="1"/>
  <c r="F2860" i="3"/>
  <c r="H2860" i="3" s="1"/>
  <c r="F2861" i="3"/>
  <c r="H2861" i="3" s="1"/>
  <c r="F2862" i="3"/>
  <c r="H2862" i="3" s="1"/>
  <c r="F2863" i="3"/>
  <c r="H2863" i="3" s="1"/>
  <c r="F2864" i="3"/>
  <c r="H2864" i="3" s="1"/>
  <c r="F2865" i="3"/>
  <c r="H2865" i="3" s="1"/>
  <c r="F2866" i="3"/>
  <c r="H2866" i="3" s="1"/>
  <c r="F2867" i="3"/>
  <c r="H2867" i="3" s="1"/>
  <c r="F2868" i="3"/>
  <c r="H2868" i="3" s="1"/>
  <c r="F2869" i="3"/>
  <c r="H2869" i="3" s="1"/>
  <c r="F2870" i="3"/>
  <c r="H2870" i="3" s="1"/>
  <c r="F2871" i="3"/>
  <c r="H2871" i="3" s="1"/>
  <c r="F2872" i="3"/>
  <c r="H2872" i="3" s="1"/>
  <c r="F2873" i="3"/>
  <c r="H2873" i="3" s="1"/>
  <c r="F2874" i="3"/>
  <c r="H2874" i="3" s="1"/>
  <c r="F2875" i="3"/>
  <c r="H2875" i="3" s="1"/>
  <c r="F2876" i="3"/>
  <c r="H2876" i="3" s="1"/>
  <c r="F2877" i="3"/>
  <c r="H2877" i="3" s="1"/>
  <c r="F2878" i="3"/>
  <c r="H2878" i="3" s="1"/>
  <c r="F2879" i="3"/>
  <c r="H2879" i="3" s="1"/>
  <c r="F2880" i="3"/>
  <c r="H2880" i="3" s="1"/>
  <c r="F2881" i="3"/>
  <c r="H2881" i="3" s="1"/>
  <c r="F2882" i="3"/>
  <c r="H2882" i="3" s="1"/>
  <c r="F2883" i="3"/>
  <c r="H2883" i="3" s="1"/>
  <c r="F2884" i="3"/>
  <c r="H2884" i="3" s="1"/>
  <c r="F2885" i="3"/>
  <c r="H2885" i="3" s="1"/>
  <c r="F2886" i="3"/>
  <c r="H2886" i="3" s="1"/>
  <c r="F2887" i="3"/>
  <c r="H2887" i="3" s="1"/>
  <c r="F2888" i="3"/>
  <c r="H2888" i="3" s="1"/>
  <c r="F2889" i="3"/>
  <c r="H2889" i="3" s="1"/>
  <c r="F2890" i="3"/>
  <c r="H2890" i="3" s="1"/>
  <c r="F2891" i="3"/>
  <c r="H2891" i="3" s="1"/>
  <c r="F2892" i="3"/>
  <c r="H2892" i="3" s="1"/>
  <c r="F2893" i="3"/>
  <c r="H2893" i="3" s="1"/>
  <c r="F2894" i="3"/>
  <c r="H2894" i="3" s="1"/>
  <c r="F2895" i="3"/>
  <c r="H2895" i="3" s="1"/>
  <c r="F2896" i="3"/>
  <c r="H2896" i="3" s="1"/>
  <c r="F2897" i="3"/>
  <c r="H2897" i="3" s="1"/>
  <c r="F2898" i="3"/>
  <c r="H2898" i="3" s="1"/>
  <c r="F2899" i="3"/>
  <c r="H2899" i="3" s="1"/>
  <c r="F2900" i="3"/>
  <c r="H2900" i="3" s="1"/>
  <c r="F2901" i="3"/>
  <c r="H2901" i="3" s="1"/>
  <c r="F2902" i="3"/>
  <c r="H2902" i="3" s="1"/>
  <c r="F2903" i="3"/>
  <c r="H2903" i="3" s="1"/>
  <c r="F2904" i="3"/>
  <c r="H2904" i="3" s="1"/>
  <c r="F2905" i="3"/>
  <c r="H2905" i="3" s="1"/>
  <c r="F2906" i="3"/>
  <c r="H2906" i="3" s="1"/>
  <c r="F2907" i="3"/>
  <c r="H2907" i="3" s="1"/>
  <c r="F2908" i="3"/>
  <c r="H2908" i="3" s="1"/>
  <c r="F2909" i="3"/>
  <c r="H2909" i="3" s="1"/>
  <c r="F2910" i="3"/>
  <c r="H2910" i="3" s="1"/>
  <c r="F2911" i="3"/>
  <c r="H2911" i="3" s="1"/>
  <c r="F2912" i="3"/>
  <c r="H2912" i="3" s="1"/>
  <c r="F2913" i="3"/>
  <c r="H2913" i="3" s="1"/>
  <c r="F2914" i="3"/>
  <c r="H2914" i="3" s="1"/>
  <c r="F2915" i="3"/>
  <c r="H2915" i="3" s="1"/>
  <c r="F2916" i="3"/>
  <c r="H2916" i="3" s="1"/>
  <c r="F2917" i="3"/>
  <c r="H2917" i="3" s="1"/>
  <c r="F2918" i="3"/>
  <c r="H2918" i="3" s="1"/>
  <c r="F2919" i="3"/>
  <c r="H2919" i="3" s="1"/>
  <c r="F2920" i="3"/>
  <c r="H2920" i="3" s="1"/>
  <c r="F2921" i="3"/>
  <c r="H2921" i="3" s="1"/>
  <c r="F2922" i="3"/>
  <c r="H2922" i="3" s="1"/>
  <c r="F2923" i="3"/>
  <c r="H2923" i="3" s="1"/>
  <c r="F2924" i="3"/>
  <c r="H2924" i="3" s="1"/>
  <c r="F2925" i="3"/>
  <c r="H2925" i="3" s="1"/>
  <c r="F2926" i="3"/>
  <c r="H2926" i="3" s="1"/>
  <c r="F2927" i="3"/>
  <c r="H2927" i="3" s="1"/>
  <c r="F2928" i="3"/>
  <c r="H2928" i="3" s="1"/>
  <c r="F2929" i="3"/>
  <c r="H2929" i="3" s="1"/>
  <c r="F2930" i="3"/>
  <c r="H2930" i="3" s="1"/>
  <c r="F2931" i="3"/>
  <c r="H2931" i="3" s="1"/>
  <c r="F2932" i="3"/>
  <c r="H2932" i="3" s="1"/>
  <c r="F2933" i="3"/>
  <c r="H2933" i="3" s="1"/>
  <c r="F2934" i="3"/>
  <c r="H2934" i="3" s="1"/>
  <c r="F2935" i="3"/>
  <c r="H2935" i="3" s="1"/>
  <c r="F2936" i="3"/>
  <c r="H2936" i="3" s="1"/>
  <c r="F2937" i="3"/>
  <c r="H2937" i="3" s="1"/>
  <c r="F2938" i="3"/>
  <c r="H2938" i="3" s="1"/>
  <c r="F2939" i="3"/>
  <c r="H2939" i="3" s="1"/>
  <c r="F2940" i="3"/>
  <c r="H2940" i="3" s="1"/>
  <c r="F2941" i="3"/>
  <c r="H2941" i="3" s="1"/>
  <c r="F2942" i="3"/>
  <c r="H2942" i="3" s="1"/>
  <c r="F2943" i="3"/>
  <c r="H2943" i="3" s="1"/>
  <c r="F2944" i="3"/>
  <c r="H2944" i="3" s="1"/>
  <c r="F2945" i="3"/>
  <c r="H2945" i="3" s="1"/>
  <c r="F2946" i="3"/>
  <c r="H2946" i="3" s="1"/>
  <c r="F2947" i="3"/>
  <c r="H2947" i="3" s="1"/>
  <c r="F2948" i="3"/>
  <c r="H2948" i="3" s="1"/>
  <c r="F2949" i="3"/>
  <c r="H2949" i="3" s="1"/>
  <c r="F2950" i="3"/>
  <c r="H2950" i="3" s="1"/>
  <c r="F2951" i="3"/>
  <c r="H2951" i="3" s="1"/>
  <c r="F2952" i="3"/>
  <c r="H2952" i="3" s="1"/>
  <c r="F2953" i="3"/>
  <c r="H2953" i="3" s="1"/>
  <c r="F2954" i="3"/>
  <c r="H2954" i="3" s="1"/>
  <c r="F2955" i="3"/>
  <c r="H2955" i="3" s="1"/>
  <c r="F2956" i="3"/>
  <c r="H2956" i="3" s="1"/>
  <c r="F2957" i="3"/>
  <c r="H2957" i="3" s="1"/>
  <c r="F2958" i="3"/>
  <c r="H2958" i="3" s="1"/>
  <c r="F2959" i="3"/>
  <c r="H2959" i="3" s="1"/>
  <c r="F2960" i="3"/>
  <c r="H2960" i="3" s="1"/>
  <c r="F2961" i="3"/>
  <c r="H2961" i="3" s="1"/>
  <c r="F2962" i="3"/>
  <c r="H2962" i="3" s="1"/>
  <c r="F2963" i="3"/>
  <c r="H2963" i="3" s="1"/>
  <c r="F2964" i="3"/>
  <c r="H2964" i="3" s="1"/>
  <c r="F2965" i="3"/>
  <c r="H2965" i="3" s="1"/>
  <c r="F2966" i="3"/>
  <c r="H2966" i="3" s="1"/>
  <c r="F2967" i="3"/>
  <c r="H2967" i="3" s="1"/>
  <c r="F2968" i="3"/>
  <c r="H2968" i="3" s="1"/>
  <c r="F2969" i="3"/>
  <c r="H2969" i="3" s="1"/>
  <c r="F2970" i="3"/>
  <c r="H2970" i="3" s="1"/>
  <c r="F2971" i="3"/>
  <c r="H2971" i="3" s="1"/>
  <c r="F2972" i="3"/>
  <c r="H2972" i="3" s="1"/>
  <c r="F2973" i="3"/>
  <c r="H2973" i="3" s="1"/>
  <c r="F2974" i="3"/>
  <c r="H2974" i="3" s="1"/>
  <c r="F2975" i="3"/>
  <c r="H2975" i="3" s="1"/>
  <c r="F2976" i="3"/>
  <c r="H2976" i="3" s="1"/>
  <c r="F2977" i="3"/>
  <c r="H2977" i="3" s="1"/>
  <c r="F2978" i="3"/>
  <c r="H2978" i="3" s="1"/>
  <c r="F2979" i="3"/>
  <c r="H2979" i="3" s="1"/>
  <c r="F2980" i="3"/>
  <c r="H2980" i="3" s="1"/>
  <c r="F2981" i="3"/>
  <c r="H2981" i="3" s="1"/>
  <c r="F2982" i="3"/>
  <c r="H2982" i="3" s="1"/>
  <c r="F2983" i="3"/>
  <c r="H2983" i="3" s="1"/>
  <c r="F2984" i="3"/>
  <c r="H2984" i="3" s="1"/>
  <c r="F2985" i="3"/>
  <c r="H2985" i="3" s="1"/>
  <c r="F2986" i="3"/>
  <c r="H2986" i="3" s="1"/>
  <c r="F2987" i="3"/>
  <c r="H2987" i="3" s="1"/>
  <c r="F2988" i="3"/>
  <c r="H2988" i="3" s="1"/>
  <c r="F2989" i="3"/>
  <c r="H2989" i="3" s="1"/>
  <c r="F2990" i="3"/>
  <c r="H2990" i="3" s="1"/>
  <c r="F2991" i="3"/>
  <c r="H2991" i="3" s="1"/>
  <c r="F2992" i="3"/>
  <c r="H2992" i="3" s="1"/>
  <c r="F2993" i="3"/>
  <c r="H2993" i="3" s="1"/>
  <c r="F2994" i="3"/>
  <c r="H2994" i="3" s="1"/>
  <c r="F2995" i="3"/>
  <c r="H2995" i="3" s="1"/>
  <c r="F2996" i="3"/>
  <c r="H2996" i="3" s="1"/>
  <c r="F2997" i="3"/>
  <c r="H2997" i="3" s="1"/>
  <c r="F2998" i="3"/>
  <c r="H2998" i="3" s="1"/>
  <c r="F2999" i="3"/>
  <c r="H2999" i="3" s="1"/>
  <c r="F3000" i="3"/>
  <c r="H3000" i="3" s="1"/>
  <c r="F3001" i="3"/>
  <c r="H3001" i="3" s="1"/>
  <c r="F3002" i="3"/>
  <c r="H3002" i="3" s="1"/>
  <c r="F3003" i="3"/>
  <c r="H3003" i="3" s="1"/>
  <c r="F3004" i="3"/>
  <c r="H3004" i="3" s="1"/>
  <c r="F3005" i="3"/>
  <c r="H3005" i="3" s="1"/>
  <c r="F3006" i="3"/>
  <c r="H3006" i="3" s="1"/>
  <c r="F3007" i="3"/>
  <c r="H3007" i="3" s="1"/>
  <c r="F3008" i="3"/>
  <c r="H3008" i="3" s="1"/>
  <c r="F3009" i="3"/>
  <c r="H3009" i="3" s="1"/>
  <c r="F3010" i="3"/>
  <c r="H3010" i="3" s="1"/>
  <c r="F3011" i="3"/>
  <c r="H3011" i="3" s="1"/>
  <c r="F3012" i="3"/>
  <c r="H3012" i="3" s="1"/>
  <c r="F3013" i="3"/>
  <c r="H3013" i="3" s="1"/>
  <c r="F3014" i="3"/>
  <c r="H3014" i="3" s="1"/>
  <c r="F3015" i="3"/>
  <c r="H3015" i="3" s="1"/>
  <c r="F3016" i="3"/>
  <c r="H3016" i="3" s="1"/>
  <c r="F3017" i="3"/>
  <c r="H3017" i="3" s="1"/>
  <c r="F3018" i="3"/>
  <c r="H3018" i="3" s="1"/>
  <c r="F3019" i="3"/>
  <c r="H3019" i="3" s="1"/>
  <c r="F3020" i="3"/>
  <c r="H3020" i="3" s="1"/>
  <c r="F3021" i="3"/>
  <c r="H3021" i="3" s="1"/>
  <c r="F3022" i="3"/>
  <c r="H3022" i="3" s="1"/>
  <c r="F3023" i="3"/>
  <c r="H3023" i="3" s="1"/>
  <c r="F3024" i="3"/>
  <c r="H3024" i="3" s="1"/>
  <c r="F3025" i="3"/>
  <c r="H3025" i="3" s="1"/>
  <c r="F3026" i="3"/>
  <c r="H3026" i="3" s="1"/>
  <c r="F3027" i="3"/>
  <c r="H3027" i="3" s="1"/>
  <c r="F3028" i="3"/>
  <c r="H3028" i="3" s="1"/>
  <c r="F3029" i="3"/>
  <c r="H3029" i="3" s="1"/>
  <c r="F3030" i="3"/>
  <c r="H3030" i="3" s="1"/>
  <c r="F3031" i="3"/>
  <c r="H3031" i="3" s="1"/>
  <c r="F3032" i="3"/>
  <c r="H3032" i="3" s="1"/>
  <c r="F3033" i="3"/>
  <c r="H3033" i="3" s="1"/>
  <c r="F3034" i="3"/>
  <c r="H3034" i="3" s="1"/>
  <c r="F3035" i="3"/>
  <c r="H3035" i="3" s="1"/>
  <c r="F3036" i="3"/>
  <c r="H3036" i="3" s="1"/>
  <c r="F3037" i="3"/>
  <c r="H3037" i="3" s="1"/>
  <c r="F3038" i="3"/>
  <c r="H3038" i="3" s="1"/>
  <c r="F3039" i="3"/>
  <c r="H3039" i="3" s="1"/>
  <c r="F3040" i="3"/>
  <c r="H3040" i="3" s="1"/>
  <c r="F3041" i="3"/>
  <c r="H3041" i="3" s="1"/>
  <c r="F3042" i="3"/>
  <c r="H3042" i="3" s="1"/>
  <c r="F3043" i="3"/>
  <c r="H3043" i="3" s="1"/>
  <c r="F3044" i="3"/>
  <c r="H3044" i="3" s="1"/>
  <c r="F3045" i="3"/>
  <c r="H3045" i="3" s="1"/>
  <c r="F3046" i="3"/>
  <c r="H3046" i="3" s="1"/>
  <c r="F3047" i="3"/>
  <c r="H3047" i="3" s="1"/>
  <c r="F3048" i="3"/>
  <c r="H3048" i="3" s="1"/>
  <c r="F3049" i="3"/>
  <c r="H3049" i="3" s="1"/>
  <c r="F3050" i="3"/>
  <c r="H3050" i="3" s="1"/>
  <c r="F3051" i="3"/>
  <c r="H3051" i="3" s="1"/>
  <c r="F3052" i="3"/>
  <c r="H3052" i="3" s="1"/>
  <c r="F3053" i="3"/>
  <c r="H3053" i="3" s="1"/>
  <c r="F3054" i="3"/>
  <c r="H3054" i="3" s="1"/>
  <c r="F3055" i="3"/>
  <c r="H3055" i="3" s="1"/>
  <c r="F3056" i="3"/>
  <c r="H3056" i="3" s="1"/>
  <c r="F3057" i="3"/>
  <c r="H3057" i="3" s="1"/>
  <c r="F3058" i="3"/>
  <c r="H3058" i="3" s="1"/>
  <c r="F3059" i="3"/>
  <c r="H3059" i="3" s="1"/>
  <c r="F3060" i="3"/>
  <c r="H3060" i="3" s="1"/>
  <c r="F3061" i="3"/>
  <c r="H3061" i="3" s="1"/>
  <c r="F3062" i="3"/>
  <c r="H3062" i="3" s="1"/>
  <c r="F3063" i="3"/>
  <c r="H3063" i="3" s="1"/>
  <c r="F3064" i="3"/>
  <c r="H3064" i="3" s="1"/>
  <c r="F3065" i="3"/>
  <c r="H3065" i="3" s="1"/>
  <c r="F3066" i="3"/>
  <c r="H3066" i="3" s="1"/>
  <c r="F3067" i="3"/>
  <c r="H3067" i="3" s="1"/>
  <c r="F3068" i="3"/>
  <c r="H3068" i="3" s="1"/>
  <c r="F3069" i="3"/>
  <c r="H3069" i="3" s="1"/>
  <c r="F3070" i="3"/>
  <c r="H3070" i="3" s="1"/>
  <c r="F3071" i="3"/>
  <c r="H3071" i="3" s="1"/>
  <c r="F3072" i="3"/>
  <c r="H3072" i="3" s="1"/>
  <c r="F3073" i="3"/>
  <c r="H3073" i="3" s="1"/>
  <c r="F3074" i="3"/>
  <c r="H3074" i="3" s="1"/>
  <c r="F3075" i="3"/>
  <c r="H3075" i="3" s="1"/>
  <c r="F3076" i="3"/>
  <c r="H3076" i="3" s="1"/>
  <c r="F3077" i="3"/>
  <c r="H3077" i="3" s="1"/>
  <c r="F3078" i="3"/>
  <c r="H3078" i="3" s="1"/>
  <c r="F3079" i="3"/>
  <c r="H3079" i="3" s="1"/>
  <c r="F3080" i="3"/>
  <c r="H3080" i="3" s="1"/>
  <c r="F3081" i="3"/>
  <c r="H3081" i="3" s="1"/>
  <c r="F3082" i="3"/>
  <c r="H3082" i="3" s="1"/>
  <c r="F3083" i="3"/>
  <c r="H3083" i="3" s="1"/>
  <c r="F3084" i="3"/>
  <c r="H3084" i="3" s="1"/>
  <c r="F3085" i="3"/>
  <c r="H3085" i="3" s="1"/>
  <c r="F3086" i="3"/>
  <c r="H3086" i="3" s="1"/>
  <c r="F3087" i="3"/>
  <c r="H3087" i="3" s="1"/>
  <c r="F3088" i="3"/>
  <c r="H3088" i="3" s="1"/>
  <c r="F3089" i="3"/>
  <c r="H3089" i="3" s="1"/>
  <c r="F3090" i="3"/>
  <c r="H3090" i="3" s="1"/>
  <c r="F3091" i="3"/>
  <c r="H3091" i="3" s="1"/>
  <c r="F3092" i="3"/>
  <c r="H3092" i="3" s="1"/>
  <c r="F3093" i="3"/>
  <c r="H3093" i="3" s="1"/>
  <c r="F3094" i="3"/>
  <c r="H3094" i="3" s="1"/>
  <c r="F3095" i="3"/>
  <c r="H3095" i="3" s="1"/>
  <c r="F3096" i="3"/>
  <c r="H3096" i="3" s="1"/>
  <c r="F3097" i="3"/>
  <c r="H3097" i="3" s="1"/>
  <c r="F3098" i="3"/>
  <c r="H3098" i="3" s="1"/>
  <c r="F3099" i="3"/>
  <c r="H3099" i="3" s="1"/>
  <c r="F3100" i="3"/>
  <c r="H3100" i="3" s="1"/>
  <c r="F3101" i="3"/>
  <c r="H3101" i="3" s="1"/>
  <c r="F3102" i="3"/>
  <c r="H3102" i="3" s="1"/>
  <c r="F3103" i="3"/>
  <c r="H3103" i="3" s="1"/>
  <c r="F3104" i="3"/>
  <c r="H3104" i="3" s="1"/>
  <c r="F3105" i="3"/>
  <c r="H3105" i="3" s="1"/>
  <c r="F3106" i="3"/>
  <c r="H3106" i="3" s="1"/>
  <c r="F3107" i="3"/>
  <c r="H3107" i="3" s="1"/>
  <c r="F3108" i="3"/>
  <c r="H3108" i="3" s="1"/>
  <c r="F3109" i="3"/>
  <c r="H3109" i="3" s="1"/>
  <c r="F3110" i="3"/>
  <c r="H3110" i="3" s="1"/>
  <c r="F3111" i="3"/>
  <c r="H3111" i="3" s="1"/>
  <c r="F3112" i="3"/>
  <c r="H3112" i="3" s="1"/>
  <c r="F3113" i="3"/>
  <c r="H3113" i="3" s="1"/>
  <c r="F3114" i="3"/>
  <c r="H3114" i="3" s="1"/>
  <c r="F3115" i="3"/>
  <c r="H3115" i="3" s="1"/>
  <c r="F3116" i="3"/>
  <c r="H3116" i="3" s="1"/>
  <c r="F3117" i="3"/>
  <c r="H3117" i="3" s="1"/>
  <c r="F3118" i="3"/>
  <c r="H3118" i="3" s="1"/>
  <c r="F3119" i="3"/>
  <c r="H3119" i="3" s="1"/>
  <c r="F3120" i="3"/>
  <c r="H3120" i="3" s="1"/>
  <c r="F3121" i="3"/>
  <c r="H3121" i="3" s="1"/>
  <c r="F3122" i="3"/>
  <c r="H3122" i="3" s="1"/>
  <c r="F3123" i="3"/>
  <c r="H3123" i="3" s="1"/>
  <c r="F3124" i="3"/>
  <c r="H3124" i="3" s="1"/>
  <c r="F3125" i="3"/>
  <c r="H3125" i="3" s="1"/>
  <c r="F3126" i="3"/>
  <c r="H3126" i="3" s="1"/>
  <c r="F3127" i="3"/>
  <c r="H3127" i="3" s="1"/>
  <c r="F3128" i="3"/>
  <c r="H3128" i="3" s="1"/>
  <c r="F3129" i="3"/>
  <c r="H3129" i="3" s="1"/>
  <c r="F3130" i="3"/>
  <c r="H3130" i="3" s="1"/>
  <c r="F3131" i="3"/>
  <c r="H3131" i="3" s="1"/>
  <c r="F3132" i="3"/>
  <c r="H3132" i="3" s="1"/>
  <c r="F3133" i="3"/>
  <c r="H3133" i="3" s="1"/>
  <c r="F3134" i="3"/>
  <c r="H3134" i="3" s="1"/>
  <c r="F3135" i="3"/>
  <c r="H3135" i="3" s="1"/>
  <c r="F3136" i="3"/>
  <c r="H3136" i="3" s="1"/>
  <c r="F3137" i="3"/>
  <c r="H3137" i="3" s="1"/>
  <c r="F3138" i="3"/>
  <c r="H3138" i="3" s="1"/>
  <c r="F3139" i="3"/>
  <c r="H3139" i="3" s="1"/>
  <c r="F3140" i="3"/>
  <c r="H3140" i="3" s="1"/>
  <c r="F3141" i="3"/>
  <c r="H3141" i="3" s="1"/>
  <c r="F3142" i="3"/>
  <c r="H3142" i="3" s="1"/>
  <c r="F3143" i="3"/>
  <c r="H3143" i="3" s="1"/>
  <c r="F2" i="3"/>
  <c r="H2" i="3" s="1"/>
  <c r="F51" i="2" l="1"/>
  <c r="F49" i="2"/>
  <c r="F48" i="2"/>
  <c r="F47" i="2"/>
  <c r="F41" i="2"/>
  <c r="F40" i="2"/>
  <c r="F39" i="2"/>
  <c r="F35" i="2"/>
  <c r="F34" i="2"/>
  <c r="F33" i="2"/>
  <c r="F32" i="2"/>
  <c r="F31" i="2"/>
  <c r="F30" i="2"/>
  <c r="F25" i="2"/>
  <c r="F24" i="2"/>
  <c r="F23" i="2"/>
  <c r="F22" i="2"/>
  <c r="F21" i="2"/>
  <c r="F15" i="2"/>
  <c r="F13" i="2"/>
  <c r="F12" i="2"/>
  <c r="F10" i="2"/>
  <c r="F9" i="2"/>
  <c r="F8" i="2"/>
  <c r="F7" i="2"/>
  <c r="F6" i="2"/>
  <c r="F4" i="2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C3" i="2"/>
  <c r="C4" i="2"/>
  <c r="C5" i="2"/>
  <c r="C6" i="2"/>
  <c r="C7" i="2"/>
  <c r="C8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2" i="2"/>
  <c r="C9" i="2" l="1"/>
  <c r="C52" i="2"/>
  <c r="D2" i="2"/>
  <c r="E2" i="2" s="1"/>
  <c r="C48" i="2" l="1"/>
  <c r="C44" i="2"/>
  <c r="C42" i="2"/>
  <c r="C40" i="2"/>
  <c r="C39" i="2"/>
  <c r="C34" i="2"/>
  <c r="C31" i="2"/>
  <c r="C18" i="2"/>
  <c r="C12" i="2"/>
  <c r="C10" i="2"/>
  <c r="D10" i="2" s="1"/>
  <c r="E10" i="2" s="1"/>
  <c r="C45" i="2"/>
  <c r="C41" i="2"/>
  <c r="C38" i="2"/>
  <c r="C37" i="2"/>
  <c r="C33" i="2"/>
  <c r="C30" i="2"/>
  <c r="C27" i="2"/>
  <c r="C24" i="2"/>
  <c r="C15" i="2"/>
  <c r="C14" i="2"/>
  <c r="C13" i="2"/>
  <c r="C36" i="2"/>
  <c r="C35" i="2"/>
  <c r="C32" i="2"/>
  <c r="C29" i="2"/>
  <c r="C28" i="2"/>
  <c r="C25" i="2"/>
  <c r="C51" i="2"/>
  <c r="C49" i="2"/>
  <c r="C47" i="2"/>
  <c r="C43" i="2"/>
  <c r="C50" i="2"/>
  <c r="C46" i="2"/>
  <c r="C26" i="2"/>
  <c r="C23" i="2"/>
  <c r="C22" i="2"/>
  <c r="C21" i="2"/>
  <c r="C20" i="2"/>
  <c r="C19" i="2"/>
  <c r="C17" i="2"/>
  <c r="C16" i="2"/>
  <c r="C11" i="2"/>
  <c r="F2" i="2"/>
  <c r="Q321" i="1"/>
  <c r="Q2" i="1" l="1"/>
  <c r="Q6" i="1"/>
  <c r="Q10" i="1"/>
  <c r="Q14" i="1"/>
  <c r="Q18" i="1"/>
  <c r="Q22" i="1"/>
  <c r="Q26" i="1"/>
  <c r="Q30" i="1"/>
  <c r="Q34" i="1"/>
  <c r="Q38" i="1"/>
  <c r="Q42" i="1"/>
  <c r="Q46" i="1"/>
  <c r="Q50" i="1"/>
  <c r="Q54" i="1"/>
  <c r="Q58" i="1"/>
  <c r="Q62" i="1"/>
  <c r="Q66" i="1"/>
  <c r="Q3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67" i="1"/>
  <c r="Q4" i="1"/>
  <c r="Q8" i="1"/>
  <c r="Q12" i="1"/>
  <c r="Q16" i="1"/>
  <c r="Q20" i="1"/>
  <c r="Q24" i="1"/>
  <c r="Q28" i="1"/>
  <c r="Q32" i="1"/>
  <c r="Q36" i="1"/>
  <c r="Q40" i="1"/>
  <c r="Q44" i="1"/>
  <c r="Q48" i="1"/>
  <c r="Q52" i="1"/>
  <c r="Q56" i="1"/>
  <c r="Q60" i="1"/>
  <c r="Q64" i="1"/>
  <c r="Q68" i="1"/>
  <c r="Q5" i="1"/>
  <c r="Q9" i="1"/>
  <c r="Q13" i="1"/>
  <c r="Q17" i="1"/>
  <c r="Q21" i="1"/>
  <c r="Q25" i="1"/>
  <c r="Q29" i="1"/>
  <c r="Q33" i="1"/>
  <c r="Q37" i="1"/>
  <c r="Q41" i="1"/>
  <c r="Q45" i="1"/>
  <c r="Q49" i="1"/>
  <c r="Q53" i="1"/>
  <c r="Q57" i="1"/>
  <c r="Q61" i="1"/>
  <c r="Q65" i="1"/>
  <c r="D4" i="2"/>
  <c r="E4" i="2" s="1"/>
  <c r="D11" i="2"/>
  <c r="E11" i="2" s="1"/>
  <c r="F11" i="2"/>
  <c r="D20" i="2"/>
  <c r="E20" i="2" s="1"/>
  <c r="F20" i="2"/>
  <c r="D26" i="2"/>
  <c r="E26" i="2" s="1"/>
  <c r="F26" i="2"/>
  <c r="D28" i="2"/>
  <c r="E28" i="2" s="1"/>
  <c r="F28" i="2"/>
  <c r="D36" i="2"/>
  <c r="E36" i="2" s="1"/>
  <c r="F36" i="2"/>
  <c r="D14" i="2"/>
  <c r="E14" i="2" s="1"/>
  <c r="F14" i="2"/>
  <c r="D30" i="2"/>
  <c r="E30" i="2" s="1"/>
  <c r="D41" i="2"/>
  <c r="E41" i="2" s="1"/>
  <c r="D31" i="2"/>
  <c r="E31" i="2" s="1"/>
  <c r="D42" i="2"/>
  <c r="E42" i="2" s="1"/>
  <c r="F42" i="2"/>
  <c r="D52" i="2"/>
  <c r="E52" i="2" s="1"/>
  <c r="F52" i="2"/>
  <c r="D6" i="2"/>
  <c r="E6" i="2" s="1"/>
  <c r="D7" i="2"/>
  <c r="E7" i="2" s="1"/>
  <c r="D16" i="2"/>
  <c r="E16" i="2" s="1"/>
  <c r="F16" i="2"/>
  <c r="D21" i="2"/>
  <c r="E21" i="2" s="1"/>
  <c r="D46" i="2"/>
  <c r="E46" i="2" s="1"/>
  <c r="F46" i="2"/>
  <c r="D29" i="2"/>
  <c r="E29" i="2" s="1"/>
  <c r="F29" i="2"/>
  <c r="D43" i="2"/>
  <c r="E43" i="2" s="1"/>
  <c r="F43" i="2"/>
  <c r="D15" i="2"/>
  <c r="E15" i="2" s="1"/>
  <c r="D33" i="2"/>
  <c r="E33" i="2" s="1"/>
  <c r="D45" i="2"/>
  <c r="E45" i="2" s="1"/>
  <c r="F45" i="2"/>
  <c r="D34" i="2"/>
  <c r="E34" i="2" s="1"/>
  <c r="D44" i="2"/>
  <c r="E44" i="2" s="1"/>
  <c r="F44" i="2"/>
  <c r="D49" i="2"/>
  <c r="E49" i="2" s="1"/>
  <c r="D3" i="2"/>
  <c r="E3" i="2" s="1"/>
  <c r="F3" i="2"/>
  <c r="D8" i="2"/>
  <c r="E8" i="2" s="1"/>
  <c r="D17" i="2"/>
  <c r="E17" i="2" s="1"/>
  <c r="F17" i="2"/>
  <c r="D22" i="2"/>
  <c r="E22" i="2" s="1"/>
  <c r="D50" i="2"/>
  <c r="E50" i="2" s="1"/>
  <c r="F50" i="2"/>
  <c r="D32" i="2"/>
  <c r="E32" i="2" s="1"/>
  <c r="D47" i="2"/>
  <c r="E47" i="2" s="1"/>
  <c r="D24" i="2"/>
  <c r="E24" i="2" s="1"/>
  <c r="D37" i="2"/>
  <c r="E37" i="2" s="1"/>
  <c r="F37" i="2"/>
  <c r="D12" i="2"/>
  <c r="E12" i="2" s="1"/>
  <c r="D39" i="2"/>
  <c r="E39" i="2" s="1"/>
  <c r="D48" i="2"/>
  <c r="E48" i="2" s="1"/>
  <c r="D5" i="2"/>
  <c r="E5" i="2" s="1"/>
  <c r="F5" i="2"/>
  <c r="D9" i="2"/>
  <c r="E9" i="2" s="1"/>
  <c r="D19" i="2"/>
  <c r="E19" i="2" s="1"/>
  <c r="F19" i="2"/>
  <c r="D23" i="2"/>
  <c r="E23" i="2" s="1"/>
  <c r="D25" i="2"/>
  <c r="E25" i="2" s="1"/>
  <c r="D35" i="2"/>
  <c r="E35" i="2" s="1"/>
  <c r="D13" i="2"/>
  <c r="E13" i="2" s="1"/>
  <c r="D27" i="2"/>
  <c r="E27" i="2" s="1"/>
  <c r="F27" i="2"/>
  <c r="D38" i="2"/>
  <c r="E38" i="2" s="1"/>
  <c r="F38" i="2"/>
  <c r="D18" i="2"/>
  <c r="E18" i="2" s="1"/>
  <c r="F18" i="2"/>
  <c r="D40" i="2"/>
  <c r="E40" i="2" s="1"/>
  <c r="D51" i="2"/>
  <c r="E51" i="2" s="1"/>
  <c r="Q2133" i="1" l="1"/>
  <c r="Q2137" i="1"/>
  <c r="Q2141" i="1"/>
  <c r="Q2145" i="1"/>
  <c r="Q2149" i="1"/>
  <c r="Q2153" i="1"/>
  <c r="Q2157" i="1"/>
  <c r="Q2161" i="1"/>
  <c r="Q2165" i="1"/>
  <c r="Q2169" i="1"/>
  <c r="Q2173" i="1"/>
  <c r="Q2177" i="1"/>
  <c r="Q2181" i="1"/>
  <c r="Q2185" i="1"/>
  <c r="Q2189" i="1"/>
  <c r="Q2193" i="1"/>
  <c r="Q2197" i="1"/>
  <c r="Q2201" i="1"/>
  <c r="Q2205" i="1"/>
  <c r="Q2134" i="1"/>
  <c r="Q2138" i="1"/>
  <c r="Q2142" i="1"/>
  <c r="Q2146" i="1"/>
  <c r="Q2150" i="1"/>
  <c r="Q2154" i="1"/>
  <c r="Q2158" i="1"/>
  <c r="Q2162" i="1"/>
  <c r="Q2166" i="1"/>
  <c r="Q2170" i="1"/>
  <c r="Q2174" i="1"/>
  <c r="Q2178" i="1"/>
  <c r="Q2182" i="1"/>
  <c r="Q2186" i="1"/>
  <c r="Q2190" i="1"/>
  <c r="Q2194" i="1"/>
  <c r="Q2198" i="1"/>
  <c r="Q2202" i="1"/>
  <c r="Q2206" i="1"/>
  <c r="Q2135" i="1"/>
  <c r="Q2139" i="1"/>
  <c r="Q2143" i="1"/>
  <c r="Q2147" i="1"/>
  <c r="Q2151" i="1"/>
  <c r="Q2155" i="1"/>
  <c r="Q2159" i="1"/>
  <c r="Q2163" i="1"/>
  <c r="Q2167" i="1"/>
  <c r="Q2171" i="1"/>
  <c r="Q2175" i="1"/>
  <c r="Q2179" i="1"/>
  <c r="Q2183" i="1"/>
  <c r="Q2187" i="1"/>
  <c r="Q2191" i="1"/>
  <c r="Q2195" i="1"/>
  <c r="Q2199" i="1"/>
  <c r="Q2203" i="1"/>
  <c r="Q2207" i="1"/>
  <c r="Q2132" i="1"/>
  <c r="Q2136" i="1"/>
  <c r="Q2140" i="1"/>
  <c r="Q2144" i="1"/>
  <c r="Q2148" i="1"/>
  <c r="Q2152" i="1"/>
  <c r="Q2156" i="1"/>
  <c r="Q2160" i="1"/>
  <c r="Q2164" i="1"/>
  <c r="Q2168" i="1"/>
  <c r="Q2172" i="1"/>
  <c r="Q2176" i="1"/>
  <c r="Q2180" i="1"/>
  <c r="Q2184" i="1"/>
  <c r="Q2188" i="1"/>
  <c r="Q2192" i="1"/>
  <c r="Q2196" i="1"/>
  <c r="Q2200" i="1"/>
  <c r="Q2204" i="1"/>
  <c r="Q2208" i="1"/>
  <c r="Q551" i="1"/>
  <c r="Q548" i="1"/>
  <c r="Q549" i="1"/>
  <c r="Q550" i="1"/>
  <c r="Q1317" i="1"/>
  <c r="Q1321" i="1"/>
  <c r="Q1325" i="1"/>
  <c r="Q1329" i="1"/>
  <c r="Q1333" i="1"/>
  <c r="Q1337" i="1"/>
  <c r="Q1341" i="1"/>
  <c r="Q1345" i="1"/>
  <c r="Q1349" i="1"/>
  <c r="Q1353" i="1"/>
  <c r="Q1357" i="1"/>
  <c r="Q1361" i="1"/>
  <c r="Q1365" i="1"/>
  <c r="Q1369" i="1"/>
  <c r="Q1373" i="1"/>
  <c r="Q1377" i="1"/>
  <c r="Q1381" i="1"/>
  <c r="Q1385" i="1"/>
  <c r="Q1389" i="1"/>
  <c r="Q1393" i="1"/>
  <c r="Q1397" i="1"/>
  <c r="Q1401" i="1"/>
  <c r="Q1318" i="1"/>
  <c r="Q1322" i="1"/>
  <c r="Q1326" i="1"/>
  <c r="Q1330" i="1"/>
  <c r="Q1334" i="1"/>
  <c r="Q1338" i="1"/>
  <c r="Q1342" i="1"/>
  <c r="Q1346" i="1"/>
  <c r="Q1350" i="1"/>
  <c r="Q1354" i="1"/>
  <c r="Q1358" i="1"/>
  <c r="Q1362" i="1"/>
  <c r="Q1366" i="1"/>
  <c r="Q1370" i="1"/>
  <c r="Q1374" i="1"/>
  <c r="Q1378" i="1"/>
  <c r="Q1382" i="1"/>
  <c r="Q1386" i="1"/>
  <c r="Q1390" i="1"/>
  <c r="Q1394" i="1"/>
  <c r="Q1398" i="1"/>
  <c r="Q1315" i="1"/>
  <c r="Q1319" i="1"/>
  <c r="Q1323" i="1"/>
  <c r="Q1327" i="1"/>
  <c r="Q1331" i="1"/>
  <c r="Q1335" i="1"/>
  <c r="Q1339" i="1"/>
  <c r="Q1343" i="1"/>
  <c r="Q1347" i="1"/>
  <c r="Q1351" i="1"/>
  <c r="Q1355" i="1"/>
  <c r="Q1359" i="1"/>
  <c r="Q1363" i="1"/>
  <c r="Q1367" i="1"/>
  <c r="Q1371" i="1"/>
  <c r="Q1375" i="1"/>
  <c r="Q1379" i="1"/>
  <c r="Q1383" i="1"/>
  <c r="Q1387" i="1"/>
  <c r="Q1391" i="1"/>
  <c r="Q1395" i="1"/>
  <c r="Q1399" i="1"/>
  <c r="Q1316" i="1"/>
  <c r="Q1320" i="1"/>
  <c r="Q1324" i="1"/>
  <c r="Q1328" i="1"/>
  <c r="Q1332" i="1"/>
  <c r="Q1336" i="1"/>
  <c r="Q1340" i="1"/>
  <c r="Q1344" i="1"/>
  <c r="Q1348" i="1"/>
  <c r="Q1352" i="1"/>
  <c r="Q1356" i="1"/>
  <c r="Q1360" i="1"/>
  <c r="Q1364" i="1"/>
  <c r="Q1368" i="1"/>
  <c r="Q1372" i="1"/>
  <c r="Q1376" i="1"/>
  <c r="Q1380" i="1"/>
  <c r="Q1384" i="1"/>
  <c r="Q1388" i="1"/>
  <c r="Q1392" i="1"/>
  <c r="Q1396" i="1"/>
  <c r="Q1400" i="1"/>
  <c r="Q994" i="1"/>
  <c r="Q998" i="1"/>
  <c r="Q1002" i="1"/>
  <c r="Q1006" i="1"/>
  <c r="Q1010" i="1"/>
  <c r="Q1014" i="1"/>
  <c r="Q1018" i="1"/>
  <c r="Q1022" i="1"/>
  <c r="Q1026" i="1"/>
  <c r="Q1030" i="1"/>
  <c r="Q1034" i="1"/>
  <c r="Q1038" i="1"/>
  <c r="Q1042" i="1"/>
  <c r="Q1046" i="1"/>
  <c r="Q1050" i="1"/>
  <c r="Q1054" i="1"/>
  <c r="Q1058" i="1"/>
  <c r="Q1062" i="1"/>
  <c r="Q1066" i="1"/>
  <c r="Q1070" i="1"/>
  <c r="Q1074" i="1"/>
  <c r="Q1078" i="1"/>
  <c r="Q1082" i="1"/>
  <c r="Q1086" i="1"/>
  <c r="Q1090" i="1"/>
  <c r="Q1094" i="1"/>
  <c r="Q1098" i="1"/>
  <c r="Q1102" i="1"/>
  <c r="Q1106" i="1"/>
  <c r="Q1110" i="1"/>
  <c r="Q995" i="1"/>
  <c r="Q999" i="1"/>
  <c r="Q1003" i="1"/>
  <c r="Q1007" i="1"/>
  <c r="Q1011" i="1"/>
  <c r="Q1015" i="1"/>
  <c r="Q1019" i="1"/>
  <c r="Q1023" i="1"/>
  <c r="Q1027" i="1"/>
  <c r="Q1031" i="1"/>
  <c r="Q1035" i="1"/>
  <c r="Q1039" i="1"/>
  <c r="Q1043" i="1"/>
  <c r="Q1047" i="1"/>
  <c r="Q1051" i="1"/>
  <c r="Q1055" i="1"/>
  <c r="Q1059" i="1"/>
  <c r="Q1063" i="1"/>
  <c r="Q1067" i="1"/>
  <c r="Q1071" i="1"/>
  <c r="Q1075" i="1"/>
  <c r="Q1079" i="1"/>
  <c r="Q1083" i="1"/>
  <c r="Q1087" i="1"/>
  <c r="Q1091" i="1"/>
  <c r="Q1095" i="1"/>
  <c r="Q1099" i="1"/>
  <c r="Q1103" i="1"/>
  <c r="Q1107" i="1"/>
  <c r="Q1111" i="1"/>
  <c r="Q996" i="1"/>
  <c r="Q1000" i="1"/>
  <c r="Q1004" i="1"/>
  <c r="Q1008" i="1"/>
  <c r="Q1012" i="1"/>
  <c r="Q1016" i="1"/>
  <c r="Q1020" i="1"/>
  <c r="Q1024" i="1"/>
  <c r="Q1028" i="1"/>
  <c r="Q1032" i="1"/>
  <c r="Q1036" i="1"/>
  <c r="Q1040" i="1"/>
  <c r="Q1044" i="1"/>
  <c r="Q1048" i="1"/>
  <c r="Q1052" i="1"/>
  <c r="Q1056" i="1"/>
  <c r="Q1060" i="1"/>
  <c r="Q1064" i="1"/>
  <c r="Q1068" i="1"/>
  <c r="Q1072" i="1"/>
  <c r="Q1076" i="1"/>
  <c r="Q1080" i="1"/>
  <c r="Q1084" i="1"/>
  <c r="Q1088" i="1"/>
  <c r="Q1092" i="1"/>
  <c r="Q1096" i="1"/>
  <c r="Q1100" i="1"/>
  <c r="Q1104" i="1"/>
  <c r="Q1108" i="1"/>
  <c r="Q1112" i="1"/>
  <c r="Q997" i="1"/>
  <c r="Q1001" i="1"/>
  <c r="Q1005" i="1"/>
  <c r="Q1009" i="1"/>
  <c r="Q1013" i="1"/>
  <c r="Q1017" i="1"/>
  <c r="Q1021" i="1"/>
  <c r="Q1025" i="1"/>
  <c r="Q1029" i="1"/>
  <c r="Q1033" i="1"/>
  <c r="Q1037" i="1"/>
  <c r="Q1041" i="1"/>
  <c r="Q1045" i="1"/>
  <c r="Q1049" i="1"/>
  <c r="Q1053" i="1"/>
  <c r="Q1057" i="1"/>
  <c r="Q1061" i="1"/>
  <c r="Q1065" i="1"/>
  <c r="Q1069" i="1"/>
  <c r="Q1073" i="1"/>
  <c r="Q1077" i="1"/>
  <c r="Q1081" i="1"/>
  <c r="Q1085" i="1"/>
  <c r="Q1089" i="1"/>
  <c r="Q1093" i="1"/>
  <c r="Q1097" i="1"/>
  <c r="Q1101" i="1"/>
  <c r="Q1105" i="1"/>
  <c r="Q1109" i="1"/>
  <c r="Q1113" i="1"/>
  <c r="Q114" i="1"/>
  <c r="Q118" i="1"/>
  <c r="Q122" i="1"/>
  <c r="Q126" i="1"/>
  <c r="Q130" i="1"/>
  <c r="Q134" i="1"/>
  <c r="Q138" i="1"/>
  <c r="Q142" i="1"/>
  <c r="Q146" i="1"/>
  <c r="Q150" i="1"/>
  <c r="Q154" i="1"/>
  <c r="Q158" i="1"/>
  <c r="Q162" i="1"/>
  <c r="Q166" i="1"/>
  <c r="Q170" i="1"/>
  <c r="Q174" i="1"/>
  <c r="Q178" i="1"/>
  <c r="Q182" i="1"/>
  <c r="Q186" i="1"/>
  <c r="Q115" i="1"/>
  <c r="Q119" i="1"/>
  <c r="Q123" i="1"/>
  <c r="Q127" i="1"/>
  <c r="Q131" i="1"/>
  <c r="Q135" i="1"/>
  <c r="Q139" i="1"/>
  <c r="Q143" i="1"/>
  <c r="Q147" i="1"/>
  <c r="Q151" i="1"/>
  <c r="Q155" i="1"/>
  <c r="Q159" i="1"/>
  <c r="Q163" i="1"/>
  <c r="Q167" i="1"/>
  <c r="Q171" i="1"/>
  <c r="Q175" i="1"/>
  <c r="Q179" i="1"/>
  <c r="Q183" i="1"/>
  <c r="Q187" i="1"/>
  <c r="Q116" i="1"/>
  <c r="Q120" i="1"/>
  <c r="Q124" i="1"/>
  <c r="Q128" i="1"/>
  <c r="Q132" i="1"/>
  <c r="Q136" i="1"/>
  <c r="Q140" i="1"/>
  <c r="Q144" i="1"/>
  <c r="Q148" i="1"/>
  <c r="Q152" i="1"/>
  <c r="Q156" i="1"/>
  <c r="Q160" i="1"/>
  <c r="Q164" i="1"/>
  <c r="Q168" i="1"/>
  <c r="Q172" i="1"/>
  <c r="Q176" i="1"/>
  <c r="Q180" i="1"/>
  <c r="Q184" i="1"/>
  <c r="Q113" i="1"/>
  <c r="Q117" i="1"/>
  <c r="Q121" i="1"/>
  <c r="Q125" i="1"/>
  <c r="Q129" i="1"/>
  <c r="Q133" i="1"/>
  <c r="Q137" i="1"/>
  <c r="Q141" i="1"/>
  <c r="Q145" i="1"/>
  <c r="Q149" i="1"/>
  <c r="Q153" i="1"/>
  <c r="Q157" i="1"/>
  <c r="Q161" i="1"/>
  <c r="Q165" i="1"/>
  <c r="Q169" i="1"/>
  <c r="Q173" i="1"/>
  <c r="Q177" i="1"/>
  <c r="Q181" i="1"/>
  <c r="Q185" i="1"/>
  <c r="Q2209" i="1"/>
  <c r="Q2213" i="1"/>
  <c r="Q2217" i="1"/>
  <c r="Q2221" i="1"/>
  <c r="Q2225" i="1"/>
  <c r="Q2229" i="1"/>
  <c r="Q2233" i="1"/>
  <c r="Q2237" i="1"/>
  <c r="Q2241" i="1"/>
  <c r="Q2210" i="1"/>
  <c r="Q2214" i="1"/>
  <c r="Q2218" i="1"/>
  <c r="Q2222" i="1"/>
  <c r="Q2226" i="1"/>
  <c r="Q2230" i="1"/>
  <c r="Q2234" i="1"/>
  <c r="Q2238" i="1"/>
  <c r="Q2242" i="1"/>
  <c r="Q2211" i="1"/>
  <c r="Q2215" i="1"/>
  <c r="Q2219" i="1"/>
  <c r="Q2223" i="1"/>
  <c r="Q2227" i="1"/>
  <c r="Q2231" i="1"/>
  <c r="Q2235" i="1"/>
  <c r="Q2239" i="1"/>
  <c r="Q2243" i="1"/>
  <c r="Q2212" i="1"/>
  <c r="Q2216" i="1"/>
  <c r="Q2220" i="1"/>
  <c r="Q2224" i="1"/>
  <c r="Q2228" i="1"/>
  <c r="Q2232" i="1"/>
  <c r="Q2236" i="1"/>
  <c r="Q2240" i="1"/>
  <c r="Q2244" i="1"/>
  <c r="Q2045" i="1"/>
  <c r="Q2049" i="1"/>
  <c r="Q2053" i="1"/>
  <c r="Q2057" i="1"/>
  <c r="Q2061" i="1"/>
  <c r="Q2065" i="1"/>
  <c r="Q2069" i="1"/>
  <c r="Q2073" i="1"/>
  <c r="Q2077" i="1"/>
  <c r="Q2081" i="1"/>
  <c r="Q2085" i="1"/>
  <c r="Q2089" i="1"/>
  <c r="Q2093" i="1"/>
  <c r="Q2097" i="1"/>
  <c r="Q2101" i="1"/>
  <c r="Q2105" i="1"/>
  <c r="Q2109" i="1"/>
  <c r="Q2113" i="1"/>
  <c r="Q2117" i="1"/>
  <c r="Q2121" i="1"/>
  <c r="Q2125" i="1"/>
  <c r="Q2129" i="1"/>
  <c r="Q2046" i="1"/>
  <c r="Q2050" i="1"/>
  <c r="Q2054" i="1"/>
  <c r="Q2058" i="1"/>
  <c r="Q2062" i="1"/>
  <c r="Q2066" i="1"/>
  <c r="Q2070" i="1"/>
  <c r="Q2074" i="1"/>
  <c r="Q2078" i="1"/>
  <c r="Q2082" i="1"/>
  <c r="Q2086" i="1"/>
  <c r="Q2090" i="1"/>
  <c r="Q2094" i="1"/>
  <c r="Q2098" i="1"/>
  <c r="Q2102" i="1"/>
  <c r="Q2106" i="1"/>
  <c r="Q2110" i="1"/>
  <c r="Q2114" i="1"/>
  <c r="Q2118" i="1"/>
  <c r="Q2122" i="1"/>
  <c r="Q2126" i="1"/>
  <c r="Q2130" i="1"/>
  <c r="Q2047" i="1"/>
  <c r="Q2051" i="1"/>
  <c r="Q2055" i="1"/>
  <c r="Q2059" i="1"/>
  <c r="Q2063" i="1"/>
  <c r="Q2067" i="1"/>
  <c r="Q2071" i="1"/>
  <c r="Q2075" i="1"/>
  <c r="Q2079" i="1"/>
  <c r="Q2083" i="1"/>
  <c r="Q2087" i="1"/>
  <c r="Q2091" i="1"/>
  <c r="Q2095" i="1"/>
  <c r="Q2099" i="1"/>
  <c r="Q2103" i="1"/>
  <c r="Q2107" i="1"/>
  <c r="Q2111" i="1"/>
  <c r="Q2115" i="1"/>
  <c r="Q2119" i="1"/>
  <c r="Q2123" i="1"/>
  <c r="Q2127" i="1"/>
  <c r="Q2131" i="1"/>
  <c r="Q2044" i="1"/>
  <c r="Q2048" i="1"/>
  <c r="Q2052" i="1"/>
  <c r="Q2056" i="1"/>
  <c r="Q2060" i="1"/>
  <c r="Q2064" i="1"/>
  <c r="Q2068" i="1"/>
  <c r="Q2072" i="1"/>
  <c r="Q2076" i="1"/>
  <c r="Q2080" i="1"/>
  <c r="Q2084" i="1"/>
  <c r="Q2088" i="1"/>
  <c r="Q2092" i="1"/>
  <c r="Q2096" i="1"/>
  <c r="Q2100" i="1"/>
  <c r="Q2104" i="1"/>
  <c r="Q2108" i="1"/>
  <c r="Q2112" i="1"/>
  <c r="Q2116" i="1"/>
  <c r="Q2120" i="1"/>
  <c r="Q2124" i="1"/>
  <c r="Q2128" i="1"/>
  <c r="Q2994" i="1"/>
  <c r="Q2998" i="1"/>
  <c r="Q3002" i="1"/>
  <c r="Q3006" i="1"/>
  <c r="Q3010" i="1"/>
  <c r="Q3014" i="1"/>
  <c r="Q3018" i="1"/>
  <c r="Q3022" i="1"/>
  <c r="Q3026" i="1"/>
  <c r="Q3030" i="1"/>
  <c r="Q3034" i="1"/>
  <c r="Q3038" i="1"/>
  <c r="Q3042" i="1"/>
  <c r="Q3046" i="1"/>
  <c r="Q2995" i="1"/>
  <c r="Q2999" i="1"/>
  <c r="Q3003" i="1"/>
  <c r="Q3007" i="1"/>
  <c r="Q3011" i="1"/>
  <c r="Q3015" i="1"/>
  <c r="Q3019" i="1"/>
  <c r="Q3023" i="1"/>
  <c r="Q3027" i="1"/>
  <c r="Q3031" i="1"/>
  <c r="Q3035" i="1"/>
  <c r="Q3039" i="1"/>
  <c r="Q3043" i="1"/>
  <c r="Q3047" i="1"/>
  <c r="Q2996" i="1"/>
  <c r="Q3000" i="1"/>
  <c r="Q3004" i="1"/>
  <c r="Q3008" i="1"/>
  <c r="Q3012" i="1"/>
  <c r="Q3016" i="1"/>
  <c r="Q3020" i="1"/>
  <c r="Q3024" i="1"/>
  <c r="Q3028" i="1"/>
  <c r="Q3032" i="1"/>
  <c r="Q3036" i="1"/>
  <c r="Q3040" i="1"/>
  <c r="Q3044" i="1"/>
  <c r="Q3048" i="1"/>
  <c r="Q2997" i="1"/>
  <c r="Q3001" i="1"/>
  <c r="Q3005" i="1"/>
  <c r="Q3009" i="1"/>
  <c r="Q3013" i="1"/>
  <c r="Q3017" i="1"/>
  <c r="Q3021" i="1"/>
  <c r="Q3025" i="1"/>
  <c r="Q3029" i="1"/>
  <c r="Q3033" i="1"/>
  <c r="Q3037" i="1"/>
  <c r="Q3041" i="1"/>
  <c r="Q3045" i="1"/>
  <c r="Q792" i="1"/>
  <c r="Q796" i="1"/>
  <c r="Q800" i="1"/>
  <c r="Q804" i="1"/>
  <c r="Q808" i="1"/>
  <c r="Q812" i="1"/>
  <c r="Q816" i="1"/>
  <c r="Q820" i="1"/>
  <c r="Q824" i="1"/>
  <c r="Q828" i="1"/>
  <c r="Q832" i="1"/>
  <c r="Q836" i="1"/>
  <c r="Q840" i="1"/>
  <c r="Q844" i="1"/>
  <c r="Q848" i="1"/>
  <c r="Q852" i="1"/>
  <c r="Q856" i="1"/>
  <c r="Q860" i="1"/>
  <c r="Q864" i="1"/>
  <c r="Q868" i="1"/>
  <c r="Q872" i="1"/>
  <c r="Q876" i="1"/>
  <c r="Q880" i="1"/>
  <c r="Q884" i="1"/>
  <c r="Q888" i="1"/>
  <c r="Q793" i="1"/>
  <c r="Q797" i="1"/>
  <c r="Q801" i="1"/>
  <c r="Q805" i="1"/>
  <c r="Q809" i="1"/>
  <c r="Q813" i="1"/>
  <c r="Q817" i="1"/>
  <c r="Q821" i="1"/>
  <c r="Q825" i="1"/>
  <c r="Q829" i="1"/>
  <c r="Q833" i="1"/>
  <c r="Q837" i="1"/>
  <c r="Q841" i="1"/>
  <c r="Q845" i="1"/>
  <c r="Q849" i="1"/>
  <c r="Q853" i="1"/>
  <c r="Q857" i="1"/>
  <c r="Q861" i="1"/>
  <c r="Q865" i="1"/>
  <c r="Q869" i="1"/>
  <c r="Q873" i="1"/>
  <c r="Q877" i="1"/>
  <c r="Q881" i="1"/>
  <c r="Q885" i="1"/>
  <c r="Q790" i="1"/>
  <c r="Q794" i="1"/>
  <c r="Q798" i="1"/>
  <c r="Q802" i="1"/>
  <c r="Q806" i="1"/>
  <c r="Q810" i="1"/>
  <c r="Q814" i="1"/>
  <c r="Q818" i="1"/>
  <c r="Q822" i="1"/>
  <c r="Q826" i="1"/>
  <c r="Q830" i="1"/>
  <c r="Q834" i="1"/>
  <c r="Q838" i="1"/>
  <c r="Q842" i="1"/>
  <c r="Q846" i="1"/>
  <c r="Q850" i="1"/>
  <c r="Q854" i="1"/>
  <c r="Q858" i="1"/>
  <c r="Q862" i="1"/>
  <c r="Q866" i="1"/>
  <c r="Q870" i="1"/>
  <c r="Q874" i="1"/>
  <c r="Q878" i="1"/>
  <c r="Q882" i="1"/>
  <c r="Q886" i="1"/>
  <c r="Q791" i="1"/>
  <c r="Q795" i="1"/>
  <c r="Q799" i="1"/>
  <c r="Q803" i="1"/>
  <c r="Q807" i="1"/>
  <c r="Q811" i="1"/>
  <c r="Q815" i="1"/>
  <c r="Q819" i="1"/>
  <c r="Q823" i="1"/>
  <c r="Q827" i="1"/>
  <c r="Q831" i="1"/>
  <c r="Q835" i="1"/>
  <c r="Q839" i="1"/>
  <c r="Q843" i="1"/>
  <c r="Q847" i="1"/>
  <c r="Q851" i="1"/>
  <c r="Q855" i="1"/>
  <c r="Q859" i="1"/>
  <c r="Q863" i="1"/>
  <c r="Q867" i="1"/>
  <c r="Q871" i="1"/>
  <c r="Q875" i="1"/>
  <c r="Q879" i="1"/>
  <c r="Q883" i="1"/>
  <c r="Q887" i="1"/>
  <c r="Q70" i="1"/>
  <c r="Q74" i="1"/>
  <c r="Q78" i="1"/>
  <c r="Q82" i="1"/>
  <c r="Q86" i="1"/>
  <c r="Q90" i="1"/>
  <c r="Q94" i="1"/>
  <c r="Q71" i="1"/>
  <c r="Q75" i="1"/>
  <c r="Q79" i="1"/>
  <c r="Q83" i="1"/>
  <c r="Q87" i="1"/>
  <c r="Q91" i="1"/>
  <c r="Q95" i="1"/>
  <c r="Q72" i="1"/>
  <c r="Q76" i="1"/>
  <c r="Q80" i="1"/>
  <c r="Q84" i="1"/>
  <c r="Q88" i="1"/>
  <c r="Q92" i="1"/>
  <c r="Q96" i="1"/>
  <c r="Q69" i="1"/>
  <c r="Q73" i="1"/>
  <c r="Q77" i="1"/>
  <c r="Q81" i="1"/>
  <c r="Q85" i="1"/>
  <c r="Q89" i="1"/>
  <c r="Q93" i="1"/>
  <c r="Q97" i="1"/>
  <c r="Q2429" i="1"/>
  <c r="Q2433" i="1"/>
  <c r="Q2437" i="1"/>
  <c r="Q2441" i="1"/>
  <c r="Q2445" i="1"/>
  <c r="Q2449" i="1"/>
  <c r="Q2453" i="1"/>
  <c r="Q2457" i="1"/>
  <c r="Q2461" i="1"/>
  <c r="Q2465" i="1"/>
  <c r="Q2469" i="1"/>
  <c r="Q2473" i="1"/>
  <c r="Q2477" i="1"/>
  <c r="Q2481" i="1"/>
  <c r="Q2485" i="1"/>
  <c r="Q2489" i="1"/>
  <c r="Q2493" i="1"/>
  <c r="Q2497" i="1"/>
  <c r="Q2501" i="1"/>
  <c r="Q2505" i="1"/>
  <c r="Q2509" i="1"/>
  <c r="Q2513" i="1"/>
  <c r="Q2517" i="1"/>
  <c r="Q2521" i="1"/>
  <c r="Q2430" i="1"/>
  <c r="Q2434" i="1"/>
  <c r="Q2438" i="1"/>
  <c r="Q2442" i="1"/>
  <c r="Q2446" i="1"/>
  <c r="Q2450" i="1"/>
  <c r="Q2454" i="1"/>
  <c r="Q2458" i="1"/>
  <c r="Q2462" i="1"/>
  <c r="Q2466" i="1"/>
  <c r="Q2470" i="1"/>
  <c r="Q2474" i="1"/>
  <c r="Q2478" i="1"/>
  <c r="Q2482" i="1"/>
  <c r="Q2486" i="1"/>
  <c r="Q2490" i="1"/>
  <c r="Q2494" i="1"/>
  <c r="Q2498" i="1"/>
  <c r="Q2502" i="1"/>
  <c r="Q2506" i="1"/>
  <c r="Q2510" i="1"/>
  <c r="Q2514" i="1"/>
  <c r="Q2518" i="1"/>
  <c r="Q2522" i="1"/>
  <c r="Q2431" i="1"/>
  <c r="Q2435" i="1"/>
  <c r="Q2439" i="1"/>
  <c r="Q2443" i="1"/>
  <c r="Q2447" i="1"/>
  <c r="Q2451" i="1"/>
  <c r="Q2455" i="1"/>
  <c r="Q2459" i="1"/>
  <c r="Q2463" i="1"/>
  <c r="Q2467" i="1"/>
  <c r="Q2471" i="1"/>
  <c r="Q2475" i="1"/>
  <c r="Q2479" i="1"/>
  <c r="Q2483" i="1"/>
  <c r="Q2487" i="1"/>
  <c r="Q2491" i="1"/>
  <c r="Q2495" i="1"/>
  <c r="Q2499" i="1"/>
  <c r="Q2503" i="1"/>
  <c r="Q2507" i="1"/>
  <c r="Q2511" i="1"/>
  <c r="Q2515" i="1"/>
  <c r="Q2519" i="1"/>
  <c r="Q2523" i="1"/>
  <c r="Q2432" i="1"/>
  <c r="Q2436" i="1"/>
  <c r="Q2440" i="1"/>
  <c r="Q2444" i="1"/>
  <c r="Q2448" i="1"/>
  <c r="Q2452" i="1"/>
  <c r="Q2456" i="1"/>
  <c r="Q2460" i="1"/>
  <c r="Q2464" i="1"/>
  <c r="Q2468" i="1"/>
  <c r="Q2472" i="1"/>
  <c r="Q2476" i="1"/>
  <c r="Q2480" i="1"/>
  <c r="Q2484" i="1"/>
  <c r="Q2488" i="1"/>
  <c r="Q2492" i="1"/>
  <c r="Q2496" i="1"/>
  <c r="Q2500" i="1"/>
  <c r="Q2504" i="1"/>
  <c r="Q2508" i="1"/>
  <c r="Q2512" i="1"/>
  <c r="Q2516" i="1"/>
  <c r="Q2520" i="1"/>
  <c r="Q2525" i="1"/>
  <c r="Q2529" i="1"/>
  <c r="Q2533" i="1"/>
  <c r="Q2537" i="1"/>
  <c r="Q2541" i="1"/>
  <c r="Q2545" i="1"/>
  <c r="Q2549" i="1"/>
  <c r="Q2553" i="1"/>
  <c r="Q2557" i="1"/>
  <c r="Q2561" i="1"/>
  <c r="Q2565" i="1"/>
  <c r="Q2569" i="1"/>
  <c r="Q2573" i="1"/>
  <c r="Q2577" i="1"/>
  <c r="Q2581" i="1"/>
  <c r="Q2585" i="1"/>
  <c r="Q2589" i="1"/>
  <c r="Q2593" i="1"/>
  <c r="Q2597" i="1"/>
  <c r="Q2601" i="1"/>
  <c r="Q2605" i="1"/>
  <c r="Q2609" i="1"/>
  <c r="Q2613" i="1"/>
  <c r="Q2617" i="1"/>
  <c r="Q2621" i="1"/>
  <c r="Q2625" i="1"/>
  <c r="Q2629" i="1"/>
  <c r="Q2633" i="1"/>
  <c r="Q2637" i="1"/>
  <c r="Q2641" i="1"/>
  <c r="Q2645" i="1"/>
  <c r="Q2649" i="1"/>
  <c r="Q2653" i="1"/>
  <c r="Q2657" i="1"/>
  <c r="Q2661" i="1"/>
  <c r="Q2665" i="1"/>
  <c r="Q2669" i="1"/>
  <c r="Q2526" i="1"/>
  <c r="Q2530" i="1"/>
  <c r="Q2534" i="1"/>
  <c r="Q2538" i="1"/>
  <c r="Q2542" i="1"/>
  <c r="Q2546" i="1"/>
  <c r="Q2550" i="1"/>
  <c r="Q2554" i="1"/>
  <c r="Q2558" i="1"/>
  <c r="Q2562" i="1"/>
  <c r="Q2566" i="1"/>
  <c r="Q2570" i="1"/>
  <c r="Q2574" i="1"/>
  <c r="Q2578" i="1"/>
  <c r="Q2582" i="1"/>
  <c r="Q2586" i="1"/>
  <c r="Q2590" i="1"/>
  <c r="Q2594" i="1"/>
  <c r="Q2598" i="1"/>
  <c r="Q2602" i="1"/>
  <c r="Q2606" i="1"/>
  <c r="Q2610" i="1"/>
  <c r="Q2614" i="1"/>
  <c r="Q2618" i="1"/>
  <c r="Q2622" i="1"/>
  <c r="Q2626" i="1"/>
  <c r="Q2630" i="1"/>
  <c r="Q2634" i="1"/>
  <c r="Q2638" i="1"/>
  <c r="Q2642" i="1"/>
  <c r="Q2646" i="1"/>
  <c r="Q2650" i="1"/>
  <c r="Q2654" i="1"/>
  <c r="Q2658" i="1"/>
  <c r="Q2662" i="1"/>
  <c r="Q2666" i="1"/>
  <c r="Q2527" i="1"/>
  <c r="Q2531" i="1"/>
  <c r="Q2535" i="1"/>
  <c r="Q2539" i="1"/>
  <c r="Q2543" i="1"/>
  <c r="Q2547" i="1"/>
  <c r="Q2551" i="1"/>
  <c r="Q2555" i="1"/>
  <c r="Q2559" i="1"/>
  <c r="Q2563" i="1"/>
  <c r="Q2567" i="1"/>
  <c r="Q2571" i="1"/>
  <c r="Q2575" i="1"/>
  <c r="Q2579" i="1"/>
  <c r="Q2583" i="1"/>
  <c r="Q2587" i="1"/>
  <c r="Q2591" i="1"/>
  <c r="Q2595" i="1"/>
  <c r="Q2599" i="1"/>
  <c r="Q2603" i="1"/>
  <c r="Q2607" i="1"/>
  <c r="Q2611" i="1"/>
  <c r="Q2615" i="1"/>
  <c r="Q2619" i="1"/>
  <c r="Q2623" i="1"/>
  <c r="Q2627" i="1"/>
  <c r="Q2631" i="1"/>
  <c r="Q2635" i="1"/>
  <c r="Q2639" i="1"/>
  <c r="Q2643" i="1"/>
  <c r="Q2647" i="1"/>
  <c r="Q2651" i="1"/>
  <c r="Q2655" i="1"/>
  <c r="Q2659" i="1"/>
  <c r="Q2663" i="1"/>
  <c r="Q2667" i="1"/>
  <c r="Q2524" i="1"/>
  <c r="Q2528" i="1"/>
  <c r="Q2532" i="1"/>
  <c r="Q2536" i="1"/>
  <c r="Q2540" i="1"/>
  <c r="Q2544" i="1"/>
  <c r="Q2548" i="1"/>
  <c r="Q2552" i="1"/>
  <c r="Q2556" i="1"/>
  <c r="Q2560" i="1"/>
  <c r="Q2564" i="1"/>
  <c r="Q2568" i="1"/>
  <c r="Q2572" i="1"/>
  <c r="Q2576" i="1"/>
  <c r="Q2580" i="1"/>
  <c r="Q2584" i="1"/>
  <c r="Q2588" i="1"/>
  <c r="Q2592" i="1"/>
  <c r="Q2596" i="1"/>
  <c r="Q2600" i="1"/>
  <c r="Q2604" i="1"/>
  <c r="Q2608" i="1"/>
  <c r="Q2612" i="1"/>
  <c r="Q2616" i="1"/>
  <c r="Q2620" i="1"/>
  <c r="Q2624" i="1"/>
  <c r="Q2628" i="1"/>
  <c r="Q2632" i="1"/>
  <c r="Q2636" i="1"/>
  <c r="Q2640" i="1"/>
  <c r="Q2644" i="1"/>
  <c r="Q2648" i="1"/>
  <c r="Q2652" i="1"/>
  <c r="Q2656" i="1"/>
  <c r="Q2660" i="1"/>
  <c r="Q2664" i="1"/>
  <c r="Q2668" i="1"/>
  <c r="Q2670" i="1"/>
  <c r="Q2674" i="1"/>
  <c r="Q2678" i="1"/>
  <c r="Q2682" i="1"/>
  <c r="Q2686" i="1"/>
  <c r="Q2690" i="1"/>
  <c r="Q2694" i="1"/>
  <c r="Q2698" i="1"/>
  <c r="Q2702" i="1"/>
  <c r="Q2706" i="1"/>
  <c r="Q2710" i="1"/>
  <c r="Q2714" i="1"/>
  <c r="Q2718" i="1"/>
  <c r="Q2722" i="1"/>
  <c r="Q2726" i="1"/>
  <c r="Q2730" i="1"/>
  <c r="Q2734" i="1"/>
  <c r="Q2738" i="1"/>
  <c r="Q2742" i="1"/>
  <c r="Q2746" i="1"/>
  <c r="Q2750" i="1"/>
  <c r="Q2754" i="1"/>
  <c r="Q2758" i="1"/>
  <c r="Q2762" i="1"/>
  <c r="Q2766" i="1"/>
  <c r="Q2770" i="1"/>
  <c r="Q2774" i="1"/>
  <c r="Q2671" i="1"/>
  <c r="Q2675" i="1"/>
  <c r="Q2679" i="1"/>
  <c r="Q2683" i="1"/>
  <c r="Q2687" i="1"/>
  <c r="Q2691" i="1"/>
  <c r="Q2695" i="1"/>
  <c r="Q2699" i="1"/>
  <c r="Q2703" i="1"/>
  <c r="Q2707" i="1"/>
  <c r="Q2711" i="1"/>
  <c r="Q2715" i="1"/>
  <c r="Q2719" i="1"/>
  <c r="Q2723" i="1"/>
  <c r="Q2727" i="1"/>
  <c r="Q2731" i="1"/>
  <c r="Q2735" i="1"/>
  <c r="Q2739" i="1"/>
  <c r="Q2743" i="1"/>
  <c r="Q2747" i="1"/>
  <c r="Q2751" i="1"/>
  <c r="Q2755" i="1"/>
  <c r="Q2759" i="1"/>
  <c r="Q2763" i="1"/>
  <c r="Q2767" i="1"/>
  <c r="Q2771" i="1"/>
  <c r="Q2775" i="1"/>
  <c r="Q2672" i="1"/>
  <c r="Q2676" i="1"/>
  <c r="Q2680" i="1"/>
  <c r="Q2684" i="1"/>
  <c r="Q2688" i="1"/>
  <c r="Q2692" i="1"/>
  <c r="Q2696" i="1"/>
  <c r="Q2700" i="1"/>
  <c r="Q2704" i="1"/>
  <c r="Q2708" i="1"/>
  <c r="Q2712" i="1"/>
  <c r="Q2716" i="1"/>
  <c r="Q2720" i="1"/>
  <c r="Q2724" i="1"/>
  <c r="Q2728" i="1"/>
  <c r="Q2732" i="1"/>
  <c r="Q2736" i="1"/>
  <c r="Q2740" i="1"/>
  <c r="Q2744" i="1"/>
  <c r="Q2748" i="1"/>
  <c r="Q2752" i="1"/>
  <c r="Q2756" i="1"/>
  <c r="Q2760" i="1"/>
  <c r="Q2764" i="1"/>
  <c r="Q2768" i="1"/>
  <c r="Q2772" i="1"/>
  <c r="Q2776" i="1"/>
  <c r="Q2673" i="1"/>
  <c r="Q2677" i="1"/>
  <c r="Q2681" i="1"/>
  <c r="Q2685" i="1"/>
  <c r="Q2689" i="1"/>
  <c r="Q2693" i="1"/>
  <c r="Q2697" i="1"/>
  <c r="Q2701" i="1"/>
  <c r="Q2705" i="1"/>
  <c r="Q2709" i="1"/>
  <c r="Q2713" i="1"/>
  <c r="Q2717" i="1"/>
  <c r="Q2721" i="1"/>
  <c r="Q2725" i="1"/>
  <c r="Q2729" i="1"/>
  <c r="Q2733" i="1"/>
  <c r="Q2737" i="1"/>
  <c r="Q2741" i="1"/>
  <c r="Q2745" i="1"/>
  <c r="Q2749" i="1"/>
  <c r="Q2753" i="1"/>
  <c r="Q2757" i="1"/>
  <c r="Q2761" i="1"/>
  <c r="Q2765" i="1"/>
  <c r="Q2769" i="1"/>
  <c r="Q2773" i="1"/>
  <c r="Q2777" i="1"/>
  <c r="Q599" i="1"/>
  <c r="Q603" i="1"/>
  <c r="Q607" i="1"/>
  <c r="Q611" i="1"/>
  <c r="Q615" i="1"/>
  <c r="Q619" i="1"/>
  <c r="Q623" i="1"/>
  <c r="Q596" i="1"/>
  <c r="Q600" i="1"/>
  <c r="Q604" i="1"/>
  <c r="Q608" i="1"/>
  <c r="Q612" i="1"/>
  <c r="Q616" i="1"/>
  <c r="Q620" i="1"/>
  <c r="Q597" i="1"/>
  <c r="Q601" i="1"/>
  <c r="Q605" i="1"/>
  <c r="Q609" i="1"/>
  <c r="Q613" i="1"/>
  <c r="Q617" i="1"/>
  <c r="Q621" i="1"/>
  <c r="Q598" i="1"/>
  <c r="Q602" i="1"/>
  <c r="Q606" i="1"/>
  <c r="Q610" i="1"/>
  <c r="Q614" i="1"/>
  <c r="Q618" i="1"/>
  <c r="Q622" i="1"/>
  <c r="Q624" i="1"/>
  <c r="Q628" i="1"/>
  <c r="Q632" i="1"/>
  <c r="Q636" i="1"/>
  <c r="Q640" i="1"/>
  <c r="Q644" i="1"/>
  <c r="Q648" i="1"/>
  <c r="Q652" i="1"/>
  <c r="Q656" i="1"/>
  <c r="Q660" i="1"/>
  <c r="Q664" i="1"/>
  <c r="Q668" i="1"/>
  <c r="Q672" i="1"/>
  <c r="Q676" i="1"/>
  <c r="Q680" i="1"/>
  <c r="Q684" i="1"/>
  <c r="Q688" i="1"/>
  <c r="Q692" i="1"/>
  <c r="Q696" i="1"/>
  <c r="Q625" i="1"/>
  <c r="Q629" i="1"/>
  <c r="Q633" i="1"/>
  <c r="Q637" i="1"/>
  <c r="Q641" i="1"/>
  <c r="Q645" i="1"/>
  <c r="Q649" i="1"/>
  <c r="Q653" i="1"/>
  <c r="Q657" i="1"/>
  <c r="Q661" i="1"/>
  <c r="Q665" i="1"/>
  <c r="Q669" i="1"/>
  <c r="Q673" i="1"/>
  <c r="Q677" i="1"/>
  <c r="Q681" i="1"/>
  <c r="Q685" i="1"/>
  <c r="Q689" i="1"/>
  <c r="Q693" i="1"/>
  <c r="Q697" i="1"/>
  <c r="Q626" i="1"/>
  <c r="Q630" i="1"/>
  <c r="Q634" i="1"/>
  <c r="Q638" i="1"/>
  <c r="Q642" i="1"/>
  <c r="Q646" i="1"/>
  <c r="Q650" i="1"/>
  <c r="Q654" i="1"/>
  <c r="Q658" i="1"/>
  <c r="Q662" i="1"/>
  <c r="Q666" i="1"/>
  <c r="Q670" i="1"/>
  <c r="Q674" i="1"/>
  <c r="Q678" i="1"/>
  <c r="Q682" i="1"/>
  <c r="Q686" i="1"/>
  <c r="Q690" i="1"/>
  <c r="Q694" i="1"/>
  <c r="Q627" i="1"/>
  <c r="Q631" i="1"/>
  <c r="Q635" i="1"/>
  <c r="Q639" i="1"/>
  <c r="Q643" i="1"/>
  <c r="Q647" i="1"/>
  <c r="Q651" i="1"/>
  <c r="Q655" i="1"/>
  <c r="Q659" i="1"/>
  <c r="Q663" i="1"/>
  <c r="Q667" i="1"/>
  <c r="Q671" i="1"/>
  <c r="Q675" i="1"/>
  <c r="Q679" i="1"/>
  <c r="Q683" i="1"/>
  <c r="Q687" i="1"/>
  <c r="Q691" i="1"/>
  <c r="Q695" i="1"/>
  <c r="Q1657" i="1"/>
  <c r="Q1661" i="1"/>
  <c r="Q1665" i="1"/>
  <c r="Q1669" i="1"/>
  <c r="Q1673" i="1"/>
  <c r="Q1677" i="1"/>
  <c r="Q1681" i="1"/>
  <c r="Q1685" i="1"/>
  <c r="Q1689" i="1"/>
  <c r="Q1693" i="1"/>
  <c r="Q1697" i="1"/>
  <c r="Q1701" i="1"/>
  <c r="Q1705" i="1"/>
  <c r="Q1709" i="1"/>
  <c r="Q1713" i="1"/>
  <c r="Q1717" i="1"/>
  <c r="Q1721" i="1"/>
  <c r="Q1725" i="1"/>
  <c r="Q1729" i="1"/>
  <c r="Q1733" i="1"/>
  <c r="Q1737" i="1"/>
  <c r="Q1741" i="1"/>
  <c r="Q1745" i="1"/>
  <c r="Q1658" i="1"/>
  <c r="Q1662" i="1"/>
  <c r="Q1666" i="1"/>
  <c r="Q1670" i="1"/>
  <c r="Q1674" i="1"/>
  <c r="Q1678" i="1"/>
  <c r="Q1682" i="1"/>
  <c r="Q1686" i="1"/>
  <c r="Q1690" i="1"/>
  <c r="Q1694" i="1"/>
  <c r="Q1698" i="1"/>
  <c r="Q1702" i="1"/>
  <c r="Q1706" i="1"/>
  <c r="Q1710" i="1"/>
  <c r="Q1714" i="1"/>
  <c r="Q1718" i="1"/>
  <c r="Q1722" i="1"/>
  <c r="Q1726" i="1"/>
  <c r="Q1730" i="1"/>
  <c r="Q1734" i="1"/>
  <c r="Q1738" i="1"/>
  <c r="Q1742" i="1"/>
  <c r="Q1746" i="1"/>
  <c r="Q1655" i="1"/>
  <c r="Q1659" i="1"/>
  <c r="Q1663" i="1"/>
  <c r="Q1667" i="1"/>
  <c r="Q1671" i="1"/>
  <c r="Q1675" i="1"/>
  <c r="Q1679" i="1"/>
  <c r="Q1683" i="1"/>
  <c r="Q1687" i="1"/>
  <c r="Q1691" i="1"/>
  <c r="Q1695" i="1"/>
  <c r="Q1699" i="1"/>
  <c r="Q1703" i="1"/>
  <c r="Q1707" i="1"/>
  <c r="Q1711" i="1"/>
  <c r="Q1715" i="1"/>
  <c r="Q1719" i="1"/>
  <c r="Q1723" i="1"/>
  <c r="Q1727" i="1"/>
  <c r="Q1731" i="1"/>
  <c r="Q1735" i="1"/>
  <c r="Q1739" i="1"/>
  <c r="Q1743" i="1"/>
  <c r="Q1747" i="1"/>
  <c r="Q1656" i="1"/>
  <c r="Q1660" i="1"/>
  <c r="Q1664" i="1"/>
  <c r="Q1668" i="1"/>
  <c r="Q1672" i="1"/>
  <c r="Q1676" i="1"/>
  <c r="Q1680" i="1"/>
  <c r="Q1684" i="1"/>
  <c r="Q1688" i="1"/>
  <c r="Q1692" i="1"/>
  <c r="Q1696" i="1"/>
  <c r="Q1700" i="1"/>
  <c r="Q1704" i="1"/>
  <c r="Q1708" i="1"/>
  <c r="Q1712" i="1"/>
  <c r="Q1716" i="1"/>
  <c r="Q1720" i="1"/>
  <c r="Q1724" i="1"/>
  <c r="Q1728" i="1"/>
  <c r="Q1732" i="1"/>
  <c r="Q1736" i="1"/>
  <c r="Q1740" i="1"/>
  <c r="Q1744" i="1"/>
  <c r="Q1178" i="1"/>
  <c r="Q1182" i="1"/>
  <c r="Q1186" i="1"/>
  <c r="Q1190" i="1"/>
  <c r="Q1179" i="1"/>
  <c r="Q1183" i="1"/>
  <c r="Q1187" i="1"/>
  <c r="Q1191" i="1"/>
  <c r="Q1180" i="1"/>
  <c r="Q1184" i="1"/>
  <c r="Q1188" i="1"/>
  <c r="Q1192" i="1"/>
  <c r="Q1181" i="1"/>
  <c r="Q1185" i="1"/>
  <c r="Q1189" i="1"/>
  <c r="Q1193" i="1"/>
  <c r="Q3122" i="1"/>
  <c r="Q3126" i="1"/>
  <c r="Q3130" i="1"/>
  <c r="Q3134" i="1"/>
  <c r="Q3138" i="1"/>
  <c r="Q3142" i="1"/>
  <c r="Q3123" i="1"/>
  <c r="Q3127" i="1"/>
  <c r="Q3131" i="1"/>
  <c r="Q3135" i="1"/>
  <c r="Q3139" i="1"/>
  <c r="Q3143" i="1"/>
  <c r="Q3124" i="1"/>
  <c r="Q3128" i="1"/>
  <c r="Q3132" i="1"/>
  <c r="Q3136" i="1"/>
  <c r="Q3140" i="1"/>
  <c r="Q3121" i="1"/>
  <c r="Q3125" i="1"/>
  <c r="Q3129" i="1"/>
  <c r="Q3133" i="1"/>
  <c r="Q3137" i="1"/>
  <c r="Q3141" i="1"/>
  <c r="Q1765" i="1"/>
  <c r="Q1769" i="1"/>
  <c r="Q1773" i="1"/>
  <c r="Q1766" i="1"/>
  <c r="Q1770" i="1"/>
  <c r="Q1774" i="1"/>
  <c r="Q1767" i="1"/>
  <c r="Q1771" i="1"/>
  <c r="Q1768" i="1"/>
  <c r="Q1772" i="1"/>
  <c r="Q1749" i="1"/>
  <c r="Q1753" i="1"/>
  <c r="Q1757" i="1"/>
  <c r="Q1761" i="1"/>
  <c r="Q1750" i="1"/>
  <c r="Q1754" i="1"/>
  <c r="Q1758" i="1"/>
  <c r="Q1762" i="1"/>
  <c r="Q1751" i="1"/>
  <c r="Q1755" i="1"/>
  <c r="Q1759" i="1"/>
  <c r="Q1763" i="1"/>
  <c r="Q1748" i="1"/>
  <c r="Q1752" i="1"/>
  <c r="Q1756" i="1"/>
  <c r="Q1760" i="1"/>
  <c r="Q1764" i="1"/>
  <c r="Q1993" i="1"/>
  <c r="Q1997" i="1"/>
  <c r="Q2001" i="1"/>
  <c r="Q2005" i="1"/>
  <c r="Q2009" i="1"/>
  <c r="Q2013" i="1"/>
  <c r="Q2017" i="1"/>
  <c r="Q2021" i="1"/>
  <c r="Q2025" i="1"/>
  <c r="Q2029" i="1"/>
  <c r="Q2033" i="1"/>
  <c r="Q2037" i="1"/>
  <c r="Q2041" i="1"/>
  <c r="Q1994" i="1"/>
  <c r="Q1998" i="1"/>
  <c r="Q2002" i="1"/>
  <c r="Q2006" i="1"/>
  <c r="Q2010" i="1"/>
  <c r="Q2014" i="1"/>
  <c r="Q2018" i="1"/>
  <c r="Q2022" i="1"/>
  <c r="Q2026" i="1"/>
  <c r="Q2030" i="1"/>
  <c r="Q2034" i="1"/>
  <c r="Q2038" i="1"/>
  <c r="Q2042" i="1"/>
  <c r="Q1991" i="1"/>
  <c r="Q1995" i="1"/>
  <c r="Q1999" i="1"/>
  <c r="Q2003" i="1"/>
  <c r="Q2007" i="1"/>
  <c r="Q2011" i="1"/>
  <c r="Q2015" i="1"/>
  <c r="Q2019" i="1"/>
  <c r="Q2023" i="1"/>
  <c r="Q2027" i="1"/>
  <c r="Q2031" i="1"/>
  <c r="Q2035" i="1"/>
  <c r="Q2039" i="1"/>
  <c r="Q2043" i="1"/>
  <c r="Q1992" i="1"/>
  <c r="Q1996" i="1"/>
  <c r="Q2000" i="1"/>
  <c r="Q2004" i="1"/>
  <c r="Q2008" i="1"/>
  <c r="Q2012" i="1"/>
  <c r="Q2016" i="1"/>
  <c r="Q2020" i="1"/>
  <c r="Q2024" i="1"/>
  <c r="Q2028" i="1"/>
  <c r="Q2032" i="1"/>
  <c r="Q2036" i="1"/>
  <c r="Q2040" i="1"/>
  <c r="Q1405" i="1"/>
  <c r="Q1409" i="1"/>
  <c r="Q1413" i="1"/>
  <c r="Q1417" i="1"/>
  <c r="Q1421" i="1"/>
  <c r="Q1425" i="1"/>
  <c r="Q1429" i="1"/>
  <c r="Q1433" i="1"/>
  <c r="Q1437" i="1"/>
  <c r="Q1441" i="1"/>
  <c r="Q1445" i="1"/>
  <c r="Q1449" i="1"/>
  <c r="Q1453" i="1"/>
  <c r="Q1457" i="1"/>
  <c r="Q1461" i="1"/>
  <c r="Q1465" i="1"/>
  <c r="Q1469" i="1"/>
  <c r="Q1473" i="1"/>
  <c r="Q1477" i="1"/>
  <c r="Q1481" i="1"/>
  <c r="Q1402" i="1"/>
  <c r="Q1406" i="1"/>
  <c r="Q1410" i="1"/>
  <c r="Q1414" i="1"/>
  <c r="Q1418" i="1"/>
  <c r="Q1422" i="1"/>
  <c r="Q1426" i="1"/>
  <c r="Q1430" i="1"/>
  <c r="Q1434" i="1"/>
  <c r="Q1438" i="1"/>
  <c r="Q1442" i="1"/>
  <c r="Q1446" i="1"/>
  <c r="Q1450" i="1"/>
  <c r="Q1454" i="1"/>
  <c r="Q1458" i="1"/>
  <c r="Q1462" i="1"/>
  <c r="Q1466" i="1"/>
  <c r="Q1470" i="1"/>
  <c r="Q1474" i="1"/>
  <c r="Q1478" i="1"/>
  <c r="Q1482" i="1"/>
  <c r="Q1403" i="1"/>
  <c r="Q1407" i="1"/>
  <c r="Q1411" i="1"/>
  <c r="Q1415" i="1"/>
  <c r="Q1419" i="1"/>
  <c r="Q1423" i="1"/>
  <c r="Q1427" i="1"/>
  <c r="Q1431" i="1"/>
  <c r="Q1435" i="1"/>
  <c r="Q1439" i="1"/>
  <c r="Q1443" i="1"/>
  <c r="Q1447" i="1"/>
  <c r="Q1451" i="1"/>
  <c r="Q1455" i="1"/>
  <c r="Q1459" i="1"/>
  <c r="Q1463" i="1"/>
  <c r="Q1467" i="1"/>
  <c r="Q1471" i="1"/>
  <c r="Q1475" i="1"/>
  <c r="Q1479" i="1"/>
  <c r="Q1483" i="1"/>
  <c r="Q1404" i="1"/>
  <c r="Q1408" i="1"/>
  <c r="Q1412" i="1"/>
  <c r="Q1416" i="1"/>
  <c r="Q1420" i="1"/>
  <c r="Q1424" i="1"/>
  <c r="Q1428" i="1"/>
  <c r="Q1432" i="1"/>
  <c r="Q1436" i="1"/>
  <c r="Q1440" i="1"/>
  <c r="Q1444" i="1"/>
  <c r="Q1448" i="1"/>
  <c r="Q1452" i="1"/>
  <c r="Q1456" i="1"/>
  <c r="Q1460" i="1"/>
  <c r="Q1464" i="1"/>
  <c r="Q1468" i="1"/>
  <c r="Q1472" i="1"/>
  <c r="Q1476" i="1"/>
  <c r="Q1480" i="1"/>
  <c r="Q322" i="1"/>
  <c r="Q326" i="1"/>
  <c r="Q330" i="1"/>
  <c r="Q334" i="1"/>
  <c r="Q338" i="1"/>
  <c r="Q323" i="1"/>
  <c r="Q327" i="1"/>
  <c r="Q331" i="1"/>
  <c r="Q335" i="1"/>
  <c r="Q339" i="1"/>
  <c r="Q329" i="1"/>
  <c r="Q337" i="1"/>
  <c r="Q343" i="1"/>
  <c r="Q347" i="1"/>
  <c r="Q351" i="1"/>
  <c r="Q355" i="1"/>
  <c r="Q359" i="1"/>
  <c r="Q363" i="1"/>
  <c r="Q367" i="1"/>
  <c r="Q371" i="1"/>
  <c r="Q375" i="1"/>
  <c r="Q379" i="1"/>
  <c r="Q383" i="1"/>
  <c r="Q387" i="1"/>
  <c r="Q324" i="1"/>
  <c r="Q332" i="1"/>
  <c r="Q340" i="1"/>
  <c r="Q344" i="1"/>
  <c r="Q348" i="1"/>
  <c r="Q352" i="1"/>
  <c r="Q356" i="1"/>
  <c r="Q360" i="1"/>
  <c r="Q364" i="1"/>
  <c r="Q368" i="1"/>
  <c r="Q372" i="1"/>
  <c r="Q376" i="1"/>
  <c r="Q380" i="1"/>
  <c r="Q384" i="1"/>
  <c r="Q388" i="1"/>
  <c r="Q325" i="1"/>
  <c r="Q333" i="1"/>
  <c r="Q341" i="1"/>
  <c r="Q345" i="1"/>
  <c r="Q349" i="1"/>
  <c r="Q353" i="1"/>
  <c r="Q357" i="1"/>
  <c r="Q361" i="1"/>
  <c r="Q365" i="1"/>
  <c r="Q369" i="1"/>
  <c r="Q373" i="1"/>
  <c r="Q377" i="1"/>
  <c r="Q381" i="1"/>
  <c r="Q385" i="1"/>
  <c r="Q328" i="1"/>
  <c r="Q336" i="1"/>
  <c r="Q342" i="1"/>
  <c r="Q346" i="1"/>
  <c r="Q350" i="1"/>
  <c r="Q354" i="1"/>
  <c r="Q358" i="1"/>
  <c r="Q362" i="1"/>
  <c r="Q366" i="1"/>
  <c r="Q370" i="1"/>
  <c r="Q374" i="1"/>
  <c r="Q378" i="1"/>
  <c r="Q382" i="1"/>
  <c r="Q386" i="1"/>
  <c r="Q2245" i="1"/>
  <c r="Q2249" i="1"/>
  <c r="Q2253" i="1"/>
  <c r="Q2257" i="1"/>
  <c r="Q2261" i="1"/>
  <c r="Q2265" i="1"/>
  <c r="Q2269" i="1"/>
  <c r="Q2273" i="1"/>
  <c r="Q2277" i="1"/>
  <c r="Q2281" i="1"/>
  <c r="Q2285" i="1"/>
  <c r="Q2289" i="1"/>
  <c r="Q2293" i="1"/>
  <c r="Q2297" i="1"/>
  <c r="Q2301" i="1"/>
  <c r="Q2305" i="1"/>
  <c r="Q2309" i="1"/>
  <c r="Q2246" i="1"/>
  <c r="Q2250" i="1"/>
  <c r="Q2254" i="1"/>
  <c r="Q2258" i="1"/>
  <c r="Q2262" i="1"/>
  <c r="Q2266" i="1"/>
  <c r="Q2270" i="1"/>
  <c r="Q2274" i="1"/>
  <c r="Q2278" i="1"/>
  <c r="Q2282" i="1"/>
  <c r="Q2286" i="1"/>
  <c r="Q2290" i="1"/>
  <c r="Q2294" i="1"/>
  <c r="Q2298" i="1"/>
  <c r="Q2302" i="1"/>
  <c r="Q2306" i="1"/>
  <c r="Q2310" i="1"/>
  <c r="Q2247" i="1"/>
  <c r="Q2251" i="1"/>
  <c r="Q2255" i="1"/>
  <c r="Q2259" i="1"/>
  <c r="Q2263" i="1"/>
  <c r="Q2267" i="1"/>
  <c r="Q2271" i="1"/>
  <c r="Q2275" i="1"/>
  <c r="Q2279" i="1"/>
  <c r="Q2283" i="1"/>
  <c r="Q2287" i="1"/>
  <c r="Q2291" i="1"/>
  <c r="Q2295" i="1"/>
  <c r="Q2299" i="1"/>
  <c r="Q2303" i="1"/>
  <c r="Q2307" i="1"/>
  <c r="Q2311" i="1"/>
  <c r="Q2248" i="1"/>
  <c r="Q2252" i="1"/>
  <c r="Q2256" i="1"/>
  <c r="Q2260" i="1"/>
  <c r="Q2264" i="1"/>
  <c r="Q2268" i="1"/>
  <c r="Q2272" i="1"/>
  <c r="Q2276" i="1"/>
  <c r="Q2280" i="1"/>
  <c r="Q2284" i="1"/>
  <c r="Q2288" i="1"/>
  <c r="Q2292" i="1"/>
  <c r="Q2296" i="1"/>
  <c r="Q2300" i="1"/>
  <c r="Q2304" i="1"/>
  <c r="Q2308" i="1"/>
  <c r="Q2810" i="1"/>
  <c r="Q2814" i="1"/>
  <c r="Q2818" i="1"/>
  <c r="Q2807" i="1"/>
  <c r="Q2811" i="1"/>
  <c r="Q2815" i="1"/>
  <c r="Q2819" i="1"/>
  <c r="Q2808" i="1"/>
  <c r="Q2812" i="1"/>
  <c r="Q2816" i="1"/>
  <c r="Q2820" i="1"/>
  <c r="Q2809" i="1"/>
  <c r="Q2813" i="1"/>
  <c r="Q2817" i="1"/>
  <c r="Q246" i="1"/>
  <c r="Q250" i="1"/>
  <c r="Q254" i="1"/>
  <c r="Q258" i="1"/>
  <c r="Q262" i="1"/>
  <c r="Q266" i="1"/>
  <c r="Q270" i="1"/>
  <c r="Q274" i="1"/>
  <c r="Q278" i="1"/>
  <c r="Q282" i="1"/>
  <c r="Q286" i="1"/>
  <c r="Q290" i="1"/>
  <c r="Q294" i="1"/>
  <c r="Q298" i="1"/>
  <c r="Q302" i="1"/>
  <c r="Q306" i="1"/>
  <c r="Q247" i="1"/>
  <c r="Q251" i="1"/>
  <c r="Q255" i="1"/>
  <c r="Q259" i="1"/>
  <c r="Q263" i="1"/>
  <c r="Q267" i="1"/>
  <c r="Q271" i="1"/>
  <c r="Q275" i="1"/>
  <c r="Q279" i="1"/>
  <c r="Q283" i="1"/>
  <c r="Q287" i="1"/>
  <c r="Q291" i="1"/>
  <c r="Q295" i="1"/>
  <c r="Q299" i="1"/>
  <c r="Q303" i="1"/>
  <c r="Q307" i="1"/>
  <c r="Q249" i="1"/>
  <c r="Q257" i="1"/>
  <c r="Q265" i="1"/>
  <c r="Q273" i="1"/>
  <c r="Q281" i="1"/>
  <c r="Q289" i="1"/>
  <c r="Q297" i="1"/>
  <c r="Q305" i="1"/>
  <c r="Q252" i="1"/>
  <c r="Q260" i="1"/>
  <c r="Q268" i="1"/>
  <c r="Q276" i="1"/>
  <c r="Q284" i="1"/>
  <c r="Q292" i="1"/>
  <c r="Q300" i="1"/>
  <c r="Q308" i="1"/>
  <c r="Q253" i="1"/>
  <c r="Q261" i="1"/>
  <c r="Q269" i="1"/>
  <c r="Q277" i="1"/>
  <c r="Q285" i="1"/>
  <c r="Q293" i="1"/>
  <c r="Q301" i="1"/>
  <c r="Q309" i="1"/>
  <c r="Q248" i="1"/>
  <c r="Q256" i="1"/>
  <c r="Q264" i="1"/>
  <c r="Q272" i="1"/>
  <c r="Q280" i="1"/>
  <c r="Q288" i="1"/>
  <c r="Q296" i="1"/>
  <c r="Q304" i="1"/>
  <c r="Q3050" i="1"/>
  <c r="Q3054" i="1"/>
  <c r="Q3058" i="1"/>
  <c r="Q3062" i="1"/>
  <c r="Q3066" i="1"/>
  <c r="Q3070" i="1"/>
  <c r="Q3074" i="1"/>
  <c r="Q3078" i="1"/>
  <c r="Q3082" i="1"/>
  <c r="Q3086" i="1"/>
  <c r="Q3090" i="1"/>
  <c r="Q3094" i="1"/>
  <c r="Q3098" i="1"/>
  <c r="Q3102" i="1"/>
  <c r="Q3106" i="1"/>
  <c r="Q3110" i="1"/>
  <c r="Q3114" i="1"/>
  <c r="Q3118" i="1"/>
  <c r="Q3051" i="1"/>
  <c r="Q3055" i="1"/>
  <c r="Q3059" i="1"/>
  <c r="Q3063" i="1"/>
  <c r="Q3067" i="1"/>
  <c r="Q3071" i="1"/>
  <c r="Q3075" i="1"/>
  <c r="Q3079" i="1"/>
  <c r="Q3083" i="1"/>
  <c r="Q3087" i="1"/>
  <c r="Q3091" i="1"/>
  <c r="Q3095" i="1"/>
  <c r="Q3099" i="1"/>
  <c r="Q3103" i="1"/>
  <c r="Q3107" i="1"/>
  <c r="Q3111" i="1"/>
  <c r="Q3115" i="1"/>
  <c r="Q3119" i="1"/>
  <c r="Q3052" i="1"/>
  <c r="Q3056" i="1"/>
  <c r="Q3060" i="1"/>
  <c r="Q3064" i="1"/>
  <c r="Q3068" i="1"/>
  <c r="Q3072" i="1"/>
  <c r="Q3076" i="1"/>
  <c r="Q3080" i="1"/>
  <c r="Q3084" i="1"/>
  <c r="Q3088" i="1"/>
  <c r="Q3092" i="1"/>
  <c r="Q3096" i="1"/>
  <c r="Q3100" i="1"/>
  <c r="Q3104" i="1"/>
  <c r="Q3108" i="1"/>
  <c r="Q3112" i="1"/>
  <c r="Q3116" i="1"/>
  <c r="Q3120" i="1"/>
  <c r="Q3049" i="1"/>
  <c r="Q3053" i="1"/>
  <c r="Q3057" i="1"/>
  <c r="Q3061" i="1"/>
  <c r="Q3065" i="1"/>
  <c r="Q3069" i="1"/>
  <c r="Q3073" i="1"/>
  <c r="Q3077" i="1"/>
  <c r="Q3081" i="1"/>
  <c r="Q3085" i="1"/>
  <c r="Q3089" i="1"/>
  <c r="Q3093" i="1"/>
  <c r="Q3097" i="1"/>
  <c r="Q3101" i="1"/>
  <c r="Q3105" i="1"/>
  <c r="Q3109" i="1"/>
  <c r="Q3113" i="1"/>
  <c r="Q3117" i="1"/>
  <c r="Q892" i="1"/>
  <c r="Q896" i="1"/>
  <c r="Q900" i="1"/>
  <c r="Q904" i="1"/>
  <c r="Q908" i="1"/>
  <c r="Q912" i="1"/>
  <c r="Q916" i="1"/>
  <c r="Q920" i="1"/>
  <c r="Q924" i="1"/>
  <c r="Q928" i="1"/>
  <c r="Q932" i="1"/>
  <c r="Q936" i="1"/>
  <c r="Q940" i="1"/>
  <c r="Q944" i="1"/>
  <c r="Q948" i="1"/>
  <c r="Q952" i="1"/>
  <c r="Q956" i="1"/>
  <c r="Q960" i="1"/>
  <c r="Q964" i="1"/>
  <c r="Q889" i="1"/>
  <c r="Q893" i="1"/>
  <c r="Q897" i="1"/>
  <c r="Q901" i="1"/>
  <c r="Q905" i="1"/>
  <c r="Q909" i="1"/>
  <c r="Q913" i="1"/>
  <c r="Q917" i="1"/>
  <c r="Q921" i="1"/>
  <c r="Q925" i="1"/>
  <c r="Q929" i="1"/>
  <c r="Q933" i="1"/>
  <c r="Q937" i="1"/>
  <c r="Q941" i="1"/>
  <c r="Q945" i="1"/>
  <c r="Q949" i="1"/>
  <c r="Q953" i="1"/>
  <c r="Q957" i="1"/>
  <c r="Q961" i="1"/>
  <c r="Q965" i="1"/>
  <c r="Q890" i="1"/>
  <c r="Q894" i="1"/>
  <c r="Q898" i="1"/>
  <c r="Q902" i="1"/>
  <c r="Q906" i="1"/>
  <c r="Q910" i="1"/>
  <c r="Q914" i="1"/>
  <c r="Q918" i="1"/>
  <c r="Q922" i="1"/>
  <c r="Q926" i="1"/>
  <c r="Q930" i="1"/>
  <c r="Q934" i="1"/>
  <c r="Q938" i="1"/>
  <c r="Q942" i="1"/>
  <c r="Q946" i="1"/>
  <c r="Q950" i="1"/>
  <c r="Q954" i="1"/>
  <c r="Q958" i="1"/>
  <c r="Q962" i="1"/>
  <c r="Q891" i="1"/>
  <c r="Q895" i="1"/>
  <c r="Q899" i="1"/>
  <c r="Q903" i="1"/>
  <c r="Q907" i="1"/>
  <c r="Q911" i="1"/>
  <c r="Q915" i="1"/>
  <c r="Q919" i="1"/>
  <c r="Q923" i="1"/>
  <c r="Q927" i="1"/>
  <c r="Q931" i="1"/>
  <c r="Q935" i="1"/>
  <c r="Q939" i="1"/>
  <c r="Q943" i="1"/>
  <c r="Q947" i="1"/>
  <c r="Q951" i="1"/>
  <c r="Q955" i="1"/>
  <c r="Q959" i="1"/>
  <c r="Q963" i="1"/>
  <c r="Q966" i="1"/>
  <c r="Q970" i="1"/>
  <c r="Q974" i="1"/>
  <c r="Q978" i="1"/>
  <c r="Q982" i="1"/>
  <c r="Q986" i="1"/>
  <c r="Q990" i="1"/>
  <c r="Q967" i="1"/>
  <c r="Q971" i="1"/>
  <c r="Q975" i="1"/>
  <c r="Q979" i="1"/>
  <c r="Q983" i="1"/>
  <c r="Q987" i="1"/>
  <c r="Q991" i="1"/>
  <c r="Q968" i="1"/>
  <c r="Q972" i="1"/>
  <c r="Q976" i="1"/>
  <c r="Q980" i="1"/>
  <c r="Q984" i="1"/>
  <c r="Q988" i="1"/>
  <c r="Q992" i="1"/>
  <c r="Q969" i="1"/>
  <c r="Q973" i="1"/>
  <c r="Q977" i="1"/>
  <c r="Q981" i="1"/>
  <c r="Q985" i="1"/>
  <c r="Q989" i="1"/>
  <c r="Q993" i="1"/>
  <c r="Q1485" i="1"/>
  <c r="Q1489" i="1"/>
  <c r="Q1493" i="1"/>
  <c r="Q1497" i="1"/>
  <c r="Q1501" i="1"/>
  <c r="Q1505" i="1"/>
  <c r="Q1509" i="1"/>
  <c r="Q1513" i="1"/>
  <c r="Q1517" i="1"/>
  <c r="Q1521" i="1"/>
  <c r="Q1525" i="1"/>
  <c r="Q1529" i="1"/>
  <c r="Q1533" i="1"/>
  <c r="Q1537" i="1"/>
  <c r="Q1541" i="1"/>
  <c r="Q1545" i="1"/>
  <c r="Q1549" i="1"/>
  <c r="Q1553" i="1"/>
  <c r="Q1557" i="1"/>
  <c r="Q1561" i="1"/>
  <c r="Q1565" i="1"/>
  <c r="Q1569" i="1"/>
  <c r="Q1573" i="1"/>
  <c r="Q1577" i="1"/>
  <c r="Q1581" i="1"/>
  <c r="Q1585" i="1"/>
  <c r="Q1589" i="1"/>
  <c r="Q1593" i="1"/>
  <c r="Q1597" i="1"/>
  <c r="Q1486" i="1"/>
  <c r="Q1490" i="1"/>
  <c r="Q1494" i="1"/>
  <c r="Q1498" i="1"/>
  <c r="Q1502" i="1"/>
  <c r="Q1506" i="1"/>
  <c r="Q1510" i="1"/>
  <c r="Q1514" i="1"/>
  <c r="Q1518" i="1"/>
  <c r="Q1522" i="1"/>
  <c r="Q1526" i="1"/>
  <c r="Q1530" i="1"/>
  <c r="Q1534" i="1"/>
  <c r="Q1538" i="1"/>
  <c r="Q1542" i="1"/>
  <c r="Q1546" i="1"/>
  <c r="Q1550" i="1"/>
  <c r="Q1554" i="1"/>
  <c r="Q1558" i="1"/>
  <c r="Q1562" i="1"/>
  <c r="Q1566" i="1"/>
  <c r="Q1570" i="1"/>
  <c r="Q1574" i="1"/>
  <c r="Q1578" i="1"/>
  <c r="Q1582" i="1"/>
  <c r="Q1586" i="1"/>
  <c r="Q1590" i="1"/>
  <c r="Q1594" i="1"/>
  <c r="Q1598" i="1"/>
  <c r="Q1487" i="1"/>
  <c r="Q1491" i="1"/>
  <c r="Q1495" i="1"/>
  <c r="Q1499" i="1"/>
  <c r="Q1503" i="1"/>
  <c r="Q1507" i="1"/>
  <c r="Q1511" i="1"/>
  <c r="Q1515" i="1"/>
  <c r="Q1519" i="1"/>
  <c r="Q1523" i="1"/>
  <c r="Q1527" i="1"/>
  <c r="Q1531" i="1"/>
  <c r="Q1535" i="1"/>
  <c r="Q1539" i="1"/>
  <c r="Q1543" i="1"/>
  <c r="Q1547" i="1"/>
  <c r="Q1551" i="1"/>
  <c r="Q1555" i="1"/>
  <c r="Q1559" i="1"/>
  <c r="Q1563" i="1"/>
  <c r="Q1567" i="1"/>
  <c r="Q1571" i="1"/>
  <c r="Q1575" i="1"/>
  <c r="Q1579" i="1"/>
  <c r="Q1583" i="1"/>
  <c r="Q1587" i="1"/>
  <c r="Q1591" i="1"/>
  <c r="Q1595" i="1"/>
  <c r="Q1484" i="1"/>
  <c r="Q1488" i="1"/>
  <c r="Q1492" i="1"/>
  <c r="Q1496" i="1"/>
  <c r="Q1500" i="1"/>
  <c r="Q1504" i="1"/>
  <c r="Q1508" i="1"/>
  <c r="Q1512" i="1"/>
  <c r="Q1516" i="1"/>
  <c r="Q1520" i="1"/>
  <c r="Q1524" i="1"/>
  <c r="Q1528" i="1"/>
  <c r="Q1532" i="1"/>
  <c r="Q1536" i="1"/>
  <c r="Q1540" i="1"/>
  <c r="Q1544" i="1"/>
  <c r="Q1548" i="1"/>
  <c r="Q1552" i="1"/>
  <c r="Q1556" i="1"/>
  <c r="Q1560" i="1"/>
  <c r="Q1564" i="1"/>
  <c r="Q1568" i="1"/>
  <c r="Q1572" i="1"/>
  <c r="Q1576" i="1"/>
  <c r="Q1580" i="1"/>
  <c r="Q1584" i="1"/>
  <c r="Q1588" i="1"/>
  <c r="Q1592" i="1"/>
  <c r="Q1596" i="1"/>
  <c r="Q1893" i="1"/>
  <c r="Q1897" i="1"/>
  <c r="Q1901" i="1"/>
  <c r="Q1905" i="1"/>
  <c r="Q1909" i="1"/>
  <c r="Q1913" i="1"/>
  <c r="Q1917" i="1"/>
  <c r="Q1921" i="1"/>
  <c r="Q1925" i="1"/>
  <c r="Q1929" i="1"/>
  <c r="Q1933" i="1"/>
  <c r="Q1937" i="1"/>
  <c r="Q1941" i="1"/>
  <c r="Q1945" i="1"/>
  <c r="Q1949" i="1"/>
  <c r="Q1953" i="1"/>
  <c r="Q1957" i="1"/>
  <c r="Q1961" i="1"/>
  <c r="Q1965" i="1"/>
  <c r="Q1969" i="1"/>
  <c r="Q1973" i="1"/>
  <c r="Q1977" i="1"/>
  <c r="Q1981" i="1"/>
  <c r="Q1985" i="1"/>
  <c r="Q1894" i="1"/>
  <c r="Q1898" i="1"/>
  <c r="Q1902" i="1"/>
  <c r="Q1906" i="1"/>
  <c r="Q1910" i="1"/>
  <c r="Q1914" i="1"/>
  <c r="Q1918" i="1"/>
  <c r="Q1922" i="1"/>
  <c r="Q1926" i="1"/>
  <c r="Q1930" i="1"/>
  <c r="Q1934" i="1"/>
  <c r="Q1938" i="1"/>
  <c r="Q1942" i="1"/>
  <c r="Q1946" i="1"/>
  <c r="Q1950" i="1"/>
  <c r="Q1954" i="1"/>
  <c r="Q1958" i="1"/>
  <c r="Q1962" i="1"/>
  <c r="Q1966" i="1"/>
  <c r="Q1970" i="1"/>
  <c r="Q1974" i="1"/>
  <c r="Q1978" i="1"/>
  <c r="Q1982" i="1"/>
  <c r="Q1986" i="1"/>
  <c r="Q1891" i="1"/>
  <c r="Q1895" i="1"/>
  <c r="Q1899" i="1"/>
  <c r="Q1903" i="1"/>
  <c r="Q1907" i="1"/>
  <c r="Q1911" i="1"/>
  <c r="Q1915" i="1"/>
  <c r="Q1919" i="1"/>
  <c r="Q1923" i="1"/>
  <c r="Q1927" i="1"/>
  <c r="Q1931" i="1"/>
  <c r="Q1935" i="1"/>
  <c r="Q1939" i="1"/>
  <c r="Q1943" i="1"/>
  <c r="Q1947" i="1"/>
  <c r="Q1951" i="1"/>
  <c r="Q1955" i="1"/>
  <c r="Q1959" i="1"/>
  <c r="Q1963" i="1"/>
  <c r="Q1967" i="1"/>
  <c r="Q1971" i="1"/>
  <c r="Q1975" i="1"/>
  <c r="Q1979" i="1"/>
  <c r="Q1983" i="1"/>
  <c r="Q1987" i="1"/>
  <c r="Q1892" i="1"/>
  <c r="Q1896" i="1"/>
  <c r="Q1900" i="1"/>
  <c r="Q1904" i="1"/>
  <c r="Q1908" i="1"/>
  <c r="Q1912" i="1"/>
  <c r="Q1916" i="1"/>
  <c r="Q1920" i="1"/>
  <c r="Q1924" i="1"/>
  <c r="Q1928" i="1"/>
  <c r="Q1932" i="1"/>
  <c r="Q1936" i="1"/>
  <c r="Q1940" i="1"/>
  <c r="Q1944" i="1"/>
  <c r="Q1948" i="1"/>
  <c r="Q1952" i="1"/>
  <c r="Q1956" i="1"/>
  <c r="Q1960" i="1"/>
  <c r="Q1964" i="1"/>
  <c r="Q1968" i="1"/>
  <c r="Q1972" i="1"/>
  <c r="Q1976" i="1"/>
  <c r="Q1980" i="1"/>
  <c r="Q1984" i="1"/>
  <c r="Q1988" i="1"/>
  <c r="Q1989" i="1"/>
  <c r="Q1990" i="1"/>
  <c r="Q1218" i="1"/>
  <c r="Q1222" i="1"/>
  <c r="Q1226" i="1"/>
  <c r="Q1230" i="1"/>
  <c r="Q1219" i="1"/>
  <c r="Q1223" i="1"/>
  <c r="Q1227" i="1"/>
  <c r="Q1231" i="1"/>
  <c r="Q1220" i="1"/>
  <c r="Q1224" i="1"/>
  <c r="Q1228" i="1"/>
  <c r="Q1221" i="1"/>
  <c r="Q1225" i="1"/>
  <c r="Q1229" i="1"/>
  <c r="Q318" i="1"/>
  <c r="Q319" i="1"/>
  <c r="Q320" i="1"/>
  <c r="Q2822" i="1"/>
  <c r="Q2826" i="1"/>
  <c r="Q2830" i="1"/>
  <c r="Q2834" i="1"/>
  <c r="Q2838" i="1"/>
  <c r="Q2842" i="1"/>
  <c r="Q2846" i="1"/>
  <c r="Q2850" i="1"/>
  <c r="Q2854" i="1"/>
  <c r="Q2858" i="1"/>
  <c r="Q2862" i="1"/>
  <c r="Q2866" i="1"/>
  <c r="Q2870" i="1"/>
  <c r="Q2874" i="1"/>
  <c r="Q2878" i="1"/>
  <c r="Q2882" i="1"/>
  <c r="Q2886" i="1"/>
  <c r="Q2890" i="1"/>
  <c r="Q2894" i="1"/>
  <c r="Q2898" i="1"/>
  <c r="Q2902" i="1"/>
  <c r="Q2906" i="1"/>
  <c r="Q2910" i="1"/>
  <c r="Q2914" i="1"/>
  <c r="Q2918" i="1"/>
  <c r="Q2922" i="1"/>
  <c r="Q2926" i="1"/>
  <c r="Q2930" i="1"/>
  <c r="Q2934" i="1"/>
  <c r="Q2938" i="1"/>
  <c r="Q2942" i="1"/>
  <c r="Q2946" i="1"/>
  <c r="Q2950" i="1"/>
  <c r="Q2954" i="1"/>
  <c r="Q2823" i="1"/>
  <c r="Q2827" i="1"/>
  <c r="Q2831" i="1"/>
  <c r="Q2835" i="1"/>
  <c r="Q2839" i="1"/>
  <c r="Q2843" i="1"/>
  <c r="Q2847" i="1"/>
  <c r="Q2851" i="1"/>
  <c r="Q2855" i="1"/>
  <c r="Q2859" i="1"/>
  <c r="Q2863" i="1"/>
  <c r="Q2867" i="1"/>
  <c r="Q2871" i="1"/>
  <c r="Q2875" i="1"/>
  <c r="Q2879" i="1"/>
  <c r="Q2883" i="1"/>
  <c r="Q2887" i="1"/>
  <c r="Q2891" i="1"/>
  <c r="Q2895" i="1"/>
  <c r="Q2899" i="1"/>
  <c r="Q2903" i="1"/>
  <c r="Q2907" i="1"/>
  <c r="Q2911" i="1"/>
  <c r="Q2915" i="1"/>
  <c r="Q2919" i="1"/>
  <c r="Q2923" i="1"/>
  <c r="Q2927" i="1"/>
  <c r="Q2931" i="1"/>
  <c r="Q2935" i="1"/>
  <c r="Q2939" i="1"/>
  <c r="Q2943" i="1"/>
  <c r="Q2947" i="1"/>
  <c r="Q2951" i="1"/>
  <c r="Q2824" i="1"/>
  <c r="Q2828" i="1"/>
  <c r="Q2832" i="1"/>
  <c r="Q2836" i="1"/>
  <c r="Q2840" i="1"/>
  <c r="Q2844" i="1"/>
  <c r="Q2848" i="1"/>
  <c r="Q2852" i="1"/>
  <c r="Q2856" i="1"/>
  <c r="Q2860" i="1"/>
  <c r="Q2864" i="1"/>
  <c r="Q2868" i="1"/>
  <c r="Q2872" i="1"/>
  <c r="Q2876" i="1"/>
  <c r="Q2880" i="1"/>
  <c r="Q2884" i="1"/>
  <c r="Q2888" i="1"/>
  <c r="Q2892" i="1"/>
  <c r="Q2896" i="1"/>
  <c r="Q2900" i="1"/>
  <c r="Q2904" i="1"/>
  <c r="Q2908" i="1"/>
  <c r="Q2912" i="1"/>
  <c r="Q2916" i="1"/>
  <c r="Q2920" i="1"/>
  <c r="Q2924" i="1"/>
  <c r="Q2928" i="1"/>
  <c r="Q2932" i="1"/>
  <c r="Q2936" i="1"/>
  <c r="Q2940" i="1"/>
  <c r="Q2944" i="1"/>
  <c r="Q2948" i="1"/>
  <c r="Q2952" i="1"/>
  <c r="Q2821" i="1"/>
  <c r="Q2825" i="1"/>
  <c r="Q2829" i="1"/>
  <c r="Q2833" i="1"/>
  <c r="Q2837" i="1"/>
  <c r="Q2841" i="1"/>
  <c r="Q2845" i="1"/>
  <c r="Q2849" i="1"/>
  <c r="Q2853" i="1"/>
  <c r="Q2857" i="1"/>
  <c r="Q2861" i="1"/>
  <c r="Q2865" i="1"/>
  <c r="Q2869" i="1"/>
  <c r="Q2873" i="1"/>
  <c r="Q2877" i="1"/>
  <c r="Q2881" i="1"/>
  <c r="Q2885" i="1"/>
  <c r="Q2889" i="1"/>
  <c r="Q2893" i="1"/>
  <c r="Q2897" i="1"/>
  <c r="Q2901" i="1"/>
  <c r="Q2905" i="1"/>
  <c r="Q2909" i="1"/>
  <c r="Q2913" i="1"/>
  <c r="Q2917" i="1"/>
  <c r="Q2921" i="1"/>
  <c r="Q2925" i="1"/>
  <c r="Q2929" i="1"/>
  <c r="Q2933" i="1"/>
  <c r="Q2937" i="1"/>
  <c r="Q2941" i="1"/>
  <c r="Q2945" i="1"/>
  <c r="Q2949" i="1"/>
  <c r="Q2953" i="1"/>
  <c r="Q391" i="1"/>
  <c r="Q395" i="1"/>
  <c r="Q399" i="1"/>
  <c r="Q403" i="1"/>
  <c r="Q407" i="1"/>
  <c r="Q411" i="1"/>
  <c r="Q415" i="1"/>
  <c r="Q419" i="1"/>
  <c r="Q423" i="1"/>
  <c r="Q427" i="1"/>
  <c r="Q431" i="1"/>
  <c r="Q435" i="1"/>
  <c r="Q439" i="1"/>
  <c r="Q443" i="1"/>
  <c r="Q447" i="1"/>
  <c r="Q451" i="1"/>
  <c r="Q455" i="1"/>
  <c r="Q459" i="1"/>
  <c r="Q463" i="1"/>
  <c r="Q467" i="1"/>
  <c r="Q471" i="1"/>
  <c r="Q475" i="1"/>
  <c r="Q479" i="1"/>
  <c r="Q483" i="1"/>
  <c r="Q487" i="1"/>
  <c r="Q491" i="1"/>
  <c r="Q495" i="1"/>
  <c r="Q499" i="1"/>
  <c r="Q503" i="1"/>
  <c r="Q507" i="1"/>
  <c r="Q511" i="1"/>
  <c r="Q515" i="1"/>
  <c r="Q519" i="1"/>
  <c r="Q523" i="1"/>
  <c r="Q527" i="1"/>
  <c r="Q531" i="1"/>
  <c r="Q535" i="1"/>
  <c r="Q539" i="1"/>
  <c r="Q543" i="1"/>
  <c r="Q547" i="1"/>
  <c r="Q392" i="1"/>
  <c r="Q396" i="1"/>
  <c r="Q400" i="1"/>
  <c r="Q404" i="1"/>
  <c r="Q408" i="1"/>
  <c r="Q412" i="1"/>
  <c r="Q416" i="1"/>
  <c r="Q420" i="1"/>
  <c r="Q424" i="1"/>
  <c r="Q428" i="1"/>
  <c r="Q432" i="1"/>
  <c r="Q436" i="1"/>
  <c r="Q440" i="1"/>
  <c r="Q444" i="1"/>
  <c r="Q448" i="1"/>
  <c r="Q452" i="1"/>
  <c r="Q456" i="1"/>
  <c r="Q460" i="1"/>
  <c r="Q464" i="1"/>
  <c r="Q468" i="1"/>
  <c r="Q472" i="1"/>
  <c r="Q476" i="1"/>
  <c r="Q480" i="1"/>
  <c r="Q484" i="1"/>
  <c r="Q488" i="1"/>
  <c r="Q492" i="1"/>
  <c r="Q496" i="1"/>
  <c r="Q500" i="1"/>
  <c r="Q504" i="1"/>
  <c r="Q508" i="1"/>
  <c r="Q512" i="1"/>
  <c r="Q516" i="1"/>
  <c r="Q520" i="1"/>
  <c r="Q524" i="1"/>
  <c r="Q528" i="1"/>
  <c r="Q532" i="1"/>
  <c r="Q536" i="1"/>
  <c r="Q540" i="1"/>
  <c r="Q544" i="1"/>
  <c r="Q389" i="1"/>
  <c r="Q393" i="1"/>
  <c r="Q397" i="1"/>
  <c r="Q401" i="1"/>
  <c r="Q405" i="1"/>
  <c r="Q409" i="1"/>
  <c r="Q413" i="1"/>
  <c r="Q417" i="1"/>
  <c r="Q421" i="1"/>
  <c r="Q425" i="1"/>
  <c r="Q429" i="1"/>
  <c r="Q433" i="1"/>
  <c r="Q437" i="1"/>
  <c r="Q441" i="1"/>
  <c r="Q445" i="1"/>
  <c r="Q449" i="1"/>
  <c r="Q453" i="1"/>
  <c r="Q457" i="1"/>
  <c r="Q461" i="1"/>
  <c r="Q465" i="1"/>
  <c r="Q469" i="1"/>
  <c r="Q473" i="1"/>
  <c r="Q477" i="1"/>
  <c r="Q481" i="1"/>
  <c r="Q485" i="1"/>
  <c r="Q489" i="1"/>
  <c r="Q493" i="1"/>
  <c r="Q497" i="1"/>
  <c r="Q501" i="1"/>
  <c r="Q505" i="1"/>
  <c r="Q509" i="1"/>
  <c r="Q513" i="1"/>
  <c r="Q517" i="1"/>
  <c r="Q521" i="1"/>
  <c r="Q525" i="1"/>
  <c r="Q529" i="1"/>
  <c r="Q533" i="1"/>
  <c r="Q537" i="1"/>
  <c r="Q541" i="1"/>
  <c r="Q545" i="1"/>
  <c r="Q390" i="1"/>
  <c r="Q394" i="1"/>
  <c r="Q398" i="1"/>
  <c r="Q402" i="1"/>
  <c r="Q406" i="1"/>
  <c r="Q410" i="1"/>
  <c r="Q414" i="1"/>
  <c r="Q418" i="1"/>
  <c r="Q422" i="1"/>
  <c r="Q426" i="1"/>
  <c r="Q430" i="1"/>
  <c r="Q434" i="1"/>
  <c r="Q438" i="1"/>
  <c r="Q442" i="1"/>
  <c r="Q446" i="1"/>
  <c r="Q450" i="1"/>
  <c r="Q454" i="1"/>
  <c r="Q458" i="1"/>
  <c r="Q462" i="1"/>
  <c r="Q466" i="1"/>
  <c r="Q470" i="1"/>
  <c r="Q474" i="1"/>
  <c r="Q478" i="1"/>
  <c r="Q482" i="1"/>
  <c r="Q486" i="1"/>
  <c r="Q490" i="1"/>
  <c r="Q494" i="1"/>
  <c r="Q498" i="1"/>
  <c r="Q502" i="1"/>
  <c r="Q506" i="1"/>
  <c r="Q510" i="1"/>
  <c r="Q514" i="1"/>
  <c r="Q518" i="1"/>
  <c r="Q522" i="1"/>
  <c r="Q526" i="1"/>
  <c r="Q530" i="1"/>
  <c r="Q534" i="1"/>
  <c r="Q538" i="1"/>
  <c r="Q542" i="1"/>
  <c r="Q546" i="1"/>
  <c r="Q1234" i="1"/>
  <c r="Q1238" i="1"/>
  <c r="Q1242" i="1"/>
  <c r="Q1246" i="1"/>
  <c r="Q1250" i="1"/>
  <c r="Q1254" i="1"/>
  <c r="Q1258" i="1"/>
  <c r="Q1262" i="1"/>
  <c r="Q1266" i="1"/>
  <c r="Q1270" i="1"/>
  <c r="Q1274" i="1"/>
  <c r="Q1278" i="1"/>
  <c r="Q1282" i="1"/>
  <c r="Q1286" i="1"/>
  <c r="Q1290" i="1"/>
  <c r="Q1294" i="1"/>
  <c r="Q1298" i="1"/>
  <c r="Q1302" i="1"/>
  <c r="Q1306" i="1"/>
  <c r="Q1235" i="1"/>
  <c r="Q1239" i="1"/>
  <c r="Q1243" i="1"/>
  <c r="Q1247" i="1"/>
  <c r="Q1251" i="1"/>
  <c r="Q1255" i="1"/>
  <c r="Q1259" i="1"/>
  <c r="Q1263" i="1"/>
  <c r="Q1267" i="1"/>
  <c r="Q1271" i="1"/>
  <c r="Q1275" i="1"/>
  <c r="Q1279" i="1"/>
  <c r="Q1283" i="1"/>
  <c r="Q1287" i="1"/>
  <c r="Q1291" i="1"/>
  <c r="Q1295" i="1"/>
  <c r="Q1299" i="1"/>
  <c r="Q1303" i="1"/>
  <c r="Q1307" i="1"/>
  <c r="Q1232" i="1"/>
  <c r="Q1236" i="1"/>
  <c r="Q1240" i="1"/>
  <c r="Q1244" i="1"/>
  <c r="Q1248" i="1"/>
  <c r="Q1252" i="1"/>
  <c r="Q1256" i="1"/>
  <c r="Q1260" i="1"/>
  <c r="Q1264" i="1"/>
  <c r="Q1268" i="1"/>
  <c r="Q1272" i="1"/>
  <c r="Q1276" i="1"/>
  <c r="Q1280" i="1"/>
  <c r="Q1284" i="1"/>
  <c r="Q1288" i="1"/>
  <c r="Q1292" i="1"/>
  <c r="Q1296" i="1"/>
  <c r="Q1300" i="1"/>
  <c r="Q1304" i="1"/>
  <c r="Q1308" i="1"/>
  <c r="Q1233" i="1"/>
  <c r="Q1237" i="1"/>
  <c r="Q1241" i="1"/>
  <c r="Q1245" i="1"/>
  <c r="Q1249" i="1"/>
  <c r="Q1253" i="1"/>
  <c r="Q1257" i="1"/>
  <c r="Q1261" i="1"/>
  <c r="Q1265" i="1"/>
  <c r="Q1269" i="1"/>
  <c r="Q1273" i="1"/>
  <c r="Q1277" i="1"/>
  <c r="Q1281" i="1"/>
  <c r="Q1285" i="1"/>
  <c r="Q1289" i="1"/>
  <c r="Q1293" i="1"/>
  <c r="Q1297" i="1"/>
  <c r="Q1301" i="1"/>
  <c r="Q1305" i="1"/>
  <c r="Q1309" i="1"/>
  <c r="Q1313" i="1"/>
  <c r="Q1310" i="1"/>
  <c r="Q1314" i="1"/>
  <c r="Q1311" i="1"/>
  <c r="Q1312" i="1"/>
  <c r="Q1777" i="1"/>
  <c r="Q1781" i="1"/>
  <c r="Q1785" i="1"/>
  <c r="Q1789" i="1"/>
  <c r="Q1793" i="1"/>
  <c r="Q1778" i="1"/>
  <c r="Q1782" i="1"/>
  <c r="Q1786" i="1"/>
  <c r="Q1790" i="1"/>
  <c r="Q1794" i="1"/>
  <c r="Q1775" i="1"/>
  <c r="Q1779" i="1"/>
  <c r="Q1783" i="1"/>
  <c r="Q1787" i="1"/>
  <c r="Q1791" i="1"/>
  <c r="Q1795" i="1"/>
  <c r="Q1776" i="1"/>
  <c r="Q1780" i="1"/>
  <c r="Q1784" i="1"/>
  <c r="Q1788" i="1"/>
  <c r="Q1792" i="1"/>
  <c r="Q1194" i="1"/>
  <c r="Q1198" i="1"/>
  <c r="Q1202" i="1"/>
  <c r="Q1206" i="1"/>
  <c r="Q1210" i="1"/>
  <c r="Q1214" i="1"/>
  <c r="Q1195" i="1"/>
  <c r="Q1199" i="1"/>
  <c r="Q1203" i="1"/>
  <c r="Q1207" i="1"/>
  <c r="Q1211" i="1"/>
  <c r="Q1215" i="1"/>
  <c r="Q1196" i="1"/>
  <c r="Q1200" i="1"/>
  <c r="Q1204" i="1"/>
  <c r="Q1208" i="1"/>
  <c r="Q1212" i="1"/>
  <c r="Q1216" i="1"/>
  <c r="Q1197" i="1"/>
  <c r="Q1201" i="1"/>
  <c r="Q1205" i="1"/>
  <c r="Q1209" i="1"/>
  <c r="Q1213" i="1"/>
  <c r="Q1217" i="1"/>
  <c r="Q310" i="1"/>
  <c r="Q314" i="1"/>
  <c r="Q311" i="1"/>
  <c r="Q315" i="1"/>
  <c r="Q313" i="1"/>
  <c r="Q316" i="1"/>
  <c r="Q317" i="1"/>
  <c r="Q312" i="1"/>
  <c r="Q2958" i="1"/>
  <c r="Q2962" i="1"/>
  <c r="Q2966" i="1"/>
  <c r="Q2970" i="1"/>
  <c r="Q2974" i="1"/>
  <c r="Q2978" i="1"/>
  <c r="Q2982" i="1"/>
  <c r="Q2986" i="1"/>
  <c r="Q2990" i="1"/>
  <c r="Q2955" i="1"/>
  <c r="Q2959" i="1"/>
  <c r="Q2963" i="1"/>
  <c r="Q2967" i="1"/>
  <c r="Q2971" i="1"/>
  <c r="Q2975" i="1"/>
  <c r="Q2979" i="1"/>
  <c r="Q2983" i="1"/>
  <c r="Q2987" i="1"/>
  <c r="Q2991" i="1"/>
  <c r="Q2956" i="1"/>
  <c r="Q2960" i="1"/>
  <c r="Q2964" i="1"/>
  <c r="Q2968" i="1"/>
  <c r="Q2972" i="1"/>
  <c r="Q2976" i="1"/>
  <c r="Q2980" i="1"/>
  <c r="Q2984" i="1"/>
  <c r="Q2988" i="1"/>
  <c r="Q2992" i="1"/>
  <c r="Q2957" i="1"/>
  <c r="Q2961" i="1"/>
  <c r="Q2965" i="1"/>
  <c r="Q2969" i="1"/>
  <c r="Q2973" i="1"/>
  <c r="Q2977" i="1"/>
  <c r="Q2981" i="1"/>
  <c r="Q2985" i="1"/>
  <c r="Q2989" i="1"/>
  <c r="Q2993" i="1"/>
  <c r="Q1829" i="1"/>
  <c r="Q1833" i="1"/>
  <c r="Q1837" i="1"/>
  <c r="Q1841" i="1"/>
  <c r="Q1845" i="1"/>
  <c r="Q1849" i="1"/>
  <c r="Q1853" i="1"/>
  <c r="Q1857" i="1"/>
  <c r="Q1861" i="1"/>
  <c r="Q1865" i="1"/>
  <c r="Q1869" i="1"/>
  <c r="Q1873" i="1"/>
  <c r="Q1877" i="1"/>
  <c r="Q1881" i="1"/>
  <c r="Q1885" i="1"/>
  <c r="Q1889" i="1"/>
  <c r="Q1830" i="1"/>
  <c r="Q1834" i="1"/>
  <c r="Q1838" i="1"/>
  <c r="Q1842" i="1"/>
  <c r="Q1846" i="1"/>
  <c r="Q1850" i="1"/>
  <c r="Q1854" i="1"/>
  <c r="Q1858" i="1"/>
  <c r="Q1862" i="1"/>
  <c r="Q1866" i="1"/>
  <c r="Q1870" i="1"/>
  <c r="Q1874" i="1"/>
  <c r="Q1878" i="1"/>
  <c r="Q1882" i="1"/>
  <c r="Q1886" i="1"/>
  <c r="Q1890" i="1"/>
  <c r="Q1831" i="1"/>
  <c r="Q1835" i="1"/>
  <c r="Q1839" i="1"/>
  <c r="Q1843" i="1"/>
  <c r="Q1847" i="1"/>
  <c r="Q1851" i="1"/>
  <c r="Q1855" i="1"/>
  <c r="Q1859" i="1"/>
  <c r="Q1863" i="1"/>
  <c r="Q1867" i="1"/>
  <c r="Q1871" i="1"/>
  <c r="Q1875" i="1"/>
  <c r="Q1879" i="1"/>
  <c r="Q1883" i="1"/>
  <c r="Q1887" i="1"/>
  <c r="Q1832" i="1"/>
  <c r="Q1836" i="1"/>
  <c r="Q1840" i="1"/>
  <c r="Q1844" i="1"/>
  <c r="Q1848" i="1"/>
  <c r="Q1852" i="1"/>
  <c r="Q1856" i="1"/>
  <c r="Q1860" i="1"/>
  <c r="Q1864" i="1"/>
  <c r="Q1868" i="1"/>
  <c r="Q1872" i="1"/>
  <c r="Q1876" i="1"/>
  <c r="Q1880" i="1"/>
  <c r="Q1884" i="1"/>
  <c r="Q1888" i="1"/>
  <c r="Q1797" i="1"/>
  <c r="Q1801" i="1"/>
  <c r="Q1805" i="1"/>
  <c r="Q1809" i="1"/>
  <c r="Q1813" i="1"/>
  <c r="Q1817" i="1"/>
  <c r="Q1821" i="1"/>
  <c r="Q1825" i="1"/>
  <c r="Q1798" i="1"/>
  <c r="Q1802" i="1"/>
  <c r="Q1806" i="1"/>
  <c r="Q1810" i="1"/>
  <c r="Q1814" i="1"/>
  <c r="Q1818" i="1"/>
  <c r="Q1822" i="1"/>
  <c r="Q1826" i="1"/>
  <c r="Q1799" i="1"/>
  <c r="Q1803" i="1"/>
  <c r="Q1807" i="1"/>
  <c r="Q1811" i="1"/>
  <c r="Q1815" i="1"/>
  <c r="Q1819" i="1"/>
  <c r="Q1823" i="1"/>
  <c r="Q1827" i="1"/>
  <c r="Q1796" i="1"/>
  <c r="Q1800" i="1"/>
  <c r="Q1804" i="1"/>
  <c r="Q1808" i="1"/>
  <c r="Q1812" i="1"/>
  <c r="Q1816" i="1"/>
  <c r="Q1820" i="1"/>
  <c r="Q1824" i="1"/>
  <c r="Q1828" i="1"/>
  <c r="Q2365" i="1"/>
  <c r="Q2369" i="1"/>
  <c r="Q2373" i="1"/>
  <c r="Q2377" i="1"/>
  <c r="Q2381" i="1"/>
  <c r="Q2385" i="1"/>
  <c r="Q2389" i="1"/>
  <c r="Q2393" i="1"/>
  <c r="Q2397" i="1"/>
  <c r="Q2401" i="1"/>
  <c r="Q2405" i="1"/>
  <c r="Q2409" i="1"/>
  <c r="Q2413" i="1"/>
  <c r="Q2417" i="1"/>
  <c r="Q2421" i="1"/>
  <c r="Q2425" i="1"/>
  <c r="Q2366" i="1"/>
  <c r="Q2370" i="1"/>
  <c r="Q2374" i="1"/>
  <c r="Q2378" i="1"/>
  <c r="Q2382" i="1"/>
  <c r="Q2386" i="1"/>
  <c r="Q2390" i="1"/>
  <c r="Q2394" i="1"/>
  <c r="Q2398" i="1"/>
  <c r="Q2402" i="1"/>
  <c r="Q2406" i="1"/>
  <c r="Q2410" i="1"/>
  <c r="Q2414" i="1"/>
  <c r="Q2418" i="1"/>
  <c r="Q2422" i="1"/>
  <c r="Q2426" i="1"/>
  <c r="Q2363" i="1"/>
  <c r="Q2367" i="1"/>
  <c r="Q2371" i="1"/>
  <c r="Q2375" i="1"/>
  <c r="Q2379" i="1"/>
  <c r="Q2383" i="1"/>
  <c r="Q2387" i="1"/>
  <c r="Q2391" i="1"/>
  <c r="Q2395" i="1"/>
  <c r="Q2399" i="1"/>
  <c r="Q2403" i="1"/>
  <c r="Q2407" i="1"/>
  <c r="Q2411" i="1"/>
  <c r="Q2415" i="1"/>
  <c r="Q2419" i="1"/>
  <c r="Q2423" i="1"/>
  <c r="Q2427" i="1"/>
  <c r="Q2364" i="1"/>
  <c r="Q2368" i="1"/>
  <c r="Q2372" i="1"/>
  <c r="Q2376" i="1"/>
  <c r="Q2380" i="1"/>
  <c r="Q2384" i="1"/>
  <c r="Q2388" i="1"/>
  <c r="Q2392" i="1"/>
  <c r="Q2396" i="1"/>
  <c r="Q2400" i="1"/>
  <c r="Q2404" i="1"/>
  <c r="Q2408" i="1"/>
  <c r="Q2412" i="1"/>
  <c r="Q2416" i="1"/>
  <c r="Q2420" i="1"/>
  <c r="Q2424" i="1"/>
  <c r="Q2428" i="1"/>
  <c r="Q2778" i="1"/>
  <c r="Q2782" i="1"/>
  <c r="Q2786" i="1"/>
  <c r="Q2790" i="1"/>
  <c r="Q2794" i="1"/>
  <c r="Q2798" i="1"/>
  <c r="Q2802" i="1"/>
  <c r="Q2806" i="1"/>
  <c r="Q2779" i="1"/>
  <c r="Q2783" i="1"/>
  <c r="Q2787" i="1"/>
  <c r="Q2791" i="1"/>
  <c r="Q2795" i="1"/>
  <c r="Q2799" i="1"/>
  <c r="Q2803" i="1"/>
  <c r="Q2780" i="1"/>
  <c r="Q2784" i="1"/>
  <c r="Q2788" i="1"/>
  <c r="Q2792" i="1"/>
  <c r="Q2796" i="1"/>
  <c r="Q2800" i="1"/>
  <c r="Q2804" i="1"/>
  <c r="Q2781" i="1"/>
  <c r="Q2785" i="1"/>
  <c r="Q2789" i="1"/>
  <c r="Q2793" i="1"/>
  <c r="Q2797" i="1"/>
  <c r="Q2801" i="1"/>
  <c r="Q2805" i="1"/>
  <c r="Q700" i="1"/>
  <c r="Q704" i="1"/>
  <c r="Q708" i="1"/>
  <c r="Q712" i="1"/>
  <c r="Q716" i="1"/>
  <c r="Q720" i="1"/>
  <c r="Q724" i="1"/>
  <c r="Q728" i="1"/>
  <c r="Q732" i="1"/>
  <c r="Q736" i="1"/>
  <c r="Q740" i="1"/>
  <c r="Q744" i="1"/>
  <c r="Q748" i="1"/>
  <c r="Q752" i="1"/>
  <c r="Q756" i="1"/>
  <c r="Q760" i="1"/>
  <c r="Q764" i="1"/>
  <c r="Q768" i="1"/>
  <c r="Q772" i="1"/>
  <c r="Q776" i="1"/>
  <c r="Q780" i="1"/>
  <c r="Q784" i="1"/>
  <c r="Q788" i="1"/>
  <c r="Q701" i="1"/>
  <c r="Q705" i="1"/>
  <c r="Q709" i="1"/>
  <c r="Q713" i="1"/>
  <c r="Q717" i="1"/>
  <c r="Q721" i="1"/>
  <c r="Q725" i="1"/>
  <c r="Q729" i="1"/>
  <c r="Q733" i="1"/>
  <c r="Q737" i="1"/>
  <c r="Q741" i="1"/>
  <c r="Q745" i="1"/>
  <c r="Q749" i="1"/>
  <c r="Q753" i="1"/>
  <c r="Q757" i="1"/>
  <c r="Q761" i="1"/>
  <c r="Q765" i="1"/>
  <c r="Q769" i="1"/>
  <c r="Q773" i="1"/>
  <c r="Q777" i="1"/>
  <c r="Q781" i="1"/>
  <c r="Q785" i="1"/>
  <c r="Q789" i="1"/>
  <c r="Q698" i="1"/>
  <c r="Q702" i="1"/>
  <c r="Q706" i="1"/>
  <c r="Q710" i="1"/>
  <c r="Q714" i="1"/>
  <c r="Q718" i="1"/>
  <c r="Q722" i="1"/>
  <c r="Q726" i="1"/>
  <c r="Q730" i="1"/>
  <c r="Q734" i="1"/>
  <c r="Q738" i="1"/>
  <c r="Q742" i="1"/>
  <c r="Q746" i="1"/>
  <c r="Q750" i="1"/>
  <c r="Q754" i="1"/>
  <c r="Q758" i="1"/>
  <c r="Q762" i="1"/>
  <c r="Q766" i="1"/>
  <c r="Q770" i="1"/>
  <c r="Q774" i="1"/>
  <c r="Q778" i="1"/>
  <c r="Q782" i="1"/>
  <c r="Q786" i="1"/>
  <c r="Q699" i="1"/>
  <c r="Q703" i="1"/>
  <c r="Q707" i="1"/>
  <c r="Q711" i="1"/>
  <c r="Q715" i="1"/>
  <c r="Q719" i="1"/>
  <c r="Q723" i="1"/>
  <c r="Q727" i="1"/>
  <c r="Q731" i="1"/>
  <c r="Q735" i="1"/>
  <c r="Q739" i="1"/>
  <c r="Q743" i="1"/>
  <c r="Q747" i="1"/>
  <c r="Q751" i="1"/>
  <c r="Q755" i="1"/>
  <c r="Q759" i="1"/>
  <c r="Q763" i="1"/>
  <c r="Q767" i="1"/>
  <c r="Q771" i="1"/>
  <c r="Q775" i="1"/>
  <c r="Q779" i="1"/>
  <c r="Q783" i="1"/>
  <c r="Q787" i="1"/>
  <c r="Q190" i="1"/>
  <c r="Q194" i="1"/>
  <c r="Q198" i="1"/>
  <c r="Q202" i="1"/>
  <c r="Q206" i="1"/>
  <c r="Q210" i="1"/>
  <c r="Q214" i="1"/>
  <c r="Q218" i="1"/>
  <c r="Q222" i="1"/>
  <c r="Q226" i="1"/>
  <c r="Q230" i="1"/>
  <c r="Q234" i="1"/>
  <c r="Q238" i="1"/>
  <c r="Q242" i="1"/>
  <c r="Q191" i="1"/>
  <c r="Q195" i="1"/>
  <c r="Q199" i="1"/>
  <c r="Q203" i="1"/>
  <c r="Q207" i="1"/>
  <c r="Q211" i="1"/>
  <c r="Q215" i="1"/>
  <c r="Q219" i="1"/>
  <c r="Q223" i="1"/>
  <c r="Q227" i="1"/>
  <c r="Q231" i="1"/>
  <c r="Q235" i="1"/>
  <c r="Q239" i="1"/>
  <c r="Q243" i="1"/>
  <c r="Q188" i="1"/>
  <c r="Q192" i="1"/>
  <c r="Q196" i="1"/>
  <c r="Q200" i="1"/>
  <c r="Q204" i="1"/>
  <c r="Q208" i="1"/>
  <c r="Q212" i="1"/>
  <c r="Q216" i="1"/>
  <c r="Q189" i="1"/>
  <c r="Q193" i="1"/>
  <c r="Q197" i="1"/>
  <c r="Q201" i="1"/>
  <c r="Q205" i="1"/>
  <c r="Q209" i="1"/>
  <c r="Q213" i="1"/>
  <c r="Q217" i="1"/>
  <c r="Q221" i="1"/>
  <c r="Q225" i="1"/>
  <c r="Q229" i="1"/>
  <c r="Q220" i="1"/>
  <c r="Q233" i="1"/>
  <c r="Q241" i="1"/>
  <c r="Q224" i="1"/>
  <c r="Q236" i="1"/>
  <c r="Q244" i="1"/>
  <c r="Q228" i="1"/>
  <c r="Q237" i="1"/>
  <c r="Q245" i="1"/>
  <c r="Q232" i="1"/>
  <c r="Q240" i="1"/>
  <c r="Q2317" i="1"/>
  <c r="Q2321" i="1"/>
  <c r="Q2325" i="1"/>
  <c r="Q2329" i="1"/>
  <c r="Q2333" i="1"/>
  <c r="Q2337" i="1"/>
  <c r="Q2341" i="1"/>
  <c r="Q2345" i="1"/>
  <c r="Q2349" i="1"/>
  <c r="Q2353" i="1"/>
  <c r="Q2357" i="1"/>
  <c r="Q2361" i="1"/>
  <c r="Q2318" i="1"/>
  <c r="Q2322" i="1"/>
  <c r="Q2326" i="1"/>
  <c r="Q2330" i="1"/>
  <c r="Q2334" i="1"/>
  <c r="Q2338" i="1"/>
  <c r="Q2342" i="1"/>
  <c r="Q2346" i="1"/>
  <c r="Q2350" i="1"/>
  <c r="Q2354" i="1"/>
  <c r="Q2358" i="1"/>
  <c r="Q2362" i="1"/>
  <c r="Q2319" i="1"/>
  <c r="Q2323" i="1"/>
  <c r="Q2327" i="1"/>
  <c r="Q2331" i="1"/>
  <c r="Q2335" i="1"/>
  <c r="Q2339" i="1"/>
  <c r="Q2343" i="1"/>
  <c r="Q2347" i="1"/>
  <c r="Q2351" i="1"/>
  <c r="Q2355" i="1"/>
  <c r="Q2359" i="1"/>
  <c r="Q2320" i="1"/>
  <c r="Q2324" i="1"/>
  <c r="Q2328" i="1"/>
  <c r="Q2332" i="1"/>
  <c r="Q2336" i="1"/>
  <c r="Q2340" i="1"/>
  <c r="Q2344" i="1"/>
  <c r="Q2348" i="1"/>
  <c r="Q2352" i="1"/>
  <c r="Q2356" i="1"/>
  <c r="Q2360" i="1"/>
  <c r="Q2313" i="1"/>
  <c r="Q2314" i="1"/>
  <c r="Q2315" i="1"/>
  <c r="Q2312" i="1"/>
  <c r="Q2316" i="1"/>
  <c r="Q555" i="1"/>
  <c r="Q559" i="1"/>
  <c r="Q563" i="1"/>
  <c r="Q567" i="1"/>
  <c r="Q571" i="1"/>
  <c r="Q575" i="1"/>
  <c r="Q579" i="1"/>
  <c r="Q583" i="1"/>
  <c r="Q587" i="1"/>
  <c r="Q591" i="1"/>
  <c r="Q595" i="1"/>
  <c r="Q552" i="1"/>
  <c r="Q556" i="1"/>
  <c r="Q560" i="1"/>
  <c r="Q564" i="1"/>
  <c r="Q568" i="1"/>
  <c r="Q572" i="1"/>
  <c r="Q576" i="1"/>
  <c r="Q580" i="1"/>
  <c r="Q584" i="1"/>
  <c r="Q588" i="1"/>
  <c r="Q592" i="1"/>
  <c r="Q553" i="1"/>
  <c r="Q557" i="1"/>
  <c r="Q561" i="1"/>
  <c r="Q565" i="1"/>
  <c r="Q569" i="1"/>
  <c r="Q573" i="1"/>
  <c r="Q577" i="1"/>
  <c r="Q581" i="1"/>
  <c r="Q585" i="1"/>
  <c r="Q589" i="1"/>
  <c r="Q593" i="1"/>
  <c r="Q554" i="1"/>
  <c r="Q558" i="1"/>
  <c r="Q562" i="1"/>
  <c r="Q566" i="1"/>
  <c r="Q570" i="1"/>
  <c r="Q574" i="1"/>
  <c r="Q578" i="1"/>
  <c r="Q582" i="1"/>
  <c r="Q586" i="1"/>
  <c r="Q590" i="1"/>
  <c r="Q594" i="1"/>
  <c r="Q1601" i="1"/>
  <c r="Q1605" i="1"/>
  <c r="Q1609" i="1"/>
  <c r="Q1613" i="1"/>
  <c r="Q1617" i="1"/>
  <c r="Q1621" i="1"/>
  <c r="Q1625" i="1"/>
  <c r="Q1629" i="1"/>
  <c r="Q1633" i="1"/>
  <c r="Q1637" i="1"/>
  <c r="Q1641" i="1"/>
  <c r="Q1645" i="1"/>
  <c r="Q1649" i="1"/>
  <c r="Q1653" i="1"/>
  <c r="Q1602" i="1"/>
  <c r="Q1606" i="1"/>
  <c r="Q1610" i="1"/>
  <c r="Q1614" i="1"/>
  <c r="Q1618" i="1"/>
  <c r="Q1622" i="1"/>
  <c r="Q1626" i="1"/>
  <c r="Q1630" i="1"/>
  <c r="Q1634" i="1"/>
  <c r="Q1638" i="1"/>
  <c r="Q1642" i="1"/>
  <c r="Q1646" i="1"/>
  <c r="Q1650" i="1"/>
  <c r="Q1654" i="1"/>
  <c r="Q1599" i="1"/>
  <c r="Q1603" i="1"/>
  <c r="Q1607" i="1"/>
  <c r="Q1611" i="1"/>
  <c r="Q1615" i="1"/>
  <c r="Q1619" i="1"/>
  <c r="Q1623" i="1"/>
  <c r="Q1627" i="1"/>
  <c r="Q1631" i="1"/>
  <c r="Q1635" i="1"/>
  <c r="Q1639" i="1"/>
  <c r="Q1643" i="1"/>
  <c r="Q1647" i="1"/>
  <c r="Q1651" i="1"/>
  <c r="Q1600" i="1"/>
  <c r="Q1604" i="1"/>
  <c r="Q1608" i="1"/>
  <c r="Q1612" i="1"/>
  <c r="Q1616" i="1"/>
  <c r="Q1620" i="1"/>
  <c r="Q1624" i="1"/>
  <c r="Q1628" i="1"/>
  <c r="Q1632" i="1"/>
  <c r="Q1636" i="1"/>
  <c r="Q1640" i="1"/>
  <c r="Q1644" i="1"/>
  <c r="Q1648" i="1"/>
  <c r="Q1652" i="1"/>
  <c r="Q1114" i="1"/>
  <c r="Q1118" i="1"/>
  <c r="Q1122" i="1"/>
  <c r="Q1126" i="1"/>
  <c r="Q1130" i="1"/>
  <c r="Q1134" i="1"/>
  <c r="Q1138" i="1"/>
  <c r="Q1142" i="1"/>
  <c r="Q1146" i="1"/>
  <c r="Q1150" i="1"/>
  <c r="Q1154" i="1"/>
  <c r="Q1158" i="1"/>
  <c r="Q1162" i="1"/>
  <c r="Q1166" i="1"/>
  <c r="Q1170" i="1"/>
  <c r="Q1174" i="1"/>
  <c r="Q1115" i="1"/>
  <c r="Q1119" i="1"/>
  <c r="Q1123" i="1"/>
  <c r="Q1127" i="1"/>
  <c r="Q1131" i="1"/>
  <c r="Q1135" i="1"/>
  <c r="Q1139" i="1"/>
  <c r="Q1143" i="1"/>
  <c r="Q1147" i="1"/>
  <c r="Q1151" i="1"/>
  <c r="Q1155" i="1"/>
  <c r="Q1159" i="1"/>
  <c r="Q1163" i="1"/>
  <c r="Q1167" i="1"/>
  <c r="Q1171" i="1"/>
  <c r="Q1175" i="1"/>
  <c r="Q1116" i="1"/>
  <c r="Q1120" i="1"/>
  <c r="Q1124" i="1"/>
  <c r="Q1128" i="1"/>
  <c r="Q1132" i="1"/>
  <c r="Q1136" i="1"/>
  <c r="Q1140" i="1"/>
  <c r="Q1144" i="1"/>
  <c r="Q1148" i="1"/>
  <c r="Q1152" i="1"/>
  <c r="Q1156" i="1"/>
  <c r="Q1160" i="1"/>
  <c r="Q1164" i="1"/>
  <c r="Q1168" i="1"/>
  <c r="Q1172" i="1"/>
  <c r="Q1176" i="1"/>
  <c r="Q1117" i="1"/>
  <c r="Q1121" i="1"/>
  <c r="Q1125" i="1"/>
  <c r="Q1129" i="1"/>
  <c r="Q1133" i="1"/>
  <c r="Q1137" i="1"/>
  <c r="Q1141" i="1"/>
  <c r="Q1145" i="1"/>
  <c r="Q1149" i="1"/>
  <c r="Q1153" i="1"/>
  <c r="Q1157" i="1"/>
  <c r="Q1161" i="1"/>
  <c r="Q1165" i="1"/>
  <c r="Q1169" i="1"/>
  <c r="Q1173" i="1"/>
  <c r="Q1177" i="1"/>
  <c r="Q98" i="1"/>
  <c r="Q102" i="1"/>
  <c r="Q106" i="1"/>
  <c r="Q110" i="1"/>
  <c r="Q99" i="1"/>
  <c r="Q103" i="1"/>
  <c r="Q107" i="1"/>
  <c r="Q111" i="1"/>
  <c r="Q100" i="1"/>
  <c r="Q104" i="1"/>
  <c r="Q108" i="1"/>
  <c r="Q112" i="1"/>
  <c r="Q101" i="1"/>
  <c r="Q105" i="1"/>
  <c r="Q109" i="1"/>
</calcChain>
</file>

<file path=xl/sharedStrings.xml><?xml version="1.0" encoding="utf-8"?>
<sst xmlns="http://schemas.openxmlformats.org/spreadsheetml/2006/main" count="13284" uniqueCount="2271">
  <si>
    <t>01001</t>
  </si>
  <si>
    <t>01003</t>
  </si>
  <si>
    <t>01005</t>
  </si>
  <si>
    <t>01007</t>
  </si>
  <si>
    <t>01009</t>
  </si>
  <si>
    <t>01011</t>
  </si>
  <si>
    <t>01013</t>
  </si>
  <si>
    <t>01015</t>
  </si>
  <si>
    <t>01017</t>
  </si>
  <si>
    <t>01019</t>
  </si>
  <si>
    <t>01021</t>
  </si>
  <si>
    <t>01023</t>
  </si>
  <si>
    <t>01025</t>
  </si>
  <si>
    <t>01027</t>
  </si>
  <si>
    <t>01029</t>
  </si>
  <si>
    <t>01031</t>
  </si>
  <si>
    <t>01033</t>
  </si>
  <si>
    <t>01035</t>
  </si>
  <si>
    <t>01037</t>
  </si>
  <si>
    <t>01039</t>
  </si>
  <si>
    <t>01041</t>
  </si>
  <si>
    <t>01043</t>
  </si>
  <si>
    <t>01045</t>
  </si>
  <si>
    <t>01047</t>
  </si>
  <si>
    <t>01049</t>
  </si>
  <si>
    <t>01051</t>
  </si>
  <si>
    <t>01053</t>
  </si>
  <si>
    <t>01055</t>
  </si>
  <si>
    <t>01057</t>
  </si>
  <si>
    <t>01059</t>
  </si>
  <si>
    <t>01061</t>
  </si>
  <si>
    <t>01063</t>
  </si>
  <si>
    <t>01065</t>
  </si>
  <si>
    <t>01067</t>
  </si>
  <si>
    <t>01069</t>
  </si>
  <si>
    <t>01071</t>
  </si>
  <si>
    <t>01073</t>
  </si>
  <si>
    <t>01075</t>
  </si>
  <si>
    <t>01077</t>
  </si>
  <si>
    <t>01079</t>
  </si>
  <si>
    <t>01081</t>
  </si>
  <si>
    <t>01083</t>
  </si>
  <si>
    <t>01085</t>
  </si>
  <si>
    <t>01087</t>
  </si>
  <si>
    <t>01089</t>
  </si>
  <si>
    <t>01091</t>
  </si>
  <si>
    <t>01093</t>
  </si>
  <si>
    <t>01095</t>
  </si>
  <si>
    <t>01097</t>
  </si>
  <si>
    <t>01099</t>
  </si>
  <si>
    <t>01101</t>
  </si>
  <si>
    <t>01103</t>
  </si>
  <si>
    <t>01105</t>
  </si>
  <si>
    <t>01107</t>
  </si>
  <si>
    <t>01109</t>
  </si>
  <si>
    <t>01111</t>
  </si>
  <si>
    <t>01113</t>
  </si>
  <si>
    <t>01115</t>
  </si>
  <si>
    <t>01117</t>
  </si>
  <si>
    <t>01119</t>
  </si>
  <si>
    <t>01121</t>
  </si>
  <si>
    <t>01123</t>
  </si>
  <si>
    <t>01125</t>
  </si>
  <si>
    <t>01127</t>
  </si>
  <si>
    <t>01129</t>
  </si>
  <si>
    <t>01131</t>
  </si>
  <si>
    <t>01133</t>
  </si>
  <si>
    <t>02013</t>
  </si>
  <si>
    <t>02016</t>
  </si>
  <si>
    <t>02020</t>
  </si>
  <si>
    <t>02050</t>
  </si>
  <si>
    <t>02060</t>
  </si>
  <si>
    <t>02068</t>
  </si>
  <si>
    <t>02070</t>
  </si>
  <si>
    <t>02090</t>
  </si>
  <si>
    <t>02100</t>
  </si>
  <si>
    <t>02105</t>
  </si>
  <si>
    <t>02110</t>
  </si>
  <si>
    <t>02122</t>
  </si>
  <si>
    <t>02130</t>
  </si>
  <si>
    <t>02150</t>
  </si>
  <si>
    <t>02158</t>
  </si>
  <si>
    <t>02164</t>
  </si>
  <si>
    <t>02170</t>
  </si>
  <si>
    <t>02180</t>
  </si>
  <si>
    <t>02185</t>
  </si>
  <si>
    <t>02188</t>
  </si>
  <si>
    <t>02195</t>
  </si>
  <si>
    <t>02198</t>
  </si>
  <si>
    <t>02220</t>
  </si>
  <si>
    <t>02230</t>
  </si>
  <si>
    <t>02240</t>
  </si>
  <si>
    <t>02261</t>
  </si>
  <si>
    <t>02275</t>
  </si>
  <si>
    <t>02282</t>
  </si>
  <si>
    <t>02290</t>
  </si>
  <si>
    <t>04001</t>
  </si>
  <si>
    <t>04003</t>
  </si>
  <si>
    <t>04005</t>
  </si>
  <si>
    <t>04007</t>
  </si>
  <si>
    <t>04009</t>
  </si>
  <si>
    <t>04011</t>
  </si>
  <si>
    <t>04012</t>
  </si>
  <si>
    <t>04013</t>
  </si>
  <si>
    <t>04015</t>
  </si>
  <si>
    <t>04017</t>
  </si>
  <si>
    <t>04019</t>
  </si>
  <si>
    <t>04021</t>
  </si>
  <si>
    <t>04023</t>
  </si>
  <si>
    <t>04025</t>
  </si>
  <si>
    <t>04027</t>
  </si>
  <si>
    <t>05001</t>
  </si>
  <si>
    <t>05003</t>
  </si>
  <si>
    <t>05005</t>
  </si>
  <si>
    <t>05007</t>
  </si>
  <si>
    <t>05009</t>
  </si>
  <si>
    <t>05011</t>
  </si>
  <si>
    <t>05013</t>
  </si>
  <si>
    <t>05015</t>
  </si>
  <si>
    <t>05017</t>
  </si>
  <si>
    <t>05019</t>
  </si>
  <si>
    <t>05021</t>
  </si>
  <si>
    <t>05023</t>
  </si>
  <si>
    <t>05025</t>
  </si>
  <si>
    <t>05027</t>
  </si>
  <si>
    <t>05029</t>
  </si>
  <si>
    <t>05031</t>
  </si>
  <si>
    <t>05033</t>
  </si>
  <si>
    <t>05035</t>
  </si>
  <si>
    <t>05037</t>
  </si>
  <si>
    <t>05039</t>
  </si>
  <si>
    <t>05041</t>
  </si>
  <si>
    <t>05043</t>
  </si>
  <si>
    <t>05045</t>
  </si>
  <si>
    <t>05047</t>
  </si>
  <si>
    <t>05049</t>
  </si>
  <si>
    <t>05051</t>
  </si>
  <si>
    <t>05053</t>
  </si>
  <si>
    <t>05055</t>
  </si>
  <si>
    <t>05057</t>
  </si>
  <si>
    <t>05059</t>
  </si>
  <si>
    <t>05061</t>
  </si>
  <si>
    <t>05063</t>
  </si>
  <si>
    <t>05065</t>
  </si>
  <si>
    <t>05067</t>
  </si>
  <si>
    <t>05069</t>
  </si>
  <si>
    <t>05071</t>
  </si>
  <si>
    <t>05073</t>
  </si>
  <si>
    <t>05075</t>
  </si>
  <si>
    <t>05077</t>
  </si>
  <si>
    <t>05079</t>
  </si>
  <si>
    <t>05081</t>
  </si>
  <si>
    <t>05083</t>
  </si>
  <si>
    <t>05085</t>
  </si>
  <si>
    <t>05087</t>
  </si>
  <si>
    <t>05089</t>
  </si>
  <si>
    <t>05091</t>
  </si>
  <si>
    <t>05093</t>
  </si>
  <si>
    <t>05095</t>
  </si>
  <si>
    <t>05097</t>
  </si>
  <si>
    <t>05099</t>
  </si>
  <si>
    <t>05101</t>
  </si>
  <si>
    <t>05103</t>
  </si>
  <si>
    <t>05105</t>
  </si>
  <si>
    <t>05107</t>
  </si>
  <si>
    <t>05109</t>
  </si>
  <si>
    <t>05111</t>
  </si>
  <si>
    <t>05113</t>
  </si>
  <si>
    <t>05115</t>
  </si>
  <si>
    <t>05117</t>
  </si>
  <si>
    <t>05119</t>
  </si>
  <si>
    <t>05121</t>
  </si>
  <si>
    <t>05123</t>
  </si>
  <si>
    <t>05125</t>
  </si>
  <si>
    <t>05127</t>
  </si>
  <si>
    <t>05129</t>
  </si>
  <si>
    <t>05131</t>
  </si>
  <si>
    <t>05133</t>
  </si>
  <si>
    <t>05135</t>
  </si>
  <si>
    <t>05137</t>
  </si>
  <si>
    <t>05139</t>
  </si>
  <si>
    <t>05141</t>
  </si>
  <si>
    <t>05143</t>
  </si>
  <si>
    <t>05145</t>
  </si>
  <si>
    <t>05147</t>
  </si>
  <si>
    <t>05149</t>
  </si>
  <si>
    <t>06001</t>
  </si>
  <si>
    <t>06003</t>
  </si>
  <si>
    <t>06005</t>
  </si>
  <si>
    <t>06007</t>
  </si>
  <si>
    <t>06009</t>
  </si>
  <si>
    <t>06011</t>
  </si>
  <si>
    <t>06013</t>
  </si>
  <si>
    <t>06015</t>
  </si>
  <si>
    <t>06017</t>
  </si>
  <si>
    <t>06019</t>
  </si>
  <si>
    <t>06021</t>
  </si>
  <si>
    <t>06023</t>
  </si>
  <si>
    <t>06025</t>
  </si>
  <si>
    <t>06027</t>
  </si>
  <si>
    <t>06029</t>
  </si>
  <si>
    <t>06031</t>
  </si>
  <si>
    <t>06033</t>
  </si>
  <si>
    <t>06035</t>
  </si>
  <si>
    <t>06037</t>
  </si>
  <si>
    <t>06039</t>
  </si>
  <si>
    <t>06041</t>
  </si>
  <si>
    <t>06043</t>
  </si>
  <si>
    <t>06045</t>
  </si>
  <si>
    <t>06047</t>
  </si>
  <si>
    <t>06049</t>
  </si>
  <si>
    <t>06051</t>
  </si>
  <si>
    <t>06053</t>
  </si>
  <si>
    <t>06055</t>
  </si>
  <si>
    <t>06057</t>
  </si>
  <si>
    <t>06059</t>
  </si>
  <si>
    <t>06061</t>
  </si>
  <si>
    <t>06063</t>
  </si>
  <si>
    <t>06065</t>
  </si>
  <si>
    <t>06067</t>
  </si>
  <si>
    <t>06069</t>
  </si>
  <si>
    <t>06071</t>
  </si>
  <si>
    <t>06073</t>
  </si>
  <si>
    <t>06075</t>
  </si>
  <si>
    <t>06077</t>
  </si>
  <si>
    <t>06079</t>
  </si>
  <si>
    <t>06081</t>
  </si>
  <si>
    <t>06083</t>
  </si>
  <si>
    <t>06085</t>
  </si>
  <si>
    <t>06087</t>
  </si>
  <si>
    <t>06089</t>
  </si>
  <si>
    <t>06091</t>
  </si>
  <si>
    <t>06093</t>
  </si>
  <si>
    <t>06095</t>
  </si>
  <si>
    <t>06097</t>
  </si>
  <si>
    <t>06099</t>
  </si>
  <si>
    <t>06101</t>
  </si>
  <si>
    <t>06103</t>
  </si>
  <si>
    <t>06105</t>
  </si>
  <si>
    <t>06107</t>
  </si>
  <si>
    <t>06109</t>
  </si>
  <si>
    <t>06111</t>
  </si>
  <si>
    <t>06113</t>
  </si>
  <si>
    <t>06115</t>
  </si>
  <si>
    <t>08001</t>
  </si>
  <si>
    <t>08003</t>
  </si>
  <si>
    <t>08005</t>
  </si>
  <si>
    <t>08007</t>
  </si>
  <si>
    <t>08009</t>
  </si>
  <si>
    <t>08011</t>
  </si>
  <si>
    <t>08013</t>
  </si>
  <si>
    <t>08014</t>
  </si>
  <si>
    <t>08015</t>
  </si>
  <si>
    <t>08017</t>
  </si>
  <si>
    <t>08019</t>
  </si>
  <si>
    <t>08021</t>
  </si>
  <si>
    <t>08023</t>
  </si>
  <si>
    <t>08025</t>
  </si>
  <si>
    <t>08027</t>
  </si>
  <si>
    <t>08029</t>
  </si>
  <si>
    <t>08031</t>
  </si>
  <si>
    <t>08033</t>
  </si>
  <si>
    <t>08035</t>
  </si>
  <si>
    <t>08037</t>
  </si>
  <si>
    <t>08039</t>
  </si>
  <si>
    <t>08041</t>
  </si>
  <si>
    <t>08043</t>
  </si>
  <si>
    <t>08045</t>
  </si>
  <si>
    <t>08047</t>
  </si>
  <si>
    <t>08049</t>
  </si>
  <si>
    <t>08051</t>
  </si>
  <si>
    <t>08053</t>
  </si>
  <si>
    <t>08055</t>
  </si>
  <si>
    <t>08057</t>
  </si>
  <si>
    <t>08059</t>
  </si>
  <si>
    <t>08061</t>
  </si>
  <si>
    <t>08063</t>
  </si>
  <si>
    <t>08065</t>
  </si>
  <si>
    <t>08067</t>
  </si>
  <si>
    <t>08069</t>
  </si>
  <si>
    <t>08071</t>
  </si>
  <si>
    <t>08073</t>
  </si>
  <si>
    <t>08075</t>
  </si>
  <si>
    <t>08077</t>
  </si>
  <si>
    <t>08079</t>
  </si>
  <si>
    <t>08081</t>
  </si>
  <si>
    <t>08083</t>
  </si>
  <si>
    <t>08085</t>
  </si>
  <si>
    <t>08087</t>
  </si>
  <si>
    <t>08089</t>
  </si>
  <si>
    <t>08091</t>
  </si>
  <si>
    <t>08093</t>
  </si>
  <si>
    <t>08095</t>
  </si>
  <si>
    <t>08097</t>
  </si>
  <si>
    <t>08099</t>
  </si>
  <si>
    <t>08101</t>
  </si>
  <si>
    <t>08103</t>
  </si>
  <si>
    <t>08105</t>
  </si>
  <si>
    <t>08107</t>
  </si>
  <si>
    <t>08109</t>
  </si>
  <si>
    <t>08111</t>
  </si>
  <si>
    <t>08113</t>
  </si>
  <si>
    <t>08115</t>
  </si>
  <si>
    <t>08117</t>
  </si>
  <si>
    <t>08119</t>
  </si>
  <si>
    <t>08121</t>
  </si>
  <si>
    <t>08123</t>
  </si>
  <si>
    <t>08125</t>
  </si>
  <si>
    <t>09001</t>
  </si>
  <si>
    <t>09003</t>
  </si>
  <si>
    <t>09005</t>
  </si>
  <si>
    <t>09007</t>
  </si>
  <si>
    <t>09009</t>
  </si>
  <si>
    <t>09011</t>
  </si>
  <si>
    <t>09013</t>
  </si>
  <si>
    <t>09015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</si>
  <si>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</si>
  <si>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</si>
  <si>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</si>
  <si>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</si>
  <si>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</si>
  <si>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</si>
  <si>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</si>
  <si>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</si>
  <si>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</si>
  <si>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</si>
  <si>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</si>
  <si>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</si>
  <si>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</si>
  <si>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</si>
  <si>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</si>
  <si>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</si>
  <si>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</si>
  <si>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</si>
  <si>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</si>
  <si>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</si>
  <si>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</si>
  <si>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</si>
  <si>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</si>
  <si>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</si>
  <si>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</si>
  <si>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</si>
  <si>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</si>
  <si>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</si>
  <si>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</si>
  <si>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</si>
  <si>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</si>
  <si>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</si>
  <si>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</si>
  <si>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</si>
  <si>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</si>
  <si>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</si>
  <si>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</si>
  <si>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</si>
  <si>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</si>
  <si>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Pennslyvania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</si>
  <si>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</si>
  <si>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</si>
  <si>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</si>
  <si>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</si>
  <si>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</si>
  <si>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</si>
  <si>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</si>
  <si>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</si>
  <si>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</si>
  <si>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</si>
  <si>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</si>
  <si>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</si>
  <si>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sum_dem</t>
  </si>
  <si>
    <t>sum_gop</t>
  </si>
  <si>
    <t>margin</t>
  </si>
  <si>
    <t>% margin</t>
  </si>
  <si>
    <t>winner</t>
  </si>
  <si>
    <t>elec_votes</t>
  </si>
  <si>
    <t>fips_code_lz</t>
  </si>
  <si>
    <t>dem_votes</t>
  </si>
  <si>
    <t>gop_votes</t>
  </si>
  <si>
    <t>State</t>
  </si>
  <si>
    <t>County</t>
  </si>
  <si>
    <t>year</t>
  </si>
  <si>
    <t>dem_gop_total</t>
  </si>
  <si>
    <t>perc_margin</t>
  </si>
  <si>
    <t>per_dem</t>
  </si>
  <si>
    <t>per_gop</t>
  </si>
  <si>
    <t>Lat</t>
  </si>
  <si>
    <t>Lon</t>
  </si>
  <si>
    <t>AvgLat</t>
  </si>
  <si>
    <t>AvgLon</t>
  </si>
  <si>
    <t>EV</t>
  </si>
  <si>
    <t>Win</t>
  </si>
  <si>
    <t>Autauga County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</si>
  <si>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</si>
  <si>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</si>
  <si>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</si>
  <si>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</si>
  <si>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</si>
  <si>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</si>
  <si>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</si>
  <si>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</si>
  <si>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</si>
  <si>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</si>
  <si>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</si>
  <si>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</si>
  <si>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</si>
  <si>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</si>
  <si>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</si>
  <si>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</si>
  <si>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</si>
  <si>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</si>
  <si>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</si>
  <si>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</si>
  <si>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</si>
  <si>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</si>
  <si>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</si>
  <si>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</si>
  <si>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</si>
  <si>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</si>
  <si>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</si>
  <si>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</si>
  <si>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</si>
  <si>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</si>
  <si>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</si>
  <si>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</si>
  <si>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</si>
  <si>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</si>
  <si>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</si>
  <si>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</si>
  <si>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</si>
  <si>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</si>
  <si>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</si>
  <si>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</si>
  <si>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</si>
  <si>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</si>
  <si>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</si>
  <si>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</si>
  <si>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</si>
  <si>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</si>
  <si>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</si>
  <si>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</si>
  <si>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</si>
  <si>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</si>
  <si>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</si>
  <si>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</si>
  <si>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</si>
  <si>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</si>
  <si>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</si>
  <si>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</si>
  <si>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Saint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</si>
  <si>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</si>
  <si>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</si>
  <si>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</si>
  <si>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</si>
  <si>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</si>
  <si>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</si>
  <si>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</si>
  <si>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</si>
  <si>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</si>
  <si>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Aleutians East Borough</t>
  </si>
  <si>
    <t xml:space="preserve">Aleutians West Census Area </t>
  </si>
  <si>
    <t>Anchorage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</si>
  <si>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</si>
  <si>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</si>
  <si>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</si>
  <si>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</si>
  <si>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</si>
  <si>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</si>
  <si>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Hoonah-Angoon Census Area</t>
  </si>
  <si>
    <t>Juneau</t>
  </si>
  <si>
    <t>Kenai Peninsula Borough</t>
  </si>
  <si>
    <t>Ketchikan Gateway Borough</t>
  </si>
  <si>
    <t>Kodiak Island Borough</t>
  </si>
  <si>
    <t>Kusilvak Census Area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</si>
  <si>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</si>
  <si>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</si>
  <si>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</si>
  <si>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</si>
  <si>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</si>
  <si>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Borough</t>
  </si>
  <si>
    <t xml:space="preserve">Prince of Wales-Hyder Census Area </t>
  </si>
  <si>
    <t>Sitka</t>
  </si>
  <si>
    <t>Skagway</t>
  </si>
  <si>
    <t>Southeast Fairbanks Census Area</t>
  </si>
  <si>
    <t>Valdez-Cordova Census Area</t>
  </si>
  <si>
    <t>Wrangell</t>
  </si>
  <si>
    <t>Yakutat</t>
  </si>
  <si>
    <t>Yukon-Koyukuk Census Area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</si>
  <si>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</si>
  <si>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</si>
  <si>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</si>
  <si>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</si>
  <si>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</si>
  <si>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</si>
  <si>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</si>
  <si>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</si>
  <si>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</si>
  <si>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</si>
  <si>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</si>
  <si>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</si>
  <si>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</si>
  <si>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</si>
  <si>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</si>
  <si>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</si>
  <si>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</si>
  <si>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</si>
  <si>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</si>
  <si>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</si>
  <si>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</si>
  <si>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</si>
  <si>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</si>
  <si>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</si>
  <si>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</si>
  <si>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</si>
  <si>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</si>
  <si>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</si>
  <si>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</si>
  <si>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</si>
  <si>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</si>
  <si>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</si>
  <si>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</si>
  <si>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</si>
  <si>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</si>
  <si>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</si>
  <si>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</si>
  <si>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</si>
  <si>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</si>
  <si>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</si>
  <si>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</si>
  <si>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</si>
  <si>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</si>
  <si>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</si>
  <si>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</si>
  <si>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</si>
  <si>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</si>
  <si>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</si>
  <si>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</si>
  <si>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</si>
  <si>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</si>
  <si>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</si>
  <si>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</si>
  <si>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</si>
  <si>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</si>
  <si>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</si>
  <si>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</si>
  <si>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</si>
  <si>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</si>
  <si>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Saint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</si>
  <si>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</si>
  <si>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</si>
  <si>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</si>
  <si>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</si>
  <si>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</si>
  <si>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</si>
  <si>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</si>
  <si>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</si>
  <si>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</si>
  <si>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</si>
  <si>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</si>
  <si>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</si>
  <si>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</si>
  <si>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</si>
  <si>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</si>
  <si>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</si>
  <si>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</si>
  <si>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</si>
  <si>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</si>
  <si>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</si>
  <si>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</si>
  <si>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</si>
  <si>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</si>
  <si>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</si>
  <si>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</si>
  <si>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</si>
  <si>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</si>
  <si>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</si>
  <si>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</si>
  <si>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</si>
  <si>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</si>
  <si>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</si>
  <si>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</si>
  <si>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</si>
  <si>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</si>
  <si>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</si>
  <si>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</si>
  <si>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</si>
  <si>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</si>
  <si>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</si>
  <si>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</si>
  <si>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</si>
  <si>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</si>
  <si>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</si>
  <si>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</si>
  <si>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</si>
  <si>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</si>
  <si>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</si>
  <si>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</si>
  <si>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</si>
  <si>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</si>
  <si>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</si>
  <si>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</si>
  <si>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</si>
  <si>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</si>
  <si>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</si>
  <si>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</si>
  <si>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</si>
  <si>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</si>
  <si>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</si>
  <si>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</si>
  <si>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</si>
  <si>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</si>
  <si>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</si>
  <si>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</si>
  <si>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</si>
  <si>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</si>
  <si>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</si>
  <si>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</si>
  <si>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</si>
  <si>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</si>
  <si>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</si>
  <si>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</si>
  <si>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</si>
  <si>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</si>
  <si>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</si>
  <si>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</si>
  <si>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</si>
  <si>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</si>
  <si>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</si>
  <si>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</si>
  <si>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</si>
  <si>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</si>
  <si>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</si>
  <si>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</si>
  <si>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</si>
  <si>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</si>
  <si>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</si>
  <si>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</si>
  <si>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</si>
  <si>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</si>
  <si>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</si>
  <si>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</si>
  <si>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</si>
  <si>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</si>
  <si>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</si>
  <si>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</si>
  <si>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</si>
  <si>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</si>
  <si>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</si>
  <si>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</si>
  <si>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</si>
  <si>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</si>
  <si>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</si>
  <si>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</si>
  <si>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</si>
  <si>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</si>
  <si>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</si>
  <si>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</si>
  <si>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</si>
  <si>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</si>
  <si>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</si>
  <si>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</si>
  <si>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</si>
  <si>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</si>
  <si>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</si>
  <si>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</si>
  <si>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</si>
  <si>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</si>
  <si>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</si>
  <si>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</si>
  <si>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</si>
  <si>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</si>
  <si>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</si>
  <si>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</si>
  <si>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</si>
  <si>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</si>
  <si>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</si>
  <si>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</si>
  <si>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</si>
  <si>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</si>
  <si>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Kent County</t>
  </si>
  <si>
    <t>New Castle County</t>
  </si>
  <si>
    <t>Sussex County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</si>
  <si>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</si>
  <si>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</si>
  <si>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</si>
  <si>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</si>
  <si>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</si>
  <si>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</si>
  <si>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</si>
  <si>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</si>
  <si>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</si>
  <si>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</si>
  <si>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</si>
  <si>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</si>
  <si>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</si>
  <si>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</si>
  <si>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</si>
  <si>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</si>
  <si>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</si>
  <si>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</si>
  <si>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</si>
  <si>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</si>
  <si>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</si>
  <si>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</si>
  <si>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</si>
  <si>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</si>
  <si>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</si>
  <si>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</si>
  <si>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</si>
  <si>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</si>
  <si>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</si>
  <si>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</si>
  <si>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</si>
  <si>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</si>
  <si>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</si>
  <si>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</si>
  <si>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</si>
  <si>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</si>
  <si>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</si>
  <si>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</si>
  <si>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</si>
  <si>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Saint Johns County</t>
  </si>
  <si>
    <t>Saint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</si>
  <si>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</si>
  <si>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</si>
  <si>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</si>
  <si>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</si>
  <si>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</si>
  <si>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</si>
  <si>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</si>
  <si>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</si>
  <si>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</si>
  <si>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</si>
  <si>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</si>
  <si>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</si>
  <si>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</si>
  <si>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</si>
  <si>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</si>
  <si>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</si>
  <si>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</si>
  <si>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</si>
  <si>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</si>
  <si>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</si>
  <si>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</si>
  <si>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</si>
  <si>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</si>
  <si>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</si>
  <si>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</si>
  <si>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</si>
  <si>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</si>
  <si>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</si>
  <si>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</si>
  <si>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</si>
  <si>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</si>
  <si>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</si>
  <si>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</si>
  <si>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</si>
  <si>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</si>
  <si>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</si>
  <si>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</si>
  <si>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</si>
  <si>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</si>
  <si>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</si>
  <si>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</si>
  <si>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</si>
  <si>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</si>
  <si>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</si>
  <si>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</si>
  <si>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</si>
  <si>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</si>
  <si>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</si>
  <si>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</si>
  <si>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</si>
  <si>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</si>
  <si>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</si>
  <si>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</si>
  <si>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</si>
  <si>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</si>
  <si>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</si>
  <si>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</si>
  <si>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</si>
  <si>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</si>
  <si>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</si>
  <si>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</si>
  <si>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</si>
  <si>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</si>
  <si>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</si>
  <si>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</si>
  <si>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</si>
  <si>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</si>
  <si>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</si>
  <si>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</si>
  <si>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</si>
  <si>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</si>
  <si>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</si>
  <si>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</si>
  <si>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</si>
  <si>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</si>
  <si>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</si>
  <si>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</si>
  <si>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</si>
  <si>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</si>
  <si>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</si>
  <si>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</si>
  <si>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</si>
  <si>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</si>
  <si>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</si>
  <si>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</si>
  <si>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</si>
  <si>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</si>
  <si>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</si>
  <si>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</si>
  <si>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</si>
  <si>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</si>
  <si>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</si>
  <si>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</si>
  <si>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</si>
  <si>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</si>
  <si>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</si>
  <si>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</si>
  <si>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</si>
  <si>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</si>
  <si>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</si>
  <si>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</si>
  <si>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</si>
  <si>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</si>
  <si>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</si>
  <si>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</si>
  <si>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</si>
  <si>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</si>
  <si>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</si>
  <si>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</si>
  <si>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</si>
  <si>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</si>
  <si>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</si>
  <si>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</si>
  <si>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</si>
  <si>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</si>
  <si>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</si>
  <si>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Hawaii County</t>
  </si>
  <si>
    <t>Honolulu County</t>
  </si>
  <si>
    <t>Kauai County</t>
  </si>
  <si>
    <t>Maui County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</si>
  <si>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</si>
  <si>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</si>
  <si>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</si>
  <si>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</si>
  <si>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</si>
  <si>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</si>
  <si>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</si>
  <si>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</si>
  <si>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</si>
  <si>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</si>
  <si>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</si>
  <si>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</si>
  <si>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</si>
  <si>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</si>
  <si>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</si>
  <si>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</si>
  <si>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</si>
  <si>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</si>
  <si>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</si>
  <si>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</si>
  <si>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</si>
  <si>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</si>
  <si>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</si>
  <si>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</si>
  <si>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</si>
  <si>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</si>
  <si>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</si>
  <si>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</si>
  <si>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</si>
  <si>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</si>
  <si>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</si>
  <si>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</si>
  <si>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</si>
  <si>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</si>
  <si>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</si>
  <si>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</si>
  <si>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</si>
  <si>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</si>
  <si>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</si>
  <si>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</si>
  <si>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</si>
  <si>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</si>
  <si>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</si>
  <si>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</si>
  <si>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</si>
  <si>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</si>
  <si>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</si>
  <si>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</si>
  <si>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</si>
  <si>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</si>
  <si>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</si>
  <si>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</si>
  <si>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</si>
  <si>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</si>
  <si>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</si>
  <si>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</si>
  <si>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</si>
  <si>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</si>
  <si>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</si>
  <si>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</si>
  <si>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</si>
  <si>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</si>
  <si>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</si>
  <si>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</si>
  <si>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</si>
  <si>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</si>
  <si>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</si>
  <si>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</si>
  <si>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</si>
  <si>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</si>
  <si>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</si>
  <si>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</si>
  <si>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</si>
  <si>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</si>
  <si>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</si>
  <si>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</si>
  <si>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</si>
  <si>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</si>
  <si>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</si>
  <si>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</si>
  <si>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</si>
  <si>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</si>
  <si>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</si>
  <si>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</si>
  <si>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</si>
  <si>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</si>
  <si>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</si>
  <si>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</si>
  <si>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</si>
  <si>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</si>
  <si>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</si>
  <si>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</si>
  <si>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</si>
  <si>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</si>
  <si>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</si>
  <si>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</si>
  <si>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</si>
  <si>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</si>
  <si>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</si>
  <si>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</si>
  <si>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</si>
  <si>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</si>
  <si>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</si>
  <si>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</si>
  <si>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</si>
  <si>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</si>
  <si>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</si>
  <si>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</si>
  <si>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</si>
  <si>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</si>
  <si>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</si>
  <si>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</si>
  <si>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</si>
  <si>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</si>
  <si>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Saint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</si>
  <si>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</si>
  <si>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</si>
  <si>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</si>
  <si>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</si>
  <si>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</si>
  <si>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</si>
  <si>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</si>
  <si>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</si>
  <si>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</si>
  <si>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</si>
  <si>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</si>
  <si>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</si>
  <si>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</si>
  <si>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</si>
  <si>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</si>
  <si>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</si>
  <si>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</si>
  <si>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</si>
  <si>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</si>
  <si>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</si>
  <si>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</si>
  <si>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</si>
  <si>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</si>
  <si>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</si>
  <si>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</si>
  <si>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</si>
  <si>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</si>
  <si>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</si>
  <si>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</si>
  <si>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</si>
  <si>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</si>
  <si>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</si>
  <si>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</si>
  <si>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</si>
  <si>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</si>
  <si>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</si>
  <si>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</si>
  <si>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</si>
  <si>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</si>
  <si>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</si>
  <si>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</si>
  <si>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</si>
  <si>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</si>
  <si>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</si>
  <si>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</si>
  <si>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</si>
  <si>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</si>
  <si>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</si>
  <si>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</si>
  <si>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</si>
  <si>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</si>
  <si>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</si>
  <si>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</si>
  <si>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</si>
  <si>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</si>
  <si>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</si>
  <si>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</si>
  <si>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</si>
  <si>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</si>
  <si>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</si>
  <si>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</si>
  <si>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</si>
  <si>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</si>
  <si>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</si>
  <si>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</si>
  <si>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</si>
  <si>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</si>
  <si>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</si>
  <si>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</si>
  <si>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</si>
  <si>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</si>
  <si>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</si>
  <si>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</si>
  <si>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</si>
  <si>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</si>
  <si>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</si>
  <si>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</si>
  <si>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</si>
  <si>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</si>
  <si>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</si>
  <si>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</si>
  <si>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</si>
  <si>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</si>
  <si>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</si>
  <si>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</si>
  <si>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</si>
  <si>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</si>
  <si>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</si>
  <si>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</si>
  <si>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</si>
  <si>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</si>
  <si>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</si>
  <si>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</si>
  <si>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</si>
  <si>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</si>
  <si>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</si>
  <si>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</si>
  <si>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</si>
  <si>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</si>
  <si>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</si>
  <si>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</si>
  <si>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</si>
  <si>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</si>
  <si>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</si>
  <si>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</si>
  <si>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</si>
  <si>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</si>
  <si>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</si>
  <si>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</si>
  <si>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</si>
  <si>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</si>
  <si>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</si>
  <si>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</si>
  <si>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</si>
  <si>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</si>
  <si>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</si>
  <si>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</si>
  <si>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</si>
  <si>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</si>
  <si>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</si>
  <si>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</si>
  <si>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</si>
  <si>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</si>
  <si>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</si>
  <si>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</si>
  <si>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</si>
  <si>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</si>
  <si>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</si>
  <si>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</si>
  <si>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</si>
  <si>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</si>
  <si>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</si>
  <si>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</si>
  <si>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</si>
  <si>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</si>
  <si>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</si>
  <si>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</si>
  <si>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</si>
  <si>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</si>
  <si>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</si>
  <si>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</si>
  <si>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</si>
  <si>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</si>
  <si>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</si>
  <si>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</si>
  <si>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</si>
  <si>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</si>
  <si>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</si>
  <si>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</si>
  <si>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</si>
  <si>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</si>
  <si>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</si>
  <si>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</si>
  <si>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</si>
  <si>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</si>
  <si>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</si>
  <si>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</si>
  <si>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</si>
  <si>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</si>
  <si>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</si>
  <si>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</si>
  <si>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</si>
  <si>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</si>
  <si>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</si>
  <si>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</si>
  <si>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</si>
  <si>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</si>
  <si>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</si>
  <si>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</si>
  <si>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</si>
  <si>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</si>
  <si>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</si>
  <si>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</si>
  <si>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</si>
  <si>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</si>
  <si>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</si>
  <si>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</si>
  <si>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</si>
  <si>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</si>
  <si>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</si>
  <si>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</si>
  <si>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</si>
  <si>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</si>
  <si>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</si>
  <si>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</si>
  <si>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</si>
  <si>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</si>
  <si>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</si>
  <si>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</si>
  <si>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</si>
  <si>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</si>
  <si>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</si>
  <si>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</si>
  <si>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</si>
  <si>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</si>
  <si>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</si>
  <si>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</si>
  <si>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</si>
  <si>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</si>
  <si>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</si>
  <si>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</si>
  <si>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</si>
  <si>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</si>
  <si>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</si>
  <si>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</si>
  <si>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</si>
  <si>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</si>
  <si>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</si>
  <si>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</si>
  <si>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</si>
  <si>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</si>
  <si>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</si>
  <si>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</si>
  <si>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</si>
  <si>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</si>
  <si>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</si>
  <si>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</si>
  <si>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</si>
  <si>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</si>
  <si>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</si>
  <si>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</si>
  <si>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</si>
  <si>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</si>
  <si>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Saint Bernard Parish</t>
  </si>
  <si>
    <t>Saint Charles Parish</t>
  </si>
  <si>
    <t>Saint Helena Parish</t>
  </si>
  <si>
    <t>Saint James Parish</t>
  </si>
  <si>
    <t>Saint John the Baptist Parish</t>
  </si>
  <si>
    <t>Saint Landry Parish</t>
  </si>
  <si>
    <t>Saint Martin Parish</t>
  </si>
  <si>
    <t>Saint Mary Parish</t>
  </si>
  <si>
    <t>Saint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</si>
  <si>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</si>
  <si>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</si>
  <si>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</si>
  <si>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</si>
  <si>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</si>
  <si>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</si>
  <si>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</si>
  <si>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</si>
  <si>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</si>
  <si>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</si>
  <si>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</si>
  <si>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</si>
  <si>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</si>
  <si>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</si>
  <si>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</si>
  <si>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</si>
  <si>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</si>
  <si>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</si>
  <si>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</si>
  <si>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</si>
  <si>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</si>
  <si>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</si>
  <si>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</si>
  <si>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</si>
  <si>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</si>
  <si>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</si>
  <si>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</si>
  <si>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</si>
  <si>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</si>
  <si>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</si>
  <si>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</si>
  <si>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</si>
  <si>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</si>
  <si>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</si>
  <si>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</si>
  <si>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Saint Mary's County</t>
  </si>
  <si>
    <t>Wicomico County</t>
  </si>
  <si>
    <t>Worcester County</t>
  </si>
  <si>
    <t>Baltimore City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</si>
  <si>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</si>
  <si>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</si>
  <si>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</si>
  <si>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</si>
  <si>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</si>
  <si>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</si>
  <si>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</si>
  <si>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</si>
  <si>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</si>
  <si>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</si>
  <si>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</si>
  <si>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</si>
  <si>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</si>
  <si>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</si>
  <si>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</si>
  <si>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</si>
  <si>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</si>
  <si>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</si>
  <si>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</si>
  <si>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</si>
  <si>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</si>
  <si>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</si>
  <si>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</si>
  <si>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</si>
  <si>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</si>
  <si>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</si>
  <si>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</si>
  <si>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</si>
  <si>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</si>
  <si>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</si>
  <si>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</si>
  <si>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</si>
  <si>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</si>
  <si>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</si>
  <si>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</si>
  <si>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</si>
  <si>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</si>
  <si>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</si>
  <si>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</si>
  <si>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</si>
  <si>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</si>
  <si>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</si>
  <si>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</si>
  <si>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</si>
  <si>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</si>
  <si>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</si>
  <si>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</si>
  <si>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</si>
  <si>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</si>
  <si>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</si>
  <si>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</si>
  <si>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</si>
  <si>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</si>
  <si>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</si>
  <si>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</si>
  <si>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</si>
  <si>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</si>
  <si>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</si>
  <si>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</si>
  <si>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</si>
  <si>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</si>
  <si>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</si>
  <si>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</si>
  <si>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</si>
  <si>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</si>
  <si>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</si>
  <si>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</si>
  <si>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</si>
  <si>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</si>
  <si>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</si>
  <si>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</si>
  <si>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</si>
  <si>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</si>
  <si>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</si>
  <si>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</si>
  <si>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</si>
  <si>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</si>
  <si>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</si>
  <si>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</si>
  <si>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</si>
  <si>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</si>
  <si>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</si>
  <si>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</si>
  <si>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</si>
  <si>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</si>
  <si>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</si>
  <si>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</si>
  <si>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</si>
  <si>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</si>
  <si>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</si>
  <si>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</si>
  <si>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</si>
  <si>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</si>
  <si>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</si>
  <si>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</si>
  <si>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</si>
  <si>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</si>
  <si>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</si>
  <si>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</si>
  <si>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</si>
  <si>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</si>
  <si>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</si>
  <si>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</si>
  <si>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</si>
  <si>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</si>
  <si>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</si>
  <si>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</si>
  <si>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</si>
  <si>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</si>
  <si>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</si>
  <si>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</si>
  <si>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</si>
  <si>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</si>
  <si>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</si>
  <si>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</si>
  <si>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</si>
  <si>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</si>
  <si>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</si>
  <si>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</si>
  <si>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Saint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</si>
  <si>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</si>
  <si>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</si>
  <si>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</si>
  <si>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</si>
  <si>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</si>
  <si>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</si>
  <si>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</si>
  <si>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</si>
  <si>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</si>
  <si>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</si>
  <si>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</si>
  <si>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</si>
  <si>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</si>
  <si>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</si>
  <si>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</si>
  <si>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</si>
  <si>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</si>
  <si>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</si>
  <si>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</si>
  <si>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</si>
  <si>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</si>
  <si>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</si>
  <si>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</si>
  <si>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</si>
  <si>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</si>
  <si>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</si>
  <si>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</si>
  <si>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</si>
  <si>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</si>
  <si>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</si>
  <si>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</si>
  <si>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</si>
  <si>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</si>
  <si>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</si>
  <si>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</si>
  <si>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</si>
  <si>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</si>
  <si>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</si>
  <si>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</si>
  <si>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</si>
  <si>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</si>
  <si>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</si>
  <si>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</si>
  <si>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</si>
  <si>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</si>
  <si>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</si>
  <si>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</si>
  <si>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</si>
  <si>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</si>
  <si>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</si>
  <si>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</si>
  <si>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</si>
  <si>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</si>
  <si>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</si>
  <si>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</si>
  <si>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</si>
  <si>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</si>
  <si>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</si>
  <si>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</si>
  <si>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</si>
  <si>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</si>
  <si>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</si>
  <si>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</si>
  <si>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</si>
  <si>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</si>
  <si>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</si>
  <si>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</si>
  <si>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</si>
  <si>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</si>
  <si>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</si>
  <si>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</si>
  <si>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</si>
  <si>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</si>
  <si>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</si>
  <si>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</si>
  <si>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</si>
  <si>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</si>
  <si>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</si>
  <si>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</si>
  <si>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</si>
  <si>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Saint Charles County</t>
  </si>
  <si>
    <t>Ste. Genevieve County</t>
  </si>
  <si>
    <t>Saint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</si>
  <si>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</si>
  <si>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</si>
  <si>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</si>
  <si>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</si>
  <si>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</si>
  <si>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</si>
  <si>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Saint Louis City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</si>
  <si>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</si>
  <si>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</si>
  <si>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</si>
  <si>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</si>
  <si>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</si>
  <si>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</si>
  <si>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</si>
  <si>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</si>
  <si>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</si>
  <si>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</si>
  <si>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</si>
  <si>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</si>
  <si>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</si>
  <si>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</si>
  <si>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</si>
  <si>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</si>
  <si>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</si>
  <si>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</si>
  <si>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</si>
  <si>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</si>
  <si>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</si>
  <si>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</si>
  <si>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</si>
  <si>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</si>
  <si>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</si>
  <si>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</si>
  <si>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</si>
  <si>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</si>
  <si>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</si>
  <si>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</si>
  <si>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</si>
  <si>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</si>
  <si>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</si>
  <si>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</si>
  <si>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</si>
  <si>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</si>
  <si>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</si>
  <si>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</si>
  <si>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</si>
  <si>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</si>
  <si>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</si>
  <si>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</si>
  <si>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</si>
  <si>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</si>
  <si>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</si>
  <si>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</si>
  <si>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</si>
  <si>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</si>
  <si>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</si>
  <si>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</si>
  <si>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</si>
  <si>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</si>
  <si>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</si>
  <si>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</si>
  <si>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</si>
  <si>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</si>
  <si>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</si>
  <si>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</si>
  <si>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</si>
  <si>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</si>
  <si>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</si>
  <si>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</si>
  <si>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</si>
  <si>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</si>
  <si>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</si>
  <si>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</si>
  <si>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</si>
  <si>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</si>
  <si>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</si>
  <si>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</si>
  <si>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</si>
  <si>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</si>
  <si>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</si>
  <si>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</si>
  <si>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</si>
  <si>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</si>
  <si>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</si>
  <si>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</si>
  <si>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</si>
  <si>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</si>
  <si>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</si>
  <si>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</si>
  <si>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</si>
  <si>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</si>
  <si>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</si>
  <si>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</si>
  <si>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</si>
  <si>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</si>
  <si>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</si>
  <si>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</si>
  <si>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</si>
  <si>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</si>
  <si>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</si>
  <si>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</si>
  <si>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</si>
  <si>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</si>
  <si>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</si>
  <si>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</si>
  <si>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</si>
  <si>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</si>
  <si>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</si>
  <si>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</si>
  <si>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</si>
  <si>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</si>
  <si>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</si>
  <si>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Bernalillo County</t>
  </si>
  <si>
    <t>Catron County</t>
  </si>
  <si>
    <t>Chaves County</t>
  </si>
  <si>
    <t>Cibola County</t>
  </si>
  <si>
    <t>Curry County</t>
  </si>
  <si>
    <t>De Baca County</t>
  </si>
  <si>
    <t>Doña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</si>
  <si>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</si>
  <si>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</si>
  <si>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</si>
  <si>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</si>
  <si>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</si>
  <si>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</si>
  <si>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</si>
  <si>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</si>
  <si>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</si>
  <si>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</si>
  <si>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</si>
  <si>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</si>
  <si>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</si>
  <si>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</si>
  <si>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</si>
  <si>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</si>
  <si>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</si>
  <si>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</si>
  <si>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</si>
  <si>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</si>
  <si>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</si>
  <si>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</si>
  <si>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</si>
  <si>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</si>
  <si>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</si>
  <si>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</si>
  <si>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</si>
  <si>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</si>
  <si>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</si>
  <si>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</si>
  <si>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</si>
  <si>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</si>
  <si>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</si>
  <si>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</si>
  <si>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</si>
  <si>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</si>
  <si>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</si>
  <si>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Saint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</si>
  <si>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</si>
  <si>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</si>
  <si>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</si>
  <si>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</si>
  <si>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</si>
  <si>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</si>
  <si>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</si>
  <si>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</si>
  <si>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</si>
  <si>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</si>
  <si>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</si>
  <si>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</si>
  <si>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</si>
  <si>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</si>
  <si>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</si>
  <si>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</si>
  <si>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</si>
  <si>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</si>
  <si>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</si>
  <si>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</si>
  <si>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</si>
  <si>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</si>
  <si>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</si>
  <si>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</si>
  <si>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</si>
  <si>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</si>
  <si>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</si>
  <si>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</si>
  <si>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</si>
  <si>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</si>
  <si>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</si>
  <si>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</si>
  <si>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</si>
  <si>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</si>
  <si>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</si>
  <si>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</si>
  <si>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</si>
  <si>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</si>
  <si>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</si>
  <si>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</si>
  <si>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</si>
  <si>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</si>
  <si>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</si>
  <si>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</si>
  <si>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</si>
  <si>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</si>
  <si>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</si>
  <si>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</si>
  <si>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</si>
  <si>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</si>
  <si>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</si>
  <si>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</si>
  <si>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</si>
  <si>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</si>
  <si>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</si>
  <si>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</si>
  <si>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</si>
  <si>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</si>
  <si>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</si>
  <si>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</si>
  <si>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</si>
  <si>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</si>
  <si>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</si>
  <si>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</si>
  <si>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</si>
  <si>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</si>
  <si>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</si>
  <si>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</si>
  <si>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</si>
  <si>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</si>
  <si>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</si>
  <si>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</si>
  <si>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</si>
  <si>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</si>
  <si>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</si>
  <si>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</si>
  <si>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</si>
  <si>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</si>
  <si>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</si>
  <si>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</si>
  <si>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</si>
  <si>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</si>
  <si>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</si>
  <si>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</si>
  <si>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</si>
  <si>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</si>
  <si>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</si>
  <si>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</si>
  <si>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</si>
  <si>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</si>
  <si>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</si>
  <si>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</si>
  <si>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</si>
  <si>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</si>
  <si>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</si>
  <si>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</si>
  <si>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</si>
  <si>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</si>
  <si>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</si>
  <si>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</si>
  <si>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</si>
  <si>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</si>
  <si>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</si>
  <si>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</si>
  <si>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</si>
  <si>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</si>
  <si>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</si>
  <si>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</si>
  <si>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</si>
  <si>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</si>
  <si>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</si>
  <si>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</si>
  <si>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</si>
  <si>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</si>
  <si>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</si>
  <si>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</si>
  <si>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</si>
  <si>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</si>
  <si>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</si>
  <si>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</si>
  <si>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</si>
  <si>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</si>
  <si>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</si>
  <si>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</si>
  <si>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</si>
  <si>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</si>
  <si>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</si>
  <si>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</si>
  <si>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</si>
  <si>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</si>
  <si>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</si>
  <si>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</si>
  <si>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</si>
  <si>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</si>
  <si>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</si>
  <si>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</si>
  <si>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</si>
  <si>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</si>
  <si>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</si>
  <si>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</si>
  <si>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</si>
  <si>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</si>
  <si>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</si>
  <si>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</si>
  <si>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</si>
  <si>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</si>
  <si>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</si>
  <si>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</si>
  <si>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</si>
  <si>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</si>
  <si>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</si>
  <si>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</si>
  <si>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</si>
  <si>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</si>
  <si>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</si>
  <si>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</si>
  <si>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</si>
  <si>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</si>
  <si>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</si>
  <si>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</si>
  <si>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</si>
  <si>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</si>
  <si>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</si>
  <si>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</si>
  <si>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</si>
  <si>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</si>
  <si>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</si>
  <si>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</si>
  <si>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</si>
  <si>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</si>
  <si>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</si>
  <si>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</si>
  <si>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</si>
  <si>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</si>
  <si>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</si>
  <si>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</si>
  <si>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</si>
  <si>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</si>
  <si>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</si>
  <si>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</si>
  <si>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</si>
  <si>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</si>
  <si>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</si>
  <si>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</si>
  <si>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</si>
  <si>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</si>
  <si>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</si>
  <si>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</si>
  <si>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</si>
  <si>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</si>
  <si>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</si>
  <si>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</si>
  <si>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</si>
  <si>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</si>
  <si>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</si>
  <si>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</si>
  <si>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</si>
  <si>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</si>
  <si>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</si>
  <si>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</si>
  <si>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</si>
  <si>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</si>
  <si>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</si>
  <si>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</si>
  <si>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</si>
  <si>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</si>
  <si>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</si>
  <si>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</si>
  <si>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</si>
  <si>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</si>
  <si>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</si>
  <si>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</si>
  <si>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</si>
  <si>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</si>
  <si>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</si>
  <si>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</si>
  <si>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</si>
  <si>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</si>
  <si>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</si>
  <si>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</si>
  <si>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</si>
  <si>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</si>
  <si>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</si>
  <si>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</si>
  <si>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</si>
  <si>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</si>
  <si>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</si>
  <si>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</si>
  <si>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</si>
  <si>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</si>
  <si>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</si>
  <si>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Newport County</t>
  </si>
  <si>
    <t>Providence County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</si>
  <si>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</si>
  <si>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</si>
  <si>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</si>
  <si>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</si>
  <si>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</si>
  <si>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</si>
  <si>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</si>
  <si>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</si>
  <si>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</si>
  <si>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</si>
  <si>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</si>
  <si>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</si>
  <si>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</si>
  <si>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</si>
  <si>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</si>
  <si>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</si>
  <si>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</si>
  <si>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</si>
  <si>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</si>
  <si>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</si>
  <si>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</si>
  <si>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</si>
  <si>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</si>
  <si>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</si>
  <si>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</si>
  <si>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</si>
  <si>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</si>
  <si>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</si>
  <si>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</si>
  <si>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</si>
  <si>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</si>
  <si>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</si>
  <si>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</si>
  <si>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</si>
  <si>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</si>
  <si>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</si>
  <si>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</si>
  <si>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</si>
  <si>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</si>
  <si>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</si>
  <si>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</si>
  <si>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</si>
  <si>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</si>
  <si>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</si>
  <si>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</si>
  <si>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</si>
  <si>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</si>
  <si>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</si>
  <si>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</si>
  <si>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</si>
  <si>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</si>
  <si>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</si>
  <si>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</si>
  <si>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</si>
  <si>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</si>
  <si>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</si>
  <si>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</si>
  <si>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</si>
  <si>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</si>
  <si>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</si>
  <si>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</si>
  <si>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</si>
  <si>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</si>
  <si>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</si>
  <si>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</si>
  <si>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</si>
  <si>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</si>
  <si>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</si>
  <si>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</si>
  <si>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</si>
  <si>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</si>
  <si>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</si>
  <si>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</si>
  <si>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</si>
  <si>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</si>
  <si>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</si>
  <si>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</si>
  <si>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</si>
  <si>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</si>
  <si>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</si>
  <si>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</si>
  <si>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</si>
  <si>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</si>
  <si>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</si>
  <si>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</si>
  <si>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</si>
  <si>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</si>
  <si>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</si>
  <si>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</si>
  <si>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</si>
  <si>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</si>
  <si>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</si>
  <si>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</si>
  <si>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</si>
  <si>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</si>
  <si>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</si>
  <si>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</si>
  <si>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</si>
  <si>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</si>
  <si>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</si>
  <si>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</si>
  <si>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</si>
  <si>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</si>
  <si>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</si>
  <si>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</si>
  <si>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</si>
  <si>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</si>
  <si>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</si>
  <si>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</si>
  <si>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</si>
  <si>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</si>
  <si>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</si>
  <si>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</si>
  <si>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</si>
  <si>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</si>
  <si>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</si>
  <si>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</si>
  <si>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</si>
  <si>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</si>
  <si>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</si>
  <si>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</si>
  <si>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</si>
  <si>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</si>
  <si>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</si>
  <si>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</si>
  <si>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</si>
  <si>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</si>
  <si>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</si>
  <si>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</si>
  <si>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</si>
  <si>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</si>
  <si>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</si>
  <si>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</si>
  <si>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</si>
  <si>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</si>
  <si>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</si>
  <si>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</si>
  <si>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</si>
  <si>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</si>
  <si>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</si>
  <si>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</si>
  <si>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</si>
  <si>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</si>
  <si>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</si>
  <si>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</si>
  <si>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</si>
  <si>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</si>
  <si>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</si>
  <si>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</si>
  <si>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</si>
  <si>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</si>
  <si>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</si>
  <si>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</si>
  <si>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</si>
  <si>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</si>
  <si>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</si>
  <si>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</si>
  <si>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</si>
  <si>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</si>
  <si>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</si>
  <si>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</si>
  <si>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</si>
  <si>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</si>
  <si>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</si>
  <si>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</si>
  <si>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</si>
  <si>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</si>
  <si>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</si>
  <si>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</si>
  <si>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</si>
  <si>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</si>
  <si>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</si>
  <si>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</si>
  <si>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</si>
  <si>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</si>
  <si>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</si>
  <si>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</si>
  <si>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</si>
  <si>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 Salle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</si>
  <si>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</si>
  <si>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</si>
  <si>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</si>
  <si>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</si>
  <si>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</si>
  <si>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</si>
  <si>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</si>
  <si>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</si>
  <si>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</si>
  <si>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</si>
  <si>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</si>
  <si>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</si>
  <si>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</si>
  <si>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</si>
  <si>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</si>
  <si>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</si>
  <si>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</si>
  <si>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</si>
  <si>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</si>
  <si>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</si>
  <si>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</si>
  <si>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</si>
  <si>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</si>
  <si>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</si>
  <si>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</si>
  <si>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</si>
  <si>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</si>
  <si>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</si>
  <si>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</si>
  <si>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</si>
  <si>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</si>
  <si>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</si>
  <si>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</si>
  <si>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</si>
  <si>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</si>
  <si>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</si>
  <si>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</si>
  <si>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</si>
  <si>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</si>
  <si>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</si>
  <si>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</si>
  <si>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</si>
  <si>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</si>
  <si>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</si>
  <si>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</si>
  <si>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</si>
  <si>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</si>
  <si>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</si>
  <si>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</si>
  <si>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</si>
  <si>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</si>
  <si>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</si>
  <si>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</si>
  <si>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</si>
  <si>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</si>
  <si>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</si>
  <si>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</si>
  <si>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</si>
  <si>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</si>
  <si>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</si>
  <si>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</si>
  <si>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</si>
  <si>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</si>
  <si>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</si>
  <si>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</si>
  <si>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</si>
  <si>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</si>
  <si>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</si>
  <si>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</si>
  <si>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</si>
  <si>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</si>
  <si>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</si>
  <si>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</si>
  <si>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</si>
  <si>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</si>
  <si>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</si>
  <si>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</si>
  <si>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</si>
  <si>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</si>
  <si>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</si>
  <si>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</si>
  <si>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</si>
  <si>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</si>
  <si>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</si>
  <si>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</si>
  <si>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</si>
  <si>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</si>
  <si>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</si>
  <si>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</si>
  <si>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</si>
  <si>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</si>
  <si>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</si>
  <si>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</si>
  <si>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</si>
  <si>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</si>
  <si>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</si>
  <si>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</si>
  <si>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</si>
  <si>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</si>
  <si>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</si>
  <si>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</si>
  <si>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</si>
  <si>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</si>
  <si>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</si>
  <si>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</si>
  <si>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</si>
  <si>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</si>
  <si>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</si>
  <si>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</si>
  <si>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</si>
  <si>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</si>
  <si>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</si>
  <si>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</si>
  <si>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</si>
  <si>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</si>
  <si>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</si>
  <si>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</si>
  <si>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</si>
  <si>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</si>
  <si>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</si>
  <si>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</si>
  <si>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</si>
  <si>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</si>
  <si>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</si>
  <si>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</si>
  <si>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</si>
  <si>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</si>
  <si>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</si>
  <si>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</si>
  <si>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</si>
  <si>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</si>
  <si>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</si>
  <si>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</si>
  <si>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</si>
  <si>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</si>
  <si>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</si>
  <si>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</si>
  <si>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</si>
  <si>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</si>
  <si>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</si>
  <si>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</si>
  <si>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</si>
  <si>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</si>
  <si>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Bedford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</si>
  <si>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</si>
  <si>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</si>
  <si>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</si>
  <si>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</si>
  <si>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</si>
  <si>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</si>
  <si>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</si>
  <si>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</si>
  <si>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</si>
  <si>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</si>
  <si>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</si>
  <si>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</si>
  <si>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</si>
  <si>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</si>
  <si>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</si>
  <si>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</si>
  <si>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</si>
  <si>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</si>
  <si>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</si>
  <si>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</si>
  <si>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</si>
  <si>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</si>
  <si>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</si>
  <si>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</si>
  <si>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</si>
  <si>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</si>
  <si>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</si>
  <si>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</si>
  <si>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</si>
  <si>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</si>
  <si>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</si>
  <si>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</si>
  <si>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</si>
  <si>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</si>
  <si>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</si>
  <si>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</si>
  <si>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</si>
  <si>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</si>
  <si>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</si>
  <si>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</si>
  <si>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</si>
  <si>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</si>
  <si>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</si>
  <si>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</si>
  <si>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</si>
  <si>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</si>
  <si>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</si>
  <si>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</si>
  <si>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</si>
  <si>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</si>
  <si>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</si>
  <si>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</si>
  <si>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</si>
  <si>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</si>
  <si>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</si>
  <si>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</si>
  <si>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</si>
  <si>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</si>
  <si>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</si>
  <si>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</si>
  <si>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</si>
  <si>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</si>
  <si>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</si>
  <si>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</si>
  <si>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</si>
  <si>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</si>
  <si>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</si>
  <si>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</si>
  <si>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</si>
  <si>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</si>
  <si>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</si>
  <si>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</si>
  <si>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</si>
  <si>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</si>
  <si>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</si>
  <si>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</si>
  <si>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</si>
  <si>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</si>
  <si>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</si>
  <si>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</si>
  <si>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</si>
  <si>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</si>
  <si>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</si>
  <si>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</si>
  <si>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</si>
  <si>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</si>
  <si>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</si>
  <si>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</si>
  <si>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</si>
  <si>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</si>
  <si>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</si>
  <si>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</si>
  <si>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</si>
  <si>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</si>
  <si>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</si>
  <si>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</si>
  <si>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</si>
  <si>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</si>
  <si>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</si>
  <si>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</si>
  <si>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Saint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</si>
  <si>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</si>
  <si>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</si>
  <si>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</si>
  <si>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</si>
  <si>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</si>
  <si>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</si>
  <si>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</si>
  <si>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</si>
  <si>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</si>
  <si>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</si>
  <si>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</si>
  <si>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</si>
  <si>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</si>
  <si>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</si>
  <si>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</si>
  <si>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</si>
  <si>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</si>
  <si>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</si>
  <si>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</si>
  <si>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</si>
  <si>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</si>
  <si>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dem_votes2024</t>
  </si>
  <si>
    <t>gop_votes2024</t>
  </si>
  <si>
    <t>dem_votes2020</t>
  </si>
  <si>
    <t>gop_votes2020</t>
  </si>
  <si>
    <t>DEM % DIFF</t>
  </si>
  <si>
    <t>GOP %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</si>
</sst>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0" fontId="0" fillId="4" borderId="1" xfId="0" applyFont="1" applyFill="1" applyBorder="1"/>
    <xf numFmtId="0" fontId="2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  <xf numFmtId="0" fontId="0" fillId="3" borderId="1" xfId="0" applyFont="1" applyFill="1" applyBorder="1"/>
    <xf numFmtId="164" fontId="0" fillId="3" borderId="3" xfId="1" applyNumberFormat="1" applyFont="1" applyFill="1" applyBorder="1"/>
    <xf numFmtId="164" fontId="0" fillId="3" borderId="4" xfId="1" applyNumberFormat="1" applyFont="1" applyFill="1" applyBorder="1"/>
    <xf numFmtId="164" fontId="0" fillId="4" borderId="1" xfId="1" applyNumberFormat="1" applyFont="1" applyFill="1" applyBorder="1"/>
    <xf numFmtId="164" fontId="0" fillId="3" borderId="1" xfId="1" applyNumberFormat="1" applyFont="1" applyFill="1" applyBorder="1"/>
    <xf numFmtId="0" fontId="2" fillId="2" borderId="0" xfId="0" applyFont="1" applyFill="1" applyBorder="1"/>
    <xf numFmtId="0" fontId="0" fillId="3" borderId="6" xfId="0" applyFont="1" applyFill="1" applyBorder="1"/>
    <xf numFmtId="164" fontId="0" fillId="4" borderId="4" xfId="0" applyNumberFormat="1" applyFont="1" applyFill="1" applyBorder="1"/>
    <xf numFmtId="0" fontId="0" fillId="4" borderId="4" xfId="0" applyFont="1" applyFill="1" applyBorder="1"/>
    <xf numFmtId="164" fontId="0" fillId="4" borderId="1" xfId="0" applyNumberFormat="1" applyFont="1" applyFill="1" applyBorder="1"/>
    <xf numFmtId="49" fontId="0" fillId="3" borderId="1" xfId="0" applyNumberFormat="1" applyFont="1" applyFill="1" applyBorder="1"/>
    <xf numFmtId="0" fontId="0" fillId="3" borderId="1" xfId="0" applyNumberFormat="1" applyFont="1" applyFill="1" applyBorder="1"/>
    <xf numFmtId="49" fontId="0" fillId="4" borderId="1" xfId="0" applyNumberFormat="1" applyFont="1" applyFill="1" applyBorder="1"/>
    <xf numFmtId="0" fontId="0" fillId="4" borderId="1" xfId="0" applyNumberFormat="1" applyFont="1" applyFill="1" applyBorder="1"/>
    <xf numFmtId="165" fontId="0" fillId="4" borderId="4" xfId="2" applyNumberFormat="1" applyFont="1" applyFill="1" applyBorder="1"/>
    <xf numFmtId="165" fontId="0" fillId="4" borderId="1" xfId="2" applyNumberFormat="1" applyFont="1" applyFill="1" applyBorder="1"/>
    <xf numFmtId="164" fontId="0" fillId="4" borderId="4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ck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diction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ds"/>
      <sheetName val="Sheet1"/>
      <sheetName val="Compare"/>
    </sheetNames>
    <sheetDataSet>
      <sheetData sheetId="0"/>
      <sheetData sheetId="1"/>
      <sheetData sheetId="2">
        <row r="1">
          <cell r="B1" t="str">
            <v>fips_code_lz</v>
          </cell>
          <cell r="C1" t="str">
            <v>County</v>
          </cell>
          <cell r="D1" t="str">
            <v>dem_votes2024</v>
          </cell>
          <cell r="E1" t="str">
            <v>gop_votes2024</v>
          </cell>
          <cell r="F1" t="str">
            <v>dem_votes2020</v>
          </cell>
          <cell r="G1" t="str">
            <v>gop_votes2020</v>
          </cell>
        </row>
        <row r="2">
          <cell r="B2" t="str">
            <v>01001</v>
          </cell>
          <cell r="C2" t="str">
            <v>Autauga County</v>
          </cell>
          <cell r="D2">
            <v>6511</v>
          </cell>
          <cell r="E2">
            <v>18761</v>
          </cell>
          <cell r="F2">
            <v>7503</v>
          </cell>
          <cell r="G2">
            <v>19838</v>
          </cell>
        </row>
        <row r="3">
          <cell r="B3" t="str">
            <v>01003</v>
          </cell>
          <cell r="C3" t="str">
            <v>Baldwin County</v>
          </cell>
          <cell r="D3">
            <v>26269</v>
          </cell>
          <cell r="E3">
            <v>93105</v>
          </cell>
          <cell r="F3">
            <v>24578</v>
          </cell>
          <cell r="G3">
            <v>83544</v>
          </cell>
        </row>
        <row r="4">
          <cell r="B4" t="str">
            <v>01005</v>
          </cell>
          <cell r="C4" t="str">
            <v>Barbour County</v>
          </cell>
          <cell r="D4">
            <v>4752</v>
          </cell>
          <cell r="E4">
            <v>4922</v>
          </cell>
          <cell r="F4">
            <v>4816</v>
          </cell>
          <cell r="G4">
            <v>5622</v>
          </cell>
        </row>
        <row r="5">
          <cell r="B5" t="str">
            <v>01007</v>
          </cell>
          <cell r="C5" t="str">
            <v>Bibb County</v>
          </cell>
          <cell r="D5">
            <v>2022</v>
          </cell>
          <cell r="E5">
            <v>7291</v>
          </cell>
          <cell r="F5">
            <v>1986</v>
          </cell>
          <cell r="G5">
            <v>7525</v>
          </cell>
        </row>
        <row r="6">
          <cell r="B6" t="str">
            <v>01009</v>
          </cell>
          <cell r="C6" t="str">
            <v>Blount County</v>
          </cell>
          <cell r="D6">
            <v>3016</v>
          </cell>
          <cell r="E6">
            <v>26705</v>
          </cell>
          <cell r="F6">
            <v>2640</v>
          </cell>
          <cell r="G6">
            <v>24711</v>
          </cell>
        </row>
        <row r="7">
          <cell r="B7" t="str">
            <v>01011</v>
          </cell>
          <cell r="C7" t="str">
            <v>Bullock County</v>
          </cell>
          <cell r="D7">
            <v>3463</v>
          </cell>
          <cell r="E7">
            <v>1396</v>
          </cell>
          <cell r="F7">
            <v>3446</v>
          </cell>
          <cell r="G7">
            <v>1146</v>
          </cell>
        </row>
        <row r="8">
          <cell r="B8" t="str">
            <v>01013</v>
          </cell>
          <cell r="C8" t="str">
            <v>Butler County</v>
          </cell>
          <cell r="D8">
            <v>3728</v>
          </cell>
          <cell r="E8">
            <v>4274</v>
          </cell>
          <cell r="F8">
            <v>3965</v>
          </cell>
          <cell r="G8">
            <v>5458</v>
          </cell>
        </row>
        <row r="9">
          <cell r="B9" t="str">
            <v>01015</v>
          </cell>
          <cell r="C9" t="str">
            <v>Calhoun County</v>
          </cell>
          <cell r="D9">
            <v>14450</v>
          </cell>
          <cell r="E9">
            <v>33113</v>
          </cell>
          <cell r="F9">
            <v>15216</v>
          </cell>
          <cell r="G9">
            <v>35101</v>
          </cell>
        </row>
        <row r="10">
          <cell r="B10" t="str">
            <v>01017</v>
          </cell>
          <cell r="C10" t="str">
            <v>Chambers County</v>
          </cell>
          <cell r="D10">
            <v>5832</v>
          </cell>
          <cell r="E10">
            <v>6969</v>
          </cell>
          <cell r="F10">
            <v>6365</v>
          </cell>
          <cell r="G10">
            <v>8753</v>
          </cell>
        </row>
        <row r="11">
          <cell r="B11" t="str">
            <v>01019</v>
          </cell>
          <cell r="C11" t="str">
            <v>Cherokee County</v>
          </cell>
          <cell r="D11">
            <v>2026</v>
          </cell>
          <cell r="E11">
            <v>11676</v>
          </cell>
          <cell r="F11">
            <v>1624</v>
          </cell>
          <cell r="G11">
            <v>10583</v>
          </cell>
        </row>
        <row r="12">
          <cell r="B12" t="str">
            <v>01021</v>
          </cell>
          <cell r="C12" t="str">
            <v>Chilton County</v>
          </cell>
          <cell r="D12">
            <v>3247</v>
          </cell>
          <cell r="E12">
            <v>16112</v>
          </cell>
          <cell r="F12">
            <v>3073</v>
          </cell>
          <cell r="G12">
            <v>16085</v>
          </cell>
        </row>
        <row r="13">
          <cell r="B13" t="str">
            <v>01023</v>
          </cell>
          <cell r="C13" t="str">
            <v>Choctaw County</v>
          </cell>
          <cell r="D13">
            <v>3218</v>
          </cell>
          <cell r="E13">
            <v>3789</v>
          </cell>
          <cell r="F13">
            <v>3127</v>
          </cell>
          <cell r="G13">
            <v>4296</v>
          </cell>
        </row>
        <row r="14">
          <cell r="B14" t="str">
            <v>01025</v>
          </cell>
          <cell r="C14" t="str">
            <v>Clarke County</v>
          </cell>
          <cell r="D14">
            <v>5657</v>
          </cell>
          <cell r="E14">
            <v>6530</v>
          </cell>
          <cell r="F14">
            <v>5755</v>
          </cell>
          <cell r="G14">
            <v>7324</v>
          </cell>
        </row>
        <row r="15">
          <cell r="B15" t="str">
            <v>01027</v>
          </cell>
          <cell r="C15" t="str">
            <v>Clay County</v>
          </cell>
          <cell r="D15">
            <v>1443</v>
          </cell>
          <cell r="E15">
            <v>4792</v>
          </cell>
          <cell r="F15">
            <v>1267</v>
          </cell>
          <cell r="G15">
            <v>5601</v>
          </cell>
        </row>
        <row r="16">
          <cell r="B16" t="str">
            <v>01029</v>
          </cell>
          <cell r="C16" t="str">
            <v>Cleburne County</v>
          </cell>
          <cell r="D16">
            <v>947</v>
          </cell>
          <cell r="E16">
            <v>6088</v>
          </cell>
          <cell r="F16">
            <v>675</v>
          </cell>
          <cell r="G16">
            <v>6484</v>
          </cell>
        </row>
        <row r="17">
          <cell r="B17" t="str">
            <v>01031</v>
          </cell>
          <cell r="C17" t="str">
            <v>Coffee County</v>
          </cell>
          <cell r="D17">
            <v>4680</v>
          </cell>
          <cell r="E17">
            <v>15900</v>
          </cell>
          <cell r="F17">
            <v>5076</v>
          </cell>
          <cell r="G17">
            <v>16899</v>
          </cell>
        </row>
        <row r="18">
          <cell r="B18" t="str">
            <v>01033</v>
          </cell>
          <cell r="C18" t="str">
            <v>Colbert County</v>
          </cell>
          <cell r="D18">
            <v>8520</v>
          </cell>
          <cell r="E18">
            <v>17830</v>
          </cell>
          <cell r="F18">
            <v>8343</v>
          </cell>
          <cell r="G18">
            <v>19203</v>
          </cell>
        </row>
        <row r="19">
          <cell r="B19" t="str">
            <v>01035</v>
          </cell>
          <cell r="C19" t="str">
            <v>Conecuh County</v>
          </cell>
          <cell r="D19">
            <v>2883</v>
          </cell>
          <cell r="E19">
            <v>2831</v>
          </cell>
          <cell r="F19">
            <v>2966</v>
          </cell>
          <cell r="G19">
            <v>3442</v>
          </cell>
        </row>
        <row r="20">
          <cell r="B20" t="str">
            <v>01037</v>
          </cell>
          <cell r="C20" t="str">
            <v>Coosa County</v>
          </cell>
          <cell r="D20">
            <v>1797</v>
          </cell>
          <cell r="E20">
            <v>2918</v>
          </cell>
          <cell r="F20">
            <v>1796</v>
          </cell>
          <cell r="G20">
            <v>3631</v>
          </cell>
        </row>
        <row r="21">
          <cell r="B21" t="str">
            <v>01039</v>
          </cell>
          <cell r="C21" t="str">
            <v>Covington County</v>
          </cell>
          <cell r="D21">
            <v>3213</v>
          </cell>
          <cell r="E21">
            <v>11930</v>
          </cell>
          <cell r="F21">
            <v>2721</v>
          </cell>
          <cell r="G21">
            <v>14586</v>
          </cell>
        </row>
        <row r="22">
          <cell r="B22" t="str">
            <v>01041</v>
          </cell>
          <cell r="C22" t="str">
            <v>Crenshaw County</v>
          </cell>
          <cell r="D22">
            <v>1786</v>
          </cell>
          <cell r="E22">
            <v>3828</v>
          </cell>
          <cell r="F22">
            <v>1700</v>
          </cell>
          <cell r="G22">
            <v>4864</v>
          </cell>
        </row>
        <row r="23">
          <cell r="B23" t="str">
            <v>01043</v>
          </cell>
          <cell r="C23" t="str">
            <v>Cullman County</v>
          </cell>
          <cell r="D23">
            <v>5349</v>
          </cell>
          <cell r="E23">
            <v>38831</v>
          </cell>
          <cell r="F23">
            <v>4478</v>
          </cell>
          <cell r="G23">
            <v>36880</v>
          </cell>
        </row>
        <row r="24">
          <cell r="B24" t="str">
            <v>01045</v>
          </cell>
          <cell r="C24" t="str">
            <v>Dale County</v>
          </cell>
          <cell r="D24">
            <v>4760</v>
          </cell>
          <cell r="E24">
            <v>13426</v>
          </cell>
          <cell r="F24">
            <v>5170</v>
          </cell>
          <cell r="G24">
            <v>14303</v>
          </cell>
        </row>
        <row r="25">
          <cell r="B25" t="str">
            <v>01047</v>
          </cell>
          <cell r="C25" t="str">
            <v>Dallas County</v>
          </cell>
          <cell r="D25">
            <v>12148</v>
          </cell>
          <cell r="E25">
            <v>6623</v>
          </cell>
          <cell r="F25">
            <v>12230</v>
          </cell>
          <cell r="G25">
            <v>5524</v>
          </cell>
        </row>
        <row r="26">
          <cell r="B26" t="str">
            <v>01049</v>
          </cell>
          <cell r="C26" t="str">
            <v>DeKalb County</v>
          </cell>
          <cell r="D26">
            <v>4847</v>
          </cell>
          <cell r="E26">
            <v>26803</v>
          </cell>
          <cell r="F26">
            <v>4281</v>
          </cell>
          <cell r="G26">
            <v>24767</v>
          </cell>
        </row>
        <row r="27">
          <cell r="B27" t="str">
            <v>01051</v>
          </cell>
          <cell r="C27" t="str">
            <v>Elmore County</v>
          </cell>
          <cell r="D27">
            <v>10049</v>
          </cell>
          <cell r="E27">
            <v>31766</v>
          </cell>
          <cell r="F27">
            <v>10367</v>
          </cell>
          <cell r="G27">
            <v>30164</v>
          </cell>
        </row>
        <row r="28">
          <cell r="B28" t="str">
            <v>01053</v>
          </cell>
          <cell r="C28" t="str">
            <v>Escambia County</v>
          </cell>
          <cell r="D28">
            <v>4448</v>
          </cell>
          <cell r="E28">
            <v>8879</v>
          </cell>
          <cell r="F28">
            <v>4918</v>
          </cell>
          <cell r="G28">
            <v>10869</v>
          </cell>
        </row>
        <row r="29">
          <cell r="B29" t="str">
            <v>01055</v>
          </cell>
          <cell r="C29" t="str">
            <v>Etowah County</v>
          </cell>
          <cell r="D29">
            <v>12762</v>
          </cell>
          <cell r="E29">
            <v>33239</v>
          </cell>
          <cell r="F29">
            <v>11567</v>
          </cell>
          <cell r="G29">
            <v>35528</v>
          </cell>
        </row>
        <row r="30">
          <cell r="B30" t="str">
            <v>01057</v>
          </cell>
          <cell r="C30" t="str">
            <v>Fayette County</v>
          </cell>
          <cell r="D30">
            <v>1752</v>
          </cell>
          <cell r="E30">
            <v>6597</v>
          </cell>
          <cell r="F30">
            <v>1395</v>
          </cell>
          <cell r="G30">
            <v>7300</v>
          </cell>
        </row>
        <row r="31">
          <cell r="B31" t="str">
            <v>01059</v>
          </cell>
          <cell r="C31" t="str">
            <v>Franklin County</v>
          </cell>
          <cell r="D31">
            <v>2596</v>
          </cell>
          <cell r="E31">
            <v>10298</v>
          </cell>
          <cell r="F31">
            <v>2086</v>
          </cell>
          <cell r="G31">
            <v>10376</v>
          </cell>
        </row>
        <row r="32">
          <cell r="B32" t="str">
            <v>01061</v>
          </cell>
          <cell r="C32" t="str">
            <v>Geneva County</v>
          </cell>
          <cell r="D32">
            <v>2083</v>
          </cell>
          <cell r="E32">
            <v>9733</v>
          </cell>
          <cell r="F32">
            <v>1595</v>
          </cell>
          <cell r="G32">
            <v>10848</v>
          </cell>
        </row>
        <row r="33">
          <cell r="B33" t="str">
            <v>01063</v>
          </cell>
          <cell r="C33" t="str">
            <v>Greene County</v>
          </cell>
          <cell r="D33">
            <v>3869</v>
          </cell>
          <cell r="E33">
            <v>929</v>
          </cell>
          <cell r="F33">
            <v>3884</v>
          </cell>
          <cell r="G33">
            <v>875</v>
          </cell>
        </row>
        <row r="34">
          <cell r="B34" t="str">
            <v>01065</v>
          </cell>
          <cell r="C34" t="str">
            <v>Hale County</v>
          </cell>
          <cell r="D34">
            <v>4640</v>
          </cell>
          <cell r="E34">
            <v>2776</v>
          </cell>
          <cell r="F34">
            <v>4687</v>
          </cell>
          <cell r="G34">
            <v>3190</v>
          </cell>
        </row>
        <row r="35">
          <cell r="B35" t="str">
            <v>01067</v>
          </cell>
          <cell r="C35" t="str">
            <v>Henry County</v>
          </cell>
          <cell r="D35">
            <v>2462</v>
          </cell>
          <cell r="E35">
            <v>5806</v>
          </cell>
          <cell r="F35">
            <v>2606</v>
          </cell>
          <cell r="G35">
            <v>6607</v>
          </cell>
        </row>
        <row r="36">
          <cell r="B36" t="str">
            <v>01069</v>
          </cell>
          <cell r="C36" t="str">
            <v>Houston County</v>
          </cell>
          <cell r="D36">
            <v>12606</v>
          </cell>
          <cell r="E36">
            <v>32249</v>
          </cell>
          <cell r="F36">
            <v>12917</v>
          </cell>
          <cell r="G36">
            <v>32618</v>
          </cell>
        </row>
        <row r="37">
          <cell r="B37" t="str">
            <v>01071</v>
          </cell>
          <cell r="C37" t="str">
            <v>Jackson County</v>
          </cell>
          <cell r="D37">
            <v>4694</v>
          </cell>
          <cell r="E37">
            <v>21771</v>
          </cell>
          <cell r="F37">
            <v>3717</v>
          </cell>
          <cell r="G37">
            <v>19670</v>
          </cell>
        </row>
        <row r="38">
          <cell r="B38" t="str">
            <v>01073</v>
          </cell>
          <cell r="C38" t="str">
            <v>Jefferson County</v>
          </cell>
          <cell r="D38">
            <v>181449</v>
          </cell>
          <cell r="E38">
            <v>135946</v>
          </cell>
          <cell r="F38">
            <v>181688</v>
          </cell>
          <cell r="G38">
            <v>138843</v>
          </cell>
        </row>
        <row r="39">
          <cell r="B39" t="str">
            <v>01075</v>
          </cell>
          <cell r="C39" t="str">
            <v>Lamar County</v>
          </cell>
          <cell r="D39">
            <v>1424</v>
          </cell>
          <cell r="E39">
            <v>5617</v>
          </cell>
          <cell r="F39">
            <v>978</v>
          </cell>
          <cell r="G39">
            <v>6174</v>
          </cell>
        </row>
        <row r="40">
          <cell r="B40" t="str">
            <v>01077</v>
          </cell>
          <cell r="C40" t="str">
            <v>Lauderdale County</v>
          </cell>
          <cell r="D40">
            <v>11857</v>
          </cell>
          <cell r="E40">
            <v>32290</v>
          </cell>
          <cell r="F40">
            <v>11915</v>
          </cell>
          <cell r="G40">
            <v>31721</v>
          </cell>
        </row>
        <row r="41">
          <cell r="B41" t="str">
            <v>01079</v>
          </cell>
          <cell r="C41" t="str">
            <v>Lawrence County</v>
          </cell>
          <cell r="D41">
            <v>3906</v>
          </cell>
          <cell r="E41">
            <v>13059</v>
          </cell>
          <cell r="F41">
            <v>3562</v>
          </cell>
          <cell r="G41">
            <v>12322</v>
          </cell>
        </row>
        <row r="42">
          <cell r="B42" t="str">
            <v>01081</v>
          </cell>
          <cell r="C42" t="str">
            <v>Lee County</v>
          </cell>
          <cell r="D42">
            <v>30361</v>
          </cell>
          <cell r="E42">
            <v>45698</v>
          </cell>
          <cell r="F42">
            <v>27860</v>
          </cell>
          <cell r="G42">
            <v>42221</v>
          </cell>
        </row>
        <row r="43">
          <cell r="B43" t="str">
            <v>01083</v>
          </cell>
          <cell r="C43" t="str">
            <v>Limestone County</v>
          </cell>
          <cell r="D43">
            <v>13058</v>
          </cell>
          <cell r="E43">
            <v>39641</v>
          </cell>
          <cell r="F43">
            <v>13672</v>
          </cell>
          <cell r="G43">
            <v>34640</v>
          </cell>
        </row>
        <row r="44">
          <cell r="B44" t="str">
            <v>01085</v>
          </cell>
          <cell r="C44" t="str">
            <v>Lowndes County</v>
          </cell>
          <cell r="D44">
            <v>4991</v>
          </cell>
          <cell r="E44">
            <v>1517</v>
          </cell>
          <cell r="F44">
            <v>4972</v>
          </cell>
          <cell r="G44">
            <v>1836</v>
          </cell>
        </row>
        <row r="45">
          <cell r="B45" t="str">
            <v>01087</v>
          </cell>
          <cell r="C45" t="str">
            <v>Macon County</v>
          </cell>
          <cell r="D45">
            <v>7200</v>
          </cell>
          <cell r="E45">
            <v>1187</v>
          </cell>
          <cell r="F45">
            <v>7108</v>
          </cell>
          <cell r="G45">
            <v>1541</v>
          </cell>
        </row>
        <row r="46">
          <cell r="B46" t="str">
            <v>01089</v>
          </cell>
          <cell r="C46" t="str">
            <v>Madison County</v>
          </cell>
          <cell r="D46">
            <v>94327</v>
          </cell>
          <cell r="E46">
            <v>106344</v>
          </cell>
          <cell r="F46">
            <v>87286</v>
          </cell>
          <cell r="G46">
            <v>102780</v>
          </cell>
        </row>
        <row r="47">
          <cell r="B47" t="str">
            <v>01091</v>
          </cell>
          <cell r="C47" t="str">
            <v>Marengo County</v>
          </cell>
          <cell r="D47">
            <v>5343</v>
          </cell>
          <cell r="E47">
            <v>4635</v>
          </cell>
          <cell r="F47">
            <v>5488</v>
          </cell>
          <cell r="G47">
            <v>5343</v>
          </cell>
        </row>
        <row r="48">
          <cell r="B48" t="str">
            <v>01093</v>
          </cell>
          <cell r="C48" t="str">
            <v>Marion County</v>
          </cell>
          <cell r="D48">
            <v>2082</v>
          </cell>
          <cell r="E48">
            <v>11984</v>
          </cell>
          <cell r="F48">
            <v>1463</v>
          </cell>
          <cell r="G48">
            <v>12205</v>
          </cell>
        </row>
        <row r="49">
          <cell r="B49" t="str">
            <v>01095</v>
          </cell>
          <cell r="C49" t="str">
            <v>Marshall County</v>
          </cell>
          <cell r="D49">
            <v>6509</v>
          </cell>
          <cell r="E49">
            <v>35295</v>
          </cell>
          <cell r="F49">
            <v>5943</v>
          </cell>
          <cell r="G49">
            <v>33191</v>
          </cell>
        </row>
        <row r="50">
          <cell r="B50" t="str">
            <v>01097</v>
          </cell>
          <cell r="C50" t="str">
            <v>Mobile County</v>
          </cell>
          <cell r="D50">
            <v>78203</v>
          </cell>
          <cell r="E50">
            <v>93654</v>
          </cell>
          <cell r="F50">
            <v>79474</v>
          </cell>
          <cell r="G50">
            <v>101243</v>
          </cell>
        </row>
        <row r="51">
          <cell r="B51" t="str">
            <v>01099</v>
          </cell>
          <cell r="C51" t="str">
            <v>Monroe County</v>
          </cell>
          <cell r="D51">
            <v>4297</v>
          </cell>
          <cell r="E51">
            <v>5311</v>
          </cell>
          <cell r="F51">
            <v>4455</v>
          </cell>
          <cell r="G51">
            <v>6147</v>
          </cell>
        </row>
        <row r="52">
          <cell r="B52" t="str">
            <v>01101</v>
          </cell>
          <cell r="C52" t="str">
            <v>Montgomery County</v>
          </cell>
          <cell r="D52">
            <v>67029</v>
          </cell>
          <cell r="E52">
            <v>34834</v>
          </cell>
          <cell r="F52">
            <v>64529</v>
          </cell>
          <cell r="G52">
            <v>33311</v>
          </cell>
        </row>
        <row r="53">
          <cell r="B53" t="str">
            <v>01103</v>
          </cell>
          <cell r="C53" t="str">
            <v>Morgan County</v>
          </cell>
          <cell r="D53">
            <v>12836</v>
          </cell>
          <cell r="E53">
            <v>39530</v>
          </cell>
          <cell r="F53">
            <v>13234</v>
          </cell>
          <cell r="G53">
            <v>39664</v>
          </cell>
        </row>
        <row r="54">
          <cell r="B54" t="str">
            <v>01105</v>
          </cell>
          <cell r="C54" t="str">
            <v>Perry County</v>
          </cell>
          <cell r="D54">
            <v>3831</v>
          </cell>
          <cell r="E54">
            <v>1860</v>
          </cell>
          <cell r="F54">
            <v>3860</v>
          </cell>
          <cell r="G54">
            <v>1339</v>
          </cell>
        </row>
        <row r="55">
          <cell r="B55" t="str">
            <v>01107</v>
          </cell>
          <cell r="C55" t="str">
            <v>Pickens County</v>
          </cell>
          <cell r="D55">
            <v>3969</v>
          </cell>
          <cell r="E55">
            <v>4756</v>
          </cell>
          <cell r="F55">
            <v>4022</v>
          </cell>
          <cell r="G55">
            <v>5594</v>
          </cell>
        </row>
        <row r="56">
          <cell r="B56" t="str">
            <v>01109</v>
          </cell>
          <cell r="C56" t="str">
            <v>Pike County</v>
          </cell>
          <cell r="D56">
            <v>5090</v>
          </cell>
          <cell r="E56">
            <v>7164</v>
          </cell>
          <cell r="F56">
            <v>5636</v>
          </cell>
          <cell r="G56">
            <v>8042</v>
          </cell>
        </row>
        <row r="57">
          <cell r="B57" t="str">
            <v>01111</v>
          </cell>
          <cell r="C57" t="str">
            <v>Randolph County</v>
          </cell>
          <cell r="D57">
            <v>2326</v>
          </cell>
          <cell r="E57">
            <v>8126</v>
          </cell>
          <cell r="F57">
            <v>2203</v>
          </cell>
          <cell r="G57">
            <v>8559</v>
          </cell>
        </row>
        <row r="58">
          <cell r="B58" t="str">
            <v>01113</v>
          </cell>
          <cell r="C58" t="str">
            <v>Russell County</v>
          </cell>
          <cell r="D58">
            <v>10877</v>
          </cell>
          <cell r="E58">
            <v>8615</v>
          </cell>
          <cell r="F58">
            <v>11228</v>
          </cell>
          <cell r="G58">
            <v>9864</v>
          </cell>
        </row>
        <row r="59">
          <cell r="B59" t="str">
            <v>01115</v>
          </cell>
          <cell r="C59" t="str">
            <v>Saint Clair County</v>
          </cell>
          <cell r="D59">
            <v>7235</v>
          </cell>
          <cell r="E59">
            <v>40169</v>
          </cell>
          <cell r="F59">
            <v>7744</v>
          </cell>
          <cell r="G59">
            <v>36166</v>
          </cell>
        </row>
        <row r="60">
          <cell r="B60" t="str">
            <v>01117</v>
          </cell>
          <cell r="C60" t="str">
            <v>Shelby County</v>
          </cell>
          <cell r="D60">
            <v>39938</v>
          </cell>
          <cell r="E60">
            <v>86444</v>
          </cell>
          <cell r="F60">
            <v>33268</v>
          </cell>
          <cell r="G60">
            <v>79700</v>
          </cell>
        </row>
        <row r="61">
          <cell r="B61" t="str">
            <v>01119</v>
          </cell>
          <cell r="C61" t="str">
            <v>Sumter County</v>
          </cell>
          <cell r="D61">
            <v>4691</v>
          </cell>
          <cell r="E61">
            <v>1797</v>
          </cell>
          <cell r="F61">
            <v>4648</v>
          </cell>
          <cell r="G61">
            <v>1598</v>
          </cell>
        </row>
        <row r="62">
          <cell r="B62" t="str">
            <v>01121</v>
          </cell>
          <cell r="C62" t="str">
            <v>Talladega County</v>
          </cell>
          <cell r="D62">
            <v>12756</v>
          </cell>
          <cell r="E62">
            <v>20501</v>
          </cell>
          <cell r="F62">
            <v>13138</v>
          </cell>
          <cell r="G62">
            <v>22235</v>
          </cell>
        </row>
        <row r="63">
          <cell r="B63" t="str">
            <v>01123</v>
          </cell>
          <cell r="C63" t="str">
            <v>Tallapoosa County</v>
          </cell>
          <cell r="D63">
            <v>5359</v>
          </cell>
          <cell r="E63">
            <v>13821</v>
          </cell>
          <cell r="F63">
            <v>5859</v>
          </cell>
          <cell r="G63">
            <v>14963</v>
          </cell>
        </row>
        <row r="64">
          <cell r="B64" t="str">
            <v>01125</v>
          </cell>
          <cell r="C64" t="str">
            <v>Tuscaloosa County</v>
          </cell>
          <cell r="D64">
            <v>38702</v>
          </cell>
          <cell r="E64">
            <v>51676</v>
          </cell>
          <cell r="F64">
            <v>37765</v>
          </cell>
          <cell r="G64">
            <v>51117</v>
          </cell>
        </row>
        <row r="65">
          <cell r="B65" t="str">
            <v>01127</v>
          </cell>
          <cell r="C65" t="str">
            <v>Walker County</v>
          </cell>
          <cell r="D65">
            <v>6226</v>
          </cell>
          <cell r="E65">
            <v>24952</v>
          </cell>
          <cell r="F65">
            <v>4834</v>
          </cell>
          <cell r="G65">
            <v>26002</v>
          </cell>
        </row>
        <row r="66">
          <cell r="B66" t="str">
            <v>01129</v>
          </cell>
          <cell r="C66" t="str">
            <v>Washington County</v>
          </cell>
          <cell r="D66">
            <v>2410</v>
          </cell>
          <cell r="E66">
            <v>5966</v>
          </cell>
          <cell r="F66">
            <v>2258</v>
          </cell>
          <cell r="G66">
            <v>6564</v>
          </cell>
        </row>
        <row r="67">
          <cell r="B67" t="str">
            <v>01131</v>
          </cell>
          <cell r="C67" t="str">
            <v>Wilcox County</v>
          </cell>
          <cell r="D67">
            <v>4041</v>
          </cell>
          <cell r="E67">
            <v>1745</v>
          </cell>
          <cell r="F67">
            <v>4048</v>
          </cell>
          <cell r="G67">
            <v>1833</v>
          </cell>
        </row>
        <row r="68">
          <cell r="B68" t="str">
            <v>01133</v>
          </cell>
          <cell r="C68" t="str">
            <v>Winston County</v>
          </cell>
          <cell r="D68">
            <v>1329</v>
          </cell>
          <cell r="E68">
            <v>10255</v>
          </cell>
          <cell r="F68">
            <v>974</v>
          </cell>
          <cell r="G68">
            <v>10195</v>
          </cell>
        </row>
        <row r="69">
          <cell r="B69" t="str">
            <v>02013</v>
          </cell>
          <cell r="C69" t="str">
            <v>Aleutians East Borough</v>
          </cell>
          <cell r="D69">
            <v>161</v>
          </cell>
          <cell r="E69">
            <v>300</v>
          </cell>
          <cell r="F69" t="e">
            <v>#N/A</v>
          </cell>
          <cell r="G69" t="e">
            <v>#N/A</v>
          </cell>
        </row>
        <row r="70">
          <cell r="B70" t="str">
            <v>02016</v>
          </cell>
          <cell r="C70" t="str">
            <v xml:space="preserve">Aleutians West Census Area </v>
          </cell>
          <cell r="D70">
            <v>697</v>
          </cell>
          <cell r="E70">
            <v>468</v>
          </cell>
          <cell r="F70" t="e">
            <v>#N/A</v>
          </cell>
          <cell r="G70" t="e">
            <v>#N/A</v>
          </cell>
        </row>
        <row r="71">
          <cell r="B71" t="str">
            <v>02020</v>
          </cell>
          <cell r="C71" t="str">
            <v>Anchorage</v>
          </cell>
          <cell r="D71">
            <v>56281</v>
          </cell>
          <cell r="E71">
            <v>61234</v>
          </cell>
          <cell r="F71" t="e">
            <v>#N/A</v>
          </cell>
          <cell r="G71" t="e">
            <v>#N/A</v>
          </cell>
        </row>
        <row r="72">
          <cell r="B72" t="str">
            <v>02050</v>
          </cell>
          <cell r="C72" t="str">
            <v>Bethel Census Area</v>
          </cell>
          <cell r="D72">
            <v>2481</v>
          </cell>
          <cell r="E72">
            <v>1313</v>
          </cell>
          <cell r="F72" t="e">
            <v>#N/A</v>
          </cell>
          <cell r="G72" t="e">
            <v>#N/A</v>
          </cell>
        </row>
        <row r="73">
          <cell r="B73" t="str">
            <v>02060</v>
          </cell>
          <cell r="C73" t="str">
            <v>Bristol Bay Borough</v>
          </cell>
          <cell r="D73">
            <v>146</v>
          </cell>
          <cell r="E73">
            <v>275</v>
          </cell>
          <cell r="F73" t="e">
            <v>#N/A</v>
          </cell>
          <cell r="G73" t="e">
            <v>#N/A</v>
          </cell>
        </row>
        <row r="74">
          <cell r="B74" t="str">
            <v>02068</v>
          </cell>
          <cell r="C74" t="str">
            <v>Denali Borough</v>
          </cell>
          <cell r="D74">
            <v>360</v>
          </cell>
          <cell r="E74">
            <v>538</v>
          </cell>
          <cell r="F74" t="e">
            <v>#N/A</v>
          </cell>
          <cell r="G74" t="e">
            <v>#N/A</v>
          </cell>
        </row>
        <row r="75">
          <cell r="B75" t="str">
            <v>02070</v>
          </cell>
          <cell r="C75" t="str">
            <v>Dillingham Census Area</v>
          </cell>
          <cell r="D75">
            <v>993</v>
          </cell>
          <cell r="E75">
            <v>661</v>
          </cell>
          <cell r="F75" t="e">
            <v>#N/A</v>
          </cell>
          <cell r="G75" t="e">
            <v>#N/A</v>
          </cell>
        </row>
        <row r="76">
          <cell r="B76" t="str">
            <v>02090</v>
          </cell>
          <cell r="C76" t="str">
            <v>Fairbanks North Star Borough</v>
          </cell>
          <cell r="D76">
            <v>13544</v>
          </cell>
          <cell r="E76">
            <v>22218</v>
          </cell>
          <cell r="F76" t="e">
            <v>#N/A</v>
          </cell>
          <cell r="G76" t="e">
            <v>#N/A</v>
          </cell>
        </row>
        <row r="77">
          <cell r="B77" t="str">
            <v>02100</v>
          </cell>
          <cell r="C77" t="str">
            <v>Haines Borough</v>
          </cell>
          <cell r="D77">
            <v>734</v>
          </cell>
          <cell r="E77">
            <v>654</v>
          </cell>
          <cell r="F77" t="e">
            <v>#N/A</v>
          </cell>
          <cell r="G77" t="e">
            <v>#N/A</v>
          </cell>
        </row>
        <row r="78">
          <cell r="B78" t="str">
            <v>02105</v>
          </cell>
          <cell r="C78" t="str">
            <v>Hoonah-Angoon Census Area</v>
          </cell>
          <cell r="D78">
            <v>664</v>
          </cell>
          <cell r="E78">
            <v>414</v>
          </cell>
          <cell r="F78" t="e">
            <v>#N/A</v>
          </cell>
          <cell r="G78" t="e">
            <v>#N/A</v>
          </cell>
        </row>
        <row r="79">
          <cell r="B79" t="str">
            <v>02110</v>
          </cell>
          <cell r="C79" t="str">
            <v>Juneau</v>
          </cell>
          <cell r="D79">
            <v>8744</v>
          </cell>
          <cell r="E79">
            <v>5745</v>
          </cell>
          <cell r="F79" t="e">
            <v>#N/A</v>
          </cell>
          <cell r="G79" t="e">
            <v>#N/A</v>
          </cell>
        </row>
        <row r="80">
          <cell r="B80" t="str">
            <v>02122</v>
          </cell>
          <cell r="C80" t="str">
            <v>Kenai Peninsula Borough</v>
          </cell>
          <cell r="D80">
            <v>7625</v>
          </cell>
          <cell r="E80">
            <v>18391</v>
          </cell>
          <cell r="F80" t="e">
            <v>#N/A</v>
          </cell>
          <cell r="G80" t="e">
            <v>#N/A</v>
          </cell>
        </row>
        <row r="81">
          <cell r="B81" t="str">
            <v>02130</v>
          </cell>
          <cell r="C81" t="str">
            <v>Ketchikan Gateway Borough</v>
          </cell>
          <cell r="D81">
            <v>1848</v>
          </cell>
          <cell r="E81">
            <v>3384</v>
          </cell>
          <cell r="F81" t="e">
            <v>#N/A</v>
          </cell>
          <cell r="G81" t="e">
            <v>#N/A</v>
          </cell>
        </row>
        <row r="82">
          <cell r="B82" t="str">
            <v>02150</v>
          </cell>
          <cell r="C82" t="str">
            <v>Kodiak Island Borough</v>
          </cell>
          <cell r="D82">
            <v>1977</v>
          </cell>
          <cell r="E82">
            <v>2978</v>
          </cell>
          <cell r="F82" t="e">
            <v>#N/A</v>
          </cell>
          <cell r="G82" t="e">
            <v>#N/A</v>
          </cell>
        </row>
        <row r="83">
          <cell r="B83" t="str">
            <v>02158</v>
          </cell>
          <cell r="C83" t="str">
            <v>Kusilvak Census Area</v>
          </cell>
          <cell r="D83">
            <v>1127</v>
          </cell>
          <cell r="E83">
            <v>490</v>
          </cell>
          <cell r="F83" t="e">
            <v>#N/A</v>
          </cell>
          <cell r="G83" t="e">
            <v>#N/A</v>
          </cell>
        </row>
        <row r="84">
          <cell r="B84" t="str">
            <v>02164</v>
          </cell>
          <cell r="C84" t="str">
            <v>Lake and Peninsula Borough</v>
          </cell>
          <cell r="D84">
            <v>184</v>
          </cell>
          <cell r="E84">
            <v>212</v>
          </cell>
          <cell r="F84" t="e">
            <v>#N/A</v>
          </cell>
          <cell r="G84" t="e">
            <v>#N/A</v>
          </cell>
        </row>
        <row r="85">
          <cell r="B85" t="str">
            <v>02170</v>
          </cell>
          <cell r="C85" t="str">
            <v>Matanuska-Susitna Borough</v>
          </cell>
          <cell r="D85">
            <v>9121</v>
          </cell>
          <cell r="E85">
            <v>35070</v>
          </cell>
          <cell r="F85" t="e">
            <v>#N/A</v>
          </cell>
          <cell r="G85" t="e">
            <v>#N/A</v>
          </cell>
        </row>
        <row r="86">
          <cell r="B86" t="str">
            <v>02180</v>
          </cell>
          <cell r="C86" t="str">
            <v>Nome Census Area</v>
          </cell>
          <cell r="D86">
            <v>1579</v>
          </cell>
          <cell r="E86">
            <v>1045</v>
          </cell>
          <cell r="F86" t="e">
            <v>#N/A</v>
          </cell>
          <cell r="G86" t="e">
            <v>#N/A</v>
          </cell>
        </row>
        <row r="87">
          <cell r="B87" t="str">
            <v>02185</v>
          </cell>
          <cell r="C87" t="str">
            <v>North Slope Borough</v>
          </cell>
          <cell r="D87">
            <v>1030</v>
          </cell>
          <cell r="E87">
            <v>814</v>
          </cell>
          <cell r="F87" t="e">
            <v>#N/A</v>
          </cell>
          <cell r="G87" t="e">
            <v>#N/A</v>
          </cell>
        </row>
        <row r="88">
          <cell r="B88" t="str">
            <v>02188</v>
          </cell>
          <cell r="C88" t="str">
            <v>Northwest Arctic Borough</v>
          </cell>
          <cell r="D88">
            <v>1087</v>
          </cell>
          <cell r="E88">
            <v>678</v>
          </cell>
          <cell r="F88" t="e">
            <v>#N/A</v>
          </cell>
          <cell r="G88" t="e">
            <v>#N/A</v>
          </cell>
        </row>
        <row r="89">
          <cell r="B89" t="str">
            <v>02195</v>
          </cell>
          <cell r="C89" t="str">
            <v>Petersburg Borough</v>
          </cell>
          <cell r="D89">
            <v>546</v>
          </cell>
          <cell r="E89">
            <v>872</v>
          </cell>
          <cell r="F89" t="e">
            <v>#N/A</v>
          </cell>
          <cell r="G89" t="e">
            <v>#N/A</v>
          </cell>
        </row>
        <row r="90">
          <cell r="B90" t="str">
            <v>02198</v>
          </cell>
          <cell r="C90" t="str">
            <v xml:space="preserve">Prince of Wales-Hyder Census Area </v>
          </cell>
          <cell r="D90">
            <v>991</v>
          </cell>
          <cell r="E90">
            <v>1242</v>
          </cell>
          <cell r="F90" t="e">
            <v>#N/A</v>
          </cell>
          <cell r="G90" t="e">
            <v>#N/A</v>
          </cell>
        </row>
        <row r="91">
          <cell r="B91" t="str">
            <v>02220</v>
          </cell>
          <cell r="C91" t="str">
            <v>Sitka</v>
          </cell>
          <cell r="D91">
            <v>2092</v>
          </cell>
          <cell r="E91">
            <v>1844</v>
          </cell>
          <cell r="F91" t="e">
            <v>#N/A</v>
          </cell>
          <cell r="G91" t="e">
            <v>#N/A</v>
          </cell>
        </row>
        <row r="92">
          <cell r="B92" t="str">
            <v>02230</v>
          </cell>
          <cell r="C92" t="str">
            <v>Skagway</v>
          </cell>
          <cell r="D92">
            <v>503</v>
          </cell>
          <cell r="E92">
            <v>208</v>
          </cell>
          <cell r="F92" t="e">
            <v>#N/A</v>
          </cell>
          <cell r="G92" t="e">
            <v>#N/A</v>
          </cell>
        </row>
        <row r="93">
          <cell r="B93" t="str">
            <v>02240</v>
          </cell>
          <cell r="C93" t="str">
            <v>Southeast Fairbanks Census Area</v>
          </cell>
          <cell r="D93">
            <v>562</v>
          </cell>
          <cell r="E93">
            <v>2384</v>
          </cell>
          <cell r="F93" t="e">
            <v>#N/A</v>
          </cell>
          <cell r="G93" t="e">
            <v>#N/A</v>
          </cell>
        </row>
        <row r="94">
          <cell r="B94" t="str">
            <v>02261</v>
          </cell>
          <cell r="C94" t="str">
            <v>Valdez-Cordova Census Area</v>
          </cell>
          <cell r="D94">
            <v>1226</v>
          </cell>
          <cell r="E94">
            <v>2516</v>
          </cell>
          <cell r="F94" t="e">
            <v>#N/A</v>
          </cell>
          <cell r="G94" t="e">
            <v>#N/A</v>
          </cell>
        </row>
        <row r="95">
          <cell r="B95" t="str">
            <v>02275</v>
          </cell>
          <cell r="C95" t="str">
            <v>Wrangell</v>
          </cell>
          <cell r="D95">
            <v>298</v>
          </cell>
          <cell r="E95">
            <v>736</v>
          </cell>
          <cell r="F95" t="e">
            <v>#N/A</v>
          </cell>
          <cell r="G95" t="e">
            <v>#N/A</v>
          </cell>
        </row>
        <row r="96">
          <cell r="B96" t="str">
            <v>02282</v>
          </cell>
          <cell r="C96" t="str">
            <v>Yakutat</v>
          </cell>
          <cell r="D96">
            <v>147</v>
          </cell>
          <cell r="E96">
            <v>134</v>
          </cell>
          <cell r="F96" t="e">
            <v>#N/A</v>
          </cell>
          <cell r="G96" t="e">
            <v>#N/A</v>
          </cell>
        </row>
        <row r="97">
          <cell r="B97" t="str">
            <v>02290</v>
          </cell>
          <cell r="C97" t="str">
            <v>Yukon-Koyukuk Census Area</v>
          </cell>
          <cell r="D97">
            <v>1347</v>
          </cell>
          <cell r="E97">
            <v>1140</v>
          </cell>
          <cell r="F97" t="e">
            <v>#N/A</v>
          </cell>
          <cell r="G97" t="e">
            <v>#N/A</v>
          </cell>
        </row>
        <row r="98">
          <cell r="B98" t="str">
            <v>04001</v>
          </cell>
          <cell r="C98" t="str">
            <v>Apache County</v>
          </cell>
          <cell r="D98">
            <v>24061</v>
          </cell>
          <cell r="E98">
            <v>10636</v>
          </cell>
          <cell r="F98">
            <v>23293</v>
          </cell>
          <cell r="G98">
            <v>11442</v>
          </cell>
        </row>
        <row r="99">
          <cell r="B99" t="str">
            <v>04003</v>
          </cell>
          <cell r="C99" t="str">
            <v>Cochise County</v>
          </cell>
          <cell r="D99">
            <v>24596</v>
          </cell>
          <cell r="E99">
            <v>37859</v>
          </cell>
          <cell r="F99">
            <v>23732</v>
          </cell>
          <cell r="G99">
            <v>35557</v>
          </cell>
        </row>
        <row r="100">
          <cell r="B100" t="str">
            <v>04005</v>
          </cell>
          <cell r="C100" t="str">
            <v>Coconino County</v>
          </cell>
          <cell r="D100">
            <v>73410</v>
          </cell>
          <cell r="E100">
            <v>26501</v>
          </cell>
          <cell r="F100">
            <v>44698</v>
          </cell>
          <cell r="G100">
            <v>27052</v>
          </cell>
        </row>
        <row r="101">
          <cell r="B101" t="str">
            <v>04007</v>
          </cell>
          <cell r="C101" t="str">
            <v>Gila County</v>
          </cell>
          <cell r="D101">
            <v>8157</v>
          </cell>
          <cell r="E101">
            <v>19999</v>
          </cell>
          <cell r="F101">
            <v>8943</v>
          </cell>
          <cell r="G101">
            <v>18377</v>
          </cell>
        </row>
        <row r="102">
          <cell r="B102" t="str">
            <v>04009</v>
          </cell>
          <cell r="C102" t="str">
            <v>Graham County</v>
          </cell>
          <cell r="D102">
            <v>3775</v>
          </cell>
          <cell r="E102">
            <v>11657</v>
          </cell>
          <cell r="F102">
            <v>4034</v>
          </cell>
          <cell r="G102">
            <v>10749</v>
          </cell>
        </row>
        <row r="103">
          <cell r="B103" t="str">
            <v>04011</v>
          </cell>
          <cell r="C103" t="str">
            <v>Greenlee County</v>
          </cell>
          <cell r="D103">
            <v>1204</v>
          </cell>
          <cell r="E103">
            <v>2150</v>
          </cell>
          <cell r="F103">
            <v>1182</v>
          </cell>
          <cell r="G103">
            <v>2433</v>
          </cell>
        </row>
        <row r="104">
          <cell r="B104" t="str">
            <v>04012</v>
          </cell>
          <cell r="C104" t="str">
            <v>La Paz County</v>
          </cell>
          <cell r="D104">
            <v>1618</v>
          </cell>
          <cell r="E104">
            <v>5593</v>
          </cell>
          <cell r="F104">
            <v>2236</v>
          </cell>
          <cell r="G104">
            <v>5129</v>
          </cell>
        </row>
        <row r="105">
          <cell r="B105" t="str">
            <v>04013</v>
          </cell>
          <cell r="C105" t="str">
            <v>Maricopa County</v>
          </cell>
          <cell r="D105">
            <v>1287106</v>
          </cell>
          <cell r="E105">
            <v>1065142</v>
          </cell>
          <cell r="F105">
            <v>1040774</v>
          </cell>
          <cell r="G105">
            <v>995665</v>
          </cell>
        </row>
        <row r="106">
          <cell r="B106" t="str">
            <v>04015</v>
          </cell>
          <cell r="C106" t="str">
            <v>Mohave County</v>
          </cell>
          <cell r="D106">
            <v>25970</v>
          </cell>
          <cell r="E106">
            <v>97685</v>
          </cell>
          <cell r="F106">
            <v>24831</v>
          </cell>
          <cell r="G106">
            <v>78535</v>
          </cell>
        </row>
        <row r="107">
          <cell r="B107" t="str">
            <v>04017</v>
          </cell>
          <cell r="C107" t="str">
            <v>Navajo County</v>
          </cell>
          <cell r="D107">
            <v>25518</v>
          </cell>
          <cell r="E107">
            <v>30676</v>
          </cell>
          <cell r="F107">
            <v>23383</v>
          </cell>
          <cell r="G107">
            <v>27657</v>
          </cell>
        </row>
        <row r="108">
          <cell r="B108" t="str">
            <v>04019</v>
          </cell>
          <cell r="C108" t="str">
            <v>Pima County</v>
          </cell>
          <cell r="D108">
            <v>347616</v>
          </cell>
          <cell r="E108">
            <v>212989</v>
          </cell>
          <cell r="F108">
            <v>304981</v>
          </cell>
          <cell r="G108">
            <v>207758</v>
          </cell>
        </row>
        <row r="109">
          <cell r="B109" t="str">
            <v>04021</v>
          </cell>
          <cell r="C109" t="str">
            <v>Pinal County</v>
          </cell>
          <cell r="D109">
            <v>92805</v>
          </cell>
          <cell r="E109">
            <v>138550</v>
          </cell>
          <cell r="F109">
            <v>75106</v>
          </cell>
          <cell r="G109">
            <v>107077</v>
          </cell>
        </row>
        <row r="110">
          <cell r="B110" t="str">
            <v>04023</v>
          </cell>
          <cell r="C110" t="str">
            <v>Santa Cruz County</v>
          </cell>
          <cell r="D110">
            <v>15506</v>
          </cell>
          <cell r="E110">
            <v>6030</v>
          </cell>
          <cell r="F110">
            <v>13138</v>
          </cell>
          <cell r="G110">
            <v>6194</v>
          </cell>
        </row>
        <row r="111">
          <cell r="B111" t="str">
            <v>04025</v>
          </cell>
          <cell r="C111" t="str">
            <v>Yavapai County</v>
          </cell>
          <cell r="D111">
            <v>55147</v>
          </cell>
          <cell r="E111">
            <v>106018</v>
          </cell>
          <cell r="F111">
            <v>49602</v>
          </cell>
          <cell r="G111">
            <v>91527</v>
          </cell>
        </row>
        <row r="112">
          <cell r="B112" t="str">
            <v>04027</v>
          </cell>
          <cell r="C112" t="str">
            <v>Yuma County</v>
          </cell>
          <cell r="D112">
            <v>40299</v>
          </cell>
          <cell r="E112">
            <v>40692</v>
          </cell>
          <cell r="F112">
            <v>32210</v>
          </cell>
          <cell r="G112">
            <v>36534</v>
          </cell>
        </row>
        <row r="113">
          <cell r="B113" t="str">
            <v>05001</v>
          </cell>
          <cell r="C113" t="str">
            <v>Arkansas County</v>
          </cell>
          <cell r="D113">
            <v>2701</v>
          </cell>
          <cell r="E113">
            <v>3391</v>
          </cell>
          <cell r="F113">
            <v>1818</v>
          </cell>
          <cell r="G113">
            <v>4304</v>
          </cell>
        </row>
        <row r="114">
          <cell r="B114" t="str">
            <v>05003</v>
          </cell>
          <cell r="C114" t="str">
            <v>Ashley County</v>
          </cell>
          <cell r="D114">
            <v>2746</v>
          </cell>
          <cell r="E114">
            <v>4382</v>
          </cell>
          <cell r="F114">
            <v>2125</v>
          </cell>
          <cell r="G114">
            <v>5548</v>
          </cell>
        </row>
        <row r="115">
          <cell r="B115" t="str">
            <v>05005</v>
          </cell>
          <cell r="C115" t="str">
            <v>Baxter County</v>
          </cell>
          <cell r="D115">
            <v>4894</v>
          </cell>
          <cell r="E115">
            <v>16068</v>
          </cell>
          <cell r="F115">
            <v>4635</v>
          </cell>
          <cell r="G115">
            <v>15836</v>
          </cell>
        </row>
        <row r="116">
          <cell r="B116" t="str">
            <v>05007</v>
          </cell>
          <cell r="C116" t="str">
            <v>Benton County</v>
          </cell>
          <cell r="D116">
            <v>50991</v>
          </cell>
          <cell r="E116">
            <v>84356</v>
          </cell>
          <cell r="F116">
            <v>42249</v>
          </cell>
          <cell r="G116">
            <v>73965</v>
          </cell>
        </row>
        <row r="117">
          <cell r="B117" t="str">
            <v>05009</v>
          </cell>
          <cell r="C117" t="str">
            <v>Boone County</v>
          </cell>
          <cell r="D117">
            <v>3639</v>
          </cell>
          <cell r="E117">
            <v>14316</v>
          </cell>
          <cell r="F117">
            <v>3064</v>
          </cell>
          <cell r="G117">
            <v>13652</v>
          </cell>
        </row>
        <row r="118">
          <cell r="B118" t="str">
            <v>05011</v>
          </cell>
          <cell r="C118" t="str">
            <v>Bradley County</v>
          </cell>
          <cell r="D118">
            <v>1665</v>
          </cell>
          <cell r="E118">
            <v>1784</v>
          </cell>
          <cell r="F118">
            <v>1214</v>
          </cell>
          <cell r="G118">
            <v>2335</v>
          </cell>
        </row>
        <row r="119">
          <cell r="B119" t="str">
            <v>05013</v>
          </cell>
          <cell r="C119" t="str">
            <v>Calhoun County</v>
          </cell>
          <cell r="D119">
            <v>822</v>
          </cell>
          <cell r="E119">
            <v>1325</v>
          </cell>
          <cell r="F119">
            <v>479</v>
          </cell>
          <cell r="G119">
            <v>1636</v>
          </cell>
        </row>
        <row r="120">
          <cell r="B120" t="str">
            <v>05015</v>
          </cell>
          <cell r="C120" t="str">
            <v>Carroll County</v>
          </cell>
          <cell r="D120">
            <v>3780</v>
          </cell>
          <cell r="E120">
            <v>7560</v>
          </cell>
          <cell r="F120">
            <v>4023</v>
          </cell>
          <cell r="G120">
            <v>7424</v>
          </cell>
        </row>
        <row r="121">
          <cell r="B121" t="str">
            <v>05017</v>
          </cell>
          <cell r="C121" t="str">
            <v>Chicot County</v>
          </cell>
          <cell r="D121">
            <v>2874</v>
          </cell>
          <cell r="E121">
            <v>1784</v>
          </cell>
          <cell r="F121">
            <v>2260</v>
          </cell>
          <cell r="G121">
            <v>1752</v>
          </cell>
        </row>
        <row r="122">
          <cell r="B122" t="str">
            <v>05019</v>
          </cell>
          <cell r="C122" t="str">
            <v>Clark County</v>
          </cell>
          <cell r="D122">
            <v>4098</v>
          </cell>
          <cell r="E122">
            <v>4023</v>
          </cell>
          <cell r="F122">
            <v>3438</v>
          </cell>
          <cell r="G122">
            <v>4616</v>
          </cell>
        </row>
        <row r="123">
          <cell r="B123" t="str">
            <v>05021</v>
          </cell>
          <cell r="C123" t="str">
            <v>Clay County</v>
          </cell>
          <cell r="D123">
            <v>2200</v>
          </cell>
          <cell r="E123">
            <v>3191</v>
          </cell>
          <cell r="F123">
            <v>962</v>
          </cell>
          <cell r="G123">
            <v>4086</v>
          </cell>
        </row>
        <row r="124">
          <cell r="B124" t="str">
            <v>05023</v>
          </cell>
          <cell r="C124" t="str">
            <v>Cleburne County</v>
          </cell>
          <cell r="D124">
            <v>2841</v>
          </cell>
          <cell r="E124">
            <v>10900</v>
          </cell>
          <cell r="F124">
            <v>1988</v>
          </cell>
          <cell r="G124">
            <v>10328</v>
          </cell>
        </row>
        <row r="125">
          <cell r="B125" t="str">
            <v>05025</v>
          </cell>
          <cell r="C125" t="str">
            <v>Cleveland County</v>
          </cell>
          <cell r="D125">
            <v>941</v>
          </cell>
          <cell r="E125">
            <v>2456</v>
          </cell>
          <cell r="F125">
            <v>651</v>
          </cell>
          <cell r="G125">
            <v>2867</v>
          </cell>
        </row>
        <row r="126">
          <cell r="B126" t="str">
            <v>05027</v>
          </cell>
          <cell r="C126" t="str">
            <v>Columbia County</v>
          </cell>
          <cell r="D126">
            <v>3373</v>
          </cell>
          <cell r="E126">
            <v>5129</v>
          </cell>
          <cell r="F126">
            <v>2814</v>
          </cell>
          <cell r="G126">
            <v>5500</v>
          </cell>
        </row>
        <row r="127">
          <cell r="B127" t="str">
            <v>05029</v>
          </cell>
          <cell r="C127" t="str">
            <v>Conway County</v>
          </cell>
          <cell r="D127">
            <v>3497</v>
          </cell>
          <cell r="E127">
            <v>4864</v>
          </cell>
          <cell r="F127">
            <v>2615</v>
          </cell>
          <cell r="G127">
            <v>5694</v>
          </cell>
        </row>
        <row r="128">
          <cell r="B128" t="str">
            <v>05031</v>
          </cell>
          <cell r="C128" t="str">
            <v>Craighead County</v>
          </cell>
          <cell r="D128">
            <v>11185</v>
          </cell>
          <cell r="E128">
            <v>26692</v>
          </cell>
          <cell r="F128">
            <v>11921</v>
          </cell>
          <cell r="G128">
            <v>25558</v>
          </cell>
        </row>
        <row r="129">
          <cell r="B129" t="str">
            <v>05033</v>
          </cell>
          <cell r="C129" t="str">
            <v>Crawford County</v>
          </cell>
          <cell r="D129">
            <v>4872</v>
          </cell>
          <cell r="E129">
            <v>19503</v>
          </cell>
          <cell r="F129">
            <v>4959</v>
          </cell>
          <cell r="G129">
            <v>18607</v>
          </cell>
        </row>
        <row r="130">
          <cell r="B130" t="str">
            <v>05035</v>
          </cell>
          <cell r="C130" t="str">
            <v>Crittenden County</v>
          </cell>
          <cell r="D130">
            <v>8280</v>
          </cell>
          <cell r="E130">
            <v>6475</v>
          </cell>
          <cell r="F130">
            <v>8514</v>
          </cell>
          <cell r="G130">
            <v>7333</v>
          </cell>
        </row>
        <row r="131">
          <cell r="B131" t="str">
            <v>05037</v>
          </cell>
          <cell r="C131" t="str">
            <v>Cross County</v>
          </cell>
          <cell r="D131">
            <v>2344</v>
          </cell>
          <cell r="E131">
            <v>4274</v>
          </cell>
          <cell r="F131">
            <v>1772</v>
          </cell>
          <cell r="G131">
            <v>4946</v>
          </cell>
        </row>
        <row r="132">
          <cell r="B132" t="str">
            <v>05039</v>
          </cell>
          <cell r="C132" t="str">
            <v>Dallas County</v>
          </cell>
          <cell r="D132">
            <v>1313</v>
          </cell>
          <cell r="E132">
            <v>1566</v>
          </cell>
          <cell r="F132">
            <v>963</v>
          </cell>
          <cell r="G132">
            <v>1573</v>
          </cell>
        </row>
        <row r="133">
          <cell r="B133" t="str">
            <v>05041</v>
          </cell>
          <cell r="C133" t="str">
            <v>Desha County</v>
          </cell>
          <cell r="D133">
            <v>2688</v>
          </cell>
          <cell r="E133">
            <v>1842</v>
          </cell>
          <cell r="F133">
            <v>2016</v>
          </cell>
          <cell r="G133">
            <v>1921</v>
          </cell>
        </row>
        <row r="134">
          <cell r="B134" t="str">
            <v>05043</v>
          </cell>
          <cell r="C134" t="str">
            <v>Drew County</v>
          </cell>
          <cell r="D134">
            <v>2588</v>
          </cell>
          <cell r="E134">
            <v>3673</v>
          </cell>
          <cell r="F134">
            <v>2426</v>
          </cell>
          <cell r="G134">
            <v>4349</v>
          </cell>
        </row>
        <row r="135">
          <cell r="B135" t="str">
            <v>05045</v>
          </cell>
          <cell r="C135" t="str">
            <v>Faulkner County</v>
          </cell>
          <cell r="D135">
            <v>17699</v>
          </cell>
          <cell r="E135">
            <v>38504</v>
          </cell>
          <cell r="F135">
            <v>18347</v>
          </cell>
          <cell r="G135">
            <v>34421</v>
          </cell>
        </row>
        <row r="136">
          <cell r="B136" t="str">
            <v>05047</v>
          </cell>
          <cell r="C136" t="str">
            <v>Franklin County</v>
          </cell>
          <cell r="D136">
            <v>1962</v>
          </cell>
          <cell r="E136">
            <v>5229</v>
          </cell>
          <cell r="F136">
            <v>1300</v>
          </cell>
          <cell r="G136">
            <v>5677</v>
          </cell>
        </row>
        <row r="137">
          <cell r="B137" t="str">
            <v>05049</v>
          </cell>
          <cell r="C137" t="str">
            <v>Fulton County</v>
          </cell>
          <cell r="D137">
            <v>1529</v>
          </cell>
          <cell r="E137">
            <v>3973</v>
          </cell>
          <cell r="F137">
            <v>1035</v>
          </cell>
          <cell r="G137">
            <v>3961</v>
          </cell>
        </row>
        <row r="138">
          <cell r="B138" t="str">
            <v>05051</v>
          </cell>
          <cell r="C138" t="str">
            <v>Garland County</v>
          </cell>
          <cell r="D138">
            <v>13930</v>
          </cell>
          <cell r="E138">
            <v>28233</v>
          </cell>
          <cell r="F138">
            <v>14045</v>
          </cell>
          <cell r="G138">
            <v>29069</v>
          </cell>
        </row>
        <row r="139">
          <cell r="B139" t="str">
            <v>05053</v>
          </cell>
          <cell r="C139" t="str">
            <v>Grant County</v>
          </cell>
          <cell r="D139">
            <v>1726</v>
          </cell>
          <cell r="E139">
            <v>7033</v>
          </cell>
          <cell r="F139">
            <v>1268</v>
          </cell>
          <cell r="G139">
            <v>6794</v>
          </cell>
        </row>
        <row r="140">
          <cell r="B140" t="str">
            <v>05055</v>
          </cell>
          <cell r="C140" t="str">
            <v>Greene County</v>
          </cell>
          <cell r="D140">
            <v>4203</v>
          </cell>
          <cell r="E140">
            <v>13236</v>
          </cell>
          <cell r="F140">
            <v>3058</v>
          </cell>
          <cell r="G140">
            <v>12670</v>
          </cell>
        </row>
        <row r="141">
          <cell r="B141" t="str">
            <v>05057</v>
          </cell>
          <cell r="C141" t="str">
            <v>Hempstead County</v>
          </cell>
          <cell r="D141">
            <v>2862</v>
          </cell>
          <cell r="E141">
            <v>3859</v>
          </cell>
          <cell r="F141">
            <v>2138</v>
          </cell>
          <cell r="G141">
            <v>4470</v>
          </cell>
        </row>
        <row r="142">
          <cell r="B142" t="str">
            <v>05059</v>
          </cell>
          <cell r="C142" t="str">
            <v>Hot Spring County</v>
          </cell>
          <cell r="D142">
            <v>4017</v>
          </cell>
          <cell r="E142">
            <v>8539</v>
          </cell>
          <cell r="F142">
            <v>3082</v>
          </cell>
          <cell r="G142">
            <v>9202</v>
          </cell>
        </row>
        <row r="143">
          <cell r="B143" t="str">
            <v>05061</v>
          </cell>
          <cell r="C143" t="str">
            <v>Howard County</v>
          </cell>
          <cell r="D143">
            <v>1664</v>
          </cell>
          <cell r="E143">
            <v>2955</v>
          </cell>
          <cell r="F143">
            <v>1340</v>
          </cell>
          <cell r="G143">
            <v>3367</v>
          </cell>
        </row>
        <row r="144">
          <cell r="B144" t="str">
            <v>05063</v>
          </cell>
          <cell r="C144" t="str">
            <v>Independence County</v>
          </cell>
          <cell r="D144">
            <v>3880</v>
          </cell>
          <cell r="E144">
            <v>11349</v>
          </cell>
          <cell r="F144">
            <v>2806</v>
          </cell>
          <cell r="G144">
            <v>11250</v>
          </cell>
        </row>
        <row r="145">
          <cell r="B145" t="str">
            <v>05065</v>
          </cell>
          <cell r="C145" t="str">
            <v>Izard County</v>
          </cell>
          <cell r="D145">
            <v>1453</v>
          </cell>
          <cell r="E145">
            <v>4744</v>
          </cell>
          <cell r="F145">
            <v>1021</v>
          </cell>
          <cell r="G145">
            <v>4631</v>
          </cell>
        </row>
        <row r="146">
          <cell r="B146" t="str">
            <v>05067</v>
          </cell>
          <cell r="C146" t="str">
            <v>Jackson County</v>
          </cell>
          <cell r="D146">
            <v>2569</v>
          </cell>
          <cell r="E146">
            <v>2768</v>
          </cell>
          <cell r="F146">
            <v>1365</v>
          </cell>
          <cell r="G146">
            <v>3593</v>
          </cell>
        </row>
        <row r="147">
          <cell r="B147" t="str">
            <v>05069</v>
          </cell>
          <cell r="C147" t="str">
            <v>Jefferson County</v>
          </cell>
          <cell r="D147">
            <v>16128</v>
          </cell>
          <cell r="E147">
            <v>9971</v>
          </cell>
          <cell r="F147">
            <v>14981</v>
          </cell>
          <cell r="G147">
            <v>9521</v>
          </cell>
        </row>
        <row r="148">
          <cell r="B148" t="str">
            <v>05071</v>
          </cell>
          <cell r="C148" t="str">
            <v>Johnson County</v>
          </cell>
          <cell r="D148">
            <v>2979</v>
          </cell>
          <cell r="E148">
            <v>6585</v>
          </cell>
          <cell r="F148">
            <v>2283</v>
          </cell>
          <cell r="G148">
            <v>6938</v>
          </cell>
        </row>
        <row r="149">
          <cell r="B149" t="str">
            <v>05073</v>
          </cell>
          <cell r="C149" t="str">
            <v>Lafayette County</v>
          </cell>
          <cell r="D149">
            <v>1126</v>
          </cell>
          <cell r="E149">
            <v>1602</v>
          </cell>
          <cell r="F149">
            <v>839</v>
          </cell>
          <cell r="G149">
            <v>1757</v>
          </cell>
        </row>
        <row r="150">
          <cell r="B150" t="str">
            <v>05075</v>
          </cell>
          <cell r="C150" t="str">
            <v>Lawrence County</v>
          </cell>
          <cell r="D150">
            <v>2206</v>
          </cell>
          <cell r="E150">
            <v>3605</v>
          </cell>
          <cell r="F150">
            <v>1080</v>
          </cell>
          <cell r="G150">
            <v>4569</v>
          </cell>
        </row>
        <row r="151">
          <cell r="B151" t="str">
            <v>05077</v>
          </cell>
          <cell r="C151" t="str">
            <v>Lee County</v>
          </cell>
          <cell r="D151">
            <v>1926</v>
          </cell>
          <cell r="E151">
            <v>1622</v>
          </cell>
          <cell r="F151">
            <v>1423</v>
          </cell>
          <cell r="G151">
            <v>1286</v>
          </cell>
        </row>
        <row r="152">
          <cell r="B152" t="str">
            <v>05079</v>
          </cell>
          <cell r="C152" t="str">
            <v>Lincoln County</v>
          </cell>
          <cell r="D152">
            <v>1601</v>
          </cell>
          <cell r="E152">
            <v>2028</v>
          </cell>
          <cell r="F152">
            <v>1032</v>
          </cell>
          <cell r="G152">
            <v>2729</v>
          </cell>
        </row>
        <row r="153">
          <cell r="B153" t="str">
            <v>05081</v>
          </cell>
          <cell r="C153" t="str">
            <v>Little River County</v>
          </cell>
          <cell r="D153">
            <v>1628</v>
          </cell>
          <cell r="E153">
            <v>3381</v>
          </cell>
          <cell r="F153">
            <v>1226</v>
          </cell>
          <cell r="G153">
            <v>3715</v>
          </cell>
        </row>
        <row r="154">
          <cell r="B154" t="str">
            <v>05083</v>
          </cell>
          <cell r="C154" t="str">
            <v>Logan County</v>
          </cell>
          <cell r="D154">
            <v>2633</v>
          </cell>
          <cell r="E154">
            <v>5342</v>
          </cell>
          <cell r="F154">
            <v>1544</v>
          </cell>
          <cell r="G154">
            <v>6441</v>
          </cell>
        </row>
        <row r="155">
          <cell r="B155" t="str">
            <v>05085</v>
          </cell>
          <cell r="C155" t="str">
            <v>Lonoke County</v>
          </cell>
          <cell r="D155">
            <v>6286</v>
          </cell>
          <cell r="E155">
            <v>25042</v>
          </cell>
          <cell r="F155">
            <v>6686</v>
          </cell>
          <cell r="G155">
            <v>22884</v>
          </cell>
        </row>
        <row r="156">
          <cell r="B156" t="str">
            <v>05087</v>
          </cell>
          <cell r="C156" t="str">
            <v>Madison County</v>
          </cell>
          <cell r="D156">
            <v>2183</v>
          </cell>
          <cell r="E156">
            <v>5827</v>
          </cell>
          <cell r="F156">
            <v>1563</v>
          </cell>
          <cell r="G156">
            <v>5658</v>
          </cell>
        </row>
        <row r="157">
          <cell r="B157" t="str">
            <v>05089</v>
          </cell>
          <cell r="C157" t="str">
            <v>Marion County</v>
          </cell>
          <cell r="D157">
            <v>1861</v>
          </cell>
          <cell r="E157">
            <v>6009</v>
          </cell>
          <cell r="F157">
            <v>1531</v>
          </cell>
          <cell r="G157">
            <v>5783</v>
          </cell>
        </row>
        <row r="158">
          <cell r="B158" t="str">
            <v>05091</v>
          </cell>
          <cell r="C158" t="str">
            <v>Miller County</v>
          </cell>
          <cell r="D158">
            <v>4788</v>
          </cell>
          <cell r="E158">
            <v>10974</v>
          </cell>
          <cell r="F158">
            <v>4245</v>
          </cell>
          <cell r="G158">
            <v>11920</v>
          </cell>
        </row>
        <row r="159">
          <cell r="B159" t="str">
            <v>05093</v>
          </cell>
          <cell r="C159" t="str">
            <v>Mississippi County</v>
          </cell>
          <cell r="D159">
            <v>6958</v>
          </cell>
          <cell r="E159">
            <v>6738</v>
          </cell>
          <cell r="F159">
            <v>4558</v>
          </cell>
          <cell r="G159">
            <v>7296</v>
          </cell>
        </row>
        <row r="160">
          <cell r="B160" t="str">
            <v>05095</v>
          </cell>
          <cell r="C160" t="str">
            <v>Monroe County</v>
          </cell>
          <cell r="D160">
            <v>1662</v>
          </cell>
          <cell r="E160">
            <v>1673</v>
          </cell>
          <cell r="F160">
            <v>1147</v>
          </cell>
          <cell r="G160">
            <v>1545</v>
          </cell>
        </row>
        <row r="161">
          <cell r="B161" t="str">
            <v>05097</v>
          </cell>
          <cell r="C161" t="str">
            <v>Montgomery County</v>
          </cell>
          <cell r="D161">
            <v>1112</v>
          </cell>
          <cell r="E161">
            <v>2928</v>
          </cell>
          <cell r="F161">
            <v>731</v>
          </cell>
          <cell r="G161">
            <v>3046</v>
          </cell>
        </row>
        <row r="162">
          <cell r="B162" t="str">
            <v>05099</v>
          </cell>
          <cell r="C162" t="str">
            <v>Nevada County</v>
          </cell>
          <cell r="D162">
            <v>1546</v>
          </cell>
          <cell r="E162">
            <v>1706</v>
          </cell>
          <cell r="F162">
            <v>1076</v>
          </cell>
          <cell r="G162">
            <v>2133</v>
          </cell>
        </row>
        <row r="163">
          <cell r="B163" t="str">
            <v>05101</v>
          </cell>
          <cell r="C163" t="str">
            <v>Newton County</v>
          </cell>
          <cell r="D163">
            <v>1038</v>
          </cell>
          <cell r="E163">
            <v>3036</v>
          </cell>
          <cell r="F163">
            <v>709</v>
          </cell>
          <cell r="G163">
            <v>3192</v>
          </cell>
        </row>
        <row r="164">
          <cell r="B164" t="str">
            <v>05103</v>
          </cell>
          <cell r="C164" t="str">
            <v>Ouachita County</v>
          </cell>
          <cell r="D164">
            <v>5311</v>
          </cell>
          <cell r="E164">
            <v>4780</v>
          </cell>
          <cell r="F164">
            <v>3995</v>
          </cell>
          <cell r="G164">
            <v>5294</v>
          </cell>
        </row>
        <row r="165">
          <cell r="B165" t="str">
            <v>05105</v>
          </cell>
          <cell r="C165" t="str">
            <v>Perry County</v>
          </cell>
          <cell r="D165">
            <v>1314</v>
          </cell>
          <cell r="E165">
            <v>3466</v>
          </cell>
          <cell r="F165">
            <v>1012</v>
          </cell>
          <cell r="G165">
            <v>3479</v>
          </cell>
        </row>
        <row r="166">
          <cell r="B166" t="str">
            <v>05107</v>
          </cell>
          <cell r="C166" t="str">
            <v>Phillips County</v>
          </cell>
          <cell r="D166">
            <v>5079</v>
          </cell>
          <cell r="E166">
            <v>3382</v>
          </cell>
          <cell r="F166">
            <v>3623</v>
          </cell>
          <cell r="G166">
            <v>2417</v>
          </cell>
        </row>
        <row r="167">
          <cell r="B167" t="str">
            <v>05109</v>
          </cell>
          <cell r="C167" t="str">
            <v>Pike County</v>
          </cell>
          <cell r="D167">
            <v>1083</v>
          </cell>
          <cell r="E167">
            <v>3168</v>
          </cell>
          <cell r="F167">
            <v>644</v>
          </cell>
          <cell r="G167">
            <v>3519</v>
          </cell>
        </row>
        <row r="168">
          <cell r="B168" t="str">
            <v>05111</v>
          </cell>
          <cell r="C168" t="str">
            <v>Poinsett County</v>
          </cell>
          <cell r="D168">
            <v>3239</v>
          </cell>
          <cell r="E168">
            <v>3620</v>
          </cell>
          <cell r="F168">
            <v>1424</v>
          </cell>
          <cell r="G168">
            <v>5918</v>
          </cell>
        </row>
        <row r="169">
          <cell r="B169" t="str">
            <v>05113</v>
          </cell>
          <cell r="C169" t="str">
            <v>Polk County</v>
          </cell>
          <cell r="D169">
            <v>1891</v>
          </cell>
          <cell r="E169">
            <v>6945</v>
          </cell>
          <cell r="F169">
            <v>1246</v>
          </cell>
          <cell r="G169">
            <v>7035</v>
          </cell>
        </row>
        <row r="170">
          <cell r="B170" t="str">
            <v>05115</v>
          </cell>
          <cell r="C170" t="str">
            <v>Pope County</v>
          </cell>
          <cell r="D170">
            <v>5866</v>
          </cell>
          <cell r="E170">
            <v>18668</v>
          </cell>
          <cell r="F170">
            <v>5772</v>
          </cell>
          <cell r="G170">
            <v>18081</v>
          </cell>
        </row>
        <row r="171">
          <cell r="B171" t="str">
            <v>05117</v>
          </cell>
          <cell r="C171" t="str">
            <v>Prairie County</v>
          </cell>
          <cell r="D171">
            <v>1142</v>
          </cell>
          <cell r="E171">
            <v>2113</v>
          </cell>
          <cell r="F171">
            <v>654</v>
          </cell>
          <cell r="G171">
            <v>2786</v>
          </cell>
        </row>
        <row r="172">
          <cell r="B172" t="str">
            <v>05119</v>
          </cell>
          <cell r="C172" t="str">
            <v>Pulaski County</v>
          </cell>
          <cell r="D172">
            <v>100887</v>
          </cell>
          <cell r="E172">
            <v>60715</v>
          </cell>
          <cell r="F172">
            <v>101947</v>
          </cell>
          <cell r="G172">
            <v>63687</v>
          </cell>
        </row>
        <row r="173">
          <cell r="B173" t="str">
            <v>05121</v>
          </cell>
          <cell r="C173" t="str">
            <v>Randolph County</v>
          </cell>
          <cell r="D173">
            <v>2181</v>
          </cell>
          <cell r="E173">
            <v>5527</v>
          </cell>
          <cell r="F173">
            <v>1215</v>
          </cell>
          <cell r="G173">
            <v>5355</v>
          </cell>
        </row>
        <row r="174">
          <cell r="B174" t="str">
            <v>05123</v>
          </cell>
          <cell r="C174" t="str">
            <v>Saint Francis County</v>
          </cell>
          <cell r="D174">
            <v>4432</v>
          </cell>
          <cell r="E174">
            <v>3674</v>
          </cell>
          <cell r="F174">
            <v>3604</v>
          </cell>
          <cell r="G174">
            <v>3242</v>
          </cell>
        </row>
        <row r="175">
          <cell r="B175" t="str">
            <v>05125</v>
          </cell>
          <cell r="C175" t="str">
            <v>Saline County</v>
          </cell>
          <cell r="D175">
            <v>15283</v>
          </cell>
          <cell r="E175">
            <v>43685</v>
          </cell>
          <cell r="F175">
            <v>16060</v>
          </cell>
          <cell r="G175">
            <v>39556</v>
          </cell>
        </row>
        <row r="176">
          <cell r="B176" t="str">
            <v>05127</v>
          </cell>
          <cell r="C176" t="str">
            <v>Scott County</v>
          </cell>
          <cell r="D176">
            <v>1027</v>
          </cell>
          <cell r="E176">
            <v>2607</v>
          </cell>
          <cell r="F176">
            <v>483</v>
          </cell>
          <cell r="G176">
            <v>2962</v>
          </cell>
        </row>
        <row r="177">
          <cell r="B177" t="str">
            <v>05129</v>
          </cell>
          <cell r="C177" t="str">
            <v>Searcy County</v>
          </cell>
          <cell r="D177">
            <v>1183</v>
          </cell>
          <cell r="E177">
            <v>2913</v>
          </cell>
          <cell r="F177">
            <v>588</v>
          </cell>
          <cell r="G177">
            <v>3365</v>
          </cell>
        </row>
        <row r="178">
          <cell r="B178" t="str">
            <v>05131</v>
          </cell>
          <cell r="C178" t="str">
            <v>Sebastian County</v>
          </cell>
          <cell r="D178">
            <v>13356</v>
          </cell>
          <cell r="E178">
            <v>28952</v>
          </cell>
          <cell r="F178">
            <v>14487</v>
          </cell>
          <cell r="G178">
            <v>31198</v>
          </cell>
        </row>
        <row r="179">
          <cell r="B179" t="str">
            <v>05133</v>
          </cell>
          <cell r="C179" t="str">
            <v>Sevier County</v>
          </cell>
          <cell r="D179">
            <v>1549</v>
          </cell>
          <cell r="E179">
            <v>3519</v>
          </cell>
          <cell r="F179">
            <v>1116</v>
          </cell>
          <cell r="G179">
            <v>3884</v>
          </cell>
        </row>
        <row r="180">
          <cell r="B180" t="str">
            <v>05135</v>
          </cell>
          <cell r="C180" t="str">
            <v>Sharp County</v>
          </cell>
          <cell r="D180">
            <v>1877</v>
          </cell>
          <cell r="E180">
            <v>5942</v>
          </cell>
          <cell r="F180">
            <v>1398</v>
          </cell>
          <cell r="G180">
            <v>5938</v>
          </cell>
        </row>
        <row r="181">
          <cell r="B181" t="str">
            <v>05137</v>
          </cell>
          <cell r="C181" t="str">
            <v>Stone County</v>
          </cell>
          <cell r="D181">
            <v>1503</v>
          </cell>
          <cell r="E181">
            <v>4803</v>
          </cell>
          <cell r="F181">
            <v>1180</v>
          </cell>
          <cell r="G181">
            <v>4616</v>
          </cell>
        </row>
        <row r="182">
          <cell r="B182" t="str">
            <v>05139</v>
          </cell>
          <cell r="C182" t="str">
            <v>Union County</v>
          </cell>
          <cell r="D182">
            <v>6284</v>
          </cell>
          <cell r="E182">
            <v>9479</v>
          </cell>
          <cell r="F182">
            <v>5584</v>
          </cell>
          <cell r="G182">
            <v>10478</v>
          </cell>
        </row>
        <row r="183">
          <cell r="B183" t="str">
            <v>05141</v>
          </cell>
          <cell r="C183" t="str">
            <v>Van Buren County</v>
          </cell>
          <cell r="D183">
            <v>2092</v>
          </cell>
          <cell r="E183">
            <v>6060</v>
          </cell>
          <cell r="F183">
            <v>1593</v>
          </cell>
          <cell r="G183">
            <v>6034</v>
          </cell>
        </row>
        <row r="184">
          <cell r="B184" t="str">
            <v>05143</v>
          </cell>
          <cell r="C184" t="str">
            <v>Washington County</v>
          </cell>
          <cell r="D184">
            <v>48018</v>
          </cell>
          <cell r="E184">
            <v>50400</v>
          </cell>
          <cell r="F184">
            <v>43824</v>
          </cell>
          <cell r="G184">
            <v>47504</v>
          </cell>
        </row>
        <row r="185">
          <cell r="B185" t="str">
            <v>05145</v>
          </cell>
          <cell r="C185" t="str">
            <v>White County</v>
          </cell>
          <cell r="D185">
            <v>6848</v>
          </cell>
          <cell r="E185">
            <v>25378</v>
          </cell>
          <cell r="F185">
            <v>5978</v>
          </cell>
          <cell r="G185">
            <v>24182</v>
          </cell>
        </row>
        <row r="186">
          <cell r="B186" t="str">
            <v>05147</v>
          </cell>
          <cell r="C186" t="str">
            <v>Woodruff County</v>
          </cell>
          <cell r="D186">
            <v>1477</v>
          </cell>
          <cell r="E186">
            <v>1079</v>
          </cell>
          <cell r="F186">
            <v>856</v>
          </cell>
          <cell r="G186">
            <v>1543</v>
          </cell>
        </row>
        <row r="187">
          <cell r="B187" t="str">
            <v>05149</v>
          </cell>
          <cell r="C187" t="str">
            <v>Yell County</v>
          </cell>
          <cell r="D187">
            <v>2393</v>
          </cell>
          <cell r="E187">
            <v>4884</v>
          </cell>
          <cell r="F187">
            <v>1284</v>
          </cell>
          <cell r="G187">
            <v>5226</v>
          </cell>
        </row>
        <row r="188">
          <cell r="B188" t="str">
            <v>06001</v>
          </cell>
          <cell r="C188" t="str">
            <v>Alameda County</v>
          </cell>
          <cell r="D188">
            <v>584828</v>
          </cell>
          <cell r="E188">
            <v>135243</v>
          </cell>
          <cell r="F188">
            <v>617659</v>
          </cell>
          <cell r="G188">
            <v>136309</v>
          </cell>
        </row>
        <row r="189">
          <cell r="B189" t="str">
            <v>06003</v>
          </cell>
          <cell r="C189" t="str">
            <v>Alpine County</v>
          </cell>
          <cell r="D189">
            <v>476</v>
          </cell>
          <cell r="E189">
            <v>248</v>
          </cell>
          <cell r="F189">
            <v>476</v>
          </cell>
          <cell r="G189">
            <v>244</v>
          </cell>
        </row>
        <row r="190">
          <cell r="B190" t="str">
            <v>06005</v>
          </cell>
          <cell r="C190" t="str">
            <v>Amador County</v>
          </cell>
          <cell r="D190">
            <v>7009</v>
          </cell>
          <cell r="E190">
            <v>12954</v>
          </cell>
          <cell r="F190">
            <v>8153</v>
          </cell>
          <cell r="G190">
            <v>13585</v>
          </cell>
        </row>
        <row r="191">
          <cell r="B191" t="str">
            <v>06007</v>
          </cell>
          <cell r="C191" t="str">
            <v>Butte County</v>
          </cell>
          <cell r="D191">
            <v>47047</v>
          </cell>
          <cell r="E191">
            <v>46713</v>
          </cell>
          <cell r="F191">
            <v>50426</v>
          </cell>
          <cell r="G191">
            <v>48730</v>
          </cell>
        </row>
        <row r="192">
          <cell r="B192" t="str">
            <v>06009</v>
          </cell>
          <cell r="C192" t="str">
            <v>Calaveras County</v>
          </cell>
          <cell r="D192">
            <v>10170</v>
          </cell>
          <cell r="E192">
            <v>17319</v>
          </cell>
          <cell r="F192">
            <v>10046</v>
          </cell>
          <cell r="G192">
            <v>16518</v>
          </cell>
        </row>
        <row r="193">
          <cell r="B193" t="str">
            <v>06011</v>
          </cell>
          <cell r="C193" t="str">
            <v>Colusa County</v>
          </cell>
          <cell r="D193">
            <v>2608</v>
          </cell>
          <cell r="E193">
            <v>4430</v>
          </cell>
          <cell r="F193">
            <v>3234</v>
          </cell>
          <cell r="G193">
            <v>4554</v>
          </cell>
        </row>
        <row r="194">
          <cell r="B194" t="str">
            <v>06013</v>
          </cell>
          <cell r="C194" t="str">
            <v>Contra Costa County</v>
          </cell>
          <cell r="D194">
            <v>447244</v>
          </cell>
          <cell r="E194">
            <v>141854</v>
          </cell>
          <cell r="F194">
            <v>416386</v>
          </cell>
          <cell r="G194">
            <v>152877</v>
          </cell>
        </row>
        <row r="195">
          <cell r="B195" t="str">
            <v>06015</v>
          </cell>
          <cell r="C195" t="str">
            <v>Del Norte County</v>
          </cell>
          <cell r="D195">
            <v>3942</v>
          </cell>
          <cell r="E195">
            <v>6302</v>
          </cell>
          <cell r="F195">
            <v>4677</v>
          </cell>
          <cell r="G195">
            <v>6461</v>
          </cell>
        </row>
        <row r="196">
          <cell r="B196" t="str">
            <v>06017</v>
          </cell>
          <cell r="C196" t="str">
            <v>El Dorado County</v>
          </cell>
          <cell r="D196">
            <v>54788</v>
          </cell>
          <cell r="E196">
            <v>63532</v>
          </cell>
          <cell r="F196">
            <v>51621</v>
          </cell>
          <cell r="G196">
            <v>61838</v>
          </cell>
        </row>
        <row r="197">
          <cell r="B197" t="str">
            <v>06019</v>
          </cell>
          <cell r="C197" t="str">
            <v>Fresno County</v>
          </cell>
          <cell r="D197">
            <v>157785</v>
          </cell>
          <cell r="E197">
            <v>153385</v>
          </cell>
          <cell r="F197">
            <v>193025</v>
          </cell>
          <cell r="G197">
            <v>164464</v>
          </cell>
        </row>
        <row r="198">
          <cell r="B198" t="str">
            <v>06021</v>
          </cell>
          <cell r="C198" t="str">
            <v>Glenn County</v>
          </cell>
          <cell r="D198">
            <v>2627</v>
          </cell>
          <cell r="E198">
            <v>5511</v>
          </cell>
          <cell r="F198">
            <v>3995</v>
          </cell>
          <cell r="G198">
            <v>7063</v>
          </cell>
        </row>
        <row r="199">
          <cell r="B199" t="str">
            <v>06023</v>
          </cell>
          <cell r="C199" t="str">
            <v>Humboldt County</v>
          </cell>
          <cell r="D199">
            <v>31779</v>
          </cell>
          <cell r="E199">
            <v>20690</v>
          </cell>
          <cell r="F199">
            <v>44768</v>
          </cell>
          <cell r="G199">
            <v>21770</v>
          </cell>
        </row>
        <row r="200">
          <cell r="B200" t="str">
            <v>06025</v>
          </cell>
          <cell r="C200" t="str">
            <v>Imperial County</v>
          </cell>
          <cell r="D200">
            <v>33628</v>
          </cell>
          <cell r="E200">
            <v>8805</v>
          </cell>
          <cell r="F200">
            <v>34678</v>
          </cell>
          <cell r="G200">
            <v>20847</v>
          </cell>
        </row>
        <row r="201">
          <cell r="B201" t="str">
            <v>06027</v>
          </cell>
          <cell r="C201" t="str">
            <v>Inyo County</v>
          </cell>
          <cell r="D201">
            <v>3944</v>
          </cell>
          <cell r="E201">
            <v>4527</v>
          </cell>
          <cell r="F201">
            <v>4634</v>
          </cell>
          <cell r="G201">
            <v>4620</v>
          </cell>
        </row>
        <row r="202">
          <cell r="B202" t="str">
            <v>06029</v>
          </cell>
          <cell r="C202" t="str">
            <v>Kern County</v>
          </cell>
          <cell r="D202">
            <v>116999</v>
          </cell>
          <cell r="E202">
            <v>158485</v>
          </cell>
          <cell r="F202">
            <v>133366</v>
          </cell>
          <cell r="G202">
            <v>164484</v>
          </cell>
        </row>
        <row r="203">
          <cell r="B203" t="str">
            <v>06031</v>
          </cell>
          <cell r="C203" t="str">
            <v>Kings County</v>
          </cell>
          <cell r="D203">
            <v>13703</v>
          </cell>
          <cell r="E203">
            <v>22967</v>
          </cell>
          <cell r="F203">
            <v>18699</v>
          </cell>
          <cell r="G203">
            <v>24072</v>
          </cell>
        </row>
        <row r="204">
          <cell r="B204" t="str">
            <v>06033</v>
          </cell>
          <cell r="C204" t="str">
            <v>Lake County</v>
          </cell>
          <cell r="D204">
            <v>13323</v>
          </cell>
          <cell r="E204">
            <v>10758</v>
          </cell>
          <cell r="F204">
            <v>14941</v>
          </cell>
          <cell r="G204">
            <v>13123</v>
          </cell>
        </row>
        <row r="205">
          <cell r="B205" t="str">
            <v>06035</v>
          </cell>
          <cell r="C205" t="str">
            <v>Lassen County</v>
          </cell>
          <cell r="D205">
            <v>3126</v>
          </cell>
          <cell r="E205">
            <v>9044</v>
          </cell>
          <cell r="F205">
            <v>2799</v>
          </cell>
          <cell r="G205">
            <v>8970</v>
          </cell>
        </row>
        <row r="206">
          <cell r="B206" t="str">
            <v>06037</v>
          </cell>
          <cell r="C206" t="str">
            <v>Los Angeles County</v>
          </cell>
          <cell r="D206">
            <v>2905759</v>
          </cell>
          <cell r="E206">
            <v>1098998</v>
          </cell>
          <cell r="F206">
            <v>3028885</v>
          </cell>
          <cell r="G206">
            <v>1145530</v>
          </cell>
        </row>
        <row r="207">
          <cell r="B207" t="str">
            <v>06039</v>
          </cell>
          <cell r="C207" t="str">
            <v>Madera County</v>
          </cell>
          <cell r="D207">
            <v>23830</v>
          </cell>
          <cell r="E207">
            <v>30652</v>
          </cell>
          <cell r="F207">
            <v>23168</v>
          </cell>
          <cell r="G207">
            <v>29378</v>
          </cell>
        </row>
        <row r="208">
          <cell r="B208" t="str">
            <v>06041</v>
          </cell>
          <cell r="C208" t="str">
            <v>Marin County</v>
          </cell>
          <cell r="D208">
            <v>119628</v>
          </cell>
          <cell r="E208">
            <v>26593</v>
          </cell>
          <cell r="F208">
            <v>128288</v>
          </cell>
          <cell r="G208">
            <v>24612</v>
          </cell>
        </row>
        <row r="209">
          <cell r="B209" t="str">
            <v>06043</v>
          </cell>
          <cell r="C209" t="str">
            <v>Mariposa County</v>
          </cell>
          <cell r="D209">
            <v>3872</v>
          </cell>
          <cell r="E209">
            <v>6008</v>
          </cell>
          <cell r="F209">
            <v>4088</v>
          </cell>
          <cell r="G209">
            <v>5950</v>
          </cell>
        </row>
        <row r="210">
          <cell r="B210" t="str">
            <v>06045</v>
          </cell>
          <cell r="C210" t="str">
            <v>Mendocino County</v>
          </cell>
          <cell r="D210">
            <v>19731</v>
          </cell>
          <cell r="E210">
            <v>11264</v>
          </cell>
          <cell r="F210">
            <v>28782</v>
          </cell>
          <cell r="G210">
            <v>13267</v>
          </cell>
        </row>
        <row r="211">
          <cell r="B211" t="str">
            <v>06047</v>
          </cell>
          <cell r="C211" t="str">
            <v>Merced County</v>
          </cell>
          <cell r="D211">
            <v>44948</v>
          </cell>
          <cell r="E211">
            <v>34676</v>
          </cell>
          <cell r="F211">
            <v>48991</v>
          </cell>
          <cell r="G211">
            <v>39397</v>
          </cell>
        </row>
        <row r="212">
          <cell r="B212" t="str">
            <v>06049</v>
          </cell>
          <cell r="C212" t="str">
            <v>Modoc County</v>
          </cell>
          <cell r="D212">
            <v>1238</v>
          </cell>
          <cell r="E212">
            <v>2936</v>
          </cell>
          <cell r="F212">
            <v>1150</v>
          </cell>
          <cell r="G212">
            <v>3109</v>
          </cell>
        </row>
        <row r="213">
          <cell r="B213" t="str">
            <v>06051</v>
          </cell>
          <cell r="C213" t="str">
            <v>Mono County</v>
          </cell>
          <cell r="D213">
            <v>4435</v>
          </cell>
          <cell r="E213">
            <v>2398</v>
          </cell>
          <cell r="F213">
            <v>4013</v>
          </cell>
          <cell r="G213">
            <v>2513</v>
          </cell>
        </row>
        <row r="214">
          <cell r="B214" t="str">
            <v>06053</v>
          </cell>
          <cell r="C214" t="str">
            <v>Monterey County</v>
          </cell>
          <cell r="D214">
            <v>98437</v>
          </cell>
          <cell r="E214">
            <v>42854</v>
          </cell>
          <cell r="F214">
            <v>113953</v>
          </cell>
          <cell r="G214">
            <v>46299</v>
          </cell>
        </row>
        <row r="215">
          <cell r="B215" t="str">
            <v>06055</v>
          </cell>
          <cell r="C215" t="str">
            <v>Napa County</v>
          </cell>
          <cell r="D215">
            <v>39264</v>
          </cell>
          <cell r="E215">
            <v>19739</v>
          </cell>
          <cell r="F215">
            <v>49817</v>
          </cell>
          <cell r="G215">
            <v>20676</v>
          </cell>
        </row>
        <row r="216">
          <cell r="B216" t="str">
            <v>06057</v>
          </cell>
          <cell r="C216" t="str">
            <v>Nevada County</v>
          </cell>
          <cell r="D216">
            <v>34428</v>
          </cell>
          <cell r="E216">
            <v>25849</v>
          </cell>
          <cell r="F216">
            <v>36359</v>
          </cell>
          <cell r="G216">
            <v>26779</v>
          </cell>
        </row>
        <row r="217">
          <cell r="B217" t="str">
            <v>06059</v>
          </cell>
          <cell r="C217" t="str">
            <v>Orange County</v>
          </cell>
          <cell r="D217">
            <v>894215</v>
          </cell>
          <cell r="E217">
            <v>607960</v>
          </cell>
          <cell r="F217">
            <v>814009</v>
          </cell>
          <cell r="G217">
            <v>676498</v>
          </cell>
        </row>
        <row r="218">
          <cell r="B218" t="str">
            <v>06061</v>
          </cell>
          <cell r="C218" t="str">
            <v>Placer County</v>
          </cell>
          <cell r="D218">
            <v>111426</v>
          </cell>
          <cell r="E218">
            <v>124370</v>
          </cell>
          <cell r="F218">
            <v>106869</v>
          </cell>
          <cell r="G218">
            <v>122488</v>
          </cell>
        </row>
        <row r="219">
          <cell r="B219" t="str">
            <v>06063</v>
          </cell>
          <cell r="C219" t="str">
            <v>Plumas County</v>
          </cell>
          <cell r="D219">
            <v>3814</v>
          </cell>
          <cell r="E219">
            <v>6373</v>
          </cell>
          <cell r="F219">
            <v>4561</v>
          </cell>
          <cell r="G219">
            <v>6445</v>
          </cell>
        </row>
        <row r="220">
          <cell r="B220" t="str">
            <v>06065</v>
          </cell>
          <cell r="C220" t="str">
            <v>Riverside County</v>
          </cell>
          <cell r="D220">
            <v>620308</v>
          </cell>
          <cell r="E220">
            <v>468482</v>
          </cell>
          <cell r="F220">
            <v>527945</v>
          </cell>
          <cell r="G220">
            <v>448702</v>
          </cell>
        </row>
        <row r="221">
          <cell r="B221" t="str">
            <v>06067</v>
          </cell>
          <cell r="C221" t="str">
            <v>Sacramento County</v>
          </cell>
          <cell r="D221">
            <v>432755</v>
          </cell>
          <cell r="E221">
            <v>231239</v>
          </cell>
          <cell r="F221">
            <v>440808</v>
          </cell>
          <cell r="G221">
            <v>259405</v>
          </cell>
        </row>
        <row r="222">
          <cell r="B222" t="str">
            <v>06069</v>
          </cell>
          <cell r="C222" t="str">
            <v>San Benito County</v>
          </cell>
          <cell r="D222">
            <v>17999</v>
          </cell>
          <cell r="E222">
            <v>9167</v>
          </cell>
          <cell r="F222">
            <v>17628</v>
          </cell>
          <cell r="G222">
            <v>10590</v>
          </cell>
        </row>
        <row r="223">
          <cell r="B223" t="str">
            <v>06071</v>
          </cell>
          <cell r="C223" t="str">
            <v>San Bernardino County</v>
          </cell>
          <cell r="D223">
            <v>518357</v>
          </cell>
          <cell r="E223">
            <v>354752</v>
          </cell>
          <cell r="F223">
            <v>455859</v>
          </cell>
          <cell r="G223">
            <v>366257</v>
          </cell>
        </row>
        <row r="224">
          <cell r="B224" t="str">
            <v>06073</v>
          </cell>
          <cell r="C224" t="str">
            <v>San Diego County</v>
          </cell>
          <cell r="D224">
            <v>1000258</v>
          </cell>
          <cell r="E224">
            <v>524799</v>
          </cell>
          <cell r="F224">
            <v>964650</v>
          </cell>
          <cell r="G224">
            <v>600094</v>
          </cell>
        </row>
        <row r="225">
          <cell r="B225" t="str">
            <v>06075</v>
          </cell>
          <cell r="C225" t="str">
            <v>San Francisco County</v>
          </cell>
          <cell r="D225">
            <v>364666</v>
          </cell>
          <cell r="E225">
            <v>57310</v>
          </cell>
          <cell r="F225">
            <v>378156</v>
          </cell>
          <cell r="G225">
            <v>56417</v>
          </cell>
        </row>
        <row r="226">
          <cell r="B226" t="str">
            <v>06077</v>
          </cell>
          <cell r="C226" t="str">
            <v>San Joaquin County</v>
          </cell>
          <cell r="D226">
            <v>151707</v>
          </cell>
          <cell r="E226">
            <v>98461</v>
          </cell>
          <cell r="F226">
            <v>161137</v>
          </cell>
          <cell r="G226">
            <v>121098</v>
          </cell>
        </row>
        <row r="227">
          <cell r="B227" t="str">
            <v>06079</v>
          </cell>
          <cell r="C227" t="str">
            <v>San Luis Obispo County</v>
          </cell>
          <cell r="D227">
            <v>95271</v>
          </cell>
          <cell r="E227">
            <v>66155</v>
          </cell>
          <cell r="F227">
            <v>88310</v>
          </cell>
          <cell r="G227">
            <v>67436</v>
          </cell>
        </row>
        <row r="228">
          <cell r="B228" t="str">
            <v>06081</v>
          </cell>
          <cell r="C228" t="str">
            <v>San Mateo County</v>
          </cell>
          <cell r="D228">
            <v>274985</v>
          </cell>
          <cell r="E228">
            <v>78844</v>
          </cell>
          <cell r="F228">
            <v>291410</v>
          </cell>
          <cell r="G228">
            <v>75563</v>
          </cell>
        </row>
        <row r="229">
          <cell r="B229" t="str">
            <v>06083</v>
          </cell>
          <cell r="C229" t="str">
            <v>Santa Barbara County</v>
          </cell>
          <cell r="D229">
            <v>131895</v>
          </cell>
          <cell r="E229">
            <v>65750</v>
          </cell>
          <cell r="F229">
            <v>129963</v>
          </cell>
          <cell r="G229">
            <v>65736</v>
          </cell>
        </row>
        <row r="230">
          <cell r="B230" t="str">
            <v>06085</v>
          </cell>
          <cell r="C230" t="str">
            <v>Santa Clara County</v>
          </cell>
          <cell r="D230">
            <v>655833</v>
          </cell>
          <cell r="E230">
            <v>207137</v>
          </cell>
          <cell r="F230">
            <v>617967</v>
          </cell>
          <cell r="G230">
            <v>214612</v>
          </cell>
        </row>
        <row r="231">
          <cell r="B231" t="str">
            <v>06087</v>
          </cell>
          <cell r="C231" t="str">
            <v>Santa Cruz County</v>
          </cell>
          <cell r="D231">
            <v>108449</v>
          </cell>
          <cell r="E231">
            <v>27551</v>
          </cell>
          <cell r="F231">
            <v>114246</v>
          </cell>
          <cell r="G231">
            <v>26937</v>
          </cell>
        </row>
        <row r="232">
          <cell r="B232" t="str">
            <v>06089</v>
          </cell>
          <cell r="C232" t="str">
            <v>Shasta County</v>
          </cell>
          <cell r="D232">
            <v>22762</v>
          </cell>
          <cell r="E232">
            <v>61527</v>
          </cell>
          <cell r="F232">
            <v>30000</v>
          </cell>
          <cell r="G232">
            <v>60789</v>
          </cell>
        </row>
        <row r="233">
          <cell r="B233" t="str">
            <v>06091</v>
          </cell>
          <cell r="C233" t="str">
            <v>Sierra County</v>
          </cell>
          <cell r="D233">
            <v>680</v>
          </cell>
          <cell r="E233">
            <v>1125</v>
          </cell>
          <cell r="F233">
            <v>730</v>
          </cell>
          <cell r="G233">
            <v>1142</v>
          </cell>
        </row>
        <row r="234">
          <cell r="B234" t="str">
            <v>06093</v>
          </cell>
          <cell r="C234" t="str">
            <v>Siskiyou County</v>
          </cell>
          <cell r="D234">
            <v>7200</v>
          </cell>
          <cell r="E234">
            <v>12166</v>
          </cell>
          <cell r="F234">
            <v>9593</v>
          </cell>
          <cell r="G234">
            <v>13290</v>
          </cell>
        </row>
        <row r="235">
          <cell r="B235" t="str">
            <v>06095</v>
          </cell>
          <cell r="C235" t="str">
            <v>Solano County</v>
          </cell>
          <cell r="D235">
            <v>144766</v>
          </cell>
          <cell r="E235">
            <v>67064</v>
          </cell>
          <cell r="F235">
            <v>131639</v>
          </cell>
          <cell r="G235">
            <v>69306</v>
          </cell>
        </row>
        <row r="236">
          <cell r="B236" t="str">
            <v>06097</v>
          </cell>
          <cell r="C236" t="str">
            <v>Sonoma County</v>
          </cell>
          <cell r="D236">
            <v>205612</v>
          </cell>
          <cell r="E236">
            <v>58871</v>
          </cell>
          <cell r="F236">
            <v>199938</v>
          </cell>
          <cell r="G236">
            <v>61825</v>
          </cell>
        </row>
        <row r="237">
          <cell r="B237" t="str">
            <v>06099</v>
          </cell>
          <cell r="C237" t="str">
            <v>Stanislaus County</v>
          </cell>
          <cell r="D237">
            <v>97824</v>
          </cell>
          <cell r="E237">
            <v>99352</v>
          </cell>
          <cell r="F237">
            <v>105841</v>
          </cell>
          <cell r="G237">
            <v>104145</v>
          </cell>
        </row>
        <row r="238">
          <cell r="B238" t="str">
            <v>06101</v>
          </cell>
          <cell r="C238" t="str">
            <v>Sutter County</v>
          </cell>
          <cell r="D238">
            <v>13673</v>
          </cell>
          <cell r="E238">
            <v>21343</v>
          </cell>
          <cell r="F238">
            <v>17367</v>
          </cell>
          <cell r="G238">
            <v>24375</v>
          </cell>
        </row>
        <row r="239">
          <cell r="B239" t="str">
            <v>06103</v>
          </cell>
          <cell r="C239" t="str">
            <v>Tehama County</v>
          </cell>
          <cell r="D239">
            <v>6683</v>
          </cell>
          <cell r="E239">
            <v>18767</v>
          </cell>
          <cell r="F239">
            <v>8911</v>
          </cell>
          <cell r="G239">
            <v>19141</v>
          </cell>
        </row>
        <row r="240">
          <cell r="B240" t="str">
            <v>06105</v>
          </cell>
          <cell r="C240" t="str">
            <v>Trinity County</v>
          </cell>
          <cell r="D240">
            <v>2387</v>
          </cell>
          <cell r="E240">
            <v>3038</v>
          </cell>
          <cell r="F240">
            <v>2851</v>
          </cell>
          <cell r="G240">
            <v>3188</v>
          </cell>
        </row>
        <row r="241">
          <cell r="B241" t="str">
            <v>06107</v>
          </cell>
          <cell r="C241" t="str">
            <v>Tulare County</v>
          </cell>
          <cell r="D241">
            <v>25622</v>
          </cell>
          <cell r="E241">
            <v>64382</v>
          </cell>
          <cell r="F241">
            <v>66105</v>
          </cell>
          <cell r="G241">
            <v>77579</v>
          </cell>
        </row>
        <row r="242">
          <cell r="B242" t="str">
            <v>06109</v>
          </cell>
          <cell r="C242" t="str">
            <v>Tuolumne County</v>
          </cell>
          <cell r="D242">
            <v>11377</v>
          </cell>
          <cell r="E242">
            <v>17537</v>
          </cell>
          <cell r="F242">
            <v>11978</v>
          </cell>
          <cell r="G242">
            <v>17689</v>
          </cell>
        </row>
        <row r="243">
          <cell r="B243" t="str">
            <v>06111</v>
          </cell>
          <cell r="C243" t="str">
            <v>Ventura County</v>
          </cell>
          <cell r="D243">
            <v>271801</v>
          </cell>
          <cell r="E243">
            <v>151126</v>
          </cell>
          <cell r="F243">
            <v>251388</v>
          </cell>
          <cell r="G243">
            <v>162207</v>
          </cell>
        </row>
        <row r="244">
          <cell r="B244" t="str">
            <v>06113</v>
          </cell>
          <cell r="C244" t="str">
            <v>Yolo County</v>
          </cell>
          <cell r="D244">
            <v>65375</v>
          </cell>
          <cell r="E244">
            <v>24394</v>
          </cell>
          <cell r="F244">
            <v>67598</v>
          </cell>
          <cell r="G244">
            <v>27292</v>
          </cell>
        </row>
        <row r="245">
          <cell r="B245" t="str">
            <v>06115</v>
          </cell>
          <cell r="C245" t="str">
            <v>Yuba County</v>
          </cell>
          <cell r="D245">
            <v>4552</v>
          </cell>
          <cell r="E245">
            <v>16630</v>
          </cell>
          <cell r="F245">
            <v>11230</v>
          </cell>
          <cell r="G245">
            <v>17676</v>
          </cell>
        </row>
        <row r="246">
          <cell r="B246" t="str">
            <v>08001</v>
          </cell>
          <cell r="C246" t="str">
            <v>Adams County</v>
          </cell>
          <cell r="D246">
            <v>152883</v>
          </cell>
          <cell r="E246">
            <v>101454</v>
          </cell>
          <cell r="F246">
            <v>134202</v>
          </cell>
          <cell r="G246">
            <v>95657</v>
          </cell>
        </row>
        <row r="247">
          <cell r="B247" t="str">
            <v>08003</v>
          </cell>
          <cell r="C247" t="str">
            <v>Alamosa County</v>
          </cell>
          <cell r="D247">
            <v>3721</v>
          </cell>
          <cell r="E247">
            <v>3291</v>
          </cell>
          <cell r="F247">
            <v>3759</v>
          </cell>
          <cell r="G247">
            <v>3813</v>
          </cell>
        </row>
        <row r="248">
          <cell r="B248" t="str">
            <v>08005</v>
          </cell>
          <cell r="C248" t="str">
            <v>Arapahoe County</v>
          </cell>
          <cell r="D248">
            <v>251835</v>
          </cell>
          <cell r="E248">
            <v>127807</v>
          </cell>
          <cell r="F248">
            <v>213607</v>
          </cell>
          <cell r="G248">
            <v>127323</v>
          </cell>
        </row>
        <row r="249">
          <cell r="B249" t="str">
            <v>08007</v>
          </cell>
          <cell r="C249" t="str">
            <v>Archuleta County</v>
          </cell>
          <cell r="D249">
            <v>4305</v>
          </cell>
          <cell r="E249">
            <v>5831</v>
          </cell>
          <cell r="F249">
            <v>3738</v>
          </cell>
          <cell r="G249">
            <v>5189</v>
          </cell>
        </row>
        <row r="250">
          <cell r="B250" t="str">
            <v>08009</v>
          </cell>
          <cell r="C250" t="str">
            <v>Baca County</v>
          </cell>
          <cell r="D250">
            <v>518</v>
          </cell>
          <cell r="E250">
            <v>1612</v>
          </cell>
          <cell r="F250">
            <v>317</v>
          </cell>
          <cell r="G250">
            <v>1867</v>
          </cell>
        </row>
        <row r="251">
          <cell r="B251" t="str">
            <v>08011</v>
          </cell>
          <cell r="C251" t="str">
            <v>Bent County</v>
          </cell>
          <cell r="D251">
            <v>846</v>
          </cell>
          <cell r="E251">
            <v>1167</v>
          </cell>
          <cell r="F251">
            <v>732</v>
          </cell>
          <cell r="G251">
            <v>1503</v>
          </cell>
        </row>
        <row r="252">
          <cell r="B252" t="str">
            <v>08013</v>
          </cell>
          <cell r="C252" t="str">
            <v>Boulder County</v>
          </cell>
          <cell r="D252">
            <v>176616</v>
          </cell>
          <cell r="E252">
            <v>43012</v>
          </cell>
          <cell r="F252">
            <v>159089</v>
          </cell>
          <cell r="G252">
            <v>42501</v>
          </cell>
        </row>
        <row r="253">
          <cell r="B253" t="str">
            <v>08014</v>
          </cell>
          <cell r="C253" t="str">
            <v>Broomfield County</v>
          </cell>
          <cell r="D253">
            <v>37886</v>
          </cell>
          <cell r="E253">
            <v>16531</v>
          </cell>
          <cell r="F253">
            <v>29077</v>
          </cell>
          <cell r="G253">
            <v>16295</v>
          </cell>
        </row>
        <row r="254">
          <cell r="B254" t="str">
            <v>08015</v>
          </cell>
          <cell r="C254" t="str">
            <v>Chaffee County</v>
          </cell>
          <cell r="D254">
            <v>8319</v>
          </cell>
          <cell r="E254">
            <v>6523</v>
          </cell>
          <cell r="F254">
            <v>7160</v>
          </cell>
          <cell r="G254">
            <v>6222</v>
          </cell>
        </row>
        <row r="255">
          <cell r="B255" t="str">
            <v>08017</v>
          </cell>
          <cell r="C255" t="str">
            <v>Cheyenne County</v>
          </cell>
          <cell r="D255">
            <v>208</v>
          </cell>
          <cell r="E255">
            <v>884</v>
          </cell>
          <cell r="F255">
            <v>131</v>
          </cell>
          <cell r="G255">
            <v>993</v>
          </cell>
        </row>
        <row r="256">
          <cell r="B256" t="str">
            <v>08019</v>
          </cell>
          <cell r="C256" t="str">
            <v>Clear Creek County</v>
          </cell>
          <cell r="D256">
            <v>3754</v>
          </cell>
          <cell r="E256">
            <v>2733</v>
          </cell>
          <cell r="F256">
            <v>3604</v>
          </cell>
          <cell r="G256">
            <v>2754</v>
          </cell>
        </row>
        <row r="257">
          <cell r="B257" t="str">
            <v>08021</v>
          </cell>
          <cell r="C257" t="str">
            <v>Conejos County</v>
          </cell>
          <cell r="D257">
            <v>1839</v>
          </cell>
          <cell r="E257">
            <v>2123</v>
          </cell>
          <cell r="F257">
            <v>1959</v>
          </cell>
          <cell r="G257">
            <v>2286</v>
          </cell>
        </row>
        <row r="258">
          <cell r="B258" t="str">
            <v>08023</v>
          </cell>
          <cell r="C258" t="str">
            <v>Costilla County</v>
          </cell>
          <cell r="D258">
            <v>1196</v>
          </cell>
          <cell r="E258">
            <v>478</v>
          </cell>
          <cell r="F258">
            <v>1311</v>
          </cell>
          <cell r="G258">
            <v>741</v>
          </cell>
        </row>
        <row r="259">
          <cell r="B259" t="str">
            <v>08025</v>
          </cell>
          <cell r="C259" t="str">
            <v>Crowley County</v>
          </cell>
          <cell r="D259">
            <v>514</v>
          </cell>
          <cell r="E259">
            <v>1020</v>
          </cell>
          <cell r="F259">
            <v>437</v>
          </cell>
          <cell r="G259">
            <v>1271</v>
          </cell>
        </row>
        <row r="260">
          <cell r="B260" t="str">
            <v>08027</v>
          </cell>
          <cell r="C260" t="str">
            <v>Custer County</v>
          </cell>
          <cell r="D260">
            <v>1221</v>
          </cell>
          <cell r="E260">
            <v>2804</v>
          </cell>
          <cell r="F260">
            <v>1112</v>
          </cell>
          <cell r="G260">
            <v>2474</v>
          </cell>
        </row>
        <row r="261">
          <cell r="B261" t="str">
            <v>08029</v>
          </cell>
          <cell r="C261" t="str">
            <v>Delta County</v>
          </cell>
          <cell r="D261">
            <v>5241</v>
          </cell>
          <cell r="E261">
            <v>14054</v>
          </cell>
          <cell r="F261">
            <v>5887</v>
          </cell>
          <cell r="G261">
            <v>13081</v>
          </cell>
        </row>
        <row r="262">
          <cell r="B262" t="str">
            <v>08031</v>
          </cell>
          <cell r="C262" t="str">
            <v>Denver County</v>
          </cell>
          <cell r="D262">
            <v>341026</v>
          </cell>
          <cell r="E262">
            <v>72949</v>
          </cell>
          <cell r="F262">
            <v>313293</v>
          </cell>
          <cell r="G262">
            <v>71618</v>
          </cell>
        </row>
        <row r="263">
          <cell r="B263" t="str">
            <v>08033</v>
          </cell>
          <cell r="C263" t="str">
            <v>Dolores County</v>
          </cell>
          <cell r="D263">
            <v>290</v>
          </cell>
          <cell r="E263">
            <v>1087</v>
          </cell>
          <cell r="F263">
            <v>341</v>
          </cell>
          <cell r="G263">
            <v>1089</v>
          </cell>
        </row>
        <row r="264">
          <cell r="B264" t="str">
            <v>08035</v>
          </cell>
          <cell r="C264" t="str">
            <v>Douglas County</v>
          </cell>
          <cell r="D264">
            <v>134283</v>
          </cell>
          <cell r="E264">
            <v>138717</v>
          </cell>
          <cell r="F264">
            <v>104653</v>
          </cell>
          <cell r="G264">
            <v>121270</v>
          </cell>
        </row>
        <row r="265">
          <cell r="B265" t="str">
            <v>08037</v>
          </cell>
          <cell r="C265" t="str">
            <v>Eagle County</v>
          </cell>
          <cell r="D265">
            <v>21972</v>
          </cell>
          <cell r="E265">
            <v>10342</v>
          </cell>
          <cell r="F265">
            <v>18588</v>
          </cell>
          <cell r="G265">
            <v>9892</v>
          </cell>
        </row>
        <row r="266">
          <cell r="B266" t="str">
            <v>08039</v>
          </cell>
          <cell r="C266" t="str">
            <v>Elbert County</v>
          </cell>
          <cell r="D266">
            <v>4837</v>
          </cell>
          <cell r="E266">
            <v>16389</v>
          </cell>
          <cell r="F266">
            <v>4490</v>
          </cell>
          <cell r="G266">
            <v>14027</v>
          </cell>
        </row>
        <row r="267">
          <cell r="B267" t="str">
            <v>08041</v>
          </cell>
          <cell r="C267" t="str">
            <v>El Paso County</v>
          </cell>
          <cell r="D267">
            <v>193076</v>
          </cell>
          <cell r="E267">
            <v>218737</v>
          </cell>
          <cell r="F267">
            <v>161941</v>
          </cell>
          <cell r="G267">
            <v>202828</v>
          </cell>
        </row>
        <row r="268">
          <cell r="B268" t="str">
            <v>08043</v>
          </cell>
          <cell r="C268" t="str">
            <v>Fremont County</v>
          </cell>
          <cell r="D268">
            <v>6585</v>
          </cell>
          <cell r="E268">
            <v>19309</v>
          </cell>
          <cell r="F268">
            <v>7369</v>
          </cell>
          <cell r="G268">
            <v>17517</v>
          </cell>
        </row>
        <row r="269">
          <cell r="B269" t="str">
            <v>08045</v>
          </cell>
          <cell r="C269" t="str">
            <v>Garfield County</v>
          </cell>
          <cell r="D269">
            <v>17751</v>
          </cell>
          <cell r="E269">
            <v>15824</v>
          </cell>
          <cell r="F269">
            <v>15427</v>
          </cell>
          <cell r="G269">
            <v>14717</v>
          </cell>
        </row>
        <row r="270">
          <cell r="B270" t="str">
            <v>08047</v>
          </cell>
          <cell r="C270" t="str">
            <v>Gilpin County</v>
          </cell>
          <cell r="D270">
            <v>2367</v>
          </cell>
          <cell r="E270">
            <v>1981</v>
          </cell>
          <cell r="F270">
            <v>2223</v>
          </cell>
          <cell r="G270">
            <v>1833</v>
          </cell>
        </row>
        <row r="271">
          <cell r="B271" t="str">
            <v>08049</v>
          </cell>
          <cell r="C271" t="str">
            <v>Grand County</v>
          </cell>
          <cell r="D271">
            <v>5159</v>
          </cell>
          <cell r="E271">
            <v>5067</v>
          </cell>
          <cell r="F271">
            <v>4710</v>
          </cell>
          <cell r="G271">
            <v>4883</v>
          </cell>
        </row>
        <row r="272">
          <cell r="B272" t="str">
            <v>08051</v>
          </cell>
          <cell r="C272" t="str">
            <v>Gunnison County</v>
          </cell>
          <cell r="D272">
            <v>8005</v>
          </cell>
          <cell r="E272">
            <v>3634</v>
          </cell>
          <cell r="F272">
            <v>7132</v>
          </cell>
          <cell r="G272">
            <v>3735</v>
          </cell>
        </row>
        <row r="273">
          <cell r="B273" t="str">
            <v>08053</v>
          </cell>
          <cell r="C273" t="str">
            <v>Hinsdale County</v>
          </cell>
          <cell r="D273">
            <v>263</v>
          </cell>
          <cell r="E273">
            <v>350</v>
          </cell>
          <cell r="F273">
            <v>255</v>
          </cell>
          <cell r="G273">
            <v>353</v>
          </cell>
        </row>
        <row r="274">
          <cell r="B274" t="str">
            <v>08055</v>
          </cell>
          <cell r="C274" t="str">
            <v>Huerfano County</v>
          </cell>
          <cell r="D274">
            <v>1871</v>
          </cell>
          <cell r="E274">
            <v>1976</v>
          </cell>
          <cell r="F274">
            <v>2076</v>
          </cell>
          <cell r="G274">
            <v>2203</v>
          </cell>
        </row>
        <row r="275">
          <cell r="B275" t="str">
            <v>08057</v>
          </cell>
          <cell r="C275" t="str">
            <v>Jackson County</v>
          </cell>
          <cell r="D275">
            <v>216</v>
          </cell>
          <cell r="E275">
            <v>621</v>
          </cell>
          <cell r="F275">
            <v>175</v>
          </cell>
          <cell r="G275">
            <v>681</v>
          </cell>
        </row>
        <row r="276">
          <cell r="B276" t="str">
            <v>08059</v>
          </cell>
          <cell r="C276" t="str">
            <v>Jefferson County</v>
          </cell>
          <cell r="D276">
            <v>246661</v>
          </cell>
          <cell r="E276">
            <v>147428</v>
          </cell>
          <cell r="F276">
            <v>218396</v>
          </cell>
          <cell r="G276">
            <v>148417</v>
          </cell>
        </row>
        <row r="277">
          <cell r="B277" t="str">
            <v>08061</v>
          </cell>
          <cell r="C277" t="str">
            <v>Kiowa County</v>
          </cell>
          <cell r="D277">
            <v>130</v>
          </cell>
          <cell r="E277">
            <v>686</v>
          </cell>
          <cell r="F277">
            <v>98</v>
          </cell>
          <cell r="G277">
            <v>795</v>
          </cell>
        </row>
        <row r="278">
          <cell r="B278" t="str">
            <v>08063</v>
          </cell>
          <cell r="C278" t="str">
            <v>Kit Carson County</v>
          </cell>
          <cell r="D278">
            <v>938</v>
          </cell>
          <cell r="E278">
            <v>2805</v>
          </cell>
          <cell r="F278">
            <v>662</v>
          </cell>
          <cell r="G278">
            <v>3144</v>
          </cell>
        </row>
        <row r="279">
          <cell r="B279" t="str">
            <v>08065</v>
          </cell>
          <cell r="C279" t="str">
            <v>Lake County</v>
          </cell>
          <cell r="D279">
            <v>1901</v>
          </cell>
          <cell r="E279">
            <v>1382</v>
          </cell>
          <cell r="F279">
            <v>2303</v>
          </cell>
          <cell r="G279">
            <v>1497</v>
          </cell>
        </row>
        <row r="280">
          <cell r="B280" t="str">
            <v>08067</v>
          </cell>
          <cell r="C280" t="str">
            <v>La Plata County</v>
          </cell>
          <cell r="D280">
            <v>23221</v>
          </cell>
          <cell r="E280">
            <v>14809</v>
          </cell>
          <cell r="F280">
            <v>20548</v>
          </cell>
          <cell r="G280">
            <v>14233</v>
          </cell>
        </row>
        <row r="281">
          <cell r="B281" t="str">
            <v>08069</v>
          </cell>
          <cell r="C281" t="str">
            <v>Larimer County</v>
          </cell>
          <cell r="D281">
            <v>147215</v>
          </cell>
          <cell r="E281">
            <v>96482</v>
          </cell>
          <cell r="F281">
            <v>126120</v>
          </cell>
          <cell r="G281">
            <v>91489</v>
          </cell>
        </row>
        <row r="282">
          <cell r="B282" t="str">
            <v>08071</v>
          </cell>
          <cell r="C282" t="str">
            <v>Las Animas County</v>
          </cell>
          <cell r="D282">
            <v>3521</v>
          </cell>
          <cell r="E282">
            <v>3719</v>
          </cell>
          <cell r="F282">
            <v>3497</v>
          </cell>
          <cell r="G282">
            <v>4284</v>
          </cell>
        </row>
        <row r="283">
          <cell r="B283" t="str">
            <v>08073</v>
          </cell>
          <cell r="C283" t="str">
            <v>Lincoln County</v>
          </cell>
          <cell r="D283">
            <v>566</v>
          </cell>
          <cell r="E283">
            <v>1933</v>
          </cell>
          <cell r="F283">
            <v>470</v>
          </cell>
          <cell r="G283">
            <v>2135</v>
          </cell>
        </row>
        <row r="284">
          <cell r="B284" t="str">
            <v>08075</v>
          </cell>
          <cell r="C284" t="str">
            <v>Logan County</v>
          </cell>
          <cell r="D284">
            <v>2643</v>
          </cell>
          <cell r="E284">
            <v>7775</v>
          </cell>
          <cell r="F284">
            <v>2218</v>
          </cell>
          <cell r="G284">
            <v>8087</v>
          </cell>
        </row>
        <row r="285">
          <cell r="B285" t="str">
            <v>08077</v>
          </cell>
          <cell r="C285" t="str">
            <v>Mesa County</v>
          </cell>
          <cell r="D285">
            <v>33948</v>
          </cell>
          <cell r="E285">
            <v>62418</v>
          </cell>
          <cell r="F285">
            <v>31536</v>
          </cell>
          <cell r="G285">
            <v>56894</v>
          </cell>
        </row>
        <row r="286">
          <cell r="B286" t="str">
            <v>08079</v>
          </cell>
          <cell r="C286" t="str">
            <v>Mineral County</v>
          </cell>
          <cell r="D286">
            <v>301</v>
          </cell>
          <cell r="E286">
            <v>407</v>
          </cell>
          <cell r="F286">
            <v>317</v>
          </cell>
          <cell r="G286">
            <v>427</v>
          </cell>
        </row>
        <row r="287">
          <cell r="B287" t="str">
            <v>08081</v>
          </cell>
          <cell r="C287" t="str">
            <v>Moffat County</v>
          </cell>
          <cell r="D287">
            <v>1260</v>
          </cell>
          <cell r="E287">
            <v>5844</v>
          </cell>
          <cell r="F287">
            <v>1203</v>
          </cell>
          <cell r="G287">
            <v>5670</v>
          </cell>
        </row>
        <row r="288">
          <cell r="B288" t="str">
            <v>08083</v>
          </cell>
          <cell r="C288" t="str">
            <v>Montezuma County</v>
          </cell>
          <cell r="D288">
            <v>6118</v>
          </cell>
          <cell r="E288">
            <v>9976</v>
          </cell>
          <cell r="F288">
            <v>5836</v>
          </cell>
          <cell r="G288">
            <v>9306</v>
          </cell>
        </row>
        <row r="289">
          <cell r="B289" t="str">
            <v>08085</v>
          </cell>
          <cell r="C289" t="str">
            <v>Montrose County</v>
          </cell>
          <cell r="D289">
            <v>7765</v>
          </cell>
          <cell r="E289">
            <v>18683</v>
          </cell>
          <cell r="F289">
            <v>7687</v>
          </cell>
          <cell r="G289">
            <v>16770</v>
          </cell>
        </row>
        <row r="290">
          <cell r="B290" t="str">
            <v>08087</v>
          </cell>
          <cell r="C290" t="str">
            <v>Morgan County</v>
          </cell>
          <cell r="D290">
            <v>3067</v>
          </cell>
          <cell r="E290">
            <v>9776</v>
          </cell>
          <cell r="F290">
            <v>3876</v>
          </cell>
          <cell r="G290">
            <v>9593</v>
          </cell>
        </row>
        <row r="291">
          <cell r="B291" t="str">
            <v>08089</v>
          </cell>
          <cell r="C291" t="str">
            <v>Otero County</v>
          </cell>
          <cell r="D291">
            <v>3515</v>
          </cell>
          <cell r="E291">
            <v>4363</v>
          </cell>
          <cell r="F291">
            <v>3605</v>
          </cell>
          <cell r="G291">
            <v>5756</v>
          </cell>
        </row>
        <row r="292">
          <cell r="B292" t="str">
            <v>08091</v>
          </cell>
          <cell r="C292" t="str">
            <v>Ouray County</v>
          </cell>
          <cell r="D292">
            <v>2805</v>
          </cell>
          <cell r="E292">
            <v>1618</v>
          </cell>
          <cell r="F292">
            <v>2365</v>
          </cell>
          <cell r="G292">
            <v>1577</v>
          </cell>
        </row>
        <row r="293">
          <cell r="B293" t="str">
            <v>08093</v>
          </cell>
          <cell r="C293" t="str">
            <v>Park County</v>
          </cell>
          <cell r="D293">
            <v>5380</v>
          </cell>
          <cell r="E293">
            <v>7865</v>
          </cell>
          <cell r="F293">
            <v>4903</v>
          </cell>
          <cell r="G293">
            <v>6991</v>
          </cell>
        </row>
        <row r="294">
          <cell r="B294" t="str">
            <v>08095</v>
          </cell>
          <cell r="C294" t="str">
            <v>Phillips County</v>
          </cell>
          <cell r="D294">
            <v>654</v>
          </cell>
          <cell r="E294">
            <v>1768</v>
          </cell>
          <cell r="F294">
            <v>486</v>
          </cell>
          <cell r="G294">
            <v>1958</v>
          </cell>
        </row>
        <row r="295">
          <cell r="B295" t="str">
            <v>08097</v>
          </cell>
          <cell r="C295" t="str">
            <v>Pitkin County</v>
          </cell>
          <cell r="D295">
            <v>9701</v>
          </cell>
          <cell r="E295">
            <v>2666</v>
          </cell>
          <cell r="F295">
            <v>8989</v>
          </cell>
          <cell r="G295">
            <v>2780</v>
          </cell>
        </row>
        <row r="296">
          <cell r="B296" t="str">
            <v>08099</v>
          </cell>
          <cell r="C296" t="str">
            <v>Prowers County</v>
          </cell>
          <cell r="D296">
            <v>1657</v>
          </cell>
          <cell r="E296">
            <v>3188</v>
          </cell>
          <cell r="F296">
            <v>1458</v>
          </cell>
          <cell r="G296">
            <v>4008</v>
          </cell>
        </row>
        <row r="297">
          <cell r="B297" t="str">
            <v>08101</v>
          </cell>
          <cell r="C297" t="str">
            <v>Pueblo County</v>
          </cell>
          <cell r="D297">
            <v>36884</v>
          </cell>
          <cell r="E297">
            <v>39696</v>
          </cell>
          <cell r="F297">
            <v>43772</v>
          </cell>
          <cell r="G297">
            <v>42252</v>
          </cell>
        </row>
        <row r="298">
          <cell r="B298" t="str">
            <v>08103</v>
          </cell>
          <cell r="C298" t="str">
            <v>Rio Blanco County</v>
          </cell>
          <cell r="D298">
            <v>602</v>
          </cell>
          <cell r="E298">
            <v>3097</v>
          </cell>
          <cell r="F298">
            <v>561</v>
          </cell>
          <cell r="G298">
            <v>3061</v>
          </cell>
        </row>
        <row r="299">
          <cell r="B299" t="str">
            <v>08105</v>
          </cell>
          <cell r="C299" t="str">
            <v>Rio Grande County</v>
          </cell>
          <cell r="D299">
            <v>2321</v>
          </cell>
          <cell r="E299">
            <v>3261</v>
          </cell>
          <cell r="F299">
            <v>2495</v>
          </cell>
          <cell r="G299">
            <v>3660</v>
          </cell>
        </row>
        <row r="300">
          <cell r="B300" t="str">
            <v>08107</v>
          </cell>
          <cell r="C300" t="str">
            <v>Routt County</v>
          </cell>
          <cell r="D300">
            <v>12023</v>
          </cell>
          <cell r="E300">
            <v>5956</v>
          </cell>
          <cell r="F300">
            <v>10582</v>
          </cell>
          <cell r="G300">
            <v>5925</v>
          </cell>
        </row>
        <row r="301">
          <cell r="B301" t="str">
            <v>08109</v>
          </cell>
          <cell r="C301" t="str">
            <v>Saguache County</v>
          </cell>
          <cell r="D301">
            <v>1801</v>
          </cell>
          <cell r="E301">
            <v>1221</v>
          </cell>
          <cell r="F301">
            <v>1884</v>
          </cell>
          <cell r="G301">
            <v>1413</v>
          </cell>
        </row>
        <row r="302">
          <cell r="B302" t="str">
            <v>08111</v>
          </cell>
          <cell r="C302" t="str">
            <v>San Juan County</v>
          </cell>
          <cell r="D302">
            <v>308</v>
          </cell>
          <cell r="E302">
            <v>204</v>
          </cell>
          <cell r="F302">
            <v>342</v>
          </cell>
          <cell r="G302">
            <v>202</v>
          </cell>
        </row>
        <row r="303">
          <cell r="B303" t="str">
            <v>08113</v>
          </cell>
          <cell r="C303" t="str">
            <v>San Miguel County</v>
          </cell>
          <cell r="D303">
            <v>4305</v>
          </cell>
          <cell r="E303">
            <v>1126</v>
          </cell>
          <cell r="F303">
            <v>3924</v>
          </cell>
          <cell r="G303">
            <v>1136</v>
          </cell>
        </row>
        <row r="304">
          <cell r="B304" t="str">
            <v>08115</v>
          </cell>
          <cell r="C304" t="str">
            <v>Sedgwick County</v>
          </cell>
          <cell r="D304">
            <v>400</v>
          </cell>
          <cell r="E304">
            <v>991</v>
          </cell>
          <cell r="F304">
            <v>301</v>
          </cell>
          <cell r="G304">
            <v>1121</v>
          </cell>
        </row>
        <row r="305">
          <cell r="B305" t="str">
            <v>08117</v>
          </cell>
          <cell r="C305" t="str">
            <v>Summit County</v>
          </cell>
          <cell r="D305">
            <v>14405</v>
          </cell>
          <cell r="E305">
            <v>5466</v>
          </cell>
          <cell r="F305">
            <v>12631</v>
          </cell>
          <cell r="G305">
            <v>5322</v>
          </cell>
        </row>
        <row r="306">
          <cell r="B306" t="str">
            <v>08119</v>
          </cell>
          <cell r="C306" t="str">
            <v>Teller County</v>
          </cell>
          <cell r="D306">
            <v>5778</v>
          </cell>
          <cell r="E306">
            <v>12487</v>
          </cell>
          <cell r="F306">
            <v>5278</v>
          </cell>
          <cell r="G306">
            <v>11241</v>
          </cell>
        </row>
        <row r="307">
          <cell r="B307" t="str">
            <v>08121</v>
          </cell>
          <cell r="C307" t="str">
            <v>Washington County</v>
          </cell>
          <cell r="D307">
            <v>532</v>
          </cell>
          <cell r="E307">
            <v>2306</v>
          </cell>
          <cell r="F307">
            <v>369</v>
          </cell>
          <cell r="G307">
            <v>2595</v>
          </cell>
        </row>
        <row r="308">
          <cell r="B308" t="str">
            <v>08123</v>
          </cell>
          <cell r="C308" t="str">
            <v>Weld County</v>
          </cell>
          <cell r="D308">
            <v>76215</v>
          </cell>
          <cell r="E308">
            <v>114822</v>
          </cell>
          <cell r="F308">
            <v>66060</v>
          </cell>
          <cell r="G308">
            <v>96145</v>
          </cell>
        </row>
        <row r="309">
          <cell r="B309" t="str">
            <v>08125</v>
          </cell>
          <cell r="C309" t="str">
            <v>Yuma County</v>
          </cell>
          <cell r="D309">
            <v>1188</v>
          </cell>
          <cell r="E309">
            <v>3805</v>
          </cell>
          <cell r="F309">
            <v>785</v>
          </cell>
          <cell r="G309">
            <v>4107</v>
          </cell>
        </row>
        <row r="310">
          <cell r="B310" t="str">
            <v>09001</v>
          </cell>
          <cell r="C310" t="str">
            <v>Fairfield County</v>
          </cell>
          <cell r="D310">
            <v>309677</v>
          </cell>
          <cell r="E310">
            <v>176575</v>
          </cell>
          <cell r="F310">
            <v>297505</v>
          </cell>
          <cell r="G310">
            <v>169039</v>
          </cell>
        </row>
        <row r="311">
          <cell r="B311" t="str">
            <v>09003</v>
          </cell>
          <cell r="C311" t="str">
            <v>Hartford County</v>
          </cell>
          <cell r="D311">
            <v>270830</v>
          </cell>
          <cell r="E311">
            <v>153145</v>
          </cell>
          <cell r="F311">
            <v>283368</v>
          </cell>
          <cell r="G311">
            <v>159024</v>
          </cell>
        </row>
        <row r="312">
          <cell r="B312" t="str">
            <v>09005</v>
          </cell>
          <cell r="C312" t="str">
            <v>Litchfield County</v>
          </cell>
          <cell r="D312">
            <v>47434</v>
          </cell>
          <cell r="E312">
            <v>51336</v>
          </cell>
          <cell r="F312">
            <v>50164</v>
          </cell>
          <cell r="G312">
            <v>55601</v>
          </cell>
        </row>
        <row r="313">
          <cell r="B313" t="str">
            <v>09007</v>
          </cell>
          <cell r="C313" t="str">
            <v>Middlesex County</v>
          </cell>
          <cell r="D313">
            <v>57991</v>
          </cell>
          <cell r="E313">
            <v>37777</v>
          </cell>
          <cell r="F313">
            <v>56848</v>
          </cell>
          <cell r="G313">
            <v>40665</v>
          </cell>
        </row>
        <row r="314">
          <cell r="B314" t="str">
            <v>09009</v>
          </cell>
          <cell r="C314" t="str">
            <v>New Haven County</v>
          </cell>
          <cell r="D314">
            <v>232175</v>
          </cell>
          <cell r="E314">
            <v>161475</v>
          </cell>
          <cell r="F314">
            <v>242629</v>
          </cell>
          <cell r="G314">
            <v>169892</v>
          </cell>
        </row>
        <row r="315">
          <cell r="B315" t="str">
            <v>09011</v>
          </cell>
          <cell r="C315" t="str">
            <v>New London County</v>
          </cell>
          <cell r="D315">
            <v>77827</v>
          </cell>
          <cell r="E315">
            <v>51323</v>
          </cell>
          <cell r="F315">
            <v>79459</v>
          </cell>
          <cell r="G315">
            <v>57110</v>
          </cell>
        </row>
        <row r="316">
          <cell r="B316" t="str">
            <v>09013</v>
          </cell>
          <cell r="C316" t="str">
            <v>Tolland County</v>
          </cell>
          <cell r="D316">
            <v>44549</v>
          </cell>
          <cell r="E316">
            <v>32857</v>
          </cell>
          <cell r="F316">
            <v>44006</v>
          </cell>
          <cell r="G316">
            <v>34819</v>
          </cell>
        </row>
        <row r="317">
          <cell r="B317" t="str">
            <v>09015</v>
          </cell>
          <cell r="C317" t="str">
            <v>Windham County</v>
          </cell>
          <cell r="D317">
            <v>25001</v>
          </cell>
          <cell r="E317">
            <v>26127</v>
          </cell>
          <cell r="F317">
            <v>26701</v>
          </cell>
          <cell r="G317">
            <v>29141</v>
          </cell>
        </row>
        <row r="318">
          <cell r="B318">
            <v>10001</v>
          </cell>
          <cell r="C318" t="str">
            <v>Kent County</v>
          </cell>
          <cell r="D318">
            <v>48828</v>
          </cell>
          <cell r="E318">
            <v>43233</v>
          </cell>
          <cell r="F318">
            <v>44552</v>
          </cell>
          <cell r="G318">
            <v>41009</v>
          </cell>
        </row>
        <row r="319">
          <cell r="B319">
            <v>10003</v>
          </cell>
          <cell r="C319" t="str">
            <v>New Castle County</v>
          </cell>
          <cell r="D319">
            <v>206935</v>
          </cell>
          <cell r="E319">
            <v>82460</v>
          </cell>
          <cell r="F319">
            <v>195034</v>
          </cell>
          <cell r="G319">
            <v>88364</v>
          </cell>
        </row>
        <row r="320">
          <cell r="B320">
            <v>10005</v>
          </cell>
          <cell r="C320" t="str">
            <v>Sussex County</v>
          </cell>
          <cell r="D320">
            <v>65068</v>
          </cell>
          <cell r="E320">
            <v>79998</v>
          </cell>
          <cell r="F320">
            <v>56682</v>
          </cell>
          <cell r="G320">
            <v>71230</v>
          </cell>
        </row>
        <row r="321">
          <cell r="B321">
            <v>11001</v>
          </cell>
          <cell r="C321" t="str">
            <v>District of Columbia</v>
          </cell>
          <cell r="D321">
            <v>341497</v>
          </cell>
          <cell r="E321">
            <v>19095</v>
          </cell>
          <cell r="F321">
            <v>317323</v>
          </cell>
          <cell r="G321">
            <v>18586</v>
          </cell>
        </row>
        <row r="322">
          <cell r="B322">
            <v>12001</v>
          </cell>
          <cell r="C322" t="str">
            <v>Alachua County</v>
          </cell>
          <cell r="D322">
            <v>97972</v>
          </cell>
          <cell r="E322">
            <v>51659</v>
          </cell>
          <cell r="F322">
            <v>89704</v>
          </cell>
          <cell r="G322">
            <v>50972</v>
          </cell>
        </row>
        <row r="323">
          <cell r="B323">
            <v>12003</v>
          </cell>
          <cell r="C323" t="str">
            <v>Baker County</v>
          </cell>
          <cell r="D323">
            <v>1948</v>
          </cell>
          <cell r="E323">
            <v>13298</v>
          </cell>
          <cell r="F323">
            <v>2037</v>
          </cell>
          <cell r="G323">
            <v>11911</v>
          </cell>
        </row>
        <row r="324">
          <cell r="B324">
            <v>12005</v>
          </cell>
          <cell r="C324" t="str">
            <v>Bay County</v>
          </cell>
          <cell r="D324">
            <v>25682</v>
          </cell>
          <cell r="E324">
            <v>68877</v>
          </cell>
          <cell r="F324">
            <v>25614</v>
          </cell>
          <cell r="G324">
            <v>66097</v>
          </cell>
        </row>
        <row r="325">
          <cell r="B325">
            <v>12007</v>
          </cell>
          <cell r="C325" t="str">
            <v>Bradford County</v>
          </cell>
          <cell r="D325">
            <v>2964</v>
          </cell>
          <cell r="E325">
            <v>10848</v>
          </cell>
          <cell r="F325">
            <v>3160</v>
          </cell>
          <cell r="G325">
            <v>10334</v>
          </cell>
        </row>
        <row r="326">
          <cell r="B326">
            <v>12009</v>
          </cell>
          <cell r="C326" t="str">
            <v>Brevard County</v>
          </cell>
          <cell r="D326">
            <v>159232</v>
          </cell>
          <cell r="E326">
            <v>221452</v>
          </cell>
          <cell r="F326">
            <v>148549</v>
          </cell>
          <cell r="G326">
            <v>207883</v>
          </cell>
        </row>
        <row r="327">
          <cell r="B327">
            <v>12011</v>
          </cell>
          <cell r="C327" t="str">
            <v>Broward County</v>
          </cell>
          <cell r="D327">
            <v>673234</v>
          </cell>
          <cell r="E327">
            <v>319571</v>
          </cell>
          <cell r="F327">
            <v>618752</v>
          </cell>
          <cell r="G327">
            <v>333409</v>
          </cell>
        </row>
        <row r="328">
          <cell r="B328">
            <v>12013</v>
          </cell>
          <cell r="C328" t="str">
            <v>Calhoun County</v>
          </cell>
          <cell r="D328">
            <v>1387</v>
          </cell>
          <cell r="E328">
            <v>5221</v>
          </cell>
          <cell r="F328">
            <v>1209</v>
          </cell>
          <cell r="G328">
            <v>5274</v>
          </cell>
        </row>
        <row r="329">
          <cell r="B329">
            <v>12015</v>
          </cell>
          <cell r="C329" t="str">
            <v>Charlotte County</v>
          </cell>
          <cell r="D329">
            <v>44824</v>
          </cell>
          <cell r="E329">
            <v>83064</v>
          </cell>
          <cell r="F329">
            <v>42273</v>
          </cell>
          <cell r="G329">
            <v>73243</v>
          </cell>
        </row>
        <row r="330">
          <cell r="B330">
            <v>12017</v>
          </cell>
          <cell r="C330" t="str">
            <v>Citrus County</v>
          </cell>
          <cell r="D330">
            <v>27944</v>
          </cell>
          <cell r="E330">
            <v>74495</v>
          </cell>
          <cell r="F330">
            <v>27092</v>
          </cell>
          <cell r="G330">
            <v>65352</v>
          </cell>
        </row>
        <row r="331">
          <cell r="B331">
            <v>12019</v>
          </cell>
          <cell r="C331" t="str">
            <v>Clay County</v>
          </cell>
          <cell r="D331">
            <v>44700</v>
          </cell>
          <cell r="E331">
            <v>93292</v>
          </cell>
          <cell r="F331">
            <v>38317</v>
          </cell>
          <cell r="G331">
            <v>84480</v>
          </cell>
        </row>
        <row r="332">
          <cell r="B332">
            <v>12021</v>
          </cell>
          <cell r="C332" t="str">
            <v>Collier County</v>
          </cell>
          <cell r="D332">
            <v>90987</v>
          </cell>
          <cell r="E332">
            <v>146720</v>
          </cell>
          <cell r="F332">
            <v>77621</v>
          </cell>
          <cell r="G332">
            <v>128950</v>
          </cell>
        </row>
        <row r="333">
          <cell r="B333">
            <v>12023</v>
          </cell>
          <cell r="C333" t="str">
            <v>Columbia County</v>
          </cell>
          <cell r="D333">
            <v>8586</v>
          </cell>
          <cell r="E333">
            <v>25698</v>
          </cell>
          <cell r="F333">
            <v>8914</v>
          </cell>
          <cell r="G333">
            <v>23836</v>
          </cell>
        </row>
        <row r="334">
          <cell r="B334">
            <v>12027</v>
          </cell>
          <cell r="C334" t="str">
            <v>DeSoto County</v>
          </cell>
          <cell r="D334">
            <v>4222</v>
          </cell>
          <cell r="E334">
            <v>8710</v>
          </cell>
          <cell r="F334">
            <v>4259</v>
          </cell>
          <cell r="G334">
            <v>8313</v>
          </cell>
        </row>
        <row r="335">
          <cell r="B335">
            <v>12029</v>
          </cell>
          <cell r="C335" t="str">
            <v>Dixie County</v>
          </cell>
          <cell r="D335">
            <v>1435</v>
          </cell>
          <cell r="E335">
            <v>7326</v>
          </cell>
          <cell r="F335">
            <v>1365</v>
          </cell>
          <cell r="G335">
            <v>6759</v>
          </cell>
        </row>
        <row r="336">
          <cell r="B336">
            <v>12031</v>
          </cell>
          <cell r="C336" t="str">
            <v>Duval County</v>
          </cell>
          <cell r="D336">
            <v>274903</v>
          </cell>
          <cell r="E336">
            <v>232878</v>
          </cell>
          <cell r="F336">
            <v>252556</v>
          </cell>
          <cell r="G336">
            <v>233762</v>
          </cell>
        </row>
        <row r="337">
          <cell r="B337">
            <v>12033</v>
          </cell>
          <cell r="C337" t="str">
            <v>Escambia County</v>
          </cell>
          <cell r="D337">
            <v>73024</v>
          </cell>
          <cell r="E337">
            <v>93767</v>
          </cell>
          <cell r="F337">
            <v>70929</v>
          </cell>
          <cell r="G337">
            <v>96674</v>
          </cell>
        </row>
        <row r="338">
          <cell r="B338">
            <v>12035</v>
          </cell>
          <cell r="C338" t="str">
            <v>Flagler County</v>
          </cell>
          <cell r="D338">
            <v>31374</v>
          </cell>
          <cell r="E338">
            <v>53356</v>
          </cell>
          <cell r="F338">
            <v>28161</v>
          </cell>
          <cell r="G338">
            <v>43043</v>
          </cell>
        </row>
        <row r="339">
          <cell r="B339">
            <v>12037</v>
          </cell>
          <cell r="C339" t="str">
            <v>Franklin County</v>
          </cell>
          <cell r="D339">
            <v>1935</v>
          </cell>
          <cell r="E339">
            <v>4593</v>
          </cell>
          <cell r="F339">
            <v>2120</v>
          </cell>
          <cell r="G339">
            <v>4675</v>
          </cell>
        </row>
        <row r="340">
          <cell r="B340">
            <v>12039</v>
          </cell>
          <cell r="C340" t="str">
            <v>Gadsden County</v>
          </cell>
          <cell r="D340">
            <v>16596</v>
          </cell>
          <cell r="E340">
            <v>5715</v>
          </cell>
          <cell r="F340">
            <v>16153</v>
          </cell>
          <cell r="G340">
            <v>7465</v>
          </cell>
        </row>
        <row r="341">
          <cell r="B341">
            <v>12041</v>
          </cell>
          <cell r="C341" t="str">
            <v>Gilchrist County</v>
          </cell>
          <cell r="D341">
            <v>1638</v>
          </cell>
          <cell r="E341">
            <v>8902</v>
          </cell>
          <cell r="F341">
            <v>1700</v>
          </cell>
          <cell r="G341">
            <v>7895</v>
          </cell>
        </row>
        <row r="342">
          <cell r="B342">
            <v>12043</v>
          </cell>
          <cell r="C342" t="str">
            <v>Glades County</v>
          </cell>
          <cell r="D342">
            <v>1362</v>
          </cell>
          <cell r="E342">
            <v>4010</v>
          </cell>
          <cell r="F342">
            <v>1385</v>
          </cell>
          <cell r="G342">
            <v>3782</v>
          </cell>
        </row>
        <row r="343">
          <cell r="B343">
            <v>12045</v>
          </cell>
          <cell r="C343" t="str">
            <v>Gulf County</v>
          </cell>
          <cell r="D343">
            <v>1942</v>
          </cell>
          <cell r="E343">
            <v>5889</v>
          </cell>
          <cell r="F343">
            <v>1985</v>
          </cell>
          <cell r="G343">
            <v>6113</v>
          </cell>
        </row>
        <row r="344">
          <cell r="B344">
            <v>12047</v>
          </cell>
          <cell r="C344" t="str">
            <v>Hamilton County</v>
          </cell>
          <cell r="D344">
            <v>1867</v>
          </cell>
          <cell r="E344">
            <v>3750</v>
          </cell>
          <cell r="F344">
            <v>1963</v>
          </cell>
          <cell r="G344">
            <v>3815</v>
          </cell>
        </row>
        <row r="345">
          <cell r="B345">
            <v>12049</v>
          </cell>
          <cell r="C345" t="str">
            <v>Hardee County</v>
          </cell>
          <cell r="D345">
            <v>2122</v>
          </cell>
          <cell r="E345">
            <v>5793</v>
          </cell>
          <cell r="F345">
            <v>2298</v>
          </cell>
          <cell r="G345">
            <v>6122</v>
          </cell>
        </row>
        <row r="346">
          <cell r="B346">
            <v>12051</v>
          </cell>
          <cell r="C346" t="str">
            <v>Hendry County</v>
          </cell>
          <cell r="D346">
            <v>4997</v>
          </cell>
          <cell r="E346">
            <v>8150</v>
          </cell>
          <cell r="F346">
            <v>4929</v>
          </cell>
          <cell r="G346">
            <v>7906</v>
          </cell>
        </row>
        <row r="347">
          <cell r="B347">
            <v>12053</v>
          </cell>
          <cell r="C347" t="str">
            <v>Hernando County</v>
          </cell>
          <cell r="D347">
            <v>39190</v>
          </cell>
          <cell r="E347">
            <v>80900</v>
          </cell>
          <cell r="F347">
            <v>37519</v>
          </cell>
          <cell r="G347">
            <v>70412</v>
          </cell>
        </row>
        <row r="348">
          <cell r="B348">
            <v>12055</v>
          </cell>
          <cell r="C348" t="str">
            <v>Highlands County</v>
          </cell>
          <cell r="D348">
            <v>17362</v>
          </cell>
          <cell r="E348">
            <v>37667</v>
          </cell>
          <cell r="F348">
            <v>16938</v>
          </cell>
          <cell r="G348">
            <v>34873</v>
          </cell>
        </row>
        <row r="349">
          <cell r="B349">
            <v>12057</v>
          </cell>
          <cell r="C349" t="str">
            <v>Hillsborough County</v>
          </cell>
          <cell r="D349">
            <v>432990</v>
          </cell>
          <cell r="E349">
            <v>351383</v>
          </cell>
          <cell r="F349">
            <v>376367</v>
          </cell>
          <cell r="G349">
            <v>327398</v>
          </cell>
        </row>
        <row r="350">
          <cell r="B350">
            <v>12059</v>
          </cell>
          <cell r="C350" t="str">
            <v>Holmes County</v>
          </cell>
          <cell r="D350">
            <v>1354</v>
          </cell>
          <cell r="E350">
            <v>7575</v>
          </cell>
          <cell r="F350">
            <v>924</v>
          </cell>
          <cell r="G350">
            <v>8080</v>
          </cell>
        </row>
        <row r="351">
          <cell r="B351">
            <v>12061</v>
          </cell>
          <cell r="C351" t="str">
            <v>Indian River County</v>
          </cell>
          <cell r="D351">
            <v>42370</v>
          </cell>
          <cell r="E351">
            <v>65858</v>
          </cell>
          <cell r="F351">
            <v>37844</v>
          </cell>
          <cell r="G351">
            <v>58872</v>
          </cell>
        </row>
        <row r="352">
          <cell r="B352">
            <v>12063</v>
          </cell>
          <cell r="C352" t="str">
            <v>Jackson County</v>
          </cell>
          <cell r="D352">
            <v>6372</v>
          </cell>
          <cell r="E352">
            <v>13967</v>
          </cell>
          <cell r="F352">
            <v>6766</v>
          </cell>
          <cell r="G352">
            <v>15488</v>
          </cell>
        </row>
        <row r="353">
          <cell r="B353">
            <v>12065</v>
          </cell>
          <cell r="C353" t="str">
            <v>Jefferson County</v>
          </cell>
          <cell r="D353">
            <v>3919</v>
          </cell>
          <cell r="E353">
            <v>4319</v>
          </cell>
          <cell r="F353">
            <v>3897</v>
          </cell>
          <cell r="G353">
            <v>4479</v>
          </cell>
        </row>
        <row r="354">
          <cell r="B354">
            <v>12067</v>
          </cell>
          <cell r="C354" t="str">
            <v>Lafayette County</v>
          </cell>
          <cell r="D354">
            <v>614</v>
          </cell>
          <cell r="E354">
            <v>3197</v>
          </cell>
          <cell r="F354">
            <v>510</v>
          </cell>
          <cell r="G354">
            <v>3128</v>
          </cell>
        </row>
        <row r="355">
          <cell r="B355">
            <v>12069</v>
          </cell>
          <cell r="C355" t="str">
            <v>Lake County</v>
          </cell>
          <cell r="D355">
            <v>95610</v>
          </cell>
          <cell r="E355">
            <v>146778</v>
          </cell>
          <cell r="F355">
            <v>83505</v>
          </cell>
          <cell r="G355">
            <v>125859</v>
          </cell>
        </row>
        <row r="356">
          <cell r="B356">
            <v>12071</v>
          </cell>
          <cell r="C356" t="str">
            <v>Lee County</v>
          </cell>
          <cell r="D356">
            <v>178447</v>
          </cell>
          <cell r="E356">
            <v>265195</v>
          </cell>
          <cell r="F356">
            <v>157695</v>
          </cell>
          <cell r="G356">
            <v>233247</v>
          </cell>
        </row>
        <row r="357">
          <cell r="B357">
            <v>12073</v>
          </cell>
          <cell r="C357" t="str">
            <v>Leon County</v>
          </cell>
          <cell r="D357">
            <v>111512</v>
          </cell>
          <cell r="E357">
            <v>57887</v>
          </cell>
          <cell r="F357">
            <v>103517</v>
          </cell>
          <cell r="G357">
            <v>57453</v>
          </cell>
        </row>
        <row r="358">
          <cell r="B358">
            <v>12075</v>
          </cell>
          <cell r="C358" t="str">
            <v>Levy County</v>
          </cell>
          <cell r="D358">
            <v>6114</v>
          </cell>
          <cell r="E358">
            <v>18822</v>
          </cell>
          <cell r="F358">
            <v>6205</v>
          </cell>
          <cell r="G358">
            <v>16749</v>
          </cell>
        </row>
        <row r="359">
          <cell r="B359">
            <v>12077</v>
          </cell>
          <cell r="C359" t="str">
            <v>Liberty County</v>
          </cell>
          <cell r="D359">
            <v>729</v>
          </cell>
          <cell r="E359">
            <v>2764</v>
          </cell>
          <cell r="F359">
            <v>694</v>
          </cell>
          <cell r="G359">
            <v>2846</v>
          </cell>
        </row>
        <row r="360">
          <cell r="B360">
            <v>12079</v>
          </cell>
          <cell r="C360" t="str">
            <v>Madison County</v>
          </cell>
          <cell r="D360">
            <v>3584</v>
          </cell>
          <cell r="E360">
            <v>4904</v>
          </cell>
          <cell r="F360">
            <v>3747</v>
          </cell>
          <cell r="G360">
            <v>5576</v>
          </cell>
        </row>
        <row r="361">
          <cell r="B361">
            <v>12081</v>
          </cell>
          <cell r="C361" t="str">
            <v>Manatee County</v>
          </cell>
          <cell r="D361">
            <v>99977</v>
          </cell>
          <cell r="E361">
            <v>140299</v>
          </cell>
          <cell r="F361">
            <v>90166</v>
          </cell>
          <cell r="G361">
            <v>124987</v>
          </cell>
        </row>
        <row r="362">
          <cell r="B362">
            <v>12083</v>
          </cell>
          <cell r="C362" t="str">
            <v>Marion County</v>
          </cell>
          <cell r="D362">
            <v>80557</v>
          </cell>
          <cell r="E362">
            <v>144966</v>
          </cell>
          <cell r="F362">
            <v>74858</v>
          </cell>
          <cell r="G362">
            <v>127826</v>
          </cell>
        </row>
        <row r="363">
          <cell r="B363">
            <v>12085</v>
          </cell>
          <cell r="C363" t="str">
            <v>Martin County</v>
          </cell>
          <cell r="D363">
            <v>39587</v>
          </cell>
          <cell r="E363">
            <v>66336</v>
          </cell>
          <cell r="F363">
            <v>36893</v>
          </cell>
          <cell r="G363">
            <v>61168</v>
          </cell>
        </row>
        <row r="364">
          <cell r="B364">
            <v>12086</v>
          </cell>
          <cell r="C364" t="str">
            <v>Miami-Dade County</v>
          </cell>
          <cell r="D364">
            <v>658762</v>
          </cell>
          <cell r="E364">
            <v>531770</v>
          </cell>
          <cell r="F364">
            <v>617864</v>
          </cell>
          <cell r="G364">
            <v>532833</v>
          </cell>
        </row>
        <row r="365">
          <cell r="B365">
            <v>12087</v>
          </cell>
          <cell r="C365" t="str">
            <v>Monroe County</v>
          </cell>
          <cell r="D365">
            <v>22240</v>
          </cell>
          <cell r="E365">
            <v>25704</v>
          </cell>
          <cell r="F365">
            <v>21881</v>
          </cell>
          <cell r="G365">
            <v>25693</v>
          </cell>
        </row>
        <row r="366">
          <cell r="B366">
            <v>12089</v>
          </cell>
          <cell r="C366" t="str">
            <v>Nassau County</v>
          </cell>
          <cell r="D366">
            <v>17303</v>
          </cell>
          <cell r="E366">
            <v>50121</v>
          </cell>
          <cell r="F366">
            <v>15564</v>
          </cell>
          <cell r="G366">
            <v>42566</v>
          </cell>
        </row>
        <row r="367">
          <cell r="B367">
            <v>12091</v>
          </cell>
          <cell r="C367" t="str">
            <v>Okaloosa County</v>
          </cell>
          <cell r="D367">
            <v>36420</v>
          </cell>
          <cell r="E367">
            <v>83263</v>
          </cell>
          <cell r="F367">
            <v>34248</v>
          </cell>
          <cell r="G367">
            <v>79798</v>
          </cell>
        </row>
        <row r="368">
          <cell r="B368">
            <v>12093</v>
          </cell>
          <cell r="C368" t="str">
            <v>Okeechobee County</v>
          </cell>
          <cell r="D368">
            <v>4374</v>
          </cell>
          <cell r="E368">
            <v>12749</v>
          </cell>
          <cell r="F368">
            <v>4390</v>
          </cell>
          <cell r="G368">
            <v>11470</v>
          </cell>
        </row>
        <row r="369">
          <cell r="B369">
            <v>12095</v>
          </cell>
          <cell r="C369" t="str">
            <v>Orange County</v>
          </cell>
          <cell r="D369">
            <v>465326</v>
          </cell>
          <cell r="E369">
            <v>260101</v>
          </cell>
          <cell r="F369">
            <v>395014</v>
          </cell>
          <cell r="G369">
            <v>245398</v>
          </cell>
        </row>
        <row r="370">
          <cell r="B370">
            <v>12097</v>
          </cell>
          <cell r="C370" t="str">
            <v>Osceola County</v>
          </cell>
          <cell r="D370">
            <v>117021</v>
          </cell>
          <cell r="E370">
            <v>88495</v>
          </cell>
          <cell r="F370">
            <v>97297</v>
          </cell>
          <cell r="G370">
            <v>73480</v>
          </cell>
        </row>
        <row r="371">
          <cell r="B371">
            <v>12099</v>
          </cell>
          <cell r="C371" t="str">
            <v>Palm Beach County</v>
          </cell>
          <cell r="D371">
            <v>472910</v>
          </cell>
          <cell r="E371">
            <v>361197</v>
          </cell>
          <cell r="F371">
            <v>433572</v>
          </cell>
          <cell r="G371">
            <v>334711</v>
          </cell>
        </row>
        <row r="372">
          <cell r="B372">
            <v>12101</v>
          </cell>
          <cell r="C372" t="str">
            <v>Pasco County</v>
          </cell>
          <cell r="D372">
            <v>127474</v>
          </cell>
          <cell r="E372">
            <v>206575</v>
          </cell>
          <cell r="F372">
            <v>119073</v>
          </cell>
          <cell r="G372">
            <v>179621</v>
          </cell>
        </row>
        <row r="373">
          <cell r="B373">
            <v>12103</v>
          </cell>
          <cell r="C373" t="str">
            <v>Pinellas County</v>
          </cell>
          <cell r="D373">
            <v>284833</v>
          </cell>
          <cell r="E373">
            <v>265682</v>
          </cell>
          <cell r="F373">
            <v>277450</v>
          </cell>
          <cell r="G373">
            <v>276209</v>
          </cell>
        </row>
        <row r="374">
          <cell r="B374">
            <v>12105</v>
          </cell>
          <cell r="C374" t="str">
            <v>Polk County</v>
          </cell>
          <cell r="D374">
            <v>160247</v>
          </cell>
          <cell r="E374">
            <v>218109</v>
          </cell>
          <cell r="F374">
            <v>145049</v>
          </cell>
          <cell r="G374">
            <v>194586</v>
          </cell>
        </row>
        <row r="375">
          <cell r="B375">
            <v>12107</v>
          </cell>
          <cell r="C375" t="str">
            <v>Putnam County</v>
          </cell>
          <cell r="D375">
            <v>10529</v>
          </cell>
          <cell r="E375">
            <v>27136</v>
          </cell>
          <cell r="F375">
            <v>10527</v>
          </cell>
          <cell r="G375">
            <v>25514</v>
          </cell>
        </row>
        <row r="376">
          <cell r="B376">
            <v>12109</v>
          </cell>
          <cell r="C376" t="str">
            <v>Saint Johns County</v>
          </cell>
          <cell r="D376">
            <v>82323</v>
          </cell>
          <cell r="E376">
            <v>132426</v>
          </cell>
          <cell r="F376">
            <v>63850</v>
          </cell>
          <cell r="G376">
            <v>110946</v>
          </cell>
        </row>
        <row r="377">
          <cell r="B377">
            <v>12111</v>
          </cell>
          <cell r="C377" t="str">
            <v>Saint Lucie County</v>
          </cell>
          <cell r="D377">
            <v>94724</v>
          </cell>
          <cell r="E377">
            <v>101431</v>
          </cell>
          <cell r="F377">
            <v>84137</v>
          </cell>
          <cell r="G377">
            <v>86831</v>
          </cell>
        </row>
        <row r="378">
          <cell r="B378">
            <v>12113</v>
          </cell>
          <cell r="C378" t="str">
            <v>Santa Rosa County</v>
          </cell>
          <cell r="D378">
            <v>31394</v>
          </cell>
          <cell r="E378">
            <v>86852</v>
          </cell>
          <cell r="F378">
            <v>27612</v>
          </cell>
          <cell r="G378">
            <v>77385</v>
          </cell>
        </row>
        <row r="379">
          <cell r="B379">
            <v>12115</v>
          </cell>
          <cell r="C379" t="str">
            <v>Sarasota County</v>
          </cell>
          <cell r="D379">
            <v>130729</v>
          </cell>
          <cell r="E379">
            <v>157234</v>
          </cell>
          <cell r="F379">
            <v>120110</v>
          </cell>
          <cell r="G379">
            <v>148370</v>
          </cell>
        </row>
        <row r="380">
          <cell r="B380">
            <v>12117</v>
          </cell>
          <cell r="C380" t="str">
            <v>Seminole County</v>
          </cell>
          <cell r="D380">
            <v>152169</v>
          </cell>
          <cell r="E380">
            <v>132681</v>
          </cell>
          <cell r="F380">
            <v>132528</v>
          </cell>
          <cell r="G380">
            <v>125241</v>
          </cell>
        </row>
        <row r="381">
          <cell r="B381">
            <v>12119</v>
          </cell>
          <cell r="C381" t="str">
            <v>Sumter County</v>
          </cell>
          <cell r="D381">
            <v>36024</v>
          </cell>
          <cell r="E381">
            <v>79068</v>
          </cell>
          <cell r="F381">
            <v>29341</v>
          </cell>
          <cell r="G381">
            <v>62761</v>
          </cell>
        </row>
        <row r="382">
          <cell r="B382">
            <v>12121</v>
          </cell>
          <cell r="C382" t="str">
            <v>Suwannee County</v>
          </cell>
          <cell r="D382">
            <v>4174</v>
          </cell>
          <cell r="E382">
            <v>17717</v>
          </cell>
          <cell r="F382">
            <v>4485</v>
          </cell>
          <cell r="G382">
            <v>16410</v>
          </cell>
        </row>
        <row r="383">
          <cell r="B383">
            <v>12123</v>
          </cell>
          <cell r="C383" t="str">
            <v>Taylor County</v>
          </cell>
          <cell r="D383">
            <v>2334</v>
          </cell>
          <cell r="E383">
            <v>7328</v>
          </cell>
          <cell r="F383">
            <v>2299</v>
          </cell>
          <cell r="G383">
            <v>7751</v>
          </cell>
        </row>
        <row r="384">
          <cell r="B384">
            <v>12125</v>
          </cell>
          <cell r="C384" t="str">
            <v>Union County</v>
          </cell>
          <cell r="D384">
            <v>1043</v>
          </cell>
          <cell r="E384">
            <v>5560</v>
          </cell>
          <cell r="F384">
            <v>1053</v>
          </cell>
          <cell r="G384">
            <v>5133</v>
          </cell>
        </row>
        <row r="385">
          <cell r="B385">
            <v>12127</v>
          </cell>
          <cell r="C385" t="str">
            <v>Volusia County</v>
          </cell>
          <cell r="D385">
            <v>136381</v>
          </cell>
          <cell r="E385">
            <v>195717</v>
          </cell>
          <cell r="F385">
            <v>130575</v>
          </cell>
          <cell r="G385">
            <v>173821</v>
          </cell>
        </row>
        <row r="386">
          <cell r="B386">
            <v>12129</v>
          </cell>
          <cell r="C386" t="str">
            <v>Wakulla County</v>
          </cell>
          <cell r="D386">
            <v>5518</v>
          </cell>
          <cell r="E386">
            <v>14794</v>
          </cell>
          <cell r="F386">
            <v>5351</v>
          </cell>
          <cell r="G386">
            <v>12874</v>
          </cell>
        </row>
        <row r="387">
          <cell r="B387">
            <v>12131</v>
          </cell>
          <cell r="C387" t="str">
            <v>Walton County</v>
          </cell>
          <cell r="D387">
            <v>10440</v>
          </cell>
          <cell r="E387">
            <v>38901</v>
          </cell>
          <cell r="F387">
            <v>10338</v>
          </cell>
          <cell r="G387">
            <v>32947</v>
          </cell>
        </row>
        <row r="388">
          <cell r="B388">
            <v>12133</v>
          </cell>
          <cell r="C388" t="str">
            <v>Washington County</v>
          </cell>
          <cell r="D388">
            <v>2350</v>
          </cell>
          <cell r="E388">
            <v>10005</v>
          </cell>
          <cell r="F388">
            <v>2347</v>
          </cell>
          <cell r="G388">
            <v>9876</v>
          </cell>
        </row>
        <row r="389">
          <cell r="B389">
            <v>13001</v>
          </cell>
          <cell r="C389" t="str">
            <v>Appling County</v>
          </cell>
          <cell r="D389">
            <v>1872</v>
          </cell>
          <cell r="E389">
            <v>6326</v>
          </cell>
          <cell r="F389">
            <v>1784</v>
          </cell>
          <cell r="G389">
            <v>6570</v>
          </cell>
        </row>
        <row r="390">
          <cell r="B390">
            <v>13003</v>
          </cell>
          <cell r="C390" t="str">
            <v>Atkinson County</v>
          </cell>
          <cell r="D390">
            <v>892</v>
          </cell>
          <cell r="E390">
            <v>2108</v>
          </cell>
          <cell r="F390">
            <v>825</v>
          </cell>
          <cell r="G390">
            <v>2300</v>
          </cell>
        </row>
        <row r="391">
          <cell r="B391">
            <v>13005</v>
          </cell>
          <cell r="C391" t="str">
            <v>Bacon County</v>
          </cell>
          <cell r="D391">
            <v>943</v>
          </cell>
          <cell r="E391">
            <v>3615</v>
          </cell>
          <cell r="F391">
            <v>625</v>
          </cell>
          <cell r="G391">
            <v>4017</v>
          </cell>
        </row>
        <row r="392">
          <cell r="B392">
            <v>13007</v>
          </cell>
          <cell r="C392" t="str">
            <v>Baker County</v>
          </cell>
          <cell r="D392">
            <v>748</v>
          </cell>
          <cell r="E392">
            <v>536</v>
          </cell>
          <cell r="F392">
            <v>652</v>
          </cell>
          <cell r="G392">
            <v>897</v>
          </cell>
        </row>
        <row r="393">
          <cell r="B393">
            <v>13009</v>
          </cell>
          <cell r="C393" t="str">
            <v>Baldwin County</v>
          </cell>
          <cell r="D393">
            <v>9294</v>
          </cell>
          <cell r="E393">
            <v>8541</v>
          </cell>
          <cell r="F393">
            <v>9140</v>
          </cell>
          <cell r="G393">
            <v>8903</v>
          </cell>
        </row>
        <row r="394">
          <cell r="B394">
            <v>13011</v>
          </cell>
          <cell r="C394" t="str">
            <v>Banks County</v>
          </cell>
          <cell r="D394">
            <v>1093</v>
          </cell>
          <cell r="E394">
            <v>9067</v>
          </cell>
          <cell r="F394">
            <v>932</v>
          </cell>
          <cell r="G394">
            <v>7795</v>
          </cell>
        </row>
        <row r="395">
          <cell r="B395">
            <v>13013</v>
          </cell>
          <cell r="C395" t="str">
            <v>Barrow County</v>
          </cell>
          <cell r="D395">
            <v>10967</v>
          </cell>
          <cell r="E395">
            <v>31810</v>
          </cell>
          <cell r="F395">
            <v>10453</v>
          </cell>
          <cell r="G395">
            <v>26804</v>
          </cell>
        </row>
        <row r="396">
          <cell r="B396">
            <v>13015</v>
          </cell>
          <cell r="C396" t="str">
            <v>Bartow County</v>
          </cell>
          <cell r="D396">
            <v>10687</v>
          </cell>
          <cell r="E396">
            <v>43710</v>
          </cell>
          <cell r="F396">
            <v>12091</v>
          </cell>
          <cell r="G396">
            <v>37672</v>
          </cell>
        </row>
        <row r="397">
          <cell r="B397">
            <v>13017</v>
          </cell>
          <cell r="C397" t="str">
            <v>Ben Hill County</v>
          </cell>
          <cell r="D397">
            <v>2223</v>
          </cell>
          <cell r="E397">
            <v>3685</v>
          </cell>
          <cell r="F397">
            <v>2393</v>
          </cell>
          <cell r="G397">
            <v>4111</v>
          </cell>
        </row>
        <row r="398">
          <cell r="B398">
            <v>13019</v>
          </cell>
          <cell r="C398" t="str">
            <v>Berrien County</v>
          </cell>
          <cell r="D398">
            <v>1593</v>
          </cell>
          <cell r="E398">
            <v>5391</v>
          </cell>
          <cell r="F398">
            <v>1269</v>
          </cell>
          <cell r="G398">
            <v>6419</v>
          </cell>
        </row>
        <row r="399">
          <cell r="B399">
            <v>13021</v>
          </cell>
          <cell r="C399" t="str">
            <v>Bibb County</v>
          </cell>
          <cell r="D399">
            <v>40485</v>
          </cell>
          <cell r="E399">
            <v>21792</v>
          </cell>
          <cell r="F399">
            <v>43408</v>
          </cell>
          <cell r="G399">
            <v>26559</v>
          </cell>
        </row>
        <row r="400">
          <cell r="B400">
            <v>13023</v>
          </cell>
          <cell r="C400" t="str">
            <v>Bleckley County</v>
          </cell>
          <cell r="D400">
            <v>1308</v>
          </cell>
          <cell r="E400">
            <v>3767</v>
          </cell>
          <cell r="F400">
            <v>1312</v>
          </cell>
          <cell r="G400">
            <v>4329</v>
          </cell>
        </row>
        <row r="401">
          <cell r="B401">
            <v>13025</v>
          </cell>
          <cell r="C401" t="str">
            <v>Brantley County</v>
          </cell>
          <cell r="D401">
            <v>953</v>
          </cell>
          <cell r="E401">
            <v>7735</v>
          </cell>
          <cell r="F401">
            <v>700</v>
          </cell>
          <cell r="G401">
            <v>6993</v>
          </cell>
        </row>
        <row r="402">
          <cell r="B402">
            <v>13027</v>
          </cell>
          <cell r="C402" t="str">
            <v>Brooks County</v>
          </cell>
          <cell r="D402">
            <v>2548</v>
          </cell>
          <cell r="E402">
            <v>3642</v>
          </cell>
          <cell r="F402">
            <v>2791</v>
          </cell>
          <cell r="G402">
            <v>4261</v>
          </cell>
        </row>
        <row r="403">
          <cell r="B403">
            <v>13029</v>
          </cell>
          <cell r="C403" t="str">
            <v>Bryan County</v>
          </cell>
          <cell r="D403">
            <v>8286</v>
          </cell>
          <cell r="E403">
            <v>17032</v>
          </cell>
          <cell r="F403">
            <v>6738</v>
          </cell>
          <cell r="G403">
            <v>14240</v>
          </cell>
        </row>
        <row r="404">
          <cell r="B404">
            <v>13031</v>
          </cell>
          <cell r="C404" t="str">
            <v>Bulloch County</v>
          </cell>
          <cell r="D404">
            <v>11748</v>
          </cell>
          <cell r="E404">
            <v>19680</v>
          </cell>
          <cell r="F404">
            <v>11248</v>
          </cell>
          <cell r="G404">
            <v>18387</v>
          </cell>
        </row>
        <row r="405">
          <cell r="B405">
            <v>13033</v>
          </cell>
          <cell r="C405" t="str">
            <v>Burke County</v>
          </cell>
          <cell r="D405">
            <v>5219</v>
          </cell>
          <cell r="E405">
            <v>4840</v>
          </cell>
          <cell r="F405">
            <v>5208</v>
          </cell>
          <cell r="G405">
            <v>5400</v>
          </cell>
        </row>
        <row r="406">
          <cell r="B406">
            <v>13035</v>
          </cell>
          <cell r="C406" t="str">
            <v>Butts County</v>
          </cell>
          <cell r="D406">
            <v>2876</v>
          </cell>
          <cell r="E406">
            <v>9426</v>
          </cell>
          <cell r="F406">
            <v>3274</v>
          </cell>
          <cell r="G406">
            <v>8406</v>
          </cell>
        </row>
        <row r="407">
          <cell r="B407">
            <v>13037</v>
          </cell>
          <cell r="C407" t="str">
            <v>Calhoun County</v>
          </cell>
          <cell r="D407">
            <v>1178</v>
          </cell>
          <cell r="E407">
            <v>637</v>
          </cell>
          <cell r="F407">
            <v>1263</v>
          </cell>
          <cell r="G407">
            <v>923</v>
          </cell>
        </row>
        <row r="408">
          <cell r="B408">
            <v>13039</v>
          </cell>
          <cell r="C408" t="str">
            <v>Camden County</v>
          </cell>
          <cell r="D408">
            <v>8530</v>
          </cell>
          <cell r="E408">
            <v>17520</v>
          </cell>
          <cell r="F408">
            <v>7967</v>
          </cell>
          <cell r="G408">
            <v>15249</v>
          </cell>
        </row>
        <row r="409">
          <cell r="B409">
            <v>13043</v>
          </cell>
          <cell r="C409" t="str">
            <v>Candler County</v>
          </cell>
          <cell r="D409">
            <v>1095</v>
          </cell>
          <cell r="E409">
            <v>2810</v>
          </cell>
          <cell r="F409">
            <v>1269</v>
          </cell>
          <cell r="G409">
            <v>3133</v>
          </cell>
        </row>
        <row r="410">
          <cell r="B410">
            <v>13045</v>
          </cell>
          <cell r="C410" t="str">
            <v>Carroll County</v>
          </cell>
          <cell r="D410">
            <v>15515</v>
          </cell>
          <cell r="E410">
            <v>41406</v>
          </cell>
          <cell r="F410">
            <v>16236</v>
          </cell>
          <cell r="G410">
            <v>37476</v>
          </cell>
        </row>
        <row r="411">
          <cell r="B411">
            <v>13047</v>
          </cell>
          <cell r="C411" t="str">
            <v>Catoosa County</v>
          </cell>
          <cell r="D411">
            <v>5989</v>
          </cell>
          <cell r="E411">
            <v>27922</v>
          </cell>
          <cell r="F411">
            <v>6932</v>
          </cell>
          <cell r="G411">
            <v>25167</v>
          </cell>
        </row>
        <row r="412">
          <cell r="B412">
            <v>13049</v>
          </cell>
          <cell r="C412" t="str">
            <v>Charlton County</v>
          </cell>
          <cell r="D412">
            <v>1074</v>
          </cell>
          <cell r="E412">
            <v>3446</v>
          </cell>
          <cell r="F412">
            <v>1105</v>
          </cell>
          <cell r="G412">
            <v>3419</v>
          </cell>
        </row>
        <row r="413">
          <cell r="B413">
            <v>13051</v>
          </cell>
          <cell r="C413" t="str">
            <v>Chatham County</v>
          </cell>
          <cell r="D413">
            <v>84837</v>
          </cell>
          <cell r="E413">
            <v>45797</v>
          </cell>
          <cell r="F413">
            <v>78247</v>
          </cell>
          <cell r="G413">
            <v>53232</v>
          </cell>
        </row>
        <row r="414">
          <cell r="B414">
            <v>13053</v>
          </cell>
          <cell r="C414" t="str">
            <v>Chattahoochee County</v>
          </cell>
          <cell r="D414">
            <v>656</v>
          </cell>
          <cell r="E414">
            <v>859</v>
          </cell>
          <cell r="F414">
            <v>667</v>
          </cell>
          <cell r="G414">
            <v>880</v>
          </cell>
        </row>
        <row r="415">
          <cell r="B415">
            <v>13055</v>
          </cell>
          <cell r="C415" t="str">
            <v>Chattooga County</v>
          </cell>
          <cell r="D415">
            <v>2480</v>
          </cell>
          <cell r="E415">
            <v>8565</v>
          </cell>
          <cell r="F415">
            <v>1854</v>
          </cell>
          <cell r="G415">
            <v>8064</v>
          </cell>
        </row>
        <row r="416">
          <cell r="B416">
            <v>13057</v>
          </cell>
          <cell r="C416" t="str">
            <v>Cherokee County</v>
          </cell>
          <cell r="D416">
            <v>56975</v>
          </cell>
          <cell r="E416">
            <v>115829</v>
          </cell>
          <cell r="F416">
            <v>42779</v>
          </cell>
          <cell r="G416">
            <v>99585</v>
          </cell>
        </row>
        <row r="417">
          <cell r="B417">
            <v>13059</v>
          </cell>
          <cell r="C417" t="str">
            <v>Clarke County</v>
          </cell>
          <cell r="D417">
            <v>39487</v>
          </cell>
          <cell r="E417">
            <v>13779</v>
          </cell>
          <cell r="F417">
            <v>36055</v>
          </cell>
          <cell r="G417">
            <v>14450</v>
          </cell>
        </row>
        <row r="418">
          <cell r="B418">
            <v>13061</v>
          </cell>
          <cell r="C418" t="str">
            <v>Clay County</v>
          </cell>
          <cell r="D418">
            <v>753</v>
          </cell>
          <cell r="E418">
            <v>407</v>
          </cell>
          <cell r="F418">
            <v>791</v>
          </cell>
          <cell r="G418">
            <v>637</v>
          </cell>
        </row>
        <row r="419">
          <cell r="B419">
            <v>13063</v>
          </cell>
          <cell r="C419" t="str">
            <v>Clayton County</v>
          </cell>
          <cell r="D419">
            <v>105274</v>
          </cell>
          <cell r="E419">
            <v>17783</v>
          </cell>
          <cell r="F419">
            <v>95466</v>
          </cell>
          <cell r="G419">
            <v>15811</v>
          </cell>
        </row>
        <row r="420">
          <cell r="B420">
            <v>13065</v>
          </cell>
          <cell r="C420" t="str">
            <v>Clinch County</v>
          </cell>
          <cell r="D420">
            <v>778</v>
          </cell>
          <cell r="E420">
            <v>1871</v>
          </cell>
          <cell r="F420">
            <v>744</v>
          </cell>
          <cell r="G420">
            <v>2105</v>
          </cell>
        </row>
        <row r="421">
          <cell r="B421">
            <v>13067</v>
          </cell>
          <cell r="C421" t="str">
            <v>Cobb County</v>
          </cell>
          <cell r="D421">
            <v>265092</v>
          </cell>
          <cell r="E421">
            <v>170266</v>
          </cell>
          <cell r="F421">
            <v>221847</v>
          </cell>
          <cell r="G421">
            <v>165436</v>
          </cell>
        </row>
        <row r="422">
          <cell r="B422">
            <v>13069</v>
          </cell>
          <cell r="C422" t="str">
            <v>Coffee County</v>
          </cell>
          <cell r="D422">
            <v>3974</v>
          </cell>
          <cell r="E422">
            <v>10447</v>
          </cell>
          <cell r="F422">
            <v>4511</v>
          </cell>
          <cell r="G422">
            <v>10578</v>
          </cell>
        </row>
        <row r="423">
          <cell r="B423">
            <v>13071</v>
          </cell>
          <cell r="C423" t="str">
            <v>Colquitt County</v>
          </cell>
          <cell r="D423">
            <v>3663</v>
          </cell>
          <cell r="E423">
            <v>9738</v>
          </cell>
          <cell r="F423">
            <v>4190</v>
          </cell>
          <cell r="G423">
            <v>11777</v>
          </cell>
        </row>
        <row r="424">
          <cell r="B424">
            <v>13073</v>
          </cell>
          <cell r="C424" t="str">
            <v>Columbia County</v>
          </cell>
          <cell r="D424">
            <v>37259</v>
          </cell>
          <cell r="E424">
            <v>55367</v>
          </cell>
          <cell r="F424">
            <v>29232</v>
          </cell>
          <cell r="G424">
            <v>50013</v>
          </cell>
        </row>
        <row r="425">
          <cell r="B425">
            <v>13075</v>
          </cell>
          <cell r="C425" t="str">
            <v>Cook County</v>
          </cell>
          <cell r="D425">
            <v>1777</v>
          </cell>
          <cell r="E425">
            <v>4679</v>
          </cell>
          <cell r="F425">
            <v>2059</v>
          </cell>
          <cell r="G425">
            <v>4900</v>
          </cell>
        </row>
        <row r="426">
          <cell r="B426">
            <v>13077</v>
          </cell>
          <cell r="C426" t="str">
            <v>Coweta County</v>
          </cell>
          <cell r="D426">
            <v>28852</v>
          </cell>
          <cell r="E426">
            <v>59038</v>
          </cell>
          <cell r="F426">
            <v>24210</v>
          </cell>
          <cell r="G426">
            <v>51501</v>
          </cell>
        </row>
        <row r="427">
          <cell r="B427">
            <v>13079</v>
          </cell>
          <cell r="C427" t="str">
            <v>Crawford County</v>
          </cell>
          <cell r="D427">
            <v>1556</v>
          </cell>
          <cell r="E427">
            <v>4775</v>
          </cell>
          <cell r="F427">
            <v>1615</v>
          </cell>
          <cell r="G427">
            <v>4428</v>
          </cell>
        </row>
        <row r="428">
          <cell r="B428">
            <v>13081</v>
          </cell>
          <cell r="C428" t="str">
            <v>Crisp County</v>
          </cell>
          <cell r="D428">
            <v>2609</v>
          </cell>
          <cell r="E428">
            <v>3852</v>
          </cell>
          <cell r="F428">
            <v>2982</v>
          </cell>
          <cell r="G428">
            <v>4985</v>
          </cell>
        </row>
        <row r="429">
          <cell r="B429">
            <v>13083</v>
          </cell>
          <cell r="C429" t="str">
            <v>Dade County</v>
          </cell>
          <cell r="D429">
            <v>1328</v>
          </cell>
          <cell r="E429">
            <v>6407</v>
          </cell>
          <cell r="F429">
            <v>1261</v>
          </cell>
          <cell r="G429">
            <v>6066</v>
          </cell>
        </row>
        <row r="430">
          <cell r="B430">
            <v>13085</v>
          </cell>
          <cell r="C430" t="str">
            <v>Dawson County</v>
          </cell>
          <cell r="D430">
            <v>2115</v>
          </cell>
          <cell r="E430">
            <v>16358</v>
          </cell>
          <cell r="F430">
            <v>2486</v>
          </cell>
          <cell r="G430">
            <v>13398</v>
          </cell>
        </row>
        <row r="431">
          <cell r="B431">
            <v>13087</v>
          </cell>
          <cell r="C431" t="str">
            <v>Decatur County</v>
          </cell>
          <cell r="D431">
            <v>4435</v>
          </cell>
          <cell r="E431">
            <v>4997</v>
          </cell>
          <cell r="F431">
            <v>4782</v>
          </cell>
          <cell r="G431">
            <v>6755</v>
          </cell>
        </row>
        <row r="432">
          <cell r="B432">
            <v>13089</v>
          </cell>
          <cell r="C432" t="str">
            <v>DeKalb County</v>
          </cell>
          <cell r="D432">
            <v>337950</v>
          </cell>
          <cell r="E432">
            <v>66851</v>
          </cell>
          <cell r="F432">
            <v>308162</v>
          </cell>
          <cell r="G432">
            <v>58377</v>
          </cell>
        </row>
        <row r="433">
          <cell r="B433">
            <v>13091</v>
          </cell>
          <cell r="C433" t="str">
            <v>Dodge County</v>
          </cell>
          <cell r="D433">
            <v>2473</v>
          </cell>
          <cell r="E433">
            <v>4761</v>
          </cell>
          <cell r="F433">
            <v>2172</v>
          </cell>
          <cell r="G433">
            <v>5843</v>
          </cell>
        </row>
        <row r="434">
          <cell r="B434">
            <v>13093</v>
          </cell>
          <cell r="C434" t="str">
            <v>Dooly County</v>
          </cell>
          <cell r="D434">
            <v>1847</v>
          </cell>
          <cell r="E434">
            <v>1539</v>
          </cell>
          <cell r="F434">
            <v>1911</v>
          </cell>
          <cell r="G434">
            <v>2159</v>
          </cell>
        </row>
        <row r="435">
          <cell r="B435">
            <v>13095</v>
          </cell>
          <cell r="C435" t="str">
            <v>Dougherty County</v>
          </cell>
          <cell r="D435">
            <v>25149</v>
          </cell>
          <cell r="E435">
            <v>11954</v>
          </cell>
          <cell r="F435">
            <v>24568</v>
          </cell>
          <cell r="G435">
            <v>10441</v>
          </cell>
        </row>
        <row r="436">
          <cell r="B436">
            <v>13097</v>
          </cell>
          <cell r="C436" t="str">
            <v>Douglas County</v>
          </cell>
          <cell r="D436">
            <v>51621</v>
          </cell>
          <cell r="E436">
            <v>26324</v>
          </cell>
          <cell r="F436">
            <v>42814</v>
          </cell>
          <cell r="G436">
            <v>25454</v>
          </cell>
        </row>
        <row r="437">
          <cell r="B437">
            <v>13099</v>
          </cell>
          <cell r="C437" t="str">
            <v>Early County</v>
          </cell>
          <cell r="D437">
            <v>2094</v>
          </cell>
          <cell r="E437">
            <v>1954</v>
          </cell>
          <cell r="F437">
            <v>2450</v>
          </cell>
          <cell r="G437">
            <v>2710</v>
          </cell>
        </row>
        <row r="438">
          <cell r="B438">
            <v>13101</v>
          </cell>
          <cell r="C438" t="str">
            <v>Echols County</v>
          </cell>
          <cell r="D438">
            <v>218</v>
          </cell>
          <cell r="E438">
            <v>1266</v>
          </cell>
          <cell r="F438">
            <v>167</v>
          </cell>
          <cell r="G438">
            <v>1256</v>
          </cell>
        </row>
        <row r="439">
          <cell r="B439">
            <v>13103</v>
          </cell>
          <cell r="C439" t="str">
            <v>Effingham County</v>
          </cell>
          <cell r="D439">
            <v>8578</v>
          </cell>
          <cell r="E439">
            <v>27670</v>
          </cell>
          <cell r="F439">
            <v>7718</v>
          </cell>
          <cell r="G439">
            <v>23361</v>
          </cell>
        </row>
        <row r="440">
          <cell r="B440">
            <v>13105</v>
          </cell>
          <cell r="C440" t="str">
            <v>Elbert County</v>
          </cell>
          <cell r="D440">
            <v>2813</v>
          </cell>
          <cell r="E440">
            <v>6016</v>
          </cell>
          <cell r="F440">
            <v>2879</v>
          </cell>
          <cell r="G440">
            <v>6226</v>
          </cell>
        </row>
        <row r="441">
          <cell r="B441">
            <v>13107</v>
          </cell>
          <cell r="C441" t="str">
            <v>Emanuel County</v>
          </cell>
          <cell r="D441">
            <v>2755</v>
          </cell>
          <cell r="E441">
            <v>5600</v>
          </cell>
          <cell r="F441">
            <v>2886</v>
          </cell>
          <cell r="G441">
            <v>6553</v>
          </cell>
        </row>
        <row r="442">
          <cell r="B442">
            <v>13109</v>
          </cell>
          <cell r="C442" t="str">
            <v>Evans County</v>
          </cell>
          <cell r="D442">
            <v>1201</v>
          </cell>
          <cell r="E442">
            <v>2480</v>
          </cell>
          <cell r="F442">
            <v>1324</v>
          </cell>
          <cell r="G442">
            <v>2888</v>
          </cell>
        </row>
        <row r="443">
          <cell r="B443">
            <v>13111</v>
          </cell>
          <cell r="C443" t="str">
            <v>Fannin County</v>
          </cell>
          <cell r="D443">
            <v>2343</v>
          </cell>
          <cell r="E443">
            <v>14449</v>
          </cell>
          <cell r="F443">
            <v>2570</v>
          </cell>
          <cell r="G443">
            <v>12169</v>
          </cell>
        </row>
        <row r="444">
          <cell r="B444">
            <v>13113</v>
          </cell>
          <cell r="C444" t="str">
            <v>Fayette County</v>
          </cell>
          <cell r="D444">
            <v>40453</v>
          </cell>
          <cell r="E444">
            <v>40107</v>
          </cell>
          <cell r="F444">
            <v>33062</v>
          </cell>
          <cell r="G444">
            <v>37956</v>
          </cell>
        </row>
        <row r="445">
          <cell r="B445">
            <v>13115</v>
          </cell>
          <cell r="C445" t="str">
            <v>Floyd County</v>
          </cell>
          <cell r="D445">
            <v>10264</v>
          </cell>
          <cell r="E445">
            <v>28642</v>
          </cell>
          <cell r="F445">
            <v>11917</v>
          </cell>
          <cell r="G445">
            <v>28906</v>
          </cell>
        </row>
        <row r="446">
          <cell r="B446">
            <v>13117</v>
          </cell>
          <cell r="C446" t="str">
            <v>Forsyth County</v>
          </cell>
          <cell r="D446">
            <v>67081</v>
          </cell>
          <cell r="E446">
            <v>99658</v>
          </cell>
          <cell r="F446">
            <v>42208</v>
          </cell>
          <cell r="G446">
            <v>85123</v>
          </cell>
        </row>
        <row r="447">
          <cell r="B447">
            <v>13119</v>
          </cell>
          <cell r="C447" t="str">
            <v>Franklin County</v>
          </cell>
          <cell r="D447">
            <v>1956</v>
          </cell>
          <cell r="E447">
            <v>10342</v>
          </cell>
          <cell r="F447">
            <v>1593</v>
          </cell>
          <cell r="G447">
            <v>9069</v>
          </cell>
        </row>
        <row r="448">
          <cell r="B448">
            <v>13121</v>
          </cell>
          <cell r="C448" t="str">
            <v>Fulton County</v>
          </cell>
          <cell r="D448">
            <v>434504</v>
          </cell>
          <cell r="E448">
            <v>130083</v>
          </cell>
          <cell r="F448">
            <v>380212</v>
          </cell>
          <cell r="G448">
            <v>137247</v>
          </cell>
        </row>
        <row r="449">
          <cell r="B449">
            <v>13123</v>
          </cell>
          <cell r="C449" t="str">
            <v>Gilmer County</v>
          </cell>
          <cell r="D449">
            <v>2275</v>
          </cell>
          <cell r="E449">
            <v>16047</v>
          </cell>
          <cell r="F449">
            <v>2932</v>
          </cell>
          <cell r="G449">
            <v>13429</v>
          </cell>
        </row>
        <row r="450">
          <cell r="B450">
            <v>13125</v>
          </cell>
          <cell r="C450" t="str">
            <v>Glascock County</v>
          </cell>
          <cell r="D450">
            <v>218</v>
          </cell>
          <cell r="E450">
            <v>1225</v>
          </cell>
          <cell r="F450">
            <v>155</v>
          </cell>
          <cell r="G450">
            <v>1402</v>
          </cell>
        </row>
        <row r="451">
          <cell r="B451">
            <v>13127</v>
          </cell>
          <cell r="C451" t="str">
            <v>Glynn County</v>
          </cell>
          <cell r="D451">
            <v>15292</v>
          </cell>
          <cell r="E451">
            <v>26596</v>
          </cell>
          <cell r="F451">
            <v>15882</v>
          </cell>
          <cell r="G451">
            <v>25617</v>
          </cell>
        </row>
        <row r="452">
          <cell r="B452">
            <v>13129</v>
          </cell>
          <cell r="C452" t="str">
            <v>Gordon County</v>
          </cell>
          <cell r="D452">
            <v>3715</v>
          </cell>
          <cell r="E452">
            <v>22075</v>
          </cell>
          <cell r="F452">
            <v>4384</v>
          </cell>
          <cell r="G452">
            <v>19405</v>
          </cell>
        </row>
        <row r="453">
          <cell r="B453">
            <v>13131</v>
          </cell>
          <cell r="C453" t="str">
            <v>Grady County</v>
          </cell>
          <cell r="D453">
            <v>3070</v>
          </cell>
          <cell r="E453">
            <v>6218</v>
          </cell>
          <cell r="F453">
            <v>3619</v>
          </cell>
          <cell r="G453">
            <v>7034</v>
          </cell>
        </row>
        <row r="454">
          <cell r="B454">
            <v>13133</v>
          </cell>
          <cell r="C454" t="str">
            <v>Greene County</v>
          </cell>
          <cell r="D454">
            <v>3649</v>
          </cell>
          <cell r="E454">
            <v>8098</v>
          </cell>
          <cell r="F454">
            <v>4087</v>
          </cell>
          <cell r="G454">
            <v>7066</v>
          </cell>
        </row>
        <row r="455">
          <cell r="B455">
            <v>13135</v>
          </cell>
          <cell r="C455" t="str">
            <v>Gwinnett County</v>
          </cell>
          <cell r="D455">
            <v>315304</v>
          </cell>
          <cell r="E455">
            <v>176264</v>
          </cell>
          <cell r="F455">
            <v>241994</v>
          </cell>
          <cell r="G455">
            <v>166400</v>
          </cell>
        </row>
        <row r="456">
          <cell r="B456">
            <v>13137</v>
          </cell>
          <cell r="C456" t="str">
            <v>Habersham County</v>
          </cell>
          <cell r="D456">
            <v>2742</v>
          </cell>
          <cell r="E456">
            <v>19006</v>
          </cell>
          <cell r="F456">
            <v>3562</v>
          </cell>
          <cell r="G456">
            <v>16637</v>
          </cell>
        </row>
        <row r="457">
          <cell r="B457">
            <v>13139</v>
          </cell>
          <cell r="C457" t="str">
            <v>Hall County</v>
          </cell>
          <cell r="D457">
            <v>24178</v>
          </cell>
          <cell r="E457">
            <v>73681</v>
          </cell>
          <cell r="F457">
            <v>25033</v>
          </cell>
          <cell r="G457">
            <v>64183</v>
          </cell>
        </row>
        <row r="458">
          <cell r="B458">
            <v>13141</v>
          </cell>
          <cell r="C458" t="str">
            <v>Hancock County</v>
          </cell>
          <cell r="D458">
            <v>2850</v>
          </cell>
          <cell r="E458">
            <v>649</v>
          </cell>
          <cell r="F458">
            <v>2976</v>
          </cell>
          <cell r="G458">
            <v>1154</v>
          </cell>
        </row>
        <row r="459">
          <cell r="B459">
            <v>13143</v>
          </cell>
          <cell r="C459" t="str">
            <v>Haralson County</v>
          </cell>
          <cell r="D459">
            <v>2191</v>
          </cell>
          <cell r="E459">
            <v>13565</v>
          </cell>
          <cell r="F459">
            <v>1791</v>
          </cell>
          <cell r="G459">
            <v>12330</v>
          </cell>
        </row>
        <row r="460">
          <cell r="B460">
            <v>13145</v>
          </cell>
          <cell r="C460" t="str">
            <v>Harris County</v>
          </cell>
          <cell r="D460">
            <v>5598</v>
          </cell>
          <cell r="E460">
            <v>16157</v>
          </cell>
          <cell r="F460">
            <v>5457</v>
          </cell>
          <cell r="G460">
            <v>14319</v>
          </cell>
        </row>
        <row r="461">
          <cell r="B461">
            <v>13147</v>
          </cell>
          <cell r="C461" t="str">
            <v>Hart County</v>
          </cell>
          <cell r="D461">
            <v>3006</v>
          </cell>
          <cell r="E461">
            <v>10581</v>
          </cell>
          <cell r="F461">
            <v>3157</v>
          </cell>
          <cell r="G461">
            <v>9465</v>
          </cell>
        </row>
        <row r="462">
          <cell r="B462">
            <v>13149</v>
          </cell>
          <cell r="C462" t="str">
            <v>Heard County</v>
          </cell>
          <cell r="D462">
            <v>956</v>
          </cell>
          <cell r="E462">
            <v>4903</v>
          </cell>
          <cell r="F462">
            <v>824</v>
          </cell>
          <cell r="G462">
            <v>4519</v>
          </cell>
        </row>
        <row r="463">
          <cell r="B463">
            <v>13151</v>
          </cell>
          <cell r="C463" t="str">
            <v>Henry County</v>
          </cell>
          <cell r="D463">
            <v>95621</v>
          </cell>
          <cell r="E463">
            <v>51815</v>
          </cell>
          <cell r="F463">
            <v>73443</v>
          </cell>
          <cell r="G463">
            <v>48259</v>
          </cell>
        </row>
        <row r="464">
          <cell r="B464">
            <v>13153</v>
          </cell>
          <cell r="C464" t="str">
            <v>Houston County</v>
          </cell>
          <cell r="D464">
            <v>35300</v>
          </cell>
          <cell r="E464">
            <v>44082</v>
          </cell>
          <cell r="F464">
            <v>32239</v>
          </cell>
          <cell r="G464">
            <v>41540</v>
          </cell>
        </row>
        <row r="465">
          <cell r="B465">
            <v>13155</v>
          </cell>
          <cell r="C465" t="str">
            <v>Irwin County</v>
          </cell>
          <cell r="D465">
            <v>1055</v>
          </cell>
          <cell r="E465">
            <v>2490</v>
          </cell>
          <cell r="F465">
            <v>1008</v>
          </cell>
          <cell r="G465">
            <v>3134</v>
          </cell>
        </row>
        <row r="466">
          <cell r="B466">
            <v>13157</v>
          </cell>
          <cell r="C466" t="str">
            <v>Jackson County</v>
          </cell>
          <cell r="D466">
            <v>4871</v>
          </cell>
          <cell r="E466">
            <v>36189</v>
          </cell>
          <cell r="F466">
            <v>7642</v>
          </cell>
          <cell r="G466">
            <v>29502</v>
          </cell>
        </row>
        <row r="467">
          <cell r="B467">
            <v>13159</v>
          </cell>
          <cell r="C467" t="str">
            <v>Jasper County</v>
          </cell>
          <cell r="D467">
            <v>1600</v>
          </cell>
          <cell r="E467">
            <v>6658</v>
          </cell>
          <cell r="F467">
            <v>1761</v>
          </cell>
          <cell r="G467">
            <v>5822</v>
          </cell>
        </row>
        <row r="468">
          <cell r="B468">
            <v>13161</v>
          </cell>
          <cell r="C468" t="str">
            <v>Jeff Davis County</v>
          </cell>
          <cell r="D468">
            <v>1200</v>
          </cell>
          <cell r="E468">
            <v>4549</v>
          </cell>
          <cell r="F468">
            <v>1028</v>
          </cell>
          <cell r="G468">
            <v>4695</v>
          </cell>
        </row>
        <row r="469">
          <cell r="B469">
            <v>13163</v>
          </cell>
          <cell r="C469" t="str">
            <v>Jefferson County</v>
          </cell>
          <cell r="D469">
            <v>3906</v>
          </cell>
          <cell r="E469">
            <v>2599</v>
          </cell>
          <cell r="F469">
            <v>4058</v>
          </cell>
          <cell r="G469">
            <v>3537</v>
          </cell>
        </row>
        <row r="470">
          <cell r="B470">
            <v>13165</v>
          </cell>
          <cell r="C470" t="str">
            <v>Jenkins County</v>
          </cell>
          <cell r="D470">
            <v>1235</v>
          </cell>
          <cell r="E470">
            <v>1613</v>
          </cell>
          <cell r="F470">
            <v>1266</v>
          </cell>
          <cell r="G470">
            <v>2161</v>
          </cell>
        </row>
        <row r="471">
          <cell r="B471">
            <v>13167</v>
          </cell>
          <cell r="C471" t="str">
            <v>Johnson County</v>
          </cell>
          <cell r="D471">
            <v>1183</v>
          </cell>
          <cell r="E471">
            <v>2023</v>
          </cell>
          <cell r="F471">
            <v>1222</v>
          </cell>
          <cell r="G471">
            <v>2850</v>
          </cell>
        </row>
        <row r="472">
          <cell r="B472">
            <v>13169</v>
          </cell>
          <cell r="C472" t="str">
            <v>Jones County</v>
          </cell>
          <cell r="D472">
            <v>4703</v>
          </cell>
          <cell r="E472">
            <v>10708</v>
          </cell>
          <cell r="F472">
            <v>4882</v>
          </cell>
          <cell r="G472">
            <v>9940</v>
          </cell>
        </row>
        <row r="473">
          <cell r="B473">
            <v>13171</v>
          </cell>
          <cell r="C473" t="str">
            <v>Lamar County</v>
          </cell>
          <cell r="D473">
            <v>2345</v>
          </cell>
          <cell r="E473">
            <v>6787</v>
          </cell>
          <cell r="F473">
            <v>2620</v>
          </cell>
          <cell r="G473">
            <v>6331</v>
          </cell>
        </row>
        <row r="474">
          <cell r="B474">
            <v>13173</v>
          </cell>
          <cell r="C474" t="str">
            <v>Lanier County</v>
          </cell>
          <cell r="D474">
            <v>873</v>
          </cell>
          <cell r="E474">
            <v>2595</v>
          </cell>
          <cell r="F474">
            <v>1019</v>
          </cell>
          <cell r="G474">
            <v>2509</v>
          </cell>
        </row>
        <row r="475">
          <cell r="B475">
            <v>13175</v>
          </cell>
          <cell r="C475" t="str">
            <v>Laurens County</v>
          </cell>
          <cell r="D475">
            <v>6940</v>
          </cell>
          <cell r="E475">
            <v>14023</v>
          </cell>
          <cell r="F475">
            <v>8074</v>
          </cell>
          <cell r="G475">
            <v>14493</v>
          </cell>
        </row>
        <row r="476">
          <cell r="B476">
            <v>13177</v>
          </cell>
          <cell r="C476" t="str">
            <v>Lee County</v>
          </cell>
          <cell r="D476">
            <v>4941</v>
          </cell>
          <cell r="E476">
            <v>13270</v>
          </cell>
          <cell r="F476">
            <v>4558</v>
          </cell>
          <cell r="G476">
            <v>12007</v>
          </cell>
        </row>
        <row r="477">
          <cell r="B477">
            <v>13179</v>
          </cell>
          <cell r="C477" t="str">
            <v>Liberty County</v>
          </cell>
          <cell r="D477">
            <v>14609</v>
          </cell>
          <cell r="E477">
            <v>8404</v>
          </cell>
          <cell r="F477">
            <v>13104</v>
          </cell>
          <cell r="G477">
            <v>7959</v>
          </cell>
        </row>
        <row r="478">
          <cell r="B478">
            <v>13181</v>
          </cell>
          <cell r="C478" t="str">
            <v>Lincoln County</v>
          </cell>
          <cell r="D478">
            <v>1352</v>
          </cell>
          <cell r="E478">
            <v>3211</v>
          </cell>
          <cell r="F478">
            <v>1432</v>
          </cell>
          <cell r="G478">
            <v>3173</v>
          </cell>
        </row>
        <row r="479">
          <cell r="B479">
            <v>13183</v>
          </cell>
          <cell r="C479" t="str">
            <v>Long County</v>
          </cell>
          <cell r="D479">
            <v>1380</v>
          </cell>
          <cell r="E479">
            <v>4044</v>
          </cell>
          <cell r="F479">
            <v>2035</v>
          </cell>
          <cell r="G479">
            <v>3527</v>
          </cell>
        </row>
        <row r="480">
          <cell r="B480">
            <v>13185</v>
          </cell>
          <cell r="C480" t="str">
            <v>Lowndes County</v>
          </cell>
          <cell r="D480">
            <v>20734</v>
          </cell>
          <cell r="E480">
            <v>27090</v>
          </cell>
          <cell r="F480">
            <v>20116</v>
          </cell>
          <cell r="G480">
            <v>25692</v>
          </cell>
        </row>
        <row r="481">
          <cell r="B481">
            <v>13187</v>
          </cell>
          <cell r="C481" t="str">
            <v>Lumpkin County</v>
          </cell>
          <cell r="D481">
            <v>2676</v>
          </cell>
          <cell r="E481">
            <v>14237</v>
          </cell>
          <cell r="F481">
            <v>3126</v>
          </cell>
          <cell r="G481">
            <v>12163</v>
          </cell>
        </row>
        <row r="482">
          <cell r="B482">
            <v>13189</v>
          </cell>
          <cell r="C482" t="str">
            <v>McDuffie County</v>
          </cell>
          <cell r="D482">
            <v>4039</v>
          </cell>
          <cell r="E482">
            <v>6046</v>
          </cell>
          <cell r="F482">
            <v>4168</v>
          </cell>
          <cell r="G482">
            <v>6169</v>
          </cell>
        </row>
        <row r="483">
          <cell r="B483">
            <v>13191</v>
          </cell>
          <cell r="C483" t="str">
            <v>McIntosh County</v>
          </cell>
          <cell r="D483">
            <v>2542</v>
          </cell>
          <cell r="E483">
            <v>4231</v>
          </cell>
          <cell r="F483">
            <v>2612</v>
          </cell>
          <cell r="G483">
            <v>4016</v>
          </cell>
        </row>
        <row r="484">
          <cell r="B484">
            <v>13193</v>
          </cell>
          <cell r="C484" t="str">
            <v>Macon County</v>
          </cell>
          <cell r="D484">
            <v>2785</v>
          </cell>
          <cell r="E484">
            <v>1272</v>
          </cell>
          <cell r="F484">
            <v>2858</v>
          </cell>
          <cell r="G484">
            <v>1783</v>
          </cell>
        </row>
        <row r="485">
          <cell r="B485">
            <v>13195</v>
          </cell>
          <cell r="C485" t="str">
            <v>Madison County</v>
          </cell>
          <cell r="D485">
            <v>2568</v>
          </cell>
          <cell r="E485">
            <v>12470</v>
          </cell>
          <cell r="F485">
            <v>3411</v>
          </cell>
          <cell r="G485">
            <v>11326</v>
          </cell>
        </row>
        <row r="486">
          <cell r="B486">
            <v>13197</v>
          </cell>
          <cell r="C486" t="str">
            <v>Marion County</v>
          </cell>
          <cell r="D486">
            <v>1220</v>
          </cell>
          <cell r="E486">
            <v>2275</v>
          </cell>
          <cell r="F486">
            <v>1312</v>
          </cell>
          <cell r="G486">
            <v>2275</v>
          </cell>
        </row>
        <row r="487">
          <cell r="B487">
            <v>13199</v>
          </cell>
          <cell r="C487" t="str">
            <v>Meriwether County</v>
          </cell>
          <cell r="D487">
            <v>3758</v>
          </cell>
          <cell r="E487">
            <v>6146</v>
          </cell>
          <cell r="F487">
            <v>4287</v>
          </cell>
          <cell r="G487">
            <v>6524</v>
          </cell>
        </row>
        <row r="488">
          <cell r="B488">
            <v>13201</v>
          </cell>
          <cell r="C488" t="str">
            <v>Miller County</v>
          </cell>
          <cell r="D488">
            <v>712</v>
          </cell>
          <cell r="E488">
            <v>1521</v>
          </cell>
          <cell r="F488">
            <v>748</v>
          </cell>
          <cell r="G488">
            <v>2066</v>
          </cell>
        </row>
        <row r="489">
          <cell r="B489">
            <v>13205</v>
          </cell>
          <cell r="C489" t="str">
            <v>Mitchell County</v>
          </cell>
          <cell r="D489">
            <v>3411</v>
          </cell>
          <cell r="E489">
            <v>4036</v>
          </cell>
          <cell r="F489">
            <v>3993</v>
          </cell>
          <cell r="G489">
            <v>4935</v>
          </cell>
        </row>
        <row r="490">
          <cell r="B490">
            <v>13207</v>
          </cell>
          <cell r="C490" t="str">
            <v>Monroe County</v>
          </cell>
          <cell r="D490">
            <v>4212</v>
          </cell>
          <cell r="E490">
            <v>12573</v>
          </cell>
          <cell r="F490">
            <v>4385</v>
          </cell>
          <cell r="G490">
            <v>11057</v>
          </cell>
        </row>
        <row r="491">
          <cell r="B491">
            <v>13209</v>
          </cell>
          <cell r="C491" t="str">
            <v>Montgomery County</v>
          </cell>
          <cell r="D491">
            <v>1007</v>
          </cell>
          <cell r="E491">
            <v>2789</v>
          </cell>
          <cell r="F491">
            <v>980</v>
          </cell>
          <cell r="G491">
            <v>2960</v>
          </cell>
        </row>
        <row r="492">
          <cell r="B492">
            <v>13211</v>
          </cell>
          <cell r="C492" t="str">
            <v>Morgan County</v>
          </cell>
          <cell r="D492">
            <v>3086</v>
          </cell>
          <cell r="E492">
            <v>9145</v>
          </cell>
          <cell r="F492">
            <v>3353</v>
          </cell>
          <cell r="G492">
            <v>8231</v>
          </cell>
        </row>
        <row r="493">
          <cell r="B493">
            <v>13213</v>
          </cell>
          <cell r="C493" t="str">
            <v>Murray County</v>
          </cell>
          <cell r="D493">
            <v>2316</v>
          </cell>
          <cell r="E493">
            <v>14879</v>
          </cell>
          <cell r="F493">
            <v>2301</v>
          </cell>
          <cell r="G493">
            <v>12944</v>
          </cell>
        </row>
        <row r="494">
          <cell r="B494">
            <v>13215</v>
          </cell>
          <cell r="C494" t="str">
            <v>Muscogee County</v>
          </cell>
          <cell r="D494">
            <v>50828</v>
          </cell>
          <cell r="E494">
            <v>24835</v>
          </cell>
          <cell r="F494">
            <v>49446</v>
          </cell>
          <cell r="G494">
            <v>30107</v>
          </cell>
        </row>
        <row r="495">
          <cell r="B495">
            <v>13217</v>
          </cell>
          <cell r="C495" t="str">
            <v>Newton County</v>
          </cell>
          <cell r="D495">
            <v>34758</v>
          </cell>
          <cell r="E495">
            <v>25948</v>
          </cell>
          <cell r="F495">
            <v>29789</v>
          </cell>
          <cell r="G495">
            <v>23869</v>
          </cell>
        </row>
        <row r="496">
          <cell r="B496">
            <v>13219</v>
          </cell>
          <cell r="C496" t="str">
            <v>Oconee County</v>
          </cell>
          <cell r="D496">
            <v>9816</v>
          </cell>
          <cell r="E496">
            <v>18920</v>
          </cell>
          <cell r="F496">
            <v>8162</v>
          </cell>
          <cell r="G496">
            <v>16595</v>
          </cell>
        </row>
        <row r="497">
          <cell r="B497">
            <v>13221</v>
          </cell>
          <cell r="C497" t="str">
            <v>Oglethorpe County</v>
          </cell>
          <cell r="D497">
            <v>2153</v>
          </cell>
          <cell r="E497">
            <v>5922</v>
          </cell>
          <cell r="F497">
            <v>2439</v>
          </cell>
          <cell r="G497">
            <v>5592</v>
          </cell>
        </row>
        <row r="498">
          <cell r="B498">
            <v>13223</v>
          </cell>
          <cell r="C498" t="str">
            <v>Paulding County</v>
          </cell>
          <cell r="D498">
            <v>37975</v>
          </cell>
          <cell r="E498">
            <v>63535</v>
          </cell>
          <cell r="F498">
            <v>29695</v>
          </cell>
          <cell r="G498">
            <v>54517</v>
          </cell>
        </row>
        <row r="499">
          <cell r="B499">
            <v>13225</v>
          </cell>
          <cell r="C499" t="str">
            <v>Peach County</v>
          </cell>
          <cell r="D499">
            <v>5858</v>
          </cell>
          <cell r="E499">
            <v>6130</v>
          </cell>
          <cell r="F499">
            <v>5922</v>
          </cell>
          <cell r="G499">
            <v>6506</v>
          </cell>
        </row>
        <row r="500">
          <cell r="B500">
            <v>13227</v>
          </cell>
          <cell r="C500" t="str">
            <v>Pickens County</v>
          </cell>
          <cell r="D500">
            <v>2336</v>
          </cell>
          <cell r="E500">
            <v>16374</v>
          </cell>
          <cell r="F500">
            <v>2824</v>
          </cell>
          <cell r="G500">
            <v>14110</v>
          </cell>
        </row>
        <row r="501">
          <cell r="B501">
            <v>13229</v>
          </cell>
          <cell r="C501" t="str">
            <v>Pierce County</v>
          </cell>
          <cell r="D501">
            <v>1253</v>
          </cell>
          <cell r="E501">
            <v>8715</v>
          </cell>
          <cell r="F501">
            <v>1100</v>
          </cell>
          <cell r="G501">
            <v>7898</v>
          </cell>
        </row>
        <row r="502">
          <cell r="B502">
            <v>13231</v>
          </cell>
          <cell r="C502" t="str">
            <v>Pike County</v>
          </cell>
          <cell r="D502">
            <v>1389</v>
          </cell>
          <cell r="E502">
            <v>10466</v>
          </cell>
          <cell r="F502">
            <v>1505</v>
          </cell>
          <cell r="G502">
            <v>9127</v>
          </cell>
        </row>
        <row r="503">
          <cell r="B503">
            <v>13233</v>
          </cell>
          <cell r="C503" t="str">
            <v>Polk County</v>
          </cell>
          <cell r="D503">
            <v>3788</v>
          </cell>
          <cell r="E503">
            <v>14422</v>
          </cell>
          <cell r="F503">
            <v>3657</v>
          </cell>
          <cell r="G503">
            <v>13587</v>
          </cell>
        </row>
        <row r="504">
          <cell r="B504">
            <v>13235</v>
          </cell>
          <cell r="C504" t="str">
            <v>Pulaski County</v>
          </cell>
          <cell r="D504">
            <v>1302</v>
          </cell>
          <cell r="E504">
            <v>2214</v>
          </cell>
          <cell r="F504">
            <v>1230</v>
          </cell>
          <cell r="G504">
            <v>2815</v>
          </cell>
        </row>
        <row r="505">
          <cell r="B505">
            <v>13237</v>
          </cell>
          <cell r="C505" t="str">
            <v>Putnam County</v>
          </cell>
          <cell r="D505">
            <v>3420</v>
          </cell>
          <cell r="E505">
            <v>9285</v>
          </cell>
          <cell r="F505">
            <v>3448</v>
          </cell>
          <cell r="G505">
            <v>8291</v>
          </cell>
        </row>
        <row r="506">
          <cell r="B506">
            <v>13239</v>
          </cell>
          <cell r="C506" t="str">
            <v>Quitman County</v>
          </cell>
          <cell r="D506">
            <v>486</v>
          </cell>
          <cell r="E506">
            <v>449</v>
          </cell>
          <cell r="F506">
            <v>497</v>
          </cell>
          <cell r="G506">
            <v>604</v>
          </cell>
        </row>
        <row r="507">
          <cell r="B507">
            <v>13241</v>
          </cell>
          <cell r="C507" t="str">
            <v>Rabun County</v>
          </cell>
          <cell r="D507">
            <v>1693</v>
          </cell>
          <cell r="E507">
            <v>8386</v>
          </cell>
          <cell r="F507">
            <v>1984</v>
          </cell>
          <cell r="G507">
            <v>7474</v>
          </cell>
        </row>
        <row r="508">
          <cell r="B508">
            <v>13243</v>
          </cell>
          <cell r="C508" t="str">
            <v>Randolph County</v>
          </cell>
          <cell r="D508">
            <v>1557</v>
          </cell>
          <cell r="E508">
            <v>1078</v>
          </cell>
          <cell r="F508">
            <v>1671</v>
          </cell>
          <cell r="G508">
            <v>1390</v>
          </cell>
        </row>
        <row r="509">
          <cell r="B509">
            <v>13245</v>
          </cell>
          <cell r="C509" t="str">
            <v>Richmond County</v>
          </cell>
          <cell r="D509">
            <v>62291</v>
          </cell>
          <cell r="E509">
            <v>25186</v>
          </cell>
          <cell r="F509">
            <v>59119</v>
          </cell>
          <cell r="G509">
            <v>26780</v>
          </cell>
        </row>
        <row r="510">
          <cell r="B510">
            <v>13247</v>
          </cell>
          <cell r="C510" t="str">
            <v>Rockdale County</v>
          </cell>
          <cell r="D510">
            <v>37491</v>
          </cell>
          <cell r="E510">
            <v>13420</v>
          </cell>
          <cell r="F510">
            <v>31237</v>
          </cell>
          <cell r="G510">
            <v>13014</v>
          </cell>
        </row>
        <row r="511">
          <cell r="B511">
            <v>13249</v>
          </cell>
          <cell r="C511" t="str">
            <v>Schley County</v>
          </cell>
          <cell r="D511">
            <v>465</v>
          </cell>
          <cell r="E511">
            <v>1833</v>
          </cell>
          <cell r="F511">
            <v>462</v>
          </cell>
          <cell r="G511">
            <v>1800</v>
          </cell>
        </row>
        <row r="512">
          <cell r="B512">
            <v>13251</v>
          </cell>
          <cell r="C512" t="str">
            <v>Screven County</v>
          </cell>
          <cell r="D512">
            <v>2464</v>
          </cell>
          <cell r="E512">
            <v>3376</v>
          </cell>
          <cell r="F512">
            <v>2661</v>
          </cell>
          <cell r="G512">
            <v>3915</v>
          </cell>
        </row>
        <row r="513">
          <cell r="B513">
            <v>13253</v>
          </cell>
          <cell r="C513" t="str">
            <v>Seminole County</v>
          </cell>
          <cell r="D513">
            <v>1219</v>
          </cell>
          <cell r="E513">
            <v>2061</v>
          </cell>
          <cell r="F513">
            <v>1256</v>
          </cell>
          <cell r="G513">
            <v>2613</v>
          </cell>
        </row>
        <row r="514">
          <cell r="B514">
            <v>13255</v>
          </cell>
          <cell r="C514" t="str">
            <v>Spalding County</v>
          </cell>
          <cell r="D514">
            <v>10904</v>
          </cell>
          <cell r="E514">
            <v>18627</v>
          </cell>
          <cell r="F514">
            <v>11828</v>
          </cell>
          <cell r="G514">
            <v>18104</v>
          </cell>
        </row>
        <row r="515">
          <cell r="B515">
            <v>13257</v>
          </cell>
          <cell r="C515" t="str">
            <v>Stephens County</v>
          </cell>
          <cell r="D515">
            <v>2666</v>
          </cell>
          <cell r="E515">
            <v>9654</v>
          </cell>
          <cell r="F515">
            <v>2386</v>
          </cell>
          <cell r="G515">
            <v>9367</v>
          </cell>
        </row>
        <row r="516">
          <cell r="B516">
            <v>13259</v>
          </cell>
          <cell r="C516" t="str">
            <v>Stewart County</v>
          </cell>
          <cell r="D516">
            <v>1190</v>
          </cell>
          <cell r="E516">
            <v>710</v>
          </cell>
          <cell r="F516">
            <v>1182</v>
          </cell>
          <cell r="G516">
            <v>801</v>
          </cell>
        </row>
        <row r="517">
          <cell r="B517">
            <v>13261</v>
          </cell>
          <cell r="C517" t="str">
            <v>Sumter County</v>
          </cell>
          <cell r="D517">
            <v>6000</v>
          </cell>
          <cell r="E517">
            <v>4841</v>
          </cell>
          <cell r="F517">
            <v>6314</v>
          </cell>
          <cell r="G517">
            <v>5733</v>
          </cell>
        </row>
        <row r="518">
          <cell r="B518">
            <v>13263</v>
          </cell>
          <cell r="C518" t="str">
            <v>Talbot County</v>
          </cell>
          <cell r="D518">
            <v>2066</v>
          </cell>
          <cell r="E518">
            <v>1205</v>
          </cell>
          <cell r="F518">
            <v>2114</v>
          </cell>
          <cell r="G518">
            <v>1392</v>
          </cell>
        </row>
        <row r="519">
          <cell r="B519">
            <v>13265</v>
          </cell>
          <cell r="C519" t="str">
            <v>Taliaferro County</v>
          </cell>
          <cell r="D519">
            <v>620</v>
          </cell>
          <cell r="E519">
            <v>301</v>
          </cell>
          <cell r="F519">
            <v>561</v>
          </cell>
          <cell r="G519">
            <v>360</v>
          </cell>
        </row>
        <row r="520">
          <cell r="B520">
            <v>13267</v>
          </cell>
          <cell r="C520" t="str">
            <v>Tattnall County</v>
          </cell>
          <cell r="D520">
            <v>1964</v>
          </cell>
          <cell r="E520">
            <v>5239</v>
          </cell>
          <cell r="F520">
            <v>2062</v>
          </cell>
          <cell r="G520">
            <v>6054</v>
          </cell>
        </row>
        <row r="521">
          <cell r="B521">
            <v>13269</v>
          </cell>
          <cell r="C521" t="str">
            <v>Taylor County</v>
          </cell>
          <cell r="D521">
            <v>1358</v>
          </cell>
          <cell r="E521">
            <v>1948</v>
          </cell>
          <cell r="F521">
            <v>1388</v>
          </cell>
          <cell r="G521">
            <v>2420</v>
          </cell>
        </row>
        <row r="522">
          <cell r="B522">
            <v>13271</v>
          </cell>
          <cell r="C522" t="str">
            <v>Telfair County</v>
          </cell>
          <cell r="D522">
            <v>1789</v>
          </cell>
          <cell r="E522">
            <v>2099</v>
          </cell>
          <cell r="F522">
            <v>1488</v>
          </cell>
          <cell r="G522">
            <v>2825</v>
          </cell>
        </row>
        <row r="523">
          <cell r="B523">
            <v>13273</v>
          </cell>
          <cell r="C523" t="str">
            <v>Terrell County</v>
          </cell>
          <cell r="D523">
            <v>2096</v>
          </cell>
          <cell r="E523">
            <v>1448</v>
          </cell>
          <cell r="F523">
            <v>2376</v>
          </cell>
          <cell r="G523">
            <v>2004</v>
          </cell>
        </row>
        <row r="524">
          <cell r="B524">
            <v>13275</v>
          </cell>
          <cell r="C524" t="str">
            <v>Thomas County</v>
          </cell>
          <cell r="D524">
            <v>8349</v>
          </cell>
          <cell r="E524">
            <v>12108</v>
          </cell>
          <cell r="F524">
            <v>8708</v>
          </cell>
          <cell r="G524">
            <v>12969</v>
          </cell>
        </row>
        <row r="525">
          <cell r="B525">
            <v>13277</v>
          </cell>
          <cell r="C525" t="str">
            <v>Tift County</v>
          </cell>
          <cell r="D525">
            <v>4364</v>
          </cell>
          <cell r="E525">
            <v>10516</v>
          </cell>
          <cell r="F525">
            <v>5318</v>
          </cell>
          <cell r="G525">
            <v>10784</v>
          </cell>
        </row>
        <row r="526">
          <cell r="B526">
            <v>13279</v>
          </cell>
          <cell r="C526" t="str">
            <v>Toombs County</v>
          </cell>
          <cell r="D526">
            <v>2512</v>
          </cell>
          <cell r="E526">
            <v>7255</v>
          </cell>
          <cell r="F526">
            <v>2938</v>
          </cell>
          <cell r="G526">
            <v>7873</v>
          </cell>
        </row>
        <row r="527">
          <cell r="B527">
            <v>13281</v>
          </cell>
          <cell r="C527" t="str">
            <v>Towns County</v>
          </cell>
          <cell r="D527">
            <v>1323</v>
          </cell>
          <cell r="E527">
            <v>7400</v>
          </cell>
          <cell r="F527">
            <v>1550</v>
          </cell>
          <cell r="G527">
            <v>6384</v>
          </cell>
        </row>
        <row r="528">
          <cell r="B528">
            <v>13283</v>
          </cell>
          <cell r="C528" t="str">
            <v>Treutlen County</v>
          </cell>
          <cell r="D528">
            <v>952</v>
          </cell>
          <cell r="E528">
            <v>1898</v>
          </cell>
          <cell r="F528">
            <v>952</v>
          </cell>
          <cell r="G528">
            <v>2101</v>
          </cell>
        </row>
        <row r="529">
          <cell r="B529">
            <v>13285</v>
          </cell>
          <cell r="C529" t="str">
            <v>Troup County</v>
          </cell>
          <cell r="D529">
            <v>10701</v>
          </cell>
          <cell r="E529">
            <v>18314</v>
          </cell>
          <cell r="F529">
            <v>11577</v>
          </cell>
          <cell r="G529">
            <v>18142</v>
          </cell>
        </row>
        <row r="530">
          <cell r="B530">
            <v>13287</v>
          </cell>
          <cell r="C530" t="str">
            <v>Turner County</v>
          </cell>
          <cell r="D530">
            <v>1302</v>
          </cell>
          <cell r="E530">
            <v>1572</v>
          </cell>
          <cell r="F530">
            <v>1409</v>
          </cell>
          <cell r="G530">
            <v>2349</v>
          </cell>
        </row>
        <row r="531">
          <cell r="B531">
            <v>13289</v>
          </cell>
          <cell r="C531" t="str">
            <v>Twiggs County</v>
          </cell>
          <cell r="D531">
            <v>2029</v>
          </cell>
          <cell r="E531">
            <v>2073</v>
          </cell>
          <cell r="F531">
            <v>2044</v>
          </cell>
          <cell r="G531">
            <v>2370</v>
          </cell>
        </row>
        <row r="532">
          <cell r="B532">
            <v>13291</v>
          </cell>
          <cell r="C532" t="str">
            <v>Union County</v>
          </cell>
          <cell r="D532">
            <v>2068</v>
          </cell>
          <cell r="E532">
            <v>15132</v>
          </cell>
          <cell r="F532">
            <v>2800</v>
          </cell>
          <cell r="G532">
            <v>12650</v>
          </cell>
        </row>
        <row r="533">
          <cell r="B533">
            <v>13293</v>
          </cell>
          <cell r="C533" t="str">
            <v>Upson County</v>
          </cell>
          <cell r="D533">
            <v>3581</v>
          </cell>
          <cell r="E533">
            <v>8100</v>
          </cell>
          <cell r="F533">
            <v>4203</v>
          </cell>
          <cell r="G533">
            <v>8606</v>
          </cell>
        </row>
        <row r="534">
          <cell r="B534">
            <v>13295</v>
          </cell>
          <cell r="C534" t="str">
            <v>Walker County</v>
          </cell>
          <cell r="D534">
            <v>5449</v>
          </cell>
          <cell r="E534">
            <v>24602</v>
          </cell>
          <cell r="F534">
            <v>5770</v>
          </cell>
          <cell r="G534">
            <v>23173</v>
          </cell>
        </row>
        <row r="535">
          <cell r="B535">
            <v>13297</v>
          </cell>
          <cell r="C535" t="str">
            <v>Walton County</v>
          </cell>
          <cell r="D535">
            <v>13646</v>
          </cell>
          <cell r="E535">
            <v>43713</v>
          </cell>
          <cell r="F535">
            <v>12683</v>
          </cell>
          <cell r="G535">
            <v>37839</v>
          </cell>
        </row>
        <row r="536">
          <cell r="B536">
            <v>13299</v>
          </cell>
          <cell r="C536" t="str">
            <v>Ware County</v>
          </cell>
          <cell r="D536">
            <v>4195</v>
          </cell>
          <cell r="E536">
            <v>8564</v>
          </cell>
          <cell r="F536">
            <v>4169</v>
          </cell>
          <cell r="G536">
            <v>9903</v>
          </cell>
        </row>
        <row r="537">
          <cell r="B537">
            <v>13301</v>
          </cell>
          <cell r="C537" t="str">
            <v>Warren County</v>
          </cell>
          <cell r="D537">
            <v>1430</v>
          </cell>
          <cell r="E537">
            <v>847</v>
          </cell>
          <cell r="F537">
            <v>1468</v>
          </cell>
          <cell r="G537">
            <v>1166</v>
          </cell>
        </row>
        <row r="538">
          <cell r="B538">
            <v>13303</v>
          </cell>
          <cell r="C538" t="str">
            <v>Washington County</v>
          </cell>
          <cell r="D538">
            <v>4506</v>
          </cell>
          <cell r="E538">
            <v>3924</v>
          </cell>
          <cell r="F538">
            <v>4743</v>
          </cell>
          <cell r="G538">
            <v>4668</v>
          </cell>
        </row>
        <row r="539">
          <cell r="B539">
            <v>13305</v>
          </cell>
          <cell r="C539" t="str">
            <v>Wayne County</v>
          </cell>
          <cell r="D539">
            <v>2585</v>
          </cell>
          <cell r="E539">
            <v>10279</v>
          </cell>
          <cell r="F539">
            <v>2688</v>
          </cell>
          <cell r="G539">
            <v>9987</v>
          </cell>
        </row>
        <row r="540">
          <cell r="B540">
            <v>13307</v>
          </cell>
          <cell r="C540" t="str">
            <v>Webster County</v>
          </cell>
          <cell r="D540">
            <v>582</v>
          </cell>
          <cell r="E540">
            <v>541</v>
          </cell>
          <cell r="F540">
            <v>640</v>
          </cell>
          <cell r="G540">
            <v>748</v>
          </cell>
        </row>
        <row r="541">
          <cell r="B541">
            <v>13309</v>
          </cell>
          <cell r="C541" t="str">
            <v>Wheeler County</v>
          </cell>
          <cell r="D541">
            <v>791</v>
          </cell>
          <cell r="E541">
            <v>1304</v>
          </cell>
          <cell r="F541">
            <v>689</v>
          </cell>
          <cell r="G541">
            <v>1583</v>
          </cell>
        </row>
        <row r="542">
          <cell r="B542">
            <v>13311</v>
          </cell>
          <cell r="C542" t="str">
            <v>White County</v>
          </cell>
          <cell r="D542">
            <v>1920</v>
          </cell>
          <cell r="E542">
            <v>14180</v>
          </cell>
          <cell r="F542">
            <v>2411</v>
          </cell>
          <cell r="G542">
            <v>12222</v>
          </cell>
        </row>
        <row r="543">
          <cell r="B543">
            <v>13313</v>
          </cell>
          <cell r="C543" t="str">
            <v>Whitfield County</v>
          </cell>
          <cell r="D543">
            <v>7682</v>
          </cell>
          <cell r="E543">
            <v>27328</v>
          </cell>
          <cell r="F543">
            <v>10680</v>
          </cell>
          <cell r="G543">
            <v>25644</v>
          </cell>
        </row>
        <row r="544">
          <cell r="B544">
            <v>13315</v>
          </cell>
          <cell r="C544" t="str">
            <v>Wilcox County</v>
          </cell>
          <cell r="D544">
            <v>1016</v>
          </cell>
          <cell r="E544">
            <v>1641</v>
          </cell>
          <cell r="F544">
            <v>861</v>
          </cell>
          <cell r="G544">
            <v>2402</v>
          </cell>
        </row>
        <row r="545">
          <cell r="B545">
            <v>13317</v>
          </cell>
          <cell r="C545" t="str">
            <v>Wilkes County</v>
          </cell>
          <cell r="D545">
            <v>1940</v>
          </cell>
          <cell r="E545">
            <v>2420</v>
          </cell>
          <cell r="F545">
            <v>2160</v>
          </cell>
          <cell r="G545">
            <v>2823</v>
          </cell>
        </row>
        <row r="546">
          <cell r="B546">
            <v>13319</v>
          </cell>
          <cell r="C546" t="str">
            <v>Wilkinson County</v>
          </cell>
          <cell r="D546">
            <v>2022</v>
          </cell>
          <cell r="E546">
            <v>1872</v>
          </cell>
          <cell r="F546">
            <v>2074</v>
          </cell>
          <cell r="G546">
            <v>2665</v>
          </cell>
        </row>
        <row r="547">
          <cell r="B547">
            <v>13321</v>
          </cell>
          <cell r="C547" t="str">
            <v>Worth County</v>
          </cell>
          <cell r="D547">
            <v>2118</v>
          </cell>
          <cell r="E547">
            <v>6370</v>
          </cell>
          <cell r="F547">
            <v>2395</v>
          </cell>
          <cell r="G547">
            <v>6830</v>
          </cell>
        </row>
        <row r="548">
          <cell r="B548">
            <v>15001</v>
          </cell>
          <cell r="C548" t="str">
            <v>Hawaii County</v>
          </cell>
          <cell r="D548">
            <v>62243</v>
          </cell>
          <cell r="E548">
            <v>21851</v>
          </cell>
          <cell r="F548">
            <v>58731</v>
          </cell>
          <cell r="G548">
            <v>26897</v>
          </cell>
        </row>
        <row r="549">
          <cell r="B549">
            <v>15003</v>
          </cell>
          <cell r="C549" t="str">
            <v>Honolulu County</v>
          </cell>
          <cell r="D549">
            <v>231400</v>
          </cell>
          <cell r="E549">
            <v>114999</v>
          </cell>
          <cell r="F549">
            <v>238869</v>
          </cell>
          <cell r="G549">
            <v>136259</v>
          </cell>
        </row>
        <row r="550">
          <cell r="B550">
            <v>15007</v>
          </cell>
          <cell r="C550" t="str">
            <v>Kauai County</v>
          </cell>
          <cell r="D550">
            <v>21379</v>
          </cell>
          <cell r="E550">
            <v>8779</v>
          </cell>
          <cell r="F550">
            <v>21225</v>
          </cell>
          <cell r="G550">
            <v>11582</v>
          </cell>
        </row>
        <row r="551">
          <cell r="B551">
            <v>15009</v>
          </cell>
          <cell r="C551" t="str">
            <v>Maui County</v>
          </cell>
          <cell r="D551">
            <v>51400</v>
          </cell>
          <cell r="E551">
            <v>18093</v>
          </cell>
          <cell r="F551">
            <v>47305</v>
          </cell>
          <cell r="G551">
            <v>22126</v>
          </cell>
        </row>
        <row r="552">
          <cell r="B552">
            <v>16001</v>
          </cell>
          <cell r="C552" t="str">
            <v>Ada County</v>
          </cell>
          <cell r="D552">
            <v>143094</v>
          </cell>
          <cell r="E552">
            <v>143342</v>
          </cell>
          <cell r="F552">
            <v>120539</v>
          </cell>
          <cell r="G552">
            <v>130699</v>
          </cell>
        </row>
        <row r="553">
          <cell r="B553">
            <v>16003</v>
          </cell>
          <cell r="C553" t="str">
            <v>Adams County</v>
          </cell>
          <cell r="D553">
            <v>536</v>
          </cell>
          <cell r="E553">
            <v>1909</v>
          </cell>
          <cell r="F553">
            <v>591</v>
          </cell>
          <cell r="G553">
            <v>1941</v>
          </cell>
        </row>
        <row r="554">
          <cell r="B554">
            <v>16005</v>
          </cell>
          <cell r="C554" t="str">
            <v>Bannock County</v>
          </cell>
          <cell r="D554">
            <v>12539</v>
          </cell>
          <cell r="E554">
            <v>22291</v>
          </cell>
          <cell r="F554">
            <v>14682</v>
          </cell>
          <cell r="G554">
            <v>23331</v>
          </cell>
        </row>
        <row r="555">
          <cell r="B555">
            <v>16007</v>
          </cell>
          <cell r="C555" t="str">
            <v>Bear Lake County</v>
          </cell>
          <cell r="D555">
            <v>416</v>
          </cell>
          <cell r="E555">
            <v>2581</v>
          </cell>
          <cell r="F555">
            <v>350</v>
          </cell>
          <cell r="G555">
            <v>2914</v>
          </cell>
        </row>
        <row r="556">
          <cell r="B556">
            <v>16009</v>
          </cell>
          <cell r="C556" t="str">
            <v>Benewah County</v>
          </cell>
          <cell r="D556">
            <v>1159</v>
          </cell>
          <cell r="E556">
            <v>4109</v>
          </cell>
          <cell r="F556">
            <v>977</v>
          </cell>
          <cell r="G556">
            <v>3878</v>
          </cell>
        </row>
        <row r="557">
          <cell r="B557">
            <v>16011</v>
          </cell>
          <cell r="C557" t="str">
            <v>Bingham County</v>
          </cell>
          <cell r="D557">
            <v>3679</v>
          </cell>
          <cell r="E557">
            <v>14556</v>
          </cell>
          <cell r="F557">
            <v>4124</v>
          </cell>
          <cell r="G557">
            <v>15295</v>
          </cell>
        </row>
        <row r="558">
          <cell r="B558">
            <v>16013</v>
          </cell>
          <cell r="C558" t="str">
            <v>Blaine County</v>
          </cell>
          <cell r="D558">
            <v>10021</v>
          </cell>
          <cell r="E558">
            <v>3931</v>
          </cell>
          <cell r="F558">
            <v>8919</v>
          </cell>
          <cell r="G558">
            <v>4031</v>
          </cell>
        </row>
        <row r="559">
          <cell r="B559">
            <v>16015</v>
          </cell>
          <cell r="C559" t="str">
            <v>Boise County</v>
          </cell>
          <cell r="D559">
            <v>1167</v>
          </cell>
          <cell r="E559">
            <v>3871</v>
          </cell>
          <cell r="F559">
            <v>1204</v>
          </cell>
          <cell r="G559">
            <v>3485</v>
          </cell>
        </row>
        <row r="560">
          <cell r="B560">
            <v>16017</v>
          </cell>
          <cell r="C560" t="str">
            <v>Bonner County</v>
          </cell>
          <cell r="D560">
            <v>7555</v>
          </cell>
          <cell r="E560">
            <v>20771</v>
          </cell>
          <cell r="F560">
            <v>8310</v>
          </cell>
          <cell r="G560">
            <v>18369</v>
          </cell>
        </row>
        <row r="561">
          <cell r="B561">
            <v>16019</v>
          </cell>
          <cell r="C561" t="str">
            <v>Bonneville County</v>
          </cell>
          <cell r="D561">
            <v>12122</v>
          </cell>
          <cell r="E561">
            <v>37491</v>
          </cell>
          <cell r="F561">
            <v>14254</v>
          </cell>
          <cell r="G561">
            <v>37805</v>
          </cell>
        </row>
        <row r="562">
          <cell r="B562">
            <v>16021</v>
          </cell>
          <cell r="C562" t="str">
            <v>Boundary County</v>
          </cell>
          <cell r="D562">
            <v>1151</v>
          </cell>
          <cell r="E562">
            <v>5670</v>
          </cell>
          <cell r="F562">
            <v>1220</v>
          </cell>
          <cell r="G562">
            <v>4937</v>
          </cell>
        </row>
        <row r="563">
          <cell r="B563">
            <v>16023</v>
          </cell>
          <cell r="C563" t="str">
            <v>Butte County</v>
          </cell>
          <cell r="D563">
            <v>247</v>
          </cell>
          <cell r="E563">
            <v>1081</v>
          </cell>
          <cell r="F563">
            <v>188</v>
          </cell>
          <cell r="G563">
            <v>1202</v>
          </cell>
        </row>
        <row r="564">
          <cell r="B564">
            <v>16025</v>
          </cell>
          <cell r="C564" t="str">
            <v>Camas County</v>
          </cell>
          <cell r="D564">
            <v>143</v>
          </cell>
          <cell r="E564">
            <v>476</v>
          </cell>
          <cell r="F564">
            <v>149</v>
          </cell>
          <cell r="G564">
            <v>507</v>
          </cell>
        </row>
        <row r="565">
          <cell r="B565">
            <v>16027</v>
          </cell>
          <cell r="C565" t="str">
            <v>Canyon County</v>
          </cell>
          <cell r="D565">
            <v>27021</v>
          </cell>
          <cell r="E565">
            <v>70445</v>
          </cell>
          <cell r="F565">
            <v>25881</v>
          </cell>
          <cell r="G565">
            <v>61759</v>
          </cell>
        </row>
        <row r="566">
          <cell r="B566">
            <v>16029</v>
          </cell>
          <cell r="C566" t="str">
            <v>Caribou County</v>
          </cell>
          <cell r="D566">
            <v>540</v>
          </cell>
          <cell r="E566">
            <v>2708</v>
          </cell>
          <cell r="F566">
            <v>431</v>
          </cell>
          <cell r="G566">
            <v>2906</v>
          </cell>
        </row>
        <row r="567">
          <cell r="B567">
            <v>16031</v>
          </cell>
          <cell r="C567" t="str">
            <v>Cassia County</v>
          </cell>
          <cell r="D567">
            <v>1413</v>
          </cell>
          <cell r="E567">
            <v>7366</v>
          </cell>
          <cell r="F567">
            <v>1464</v>
          </cell>
          <cell r="G567">
            <v>7907</v>
          </cell>
        </row>
        <row r="568">
          <cell r="B568">
            <v>16033</v>
          </cell>
          <cell r="C568" t="str">
            <v>Clark County</v>
          </cell>
          <cell r="D568">
            <v>70</v>
          </cell>
          <cell r="E568">
            <v>274</v>
          </cell>
          <cell r="F568">
            <v>41</v>
          </cell>
          <cell r="G568">
            <v>264</v>
          </cell>
        </row>
        <row r="569">
          <cell r="B569">
            <v>16035</v>
          </cell>
          <cell r="C569" t="str">
            <v>Clearwater County</v>
          </cell>
          <cell r="D569">
            <v>954</v>
          </cell>
          <cell r="E569">
            <v>3374</v>
          </cell>
          <cell r="F569">
            <v>877</v>
          </cell>
          <cell r="G569">
            <v>3453</v>
          </cell>
        </row>
        <row r="570">
          <cell r="B570">
            <v>16037</v>
          </cell>
          <cell r="C570" t="str">
            <v>Custer County</v>
          </cell>
          <cell r="D570">
            <v>530</v>
          </cell>
          <cell r="E570">
            <v>2023</v>
          </cell>
          <cell r="F570">
            <v>603</v>
          </cell>
          <cell r="G570">
            <v>2089</v>
          </cell>
        </row>
        <row r="571">
          <cell r="B571">
            <v>16039</v>
          </cell>
          <cell r="C571" t="str">
            <v>Elmore County</v>
          </cell>
          <cell r="D571">
            <v>2073</v>
          </cell>
          <cell r="E571">
            <v>7464</v>
          </cell>
          <cell r="F571">
            <v>2601</v>
          </cell>
          <cell r="G571">
            <v>7246</v>
          </cell>
        </row>
        <row r="572">
          <cell r="B572">
            <v>16041</v>
          </cell>
          <cell r="C572" t="str">
            <v>Franklin County</v>
          </cell>
          <cell r="D572">
            <v>653</v>
          </cell>
          <cell r="E572">
            <v>5539</v>
          </cell>
          <cell r="F572">
            <v>657</v>
          </cell>
          <cell r="G572">
            <v>5845</v>
          </cell>
        </row>
        <row r="573">
          <cell r="B573">
            <v>16043</v>
          </cell>
          <cell r="C573" t="str">
            <v>Fremont County</v>
          </cell>
          <cell r="D573">
            <v>985</v>
          </cell>
          <cell r="E573">
            <v>5320</v>
          </cell>
          <cell r="F573">
            <v>998</v>
          </cell>
          <cell r="G573">
            <v>5548</v>
          </cell>
        </row>
        <row r="574">
          <cell r="B574">
            <v>16045</v>
          </cell>
          <cell r="C574" t="str">
            <v>Gem County</v>
          </cell>
          <cell r="D574">
            <v>1692</v>
          </cell>
          <cell r="E574">
            <v>8856</v>
          </cell>
          <cell r="F574">
            <v>1803</v>
          </cell>
          <cell r="G574">
            <v>7951</v>
          </cell>
        </row>
        <row r="575">
          <cell r="B575">
            <v>16047</v>
          </cell>
          <cell r="C575" t="str">
            <v>Gooding County</v>
          </cell>
          <cell r="D575">
            <v>1377</v>
          </cell>
          <cell r="E575">
            <v>4362</v>
          </cell>
          <cell r="F575">
            <v>1256</v>
          </cell>
          <cell r="G575">
            <v>4659</v>
          </cell>
        </row>
        <row r="576">
          <cell r="B576">
            <v>16049</v>
          </cell>
          <cell r="C576" t="str">
            <v>Idaho County</v>
          </cell>
          <cell r="D576">
            <v>1700</v>
          </cell>
          <cell r="E576">
            <v>8146</v>
          </cell>
          <cell r="F576">
            <v>1561</v>
          </cell>
          <cell r="G576">
            <v>7826</v>
          </cell>
        </row>
        <row r="577">
          <cell r="B577">
            <v>16051</v>
          </cell>
          <cell r="C577" t="str">
            <v>Jefferson County</v>
          </cell>
          <cell r="D577">
            <v>1274</v>
          </cell>
          <cell r="E577">
            <v>12883</v>
          </cell>
          <cell r="F577">
            <v>1661</v>
          </cell>
          <cell r="G577">
            <v>12099</v>
          </cell>
        </row>
        <row r="578">
          <cell r="B578">
            <v>16053</v>
          </cell>
          <cell r="C578" t="str">
            <v>Jerome County</v>
          </cell>
          <cell r="D578">
            <v>1650</v>
          </cell>
          <cell r="E578">
            <v>5318</v>
          </cell>
          <cell r="F578">
            <v>1893</v>
          </cell>
          <cell r="G578">
            <v>5734</v>
          </cell>
        </row>
        <row r="579">
          <cell r="B579">
            <v>16055</v>
          </cell>
          <cell r="C579" t="str">
            <v>Kootenai County</v>
          </cell>
          <cell r="D579">
            <v>25405</v>
          </cell>
          <cell r="E579">
            <v>75039</v>
          </cell>
          <cell r="F579">
            <v>24312</v>
          </cell>
          <cell r="G579">
            <v>62837</v>
          </cell>
        </row>
        <row r="580">
          <cell r="B580">
            <v>16057</v>
          </cell>
          <cell r="C580" t="str">
            <v>Latah County</v>
          </cell>
          <cell r="D580">
            <v>10043</v>
          </cell>
          <cell r="E580">
            <v>9109</v>
          </cell>
          <cell r="F580">
            <v>10236</v>
          </cell>
          <cell r="G580">
            <v>9472</v>
          </cell>
        </row>
        <row r="581">
          <cell r="B581">
            <v>16059</v>
          </cell>
          <cell r="C581" t="str">
            <v>Lemhi County</v>
          </cell>
          <cell r="D581">
            <v>897</v>
          </cell>
          <cell r="E581">
            <v>3477</v>
          </cell>
          <cell r="F581">
            <v>1032</v>
          </cell>
          <cell r="G581">
            <v>3592</v>
          </cell>
        </row>
        <row r="582">
          <cell r="B582">
            <v>16061</v>
          </cell>
          <cell r="C582" t="str">
            <v>Lewis County</v>
          </cell>
          <cell r="D582">
            <v>392</v>
          </cell>
          <cell r="E582">
            <v>1406</v>
          </cell>
          <cell r="F582">
            <v>349</v>
          </cell>
          <cell r="G582">
            <v>1489</v>
          </cell>
        </row>
        <row r="583">
          <cell r="B583">
            <v>16063</v>
          </cell>
          <cell r="C583" t="str">
            <v>Lincoln County</v>
          </cell>
          <cell r="D583">
            <v>454</v>
          </cell>
          <cell r="E583">
            <v>1304</v>
          </cell>
          <cell r="F583">
            <v>414</v>
          </cell>
          <cell r="G583">
            <v>1469</v>
          </cell>
        </row>
        <row r="584">
          <cell r="B584">
            <v>16065</v>
          </cell>
          <cell r="C584" t="str">
            <v>Madison County</v>
          </cell>
          <cell r="D584">
            <v>1405</v>
          </cell>
          <cell r="E584">
            <v>13477</v>
          </cell>
          <cell r="F584">
            <v>2666</v>
          </cell>
          <cell r="G584">
            <v>13559</v>
          </cell>
        </row>
        <row r="585">
          <cell r="B585">
            <v>16067</v>
          </cell>
          <cell r="C585" t="str">
            <v>Minidoka County</v>
          </cell>
          <cell r="D585">
            <v>1673</v>
          </cell>
          <cell r="E585">
            <v>5668</v>
          </cell>
          <cell r="F585">
            <v>1550</v>
          </cell>
          <cell r="G585">
            <v>6265</v>
          </cell>
        </row>
        <row r="586">
          <cell r="B586">
            <v>16069</v>
          </cell>
          <cell r="C586" t="str">
            <v>Nez Perce County</v>
          </cell>
          <cell r="D586">
            <v>6576</v>
          </cell>
          <cell r="E586">
            <v>14087</v>
          </cell>
          <cell r="F586">
            <v>6686</v>
          </cell>
          <cell r="G586">
            <v>13738</v>
          </cell>
        </row>
        <row r="587">
          <cell r="B587">
            <v>16071</v>
          </cell>
          <cell r="C587" t="str">
            <v>Oneida County</v>
          </cell>
          <cell r="D587">
            <v>296</v>
          </cell>
          <cell r="E587">
            <v>1984</v>
          </cell>
          <cell r="F587">
            <v>249</v>
          </cell>
          <cell r="G587">
            <v>2148</v>
          </cell>
        </row>
        <row r="588">
          <cell r="B588">
            <v>16073</v>
          </cell>
          <cell r="C588" t="str">
            <v>Owyhee County</v>
          </cell>
          <cell r="D588">
            <v>764</v>
          </cell>
          <cell r="E588">
            <v>4029</v>
          </cell>
          <cell r="F588">
            <v>816</v>
          </cell>
          <cell r="G588">
            <v>3819</v>
          </cell>
        </row>
        <row r="589">
          <cell r="B589">
            <v>16075</v>
          </cell>
          <cell r="C589" t="str">
            <v>Payette County</v>
          </cell>
          <cell r="D589">
            <v>1744</v>
          </cell>
          <cell r="E589">
            <v>7883</v>
          </cell>
          <cell r="F589">
            <v>2161</v>
          </cell>
          <cell r="G589">
            <v>8862</v>
          </cell>
        </row>
        <row r="590">
          <cell r="B590">
            <v>16077</v>
          </cell>
          <cell r="C590" t="str">
            <v>Power County</v>
          </cell>
          <cell r="D590">
            <v>889</v>
          </cell>
          <cell r="E590">
            <v>1982</v>
          </cell>
          <cell r="F590">
            <v>865</v>
          </cell>
          <cell r="G590">
            <v>2116</v>
          </cell>
        </row>
        <row r="591">
          <cell r="B591">
            <v>16079</v>
          </cell>
          <cell r="C591" t="str">
            <v>Shoshone County</v>
          </cell>
          <cell r="D591">
            <v>1772</v>
          </cell>
          <cell r="E591">
            <v>3843</v>
          </cell>
          <cell r="F591">
            <v>1693</v>
          </cell>
          <cell r="G591">
            <v>4216</v>
          </cell>
        </row>
        <row r="592">
          <cell r="B592">
            <v>16081</v>
          </cell>
          <cell r="C592" t="str">
            <v>Teton County</v>
          </cell>
          <cell r="D592">
            <v>3966</v>
          </cell>
          <cell r="E592">
            <v>3034</v>
          </cell>
          <cell r="F592">
            <v>3318</v>
          </cell>
          <cell r="G592">
            <v>2858</v>
          </cell>
        </row>
        <row r="593">
          <cell r="B593">
            <v>16083</v>
          </cell>
          <cell r="C593" t="str">
            <v>Twin Falls County</v>
          </cell>
          <cell r="D593">
            <v>7712</v>
          </cell>
          <cell r="E593">
            <v>26891</v>
          </cell>
          <cell r="F593">
            <v>9391</v>
          </cell>
          <cell r="G593">
            <v>25897</v>
          </cell>
        </row>
        <row r="594">
          <cell r="B594">
            <v>16085</v>
          </cell>
          <cell r="C594" t="str">
            <v>Valley County</v>
          </cell>
          <cell r="D594">
            <v>3060</v>
          </cell>
          <cell r="E594">
            <v>4221</v>
          </cell>
          <cell r="F594">
            <v>2976</v>
          </cell>
          <cell r="G594">
            <v>3947</v>
          </cell>
        </row>
        <row r="595">
          <cell r="B595">
            <v>16087</v>
          </cell>
          <cell r="C595" t="str">
            <v>Washington County</v>
          </cell>
          <cell r="D595">
            <v>1167</v>
          </cell>
          <cell r="E595">
            <v>4079</v>
          </cell>
          <cell r="F595">
            <v>1073</v>
          </cell>
          <cell r="G595">
            <v>4154</v>
          </cell>
        </row>
        <row r="596">
          <cell r="B596">
            <v>17001</v>
          </cell>
          <cell r="C596" t="str">
            <v>Adams County</v>
          </cell>
          <cell r="D596">
            <v>10004</v>
          </cell>
          <cell r="E596">
            <v>22365</v>
          </cell>
          <cell r="F596">
            <v>8633</v>
          </cell>
          <cell r="G596">
            <v>24220</v>
          </cell>
        </row>
        <row r="597">
          <cell r="B597">
            <v>17003</v>
          </cell>
          <cell r="C597" t="str">
            <v>Alexander County</v>
          </cell>
          <cell r="D597">
            <v>1290</v>
          </cell>
          <cell r="E597">
            <v>1626</v>
          </cell>
          <cell r="F597">
            <v>1114</v>
          </cell>
          <cell r="G597">
            <v>1486</v>
          </cell>
        </row>
        <row r="598">
          <cell r="B598">
            <v>17005</v>
          </cell>
          <cell r="C598" t="str">
            <v>Bond County</v>
          </cell>
          <cell r="D598">
            <v>2987</v>
          </cell>
          <cell r="E598">
            <v>5019</v>
          </cell>
          <cell r="F598">
            <v>2288</v>
          </cell>
          <cell r="G598">
            <v>5625</v>
          </cell>
        </row>
        <row r="599">
          <cell r="B599">
            <v>17007</v>
          </cell>
          <cell r="C599" t="str">
            <v>Boone County</v>
          </cell>
          <cell r="D599">
            <v>10845</v>
          </cell>
          <cell r="E599">
            <v>14784</v>
          </cell>
          <cell r="F599">
            <v>10542</v>
          </cell>
          <cell r="G599">
            <v>13883</v>
          </cell>
        </row>
        <row r="600">
          <cell r="B600">
            <v>17009</v>
          </cell>
          <cell r="C600" t="str">
            <v>Brown County</v>
          </cell>
          <cell r="D600">
            <v>615</v>
          </cell>
          <cell r="E600">
            <v>1697</v>
          </cell>
          <cell r="F600">
            <v>486</v>
          </cell>
          <cell r="G600">
            <v>1931</v>
          </cell>
        </row>
        <row r="601">
          <cell r="B601">
            <v>17011</v>
          </cell>
          <cell r="C601" t="str">
            <v>Bureau County</v>
          </cell>
          <cell r="D601">
            <v>7174</v>
          </cell>
          <cell r="E601">
            <v>9957</v>
          </cell>
          <cell r="F601">
            <v>6669</v>
          </cell>
          <cell r="G601">
            <v>10411</v>
          </cell>
        </row>
        <row r="602">
          <cell r="B602">
            <v>17013</v>
          </cell>
          <cell r="C602" t="str">
            <v>Calhoun County</v>
          </cell>
          <cell r="D602">
            <v>785</v>
          </cell>
          <cell r="E602">
            <v>1830</v>
          </cell>
          <cell r="F602">
            <v>677</v>
          </cell>
          <cell r="G602">
            <v>2046</v>
          </cell>
        </row>
        <row r="603">
          <cell r="B603">
            <v>17015</v>
          </cell>
          <cell r="C603" t="str">
            <v>Carroll County</v>
          </cell>
          <cell r="D603">
            <v>2970</v>
          </cell>
          <cell r="E603">
            <v>4741</v>
          </cell>
          <cell r="F603">
            <v>2748</v>
          </cell>
          <cell r="G603">
            <v>5105</v>
          </cell>
        </row>
        <row r="604">
          <cell r="B604">
            <v>17017</v>
          </cell>
          <cell r="C604" t="str">
            <v>Cass County</v>
          </cell>
          <cell r="D604">
            <v>1853</v>
          </cell>
          <cell r="E604">
            <v>3338</v>
          </cell>
          <cell r="F604">
            <v>1615</v>
          </cell>
          <cell r="G604">
            <v>3625</v>
          </cell>
        </row>
        <row r="605">
          <cell r="B605">
            <v>17019</v>
          </cell>
          <cell r="C605" t="str">
            <v>Champaign County</v>
          </cell>
          <cell r="D605">
            <v>58374</v>
          </cell>
          <cell r="E605">
            <v>34191</v>
          </cell>
          <cell r="F605">
            <v>57067</v>
          </cell>
          <cell r="G605">
            <v>35285</v>
          </cell>
        </row>
        <row r="606">
          <cell r="B606">
            <v>17021</v>
          </cell>
          <cell r="C606" t="str">
            <v>Christian County</v>
          </cell>
          <cell r="D606">
            <v>4930</v>
          </cell>
          <cell r="E606">
            <v>9929</v>
          </cell>
          <cell r="F606">
            <v>4335</v>
          </cell>
          <cell r="G606">
            <v>11563</v>
          </cell>
        </row>
        <row r="607">
          <cell r="B607">
            <v>17023</v>
          </cell>
          <cell r="C607" t="str">
            <v>Clark County</v>
          </cell>
          <cell r="D607">
            <v>2636</v>
          </cell>
          <cell r="E607">
            <v>5548</v>
          </cell>
          <cell r="F607">
            <v>1993</v>
          </cell>
          <cell r="G607">
            <v>6226</v>
          </cell>
        </row>
        <row r="608">
          <cell r="B608">
            <v>17025</v>
          </cell>
          <cell r="C608" t="str">
            <v>Clay County</v>
          </cell>
          <cell r="D608">
            <v>1466</v>
          </cell>
          <cell r="E608">
            <v>4845</v>
          </cell>
          <cell r="F608">
            <v>1129</v>
          </cell>
          <cell r="G608">
            <v>5629</v>
          </cell>
        </row>
        <row r="609">
          <cell r="B609">
            <v>17027</v>
          </cell>
          <cell r="C609" t="str">
            <v>Clinton County</v>
          </cell>
          <cell r="D609">
            <v>5283</v>
          </cell>
          <cell r="E609">
            <v>14904</v>
          </cell>
          <cell r="F609">
            <v>4493</v>
          </cell>
          <cell r="G609">
            <v>14304</v>
          </cell>
        </row>
        <row r="610">
          <cell r="B610">
            <v>17029</v>
          </cell>
          <cell r="C610" t="str">
            <v>Coles County</v>
          </cell>
          <cell r="D610">
            <v>8584</v>
          </cell>
          <cell r="E610">
            <v>12243</v>
          </cell>
          <cell r="F610">
            <v>8067</v>
          </cell>
          <cell r="G610">
            <v>14037</v>
          </cell>
        </row>
        <row r="611">
          <cell r="B611">
            <v>17031</v>
          </cell>
          <cell r="C611" t="str">
            <v>Cook County</v>
          </cell>
          <cell r="D611">
            <v>1661823</v>
          </cell>
          <cell r="E611">
            <v>570768</v>
          </cell>
          <cell r="F611">
            <v>1725973</v>
          </cell>
          <cell r="G611">
            <v>558269</v>
          </cell>
        </row>
        <row r="612">
          <cell r="B612">
            <v>17033</v>
          </cell>
          <cell r="C612" t="str">
            <v>Crawford County</v>
          </cell>
          <cell r="D612">
            <v>2976</v>
          </cell>
          <cell r="E612">
            <v>6084</v>
          </cell>
          <cell r="F612">
            <v>2202</v>
          </cell>
          <cell r="G612">
            <v>7043</v>
          </cell>
        </row>
        <row r="613">
          <cell r="B613">
            <v>17035</v>
          </cell>
          <cell r="C613" t="str">
            <v>Cumberland County</v>
          </cell>
          <cell r="D613">
            <v>1509</v>
          </cell>
          <cell r="E613">
            <v>4364</v>
          </cell>
          <cell r="F613">
            <v>1142</v>
          </cell>
          <cell r="G613">
            <v>4601</v>
          </cell>
        </row>
        <row r="614">
          <cell r="B614">
            <v>17037</v>
          </cell>
          <cell r="C614" t="str">
            <v>DeKalb County</v>
          </cell>
          <cell r="D614">
            <v>24443</v>
          </cell>
          <cell r="E614">
            <v>19708</v>
          </cell>
          <cell r="F614">
            <v>24643</v>
          </cell>
          <cell r="G614">
            <v>21905</v>
          </cell>
        </row>
        <row r="615">
          <cell r="B615">
            <v>17039</v>
          </cell>
          <cell r="C615" t="str">
            <v>De Witt County</v>
          </cell>
          <cell r="D615">
            <v>2565</v>
          </cell>
          <cell r="E615">
            <v>4916</v>
          </cell>
          <cell r="F615">
            <v>2191</v>
          </cell>
          <cell r="G615">
            <v>5632</v>
          </cell>
        </row>
        <row r="616">
          <cell r="B616">
            <v>17041</v>
          </cell>
          <cell r="C616" t="str">
            <v>Douglas County</v>
          </cell>
          <cell r="D616">
            <v>2843</v>
          </cell>
          <cell r="E616">
            <v>5494</v>
          </cell>
          <cell r="F616">
            <v>2335</v>
          </cell>
          <cell r="G616">
            <v>6227</v>
          </cell>
        </row>
        <row r="617">
          <cell r="B617">
            <v>17043</v>
          </cell>
          <cell r="C617" t="str">
            <v>DuPage County</v>
          </cell>
          <cell r="D617">
            <v>312362</v>
          </cell>
          <cell r="E617">
            <v>192191</v>
          </cell>
          <cell r="F617">
            <v>281222</v>
          </cell>
          <cell r="G617">
            <v>193611</v>
          </cell>
        </row>
        <row r="618">
          <cell r="B618">
            <v>17045</v>
          </cell>
          <cell r="C618" t="str">
            <v>Edgar County</v>
          </cell>
          <cell r="D618">
            <v>2449</v>
          </cell>
          <cell r="E618">
            <v>5851</v>
          </cell>
          <cell r="F618">
            <v>1887</v>
          </cell>
          <cell r="G618">
            <v>6193</v>
          </cell>
        </row>
        <row r="619">
          <cell r="B619">
            <v>17047</v>
          </cell>
          <cell r="C619" t="str">
            <v>Edwards County</v>
          </cell>
          <cell r="D619">
            <v>755</v>
          </cell>
          <cell r="E619">
            <v>2535</v>
          </cell>
          <cell r="F619">
            <v>488</v>
          </cell>
          <cell r="G619">
            <v>2833</v>
          </cell>
        </row>
        <row r="620">
          <cell r="B620">
            <v>17049</v>
          </cell>
          <cell r="C620" t="str">
            <v>Effingham County</v>
          </cell>
          <cell r="D620">
            <v>4286</v>
          </cell>
          <cell r="E620">
            <v>15378</v>
          </cell>
          <cell r="F620">
            <v>3716</v>
          </cell>
          <cell r="G620">
            <v>15006</v>
          </cell>
        </row>
        <row r="621">
          <cell r="B621">
            <v>17051</v>
          </cell>
          <cell r="C621" t="str">
            <v>Fayette County</v>
          </cell>
          <cell r="D621">
            <v>2388</v>
          </cell>
          <cell r="E621">
            <v>6920</v>
          </cell>
          <cell r="F621">
            <v>1826</v>
          </cell>
          <cell r="G621">
            <v>8055</v>
          </cell>
        </row>
        <row r="622">
          <cell r="B622">
            <v>17053</v>
          </cell>
          <cell r="C622" t="str">
            <v>Ford County</v>
          </cell>
          <cell r="D622">
            <v>1935</v>
          </cell>
          <cell r="E622">
            <v>4774</v>
          </cell>
          <cell r="F622">
            <v>1754</v>
          </cell>
          <cell r="G622">
            <v>5048</v>
          </cell>
        </row>
        <row r="623">
          <cell r="B623">
            <v>17055</v>
          </cell>
          <cell r="C623" t="str">
            <v>Franklin County</v>
          </cell>
          <cell r="D623">
            <v>6058</v>
          </cell>
          <cell r="E623">
            <v>11808</v>
          </cell>
          <cell r="F623">
            <v>4760</v>
          </cell>
          <cell r="G623">
            <v>13622</v>
          </cell>
        </row>
        <row r="624">
          <cell r="B624">
            <v>17057</v>
          </cell>
          <cell r="C624" t="str">
            <v>Fulton County</v>
          </cell>
          <cell r="D624">
            <v>7710</v>
          </cell>
          <cell r="E624">
            <v>8926</v>
          </cell>
          <cell r="F624">
            <v>6503</v>
          </cell>
          <cell r="G624">
            <v>9867</v>
          </cell>
        </row>
        <row r="625">
          <cell r="B625">
            <v>17059</v>
          </cell>
          <cell r="C625" t="str">
            <v>Gallatin County</v>
          </cell>
          <cell r="D625">
            <v>762</v>
          </cell>
          <cell r="E625">
            <v>1693</v>
          </cell>
          <cell r="F625">
            <v>622</v>
          </cell>
          <cell r="G625">
            <v>2019</v>
          </cell>
        </row>
        <row r="626">
          <cell r="B626">
            <v>17061</v>
          </cell>
          <cell r="C626" t="str">
            <v>Greene County</v>
          </cell>
          <cell r="D626">
            <v>1748</v>
          </cell>
          <cell r="E626">
            <v>4169</v>
          </cell>
          <cell r="F626">
            <v>1349</v>
          </cell>
          <cell r="G626">
            <v>4770</v>
          </cell>
        </row>
        <row r="627">
          <cell r="B627">
            <v>17063</v>
          </cell>
          <cell r="C627" t="str">
            <v>Grundy County</v>
          </cell>
          <cell r="D627">
            <v>9497</v>
          </cell>
          <cell r="E627">
            <v>17926</v>
          </cell>
          <cell r="F627">
            <v>9626</v>
          </cell>
          <cell r="G627">
            <v>16523</v>
          </cell>
        </row>
        <row r="628">
          <cell r="B628">
            <v>17065</v>
          </cell>
          <cell r="C628" t="str">
            <v>Hamilton County</v>
          </cell>
          <cell r="D628">
            <v>1099</v>
          </cell>
          <cell r="E628">
            <v>2916</v>
          </cell>
          <cell r="F628">
            <v>824</v>
          </cell>
          <cell r="G628">
            <v>3432</v>
          </cell>
        </row>
        <row r="629">
          <cell r="B629">
            <v>17067</v>
          </cell>
          <cell r="C629" t="str">
            <v>Hancock County</v>
          </cell>
          <cell r="D629">
            <v>3015</v>
          </cell>
          <cell r="E629">
            <v>6177</v>
          </cell>
          <cell r="F629">
            <v>2315</v>
          </cell>
          <cell r="G629">
            <v>6906</v>
          </cell>
        </row>
        <row r="630">
          <cell r="B630">
            <v>17069</v>
          </cell>
          <cell r="C630" t="str">
            <v>Hardin County</v>
          </cell>
          <cell r="D630">
            <v>496</v>
          </cell>
          <cell r="E630">
            <v>1518</v>
          </cell>
          <cell r="F630">
            <v>449</v>
          </cell>
          <cell r="G630">
            <v>1691</v>
          </cell>
        </row>
        <row r="631">
          <cell r="B631">
            <v>17071</v>
          </cell>
          <cell r="C631" t="str">
            <v>Henderson County</v>
          </cell>
          <cell r="D631">
            <v>1629</v>
          </cell>
          <cell r="E631">
            <v>2182</v>
          </cell>
          <cell r="F631">
            <v>1187</v>
          </cell>
          <cell r="G631">
            <v>2394</v>
          </cell>
        </row>
        <row r="632">
          <cell r="B632">
            <v>17073</v>
          </cell>
          <cell r="C632" t="str">
            <v>Henry County</v>
          </cell>
          <cell r="D632">
            <v>10283</v>
          </cell>
          <cell r="E632">
            <v>13707</v>
          </cell>
          <cell r="F632">
            <v>9797</v>
          </cell>
          <cell r="G632">
            <v>15300</v>
          </cell>
        </row>
        <row r="633">
          <cell r="B633">
            <v>17075</v>
          </cell>
          <cell r="C633" t="str">
            <v>Iroquois County</v>
          </cell>
          <cell r="D633">
            <v>3568</v>
          </cell>
          <cell r="E633">
            <v>10289</v>
          </cell>
          <cell r="F633">
            <v>2908</v>
          </cell>
          <cell r="G633">
            <v>10877</v>
          </cell>
        </row>
        <row r="634">
          <cell r="B634">
            <v>17077</v>
          </cell>
          <cell r="C634" t="str">
            <v>Jackson County</v>
          </cell>
          <cell r="D634">
            <v>12136</v>
          </cell>
          <cell r="E634">
            <v>10082</v>
          </cell>
          <cell r="F634">
            <v>11181</v>
          </cell>
          <cell r="G634">
            <v>10890</v>
          </cell>
        </row>
        <row r="635">
          <cell r="B635">
            <v>17079</v>
          </cell>
          <cell r="C635" t="str">
            <v>Jasper County</v>
          </cell>
          <cell r="D635">
            <v>1297</v>
          </cell>
          <cell r="E635">
            <v>3948</v>
          </cell>
          <cell r="F635">
            <v>1007</v>
          </cell>
          <cell r="G635">
            <v>4494</v>
          </cell>
        </row>
        <row r="636">
          <cell r="B636">
            <v>17081</v>
          </cell>
          <cell r="C636" t="str">
            <v>Jefferson County</v>
          </cell>
          <cell r="D636">
            <v>5973</v>
          </cell>
          <cell r="E636">
            <v>11068</v>
          </cell>
          <cell r="F636">
            <v>4608</v>
          </cell>
          <cell r="G636">
            <v>12476</v>
          </cell>
        </row>
        <row r="637">
          <cell r="B637">
            <v>17083</v>
          </cell>
          <cell r="C637" t="str">
            <v>Jersey County</v>
          </cell>
          <cell r="D637">
            <v>3480</v>
          </cell>
          <cell r="E637">
            <v>9036</v>
          </cell>
          <cell r="F637">
            <v>2961</v>
          </cell>
          <cell r="G637">
            <v>8712</v>
          </cell>
        </row>
        <row r="638">
          <cell r="B638">
            <v>17085</v>
          </cell>
          <cell r="C638" t="str">
            <v>Jo Daviess County</v>
          </cell>
          <cell r="D638">
            <v>4871</v>
          </cell>
          <cell r="E638">
            <v>6119</v>
          </cell>
          <cell r="F638">
            <v>5109</v>
          </cell>
          <cell r="G638">
            <v>7166</v>
          </cell>
        </row>
        <row r="639">
          <cell r="B639">
            <v>17087</v>
          </cell>
          <cell r="C639" t="str">
            <v>Johnson County</v>
          </cell>
          <cell r="D639">
            <v>1546</v>
          </cell>
          <cell r="E639">
            <v>5135</v>
          </cell>
          <cell r="F639">
            <v>1281</v>
          </cell>
          <cell r="G639">
            <v>5059</v>
          </cell>
        </row>
        <row r="640">
          <cell r="B640">
            <v>17089</v>
          </cell>
          <cell r="C640" t="str">
            <v>Kane County</v>
          </cell>
          <cell r="D640">
            <v>145967</v>
          </cell>
          <cell r="E640">
            <v>94719</v>
          </cell>
          <cell r="F640">
            <v>130166</v>
          </cell>
          <cell r="G640">
            <v>96775</v>
          </cell>
        </row>
        <row r="641">
          <cell r="B641">
            <v>17091</v>
          </cell>
          <cell r="C641" t="str">
            <v>Kankakee County</v>
          </cell>
          <cell r="D641">
            <v>19220</v>
          </cell>
          <cell r="E641">
            <v>26138</v>
          </cell>
          <cell r="F641">
            <v>20271</v>
          </cell>
          <cell r="G641">
            <v>28532</v>
          </cell>
        </row>
        <row r="642">
          <cell r="B642">
            <v>17093</v>
          </cell>
          <cell r="C642" t="str">
            <v>Kendall County</v>
          </cell>
          <cell r="D642">
            <v>38965</v>
          </cell>
          <cell r="E642">
            <v>33103</v>
          </cell>
          <cell r="F642">
            <v>33168</v>
          </cell>
          <cell r="G642">
            <v>29492</v>
          </cell>
        </row>
        <row r="643">
          <cell r="B643">
            <v>17095</v>
          </cell>
          <cell r="C643" t="str">
            <v>Knox County</v>
          </cell>
          <cell r="D643">
            <v>11612</v>
          </cell>
          <cell r="E643">
            <v>11706</v>
          </cell>
          <cell r="F643">
            <v>10703</v>
          </cell>
          <cell r="G643">
            <v>12009</v>
          </cell>
        </row>
        <row r="644">
          <cell r="B644">
            <v>17097</v>
          </cell>
          <cell r="C644" t="str">
            <v>Lake County</v>
          </cell>
          <cell r="D644">
            <v>223404</v>
          </cell>
          <cell r="E644">
            <v>120875</v>
          </cell>
          <cell r="F644">
            <v>204032</v>
          </cell>
          <cell r="G644">
            <v>123594</v>
          </cell>
        </row>
        <row r="645">
          <cell r="B645">
            <v>17099</v>
          </cell>
          <cell r="C645" t="str">
            <v>LaSalle County</v>
          </cell>
          <cell r="D645">
            <v>22584</v>
          </cell>
          <cell r="E645">
            <v>27042</v>
          </cell>
          <cell r="F645">
            <v>22442</v>
          </cell>
          <cell r="G645">
            <v>30113</v>
          </cell>
        </row>
        <row r="646">
          <cell r="B646">
            <v>17101</v>
          </cell>
          <cell r="C646" t="str">
            <v>Lawrence County</v>
          </cell>
          <cell r="D646">
            <v>1962</v>
          </cell>
          <cell r="E646">
            <v>4402</v>
          </cell>
          <cell r="F646">
            <v>1419</v>
          </cell>
          <cell r="G646">
            <v>4886</v>
          </cell>
        </row>
        <row r="647">
          <cell r="B647">
            <v>17103</v>
          </cell>
          <cell r="C647" t="str">
            <v>Lee County</v>
          </cell>
          <cell r="D647">
            <v>5989</v>
          </cell>
          <cell r="E647">
            <v>9165</v>
          </cell>
          <cell r="F647">
            <v>6407</v>
          </cell>
          <cell r="G647">
            <v>9630</v>
          </cell>
        </row>
        <row r="648">
          <cell r="B648">
            <v>17105</v>
          </cell>
          <cell r="C648" t="str">
            <v>Livingston County</v>
          </cell>
          <cell r="D648">
            <v>5015</v>
          </cell>
          <cell r="E648">
            <v>11087</v>
          </cell>
          <cell r="F648">
            <v>4615</v>
          </cell>
          <cell r="G648">
            <v>12208</v>
          </cell>
        </row>
        <row r="649">
          <cell r="B649">
            <v>17107</v>
          </cell>
          <cell r="C649" t="str">
            <v>Logan County</v>
          </cell>
          <cell r="D649">
            <v>4442</v>
          </cell>
          <cell r="E649">
            <v>8536</v>
          </cell>
          <cell r="F649">
            <v>3840</v>
          </cell>
          <cell r="G649">
            <v>9136</v>
          </cell>
        </row>
        <row r="650">
          <cell r="B650">
            <v>17109</v>
          </cell>
          <cell r="C650" t="str">
            <v>McDonough County</v>
          </cell>
          <cell r="D650">
            <v>5322</v>
          </cell>
          <cell r="E650">
            <v>7095</v>
          </cell>
          <cell r="F650">
            <v>4992</v>
          </cell>
          <cell r="G650">
            <v>7027</v>
          </cell>
        </row>
        <row r="651">
          <cell r="B651">
            <v>17111</v>
          </cell>
          <cell r="C651" t="str">
            <v>McHenry County</v>
          </cell>
          <cell r="D651">
            <v>84864</v>
          </cell>
          <cell r="E651">
            <v>84448</v>
          </cell>
          <cell r="F651">
            <v>78154</v>
          </cell>
          <cell r="G651">
            <v>82260</v>
          </cell>
        </row>
        <row r="652">
          <cell r="B652">
            <v>17113</v>
          </cell>
          <cell r="C652" t="str">
            <v>McLean County</v>
          </cell>
          <cell r="D652">
            <v>46763</v>
          </cell>
          <cell r="E652">
            <v>39362</v>
          </cell>
          <cell r="F652">
            <v>43933</v>
          </cell>
          <cell r="G652">
            <v>40502</v>
          </cell>
        </row>
        <row r="653">
          <cell r="B653">
            <v>17115</v>
          </cell>
          <cell r="C653" t="str">
            <v>Macon County</v>
          </cell>
          <cell r="D653">
            <v>23794</v>
          </cell>
          <cell r="E653">
            <v>25817</v>
          </cell>
          <cell r="F653">
            <v>19847</v>
          </cell>
          <cell r="G653">
            <v>28589</v>
          </cell>
        </row>
        <row r="654">
          <cell r="B654">
            <v>17117</v>
          </cell>
          <cell r="C654" t="str">
            <v>Macoupin County</v>
          </cell>
          <cell r="D654">
            <v>8727</v>
          </cell>
          <cell r="E654">
            <v>14097</v>
          </cell>
          <cell r="F654">
            <v>7365</v>
          </cell>
          <cell r="G654">
            <v>16153</v>
          </cell>
        </row>
        <row r="655">
          <cell r="B655">
            <v>17119</v>
          </cell>
          <cell r="C655" t="str">
            <v>Madison County</v>
          </cell>
          <cell r="D655">
            <v>55963</v>
          </cell>
          <cell r="E655">
            <v>72700</v>
          </cell>
          <cell r="F655">
            <v>57836</v>
          </cell>
          <cell r="G655">
            <v>76031</v>
          </cell>
        </row>
        <row r="656">
          <cell r="B656">
            <v>17121</v>
          </cell>
          <cell r="C656" t="str">
            <v>Marion County</v>
          </cell>
          <cell r="D656">
            <v>6218</v>
          </cell>
          <cell r="E656">
            <v>10762</v>
          </cell>
          <cell r="F656">
            <v>4524</v>
          </cell>
          <cell r="G656">
            <v>12678</v>
          </cell>
        </row>
        <row r="657">
          <cell r="B657">
            <v>17123</v>
          </cell>
          <cell r="C657" t="str">
            <v>Marshall County</v>
          </cell>
          <cell r="D657">
            <v>2301</v>
          </cell>
          <cell r="E657">
            <v>3910</v>
          </cell>
          <cell r="F657">
            <v>2005</v>
          </cell>
          <cell r="G657">
            <v>4197</v>
          </cell>
        </row>
        <row r="658">
          <cell r="B658">
            <v>17125</v>
          </cell>
          <cell r="C658" t="str">
            <v>Mason County</v>
          </cell>
          <cell r="D658">
            <v>2664</v>
          </cell>
          <cell r="E658">
            <v>4009</v>
          </cell>
          <cell r="F658">
            <v>1985</v>
          </cell>
          <cell r="G658">
            <v>4654</v>
          </cell>
        </row>
        <row r="659">
          <cell r="B659">
            <v>17127</v>
          </cell>
          <cell r="C659" t="str">
            <v>Massac County</v>
          </cell>
          <cell r="D659">
            <v>2300</v>
          </cell>
          <cell r="E659">
            <v>4377</v>
          </cell>
          <cell r="F659">
            <v>1725</v>
          </cell>
          <cell r="G659">
            <v>4997</v>
          </cell>
        </row>
        <row r="660">
          <cell r="B660">
            <v>17129</v>
          </cell>
          <cell r="C660" t="str">
            <v>Menard County</v>
          </cell>
          <cell r="D660">
            <v>2062</v>
          </cell>
          <cell r="E660">
            <v>4414</v>
          </cell>
          <cell r="F660">
            <v>2022</v>
          </cell>
          <cell r="G660">
            <v>4764</v>
          </cell>
        </row>
        <row r="661">
          <cell r="B661">
            <v>17131</v>
          </cell>
          <cell r="C661" t="str">
            <v>Mercer County</v>
          </cell>
          <cell r="D661">
            <v>3777</v>
          </cell>
          <cell r="E661">
            <v>4948</v>
          </cell>
          <cell r="F661">
            <v>3280</v>
          </cell>
          <cell r="G661">
            <v>5418</v>
          </cell>
        </row>
        <row r="662">
          <cell r="B662">
            <v>17133</v>
          </cell>
          <cell r="C662" t="str">
            <v>Monroe County</v>
          </cell>
          <cell r="D662">
            <v>6367</v>
          </cell>
          <cell r="E662">
            <v>15596</v>
          </cell>
          <cell r="F662">
            <v>6569</v>
          </cell>
          <cell r="G662">
            <v>14142</v>
          </cell>
        </row>
        <row r="663">
          <cell r="B663">
            <v>17135</v>
          </cell>
          <cell r="C663" t="str">
            <v>Montgomery County</v>
          </cell>
          <cell r="D663">
            <v>4581</v>
          </cell>
          <cell r="E663">
            <v>8382</v>
          </cell>
          <cell r="F663">
            <v>3905</v>
          </cell>
          <cell r="G663">
            <v>9544</v>
          </cell>
        </row>
        <row r="664">
          <cell r="B664">
            <v>17137</v>
          </cell>
          <cell r="C664" t="str">
            <v>Morgan County</v>
          </cell>
          <cell r="D664">
            <v>5891</v>
          </cell>
          <cell r="E664">
            <v>9115</v>
          </cell>
          <cell r="F664">
            <v>5076</v>
          </cell>
          <cell r="G664">
            <v>9950</v>
          </cell>
        </row>
        <row r="665">
          <cell r="B665">
            <v>17139</v>
          </cell>
          <cell r="C665" t="str">
            <v>Moultrie County</v>
          </cell>
          <cell r="D665">
            <v>2123</v>
          </cell>
          <cell r="E665">
            <v>4479</v>
          </cell>
          <cell r="F665">
            <v>1662</v>
          </cell>
          <cell r="G665">
            <v>4964</v>
          </cell>
        </row>
        <row r="666">
          <cell r="B666">
            <v>17141</v>
          </cell>
          <cell r="C666" t="str">
            <v>Ogle County</v>
          </cell>
          <cell r="D666">
            <v>9007</v>
          </cell>
          <cell r="E666">
            <v>14521</v>
          </cell>
          <cell r="F666">
            <v>9428</v>
          </cell>
          <cell r="G666">
            <v>16248</v>
          </cell>
        </row>
        <row r="667">
          <cell r="B667">
            <v>17143</v>
          </cell>
          <cell r="C667" t="str">
            <v>Peoria County</v>
          </cell>
          <cell r="D667">
            <v>39490</v>
          </cell>
          <cell r="E667">
            <v>38333</v>
          </cell>
          <cell r="F667">
            <v>43578</v>
          </cell>
          <cell r="G667">
            <v>38252</v>
          </cell>
        </row>
        <row r="668">
          <cell r="B668">
            <v>17145</v>
          </cell>
          <cell r="C668" t="str">
            <v>Perry County</v>
          </cell>
          <cell r="D668">
            <v>3520</v>
          </cell>
          <cell r="E668">
            <v>6268</v>
          </cell>
          <cell r="F668">
            <v>2612</v>
          </cell>
          <cell r="G668">
            <v>7313</v>
          </cell>
        </row>
        <row r="669">
          <cell r="B669">
            <v>17147</v>
          </cell>
          <cell r="C669" t="str">
            <v>Piatt County</v>
          </cell>
          <cell r="D669">
            <v>3090</v>
          </cell>
          <cell r="E669">
            <v>5788</v>
          </cell>
          <cell r="F669">
            <v>3329</v>
          </cell>
          <cell r="G669">
            <v>6248</v>
          </cell>
        </row>
        <row r="670">
          <cell r="B670">
            <v>17149</v>
          </cell>
          <cell r="C670" t="str">
            <v>Pike County</v>
          </cell>
          <cell r="D670">
            <v>1721</v>
          </cell>
          <cell r="E670">
            <v>5502</v>
          </cell>
          <cell r="F670">
            <v>1484</v>
          </cell>
          <cell r="G670">
            <v>6332</v>
          </cell>
        </row>
        <row r="671">
          <cell r="B671">
            <v>17151</v>
          </cell>
          <cell r="C671" t="str">
            <v>Pope County</v>
          </cell>
          <cell r="D671">
            <v>514</v>
          </cell>
          <cell r="E671">
            <v>1535</v>
          </cell>
          <cell r="F671">
            <v>433</v>
          </cell>
          <cell r="G671">
            <v>1722</v>
          </cell>
        </row>
        <row r="672">
          <cell r="B672">
            <v>17153</v>
          </cell>
          <cell r="C672" t="str">
            <v>Pulaski County</v>
          </cell>
          <cell r="D672">
            <v>1179</v>
          </cell>
          <cell r="E672">
            <v>1667</v>
          </cell>
          <cell r="F672">
            <v>891</v>
          </cell>
          <cell r="G672">
            <v>1699</v>
          </cell>
        </row>
        <row r="673">
          <cell r="B673">
            <v>17155</v>
          </cell>
          <cell r="C673" t="str">
            <v>Putnam County</v>
          </cell>
          <cell r="D673">
            <v>1385</v>
          </cell>
          <cell r="E673">
            <v>1809</v>
          </cell>
          <cell r="F673">
            <v>1338</v>
          </cell>
          <cell r="G673">
            <v>1993</v>
          </cell>
        </row>
        <row r="674">
          <cell r="B674">
            <v>17157</v>
          </cell>
          <cell r="C674" t="str">
            <v>Randolph County</v>
          </cell>
          <cell r="D674">
            <v>5007</v>
          </cell>
          <cell r="E674">
            <v>10007</v>
          </cell>
          <cell r="F674">
            <v>3592</v>
          </cell>
          <cell r="G674">
            <v>11076</v>
          </cell>
        </row>
        <row r="675">
          <cell r="B675">
            <v>17159</v>
          </cell>
          <cell r="C675" t="str">
            <v>Richland County</v>
          </cell>
          <cell r="D675">
            <v>2479</v>
          </cell>
          <cell r="E675">
            <v>5272</v>
          </cell>
          <cell r="F675">
            <v>1830</v>
          </cell>
          <cell r="G675">
            <v>6089</v>
          </cell>
        </row>
        <row r="676">
          <cell r="B676">
            <v>17161</v>
          </cell>
          <cell r="C676" t="str">
            <v>Rock Island County</v>
          </cell>
          <cell r="D676">
            <v>37033</v>
          </cell>
          <cell r="E676">
            <v>28418</v>
          </cell>
          <cell r="F676">
            <v>36691</v>
          </cell>
          <cell r="G676">
            <v>28603</v>
          </cell>
        </row>
        <row r="677">
          <cell r="B677">
            <v>17163</v>
          </cell>
          <cell r="C677" t="str">
            <v>Saint Clair County</v>
          </cell>
          <cell r="D677">
            <v>62821</v>
          </cell>
          <cell r="E677">
            <v>51575</v>
          </cell>
          <cell r="F677">
            <v>68325</v>
          </cell>
          <cell r="G677">
            <v>57150</v>
          </cell>
        </row>
        <row r="678">
          <cell r="B678">
            <v>17165</v>
          </cell>
          <cell r="C678" t="str">
            <v>Saline County</v>
          </cell>
          <cell r="D678">
            <v>3266</v>
          </cell>
          <cell r="E678">
            <v>7043</v>
          </cell>
          <cell r="F678">
            <v>2789</v>
          </cell>
          <cell r="G678">
            <v>8103</v>
          </cell>
        </row>
        <row r="679">
          <cell r="B679">
            <v>17167</v>
          </cell>
          <cell r="C679" t="str">
            <v>Sangamon County</v>
          </cell>
          <cell r="D679">
            <v>42404</v>
          </cell>
          <cell r="E679">
            <v>50125</v>
          </cell>
          <cell r="F679">
            <v>48917</v>
          </cell>
          <cell r="G679">
            <v>53485</v>
          </cell>
        </row>
        <row r="680">
          <cell r="B680">
            <v>17169</v>
          </cell>
          <cell r="C680" t="str">
            <v>Schuyler County</v>
          </cell>
          <cell r="D680">
            <v>1453</v>
          </cell>
          <cell r="E680">
            <v>2578</v>
          </cell>
          <cell r="F680">
            <v>1068</v>
          </cell>
          <cell r="G680">
            <v>2773</v>
          </cell>
        </row>
        <row r="681">
          <cell r="B681">
            <v>17171</v>
          </cell>
          <cell r="C681" t="str">
            <v>Scott County</v>
          </cell>
          <cell r="D681">
            <v>721</v>
          </cell>
          <cell r="E681">
            <v>1906</v>
          </cell>
          <cell r="F681">
            <v>572</v>
          </cell>
          <cell r="G681">
            <v>2114</v>
          </cell>
        </row>
        <row r="682">
          <cell r="B682">
            <v>17173</v>
          </cell>
          <cell r="C682" t="str">
            <v>Shelby County</v>
          </cell>
          <cell r="D682">
            <v>3213</v>
          </cell>
          <cell r="E682">
            <v>8255</v>
          </cell>
          <cell r="F682">
            <v>2504</v>
          </cell>
          <cell r="G682">
            <v>9426</v>
          </cell>
        </row>
        <row r="683">
          <cell r="B683">
            <v>17175</v>
          </cell>
          <cell r="C683" t="str">
            <v>Stark County</v>
          </cell>
          <cell r="D683">
            <v>990</v>
          </cell>
          <cell r="E683">
            <v>1926</v>
          </cell>
          <cell r="F683">
            <v>815</v>
          </cell>
          <cell r="G683">
            <v>2004</v>
          </cell>
        </row>
        <row r="684">
          <cell r="B684">
            <v>17177</v>
          </cell>
          <cell r="C684" t="str">
            <v>Stephenson County</v>
          </cell>
          <cell r="D684">
            <v>8256</v>
          </cell>
          <cell r="E684">
            <v>11116</v>
          </cell>
          <cell r="F684">
            <v>9055</v>
          </cell>
          <cell r="G684">
            <v>12521</v>
          </cell>
        </row>
        <row r="685">
          <cell r="B685">
            <v>17179</v>
          </cell>
          <cell r="C685" t="str">
            <v>Tazewell County</v>
          </cell>
          <cell r="D685">
            <v>23755</v>
          </cell>
          <cell r="E685">
            <v>40730</v>
          </cell>
          <cell r="F685">
            <v>24819</v>
          </cell>
          <cell r="G685">
            <v>42513</v>
          </cell>
        </row>
        <row r="686">
          <cell r="B686">
            <v>17181</v>
          </cell>
          <cell r="C686" t="str">
            <v>Union County</v>
          </cell>
          <cell r="D686">
            <v>3196</v>
          </cell>
          <cell r="E686">
            <v>5510</v>
          </cell>
          <cell r="F686">
            <v>2579</v>
          </cell>
          <cell r="G686">
            <v>6161</v>
          </cell>
        </row>
        <row r="687">
          <cell r="B687">
            <v>17183</v>
          </cell>
          <cell r="C687" t="str">
            <v>Vermilion County</v>
          </cell>
          <cell r="D687">
            <v>12343</v>
          </cell>
          <cell r="E687">
            <v>19380</v>
          </cell>
          <cell r="F687">
            <v>10323</v>
          </cell>
          <cell r="G687">
            <v>20725</v>
          </cell>
        </row>
        <row r="688">
          <cell r="B688">
            <v>17185</v>
          </cell>
          <cell r="C688" t="str">
            <v>Wabash County</v>
          </cell>
          <cell r="D688">
            <v>1637</v>
          </cell>
          <cell r="E688">
            <v>3625</v>
          </cell>
          <cell r="F688">
            <v>1253</v>
          </cell>
          <cell r="G688">
            <v>4237</v>
          </cell>
        </row>
        <row r="689">
          <cell r="B689">
            <v>17187</v>
          </cell>
          <cell r="C689" t="str">
            <v>Warren County</v>
          </cell>
          <cell r="D689">
            <v>3475</v>
          </cell>
          <cell r="E689">
            <v>4585</v>
          </cell>
          <cell r="F689">
            <v>3090</v>
          </cell>
          <cell r="G689">
            <v>4676</v>
          </cell>
        </row>
        <row r="690">
          <cell r="B690">
            <v>17189</v>
          </cell>
          <cell r="C690" t="str">
            <v>Washington County</v>
          </cell>
          <cell r="D690">
            <v>2272</v>
          </cell>
          <cell r="E690">
            <v>5482</v>
          </cell>
          <cell r="F690">
            <v>1641</v>
          </cell>
          <cell r="G690">
            <v>6115</v>
          </cell>
        </row>
        <row r="691">
          <cell r="B691">
            <v>17191</v>
          </cell>
          <cell r="C691" t="str">
            <v>Wayne County</v>
          </cell>
          <cell r="D691">
            <v>1622</v>
          </cell>
          <cell r="E691">
            <v>6275</v>
          </cell>
          <cell r="F691">
            <v>1187</v>
          </cell>
          <cell r="G691">
            <v>7176</v>
          </cell>
        </row>
        <row r="692">
          <cell r="B692">
            <v>17193</v>
          </cell>
          <cell r="C692" t="str">
            <v>White County</v>
          </cell>
          <cell r="D692">
            <v>2010</v>
          </cell>
          <cell r="E692">
            <v>5071</v>
          </cell>
          <cell r="F692">
            <v>1517</v>
          </cell>
          <cell r="G692">
            <v>5791</v>
          </cell>
        </row>
        <row r="693">
          <cell r="B693">
            <v>17195</v>
          </cell>
          <cell r="C693" t="str">
            <v>Whiteside County</v>
          </cell>
          <cell r="D693">
            <v>11787</v>
          </cell>
          <cell r="E693">
            <v>13740</v>
          </cell>
          <cell r="F693">
            <v>12253</v>
          </cell>
          <cell r="G693">
            <v>14527</v>
          </cell>
        </row>
        <row r="694">
          <cell r="B694">
            <v>17197</v>
          </cell>
          <cell r="C694" t="str">
            <v>Will County</v>
          </cell>
          <cell r="D694">
            <v>201878</v>
          </cell>
          <cell r="E694">
            <v>163308</v>
          </cell>
          <cell r="F694">
            <v>183915</v>
          </cell>
          <cell r="G694">
            <v>155116</v>
          </cell>
        </row>
        <row r="695">
          <cell r="B695">
            <v>17199</v>
          </cell>
          <cell r="C695" t="str">
            <v>Williamson County</v>
          </cell>
          <cell r="D695">
            <v>11521</v>
          </cell>
          <cell r="E695">
            <v>22233</v>
          </cell>
          <cell r="F695">
            <v>10206</v>
          </cell>
          <cell r="G695">
            <v>22801</v>
          </cell>
        </row>
        <row r="696">
          <cell r="B696">
            <v>17201</v>
          </cell>
          <cell r="C696" t="str">
            <v>Winnebago County</v>
          </cell>
          <cell r="D696">
            <v>61099</v>
          </cell>
          <cell r="E696">
            <v>54801</v>
          </cell>
          <cell r="F696">
            <v>64056</v>
          </cell>
          <cell r="G696">
            <v>60861</v>
          </cell>
        </row>
        <row r="697">
          <cell r="B697">
            <v>17203</v>
          </cell>
          <cell r="C697" t="str">
            <v>Woodford County</v>
          </cell>
          <cell r="D697">
            <v>5615</v>
          </cell>
          <cell r="E697">
            <v>14850</v>
          </cell>
          <cell r="F697">
            <v>6160</v>
          </cell>
          <cell r="G697">
            <v>14799</v>
          </cell>
        </row>
        <row r="698">
          <cell r="B698">
            <v>18001</v>
          </cell>
          <cell r="C698" t="str">
            <v>Adams County</v>
          </cell>
          <cell r="D698">
            <v>3881</v>
          </cell>
          <cell r="E698">
            <v>9979</v>
          </cell>
          <cell r="F698">
            <v>3236</v>
          </cell>
          <cell r="G698">
            <v>10686</v>
          </cell>
        </row>
        <row r="699">
          <cell r="B699">
            <v>18003</v>
          </cell>
          <cell r="C699" t="str">
            <v>Allen County</v>
          </cell>
          <cell r="D699">
            <v>67958</v>
          </cell>
          <cell r="E699">
            <v>87557</v>
          </cell>
          <cell r="F699">
            <v>73189</v>
          </cell>
          <cell r="G699">
            <v>92083</v>
          </cell>
        </row>
        <row r="700">
          <cell r="B700">
            <v>18005</v>
          </cell>
          <cell r="C700" t="str">
            <v>Bartholomew County</v>
          </cell>
          <cell r="D700">
            <v>9896</v>
          </cell>
          <cell r="E700">
            <v>21102</v>
          </cell>
          <cell r="F700">
            <v>12934</v>
          </cell>
          <cell r="G700">
            <v>22410</v>
          </cell>
        </row>
        <row r="701">
          <cell r="B701">
            <v>18007</v>
          </cell>
          <cell r="C701" t="str">
            <v>Benton County</v>
          </cell>
          <cell r="D701">
            <v>1125</v>
          </cell>
          <cell r="E701">
            <v>2881</v>
          </cell>
          <cell r="F701">
            <v>1009</v>
          </cell>
          <cell r="G701">
            <v>3007</v>
          </cell>
        </row>
        <row r="702">
          <cell r="B702">
            <v>18009</v>
          </cell>
          <cell r="C702" t="str">
            <v>Blackford County</v>
          </cell>
          <cell r="D702">
            <v>1699</v>
          </cell>
          <cell r="E702">
            <v>3171</v>
          </cell>
          <cell r="F702">
            <v>1376</v>
          </cell>
          <cell r="G702">
            <v>3841</v>
          </cell>
        </row>
        <row r="703">
          <cell r="B703">
            <v>18011</v>
          </cell>
          <cell r="C703" t="str">
            <v>Boone County</v>
          </cell>
          <cell r="D703">
            <v>17769</v>
          </cell>
          <cell r="E703">
            <v>24211</v>
          </cell>
          <cell r="F703">
            <v>15244</v>
          </cell>
          <cell r="G703">
            <v>22351</v>
          </cell>
        </row>
        <row r="704">
          <cell r="B704">
            <v>18013</v>
          </cell>
          <cell r="C704" t="str">
            <v>Brown County</v>
          </cell>
          <cell r="D704">
            <v>2804</v>
          </cell>
          <cell r="E704">
            <v>6035</v>
          </cell>
          <cell r="F704">
            <v>3036</v>
          </cell>
          <cell r="G704">
            <v>5777</v>
          </cell>
        </row>
        <row r="705">
          <cell r="B705">
            <v>18015</v>
          </cell>
          <cell r="C705" t="str">
            <v>Carroll County</v>
          </cell>
          <cell r="D705">
            <v>2818</v>
          </cell>
          <cell r="E705">
            <v>6010</v>
          </cell>
          <cell r="F705">
            <v>2224</v>
          </cell>
          <cell r="G705">
            <v>7086</v>
          </cell>
        </row>
        <row r="706">
          <cell r="B706">
            <v>18017</v>
          </cell>
          <cell r="C706" t="str">
            <v>Cass County</v>
          </cell>
          <cell r="D706">
            <v>5111</v>
          </cell>
          <cell r="E706">
            <v>9964</v>
          </cell>
          <cell r="F706">
            <v>4304</v>
          </cell>
          <cell r="G706">
            <v>10552</v>
          </cell>
        </row>
        <row r="707">
          <cell r="B707">
            <v>18019</v>
          </cell>
          <cell r="C707" t="str">
            <v>Clark County</v>
          </cell>
          <cell r="D707">
            <v>21343</v>
          </cell>
          <cell r="E707">
            <v>35484</v>
          </cell>
          <cell r="F707">
            <v>23093</v>
          </cell>
          <cell r="G707">
            <v>33668</v>
          </cell>
        </row>
        <row r="708">
          <cell r="B708">
            <v>18021</v>
          </cell>
          <cell r="C708" t="str">
            <v>Clay County</v>
          </cell>
          <cell r="D708">
            <v>3268</v>
          </cell>
          <cell r="E708">
            <v>8422</v>
          </cell>
          <cell r="F708">
            <v>2552</v>
          </cell>
          <cell r="G708">
            <v>9499</v>
          </cell>
        </row>
        <row r="709">
          <cell r="B709">
            <v>18023</v>
          </cell>
          <cell r="C709" t="str">
            <v>Clinton County</v>
          </cell>
          <cell r="D709">
            <v>3819</v>
          </cell>
          <cell r="E709">
            <v>8155</v>
          </cell>
          <cell r="F709">
            <v>3361</v>
          </cell>
          <cell r="G709">
            <v>9334</v>
          </cell>
        </row>
        <row r="710">
          <cell r="B710">
            <v>18025</v>
          </cell>
          <cell r="C710" t="str">
            <v>Crawford County</v>
          </cell>
          <cell r="D710">
            <v>1856</v>
          </cell>
          <cell r="E710">
            <v>2847</v>
          </cell>
          <cell r="F710">
            <v>1355</v>
          </cell>
          <cell r="G710">
            <v>3483</v>
          </cell>
        </row>
        <row r="711">
          <cell r="B711">
            <v>18027</v>
          </cell>
          <cell r="C711" t="str">
            <v>Daviess County</v>
          </cell>
          <cell r="D711">
            <v>2447</v>
          </cell>
          <cell r="E711">
            <v>8360</v>
          </cell>
          <cell r="F711">
            <v>2169</v>
          </cell>
          <cell r="G711">
            <v>9576</v>
          </cell>
        </row>
        <row r="712">
          <cell r="B712">
            <v>18029</v>
          </cell>
          <cell r="C712" t="str">
            <v>Dearborn County</v>
          </cell>
          <cell r="D712">
            <v>5676</v>
          </cell>
          <cell r="E712">
            <v>21274</v>
          </cell>
          <cell r="F712">
            <v>5446</v>
          </cell>
          <cell r="G712">
            <v>19528</v>
          </cell>
        </row>
        <row r="713">
          <cell r="B713">
            <v>18031</v>
          </cell>
          <cell r="C713" t="str">
            <v>Decatur County</v>
          </cell>
          <cell r="D713">
            <v>2911</v>
          </cell>
          <cell r="E713">
            <v>9226</v>
          </cell>
          <cell r="F713">
            <v>2439</v>
          </cell>
          <cell r="G713">
            <v>9575</v>
          </cell>
        </row>
        <row r="714">
          <cell r="B714">
            <v>18033</v>
          </cell>
          <cell r="C714" t="str">
            <v>DeKalb County</v>
          </cell>
          <cell r="D714">
            <v>5183</v>
          </cell>
          <cell r="E714">
            <v>14420</v>
          </cell>
          <cell r="F714">
            <v>4966</v>
          </cell>
          <cell r="G714">
            <v>14237</v>
          </cell>
        </row>
        <row r="715">
          <cell r="B715">
            <v>18035</v>
          </cell>
          <cell r="C715" t="str">
            <v>Delaware County</v>
          </cell>
          <cell r="D715">
            <v>21559</v>
          </cell>
          <cell r="E715">
            <v>25328</v>
          </cell>
          <cell r="F715">
            <v>20474</v>
          </cell>
          <cell r="G715">
            <v>26827</v>
          </cell>
        </row>
        <row r="716">
          <cell r="B716">
            <v>18037</v>
          </cell>
          <cell r="C716" t="str">
            <v>Dubois County</v>
          </cell>
          <cell r="D716">
            <v>6459</v>
          </cell>
          <cell r="E716">
            <v>15159</v>
          </cell>
          <cell r="F716">
            <v>6292</v>
          </cell>
          <cell r="G716">
            <v>15033</v>
          </cell>
        </row>
        <row r="717">
          <cell r="B717">
            <v>18039</v>
          </cell>
          <cell r="C717" t="str">
            <v>Elkhart County</v>
          </cell>
          <cell r="D717">
            <v>22762</v>
          </cell>
          <cell r="E717">
            <v>46389</v>
          </cell>
          <cell r="F717">
            <v>26108</v>
          </cell>
          <cell r="G717">
            <v>46972</v>
          </cell>
        </row>
        <row r="718">
          <cell r="B718">
            <v>18041</v>
          </cell>
          <cell r="C718" t="str">
            <v>Fayette County</v>
          </cell>
          <cell r="D718">
            <v>2936</v>
          </cell>
          <cell r="E718">
            <v>6372</v>
          </cell>
          <cell r="F718">
            <v>2237</v>
          </cell>
          <cell r="G718">
            <v>7755</v>
          </cell>
        </row>
        <row r="719">
          <cell r="B719">
            <v>18043</v>
          </cell>
          <cell r="C719" t="str">
            <v>Floyd County</v>
          </cell>
          <cell r="D719">
            <v>15374</v>
          </cell>
          <cell r="E719">
            <v>23909</v>
          </cell>
          <cell r="F719">
            <v>17511</v>
          </cell>
          <cell r="G719">
            <v>23400</v>
          </cell>
        </row>
        <row r="720">
          <cell r="B720">
            <v>18045</v>
          </cell>
          <cell r="C720" t="str">
            <v>Fountain County</v>
          </cell>
          <cell r="D720">
            <v>2103</v>
          </cell>
          <cell r="E720">
            <v>5285</v>
          </cell>
          <cell r="F720">
            <v>1629</v>
          </cell>
          <cell r="G720">
            <v>6154</v>
          </cell>
        </row>
        <row r="721">
          <cell r="B721">
            <v>18047</v>
          </cell>
          <cell r="C721" t="str">
            <v>Franklin County</v>
          </cell>
          <cell r="D721">
            <v>2522</v>
          </cell>
          <cell r="E721">
            <v>10513</v>
          </cell>
          <cell r="F721">
            <v>2137</v>
          </cell>
          <cell r="G721">
            <v>9691</v>
          </cell>
        </row>
        <row r="722">
          <cell r="B722">
            <v>18049</v>
          </cell>
          <cell r="C722" t="str">
            <v>Fulton County</v>
          </cell>
          <cell r="D722">
            <v>2832</v>
          </cell>
          <cell r="E722">
            <v>5711</v>
          </cell>
          <cell r="F722">
            <v>2280</v>
          </cell>
          <cell r="G722">
            <v>6694</v>
          </cell>
        </row>
        <row r="723">
          <cell r="B723">
            <v>18051</v>
          </cell>
          <cell r="C723" t="str">
            <v>Gibson County</v>
          </cell>
          <cell r="D723">
            <v>5114</v>
          </cell>
          <cell r="E723">
            <v>10709</v>
          </cell>
          <cell r="F723">
            <v>4023</v>
          </cell>
          <cell r="G723">
            <v>11817</v>
          </cell>
        </row>
        <row r="724">
          <cell r="B724">
            <v>18053</v>
          </cell>
          <cell r="C724" t="str">
            <v>Grant County</v>
          </cell>
          <cell r="D724">
            <v>9492</v>
          </cell>
          <cell r="E724">
            <v>17221</v>
          </cell>
          <cell r="F724">
            <v>8015</v>
          </cell>
          <cell r="G724">
            <v>18543</v>
          </cell>
        </row>
        <row r="725">
          <cell r="B725">
            <v>18055</v>
          </cell>
          <cell r="C725" t="str">
            <v>Greene County</v>
          </cell>
          <cell r="D725">
            <v>4430</v>
          </cell>
          <cell r="E725">
            <v>9649</v>
          </cell>
          <cell r="F725">
            <v>3389</v>
          </cell>
          <cell r="G725">
            <v>11103</v>
          </cell>
        </row>
        <row r="726">
          <cell r="B726">
            <v>18057</v>
          </cell>
          <cell r="C726" t="str">
            <v>Hamilton County</v>
          </cell>
          <cell r="D726">
            <v>117038</v>
          </cell>
          <cell r="E726">
            <v>111103</v>
          </cell>
          <cell r="F726">
            <v>88390</v>
          </cell>
          <cell r="G726">
            <v>101587</v>
          </cell>
        </row>
        <row r="727">
          <cell r="B727">
            <v>18059</v>
          </cell>
          <cell r="C727" t="str">
            <v>Hancock County</v>
          </cell>
          <cell r="D727">
            <v>12059</v>
          </cell>
          <cell r="E727">
            <v>31850</v>
          </cell>
          <cell r="F727">
            <v>12895</v>
          </cell>
          <cell r="G727">
            <v>28996</v>
          </cell>
        </row>
        <row r="728">
          <cell r="B728">
            <v>18061</v>
          </cell>
          <cell r="C728" t="str">
            <v>Harrison County</v>
          </cell>
          <cell r="D728">
            <v>5417</v>
          </cell>
          <cell r="E728">
            <v>15710</v>
          </cell>
          <cell r="F728">
            <v>5343</v>
          </cell>
          <cell r="G728">
            <v>14565</v>
          </cell>
        </row>
        <row r="729">
          <cell r="B729">
            <v>18063</v>
          </cell>
          <cell r="C729" t="str">
            <v>Hendricks County</v>
          </cell>
          <cell r="D729">
            <v>37086</v>
          </cell>
          <cell r="E729">
            <v>59410</v>
          </cell>
          <cell r="F729">
            <v>32604</v>
          </cell>
          <cell r="G729">
            <v>53802</v>
          </cell>
        </row>
        <row r="730">
          <cell r="B730">
            <v>18065</v>
          </cell>
          <cell r="C730" t="str">
            <v>Henry County</v>
          </cell>
          <cell r="D730">
            <v>7302</v>
          </cell>
          <cell r="E730">
            <v>12811</v>
          </cell>
          <cell r="F730">
            <v>5544</v>
          </cell>
          <cell r="G730">
            <v>15043</v>
          </cell>
        </row>
        <row r="731">
          <cell r="B731">
            <v>18067</v>
          </cell>
          <cell r="C731" t="str">
            <v>Howard County</v>
          </cell>
          <cell r="D731">
            <v>12863</v>
          </cell>
          <cell r="E731">
            <v>23637</v>
          </cell>
          <cell r="F731">
            <v>13303</v>
          </cell>
          <cell r="G731">
            <v>26449</v>
          </cell>
        </row>
        <row r="732">
          <cell r="B732">
            <v>18069</v>
          </cell>
          <cell r="C732" t="str">
            <v>Huntington County</v>
          </cell>
          <cell r="D732">
            <v>4485</v>
          </cell>
          <cell r="E732">
            <v>11277</v>
          </cell>
          <cell r="F732">
            <v>4255</v>
          </cell>
          <cell r="G732">
            <v>13147</v>
          </cell>
        </row>
        <row r="733">
          <cell r="B733">
            <v>18071</v>
          </cell>
          <cell r="C733" t="str">
            <v>Jackson County</v>
          </cell>
          <cell r="D733">
            <v>5510</v>
          </cell>
          <cell r="E733">
            <v>13993</v>
          </cell>
          <cell r="F733">
            <v>4302</v>
          </cell>
          <cell r="G733">
            <v>14555</v>
          </cell>
        </row>
        <row r="734">
          <cell r="B734">
            <v>18073</v>
          </cell>
          <cell r="C734" t="str">
            <v>Jasper County</v>
          </cell>
          <cell r="D734">
            <v>3588</v>
          </cell>
          <cell r="E734">
            <v>12338</v>
          </cell>
          <cell r="F734">
            <v>3798</v>
          </cell>
          <cell r="G734">
            <v>11383</v>
          </cell>
        </row>
        <row r="735">
          <cell r="B735">
            <v>18075</v>
          </cell>
          <cell r="C735" t="str">
            <v>Jay County</v>
          </cell>
          <cell r="D735">
            <v>2401</v>
          </cell>
          <cell r="E735">
            <v>5283</v>
          </cell>
          <cell r="F735">
            <v>1926</v>
          </cell>
          <cell r="G735">
            <v>6361</v>
          </cell>
        </row>
        <row r="736">
          <cell r="B736">
            <v>18077</v>
          </cell>
          <cell r="C736" t="str">
            <v>Jefferson County</v>
          </cell>
          <cell r="D736">
            <v>5387</v>
          </cell>
          <cell r="E736">
            <v>8961</v>
          </cell>
          <cell r="F736">
            <v>4731</v>
          </cell>
          <cell r="G736">
            <v>9663</v>
          </cell>
        </row>
        <row r="737">
          <cell r="B737">
            <v>18079</v>
          </cell>
          <cell r="C737" t="str">
            <v>Jennings County</v>
          </cell>
          <cell r="D737">
            <v>3522</v>
          </cell>
          <cell r="E737">
            <v>9774</v>
          </cell>
          <cell r="F737">
            <v>2523</v>
          </cell>
          <cell r="G737">
            <v>9490</v>
          </cell>
        </row>
        <row r="738">
          <cell r="B738">
            <v>18081</v>
          </cell>
          <cell r="C738" t="str">
            <v>Johnson County</v>
          </cell>
          <cell r="D738">
            <v>25106</v>
          </cell>
          <cell r="E738">
            <v>56072</v>
          </cell>
          <cell r="F738">
            <v>24736</v>
          </cell>
          <cell r="G738">
            <v>51219</v>
          </cell>
        </row>
        <row r="739">
          <cell r="B739">
            <v>18083</v>
          </cell>
          <cell r="C739" t="str">
            <v>Knox County</v>
          </cell>
          <cell r="D739">
            <v>5291</v>
          </cell>
          <cell r="E739">
            <v>9881</v>
          </cell>
          <cell r="F739">
            <v>4067</v>
          </cell>
          <cell r="G739">
            <v>11655</v>
          </cell>
        </row>
        <row r="740">
          <cell r="B740">
            <v>18085</v>
          </cell>
          <cell r="C740" t="str">
            <v>Kosciusko County</v>
          </cell>
          <cell r="D740">
            <v>6385</v>
          </cell>
          <cell r="E740">
            <v>27098</v>
          </cell>
          <cell r="F740">
            <v>8364</v>
          </cell>
          <cell r="G740">
            <v>26499</v>
          </cell>
        </row>
        <row r="741">
          <cell r="B741">
            <v>18087</v>
          </cell>
          <cell r="C741" t="str">
            <v>LaGrange County</v>
          </cell>
          <cell r="D741">
            <v>2400</v>
          </cell>
          <cell r="E741">
            <v>8411</v>
          </cell>
          <cell r="F741">
            <v>2355</v>
          </cell>
          <cell r="G741">
            <v>8110</v>
          </cell>
        </row>
        <row r="742">
          <cell r="B742">
            <v>18089</v>
          </cell>
          <cell r="C742" t="str">
            <v>Lake County</v>
          </cell>
          <cell r="D742">
            <v>116935</v>
          </cell>
          <cell r="E742">
            <v>86350</v>
          </cell>
          <cell r="F742">
            <v>124870</v>
          </cell>
          <cell r="G742">
            <v>91760</v>
          </cell>
        </row>
        <row r="743">
          <cell r="B743">
            <v>18091</v>
          </cell>
          <cell r="C743" t="str">
            <v>LaPorte County</v>
          </cell>
          <cell r="D743">
            <v>21156</v>
          </cell>
          <cell r="E743">
            <v>22679</v>
          </cell>
          <cell r="F743">
            <v>22427</v>
          </cell>
          <cell r="G743">
            <v>25997</v>
          </cell>
        </row>
        <row r="744">
          <cell r="B744">
            <v>18093</v>
          </cell>
          <cell r="C744" t="str">
            <v>Lawrence County</v>
          </cell>
          <cell r="D744">
            <v>5786</v>
          </cell>
          <cell r="E744">
            <v>14556</v>
          </cell>
          <cell r="F744">
            <v>4961</v>
          </cell>
          <cell r="G744">
            <v>15601</v>
          </cell>
        </row>
        <row r="745">
          <cell r="B745">
            <v>18095</v>
          </cell>
          <cell r="C745" t="str">
            <v>Madison County</v>
          </cell>
          <cell r="D745">
            <v>23469</v>
          </cell>
          <cell r="E745">
            <v>30541</v>
          </cell>
          <cell r="F745">
            <v>19524</v>
          </cell>
          <cell r="G745">
            <v>31215</v>
          </cell>
        </row>
        <row r="746">
          <cell r="B746">
            <v>18097</v>
          </cell>
          <cell r="C746" t="str">
            <v>Marion County</v>
          </cell>
          <cell r="D746">
            <v>246045</v>
          </cell>
          <cell r="E746">
            <v>141644</v>
          </cell>
          <cell r="F746">
            <v>247772</v>
          </cell>
          <cell r="G746">
            <v>134175</v>
          </cell>
        </row>
        <row r="747">
          <cell r="B747">
            <v>18099</v>
          </cell>
          <cell r="C747" t="str">
            <v>Marshall County</v>
          </cell>
          <cell r="D747">
            <v>5741</v>
          </cell>
          <cell r="E747">
            <v>12184</v>
          </cell>
          <cell r="F747">
            <v>5712</v>
          </cell>
          <cell r="G747">
            <v>13844</v>
          </cell>
        </row>
        <row r="748">
          <cell r="B748">
            <v>18101</v>
          </cell>
          <cell r="C748" t="str">
            <v>Martin County</v>
          </cell>
          <cell r="D748">
            <v>1114</v>
          </cell>
          <cell r="E748">
            <v>3611</v>
          </cell>
          <cell r="F748">
            <v>1011</v>
          </cell>
          <cell r="G748">
            <v>4029</v>
          </cell>
        </row>
        <row r="749">
          <cell r="B749">
            <v>18103</v>
          </cell>
          <cell r="C749" t="str">
            <v>Miami County</v>
          </cell>
          <cell r="D749">
            <v>3987</v>
          </cell>
          <cell r="E749">
            <v>9418</v>
          </cell>
          <cell r="F749">
            <v>3235</v>
          </cell>
          <cell r="G749">
            <v>10925</v>
          </cell>
        </row>
        <row r="750">
          <cell r="B750">
            <v>18105</v>
          </cell>
          <cell r="C750" t="str">
            <v>Monroe County</v>
          </cell>
          <cell r="D750">
            <v>36744</v>
          </cell>
          <cell r="E750">
            <v>20583</v>
          </cell>
          <cell r="F750">
            <v>39861</v>
          </cell>
          <cell r="G750">
            <v>22071</v>
          </cell>
        </row>
        <row r="751">
          <cell r="B751">
            <v>18107</v>
          </cell>
          <cell r="C751" t="str">
            <v>Montgomery County</v>
          </cell>
          <cell r="D751">
            <v>4308</v>
          </cell>
          <cell r="E751">
            <v>10491</v>
          </cell>
          <cell r="F751">
            <v>4213</v>
          </cell>
          <cell r="G751">
            <v>12659</v>
          </cell>
        </row>
        <row r="752">
          <cell r="B752">
            <v>18109</v>
          </cell>
          <cell r="C752" t="str">
            <v>Morgan County</v>
          </cell>
          <cell r="D752">
            <v>6734</v>
          </cell>
          <cell r="E752">
            <v>30341</v>
          </cell>
          <cell r="F752">
            <v>7781</v>
          </cell>
          <cell r="G752">
            <v>27512</v>
          </cell>
        </row>
        <row r="753">
          <cell r="B753">
            <v>18111</v>
          </cell>
          <cell r="C753" t="str">
            <v>Newton County</v>
          </cell>
          <cell r="D753">
            <v>1833</v>
          </cell>
          <cell r="E753">
            <v>4357</v>
          </cell>
          <cell r="F753">
            <v>1509</v>
          </cell>
          <cell r="G753">
            <v>4942</v>
          </cell>
        </row>
        <row r="754">
          <cell r="B754">
            <v>18113</v>
          </cell>
          <cell r="C754" t="str">
            <v>Noble County</v>
          </cell>
          <cell r="D754">
            <v>5021</v>
          </cell>
          <cell r="E754">
            <v>14716</v>
          </cell>
          <cell r="F754">
            <v>4660</v>
          </cell>
          <cell r="G754">
            <v>14195</v>
          </cell>
        </row>
        <row r="755">
          <cell r="B755">
            <v>18115</v>
          </cell>
          <cell r="C755" t="str">
            <v>Ohio County</v>
          </cell>
          <cell r="D755">
            <v>987</v>
          </cell>
          <cell r="E755">
            <v>2415</v>
          </cell>
          <cell r="F755">
            <v>750</v>
          </cell>
          <cell r="G755">
            <v>2392</v>
          </cell>
        </row>
        <row r="756">
          <cell r="B756">
            <v>18117</v>
          </cell>
          <cell r="C756" t="str">
            <v>Orange County</v>
          </cell>
          <cell r="D756">
            <v>2657</v>
          </cell>
          <cell r="E756">
            <v>5304</v>
          </cell>
          <cell r="F756">
            <v>2224</v>
          </cell>
          <cell r="G756">
            <v>6432</v>
          </cell>
        </row>
        <row r="757">
          <cell r="B757">
            <v>18119</v>
          </cell>
          <cell r="C757" t="str">
            <v>Owen County</v>
          </cell>
          <cell r="D757">
            <v>2468</v>
          </cell>
          <cell r="E757">
            <v>7688</v>
          </cell>
          <cell r="F757">
            <v>2420</v>
          </cell>
          <cell r="G757">
            <v>7286</v>
          </cell>
        </row>
        <row r="758">
          <cell r="B758">
            <v>18121</v>
          </cell>
          <cell r="C758" t="str">
            <v>Parke County</v>
          </cell>
          <cell r="D758">
            <v>1957</v>
          </cell>
          <cell r="E758">
            <v>4591</v>
          </cell>
          <cell r="F758">
            <v>1503</v>
          </cell>
          <cell r="G758">
            <v>5398</v>
          </cell>
        </row>
        <row r="759">
          <cell r="B759">
            <v>18123</v>
          </cell>
          <cell r="C759" t="str">
            <v>Perry County</v>
          </cell>
          <cell r="D759">
            <v>4035</v>
          </cell>
          <cell r="E759">
            <v>4495</v>
          </cell>
          <cell r="F759">
            <v>3203</v>
          </cell>
          <cell r="G759">
            <v>5345</v>
          </cell>
        </row>
        <row r="760">
          <cell r="B760">
            <v>18125</v>
          </cell>
          <cell r="C760" t="str">
            <v>Pike County</v>
          </cell>
          <cell r="D760">
            <v>1870</v>
          </cell>
          <cell r="E760">
            <v>3725</v>
          </cell>
          <cell r="F760">
            <v>1415</v>
          </cell>
          <cell r="G760">
            <v>4692</v>
          </cell>
        </row>
        <row r="761">
          <cell r="B761">
            <v>18127</v>
          </cell>
          <cell r="C761" t="str">
            <v>Porter County</v>
          </cell>
          <cell r="D761">
            <v>41254</v>
          </cell>
          <cell r="E761">
            <v>45197</v>
          </cell>
          <cell r="F761">
            <v>39746</v>
          </cell>
          <cell r="G761">
            <v>45008</v>
          </cell>
        </row>
        <row r="762">
          <cell r="B762">
            <v>18129</v>
          </cell>
          <cell r="C762" t="str">
            <v>Posey County</v>
          </cell>
          <cell r="D762">
            <v>4657</v>
          </cell>
          <cell r="E762">
            <v>8611</v>
          </cell>
          <cell r="F762">
            <v>3811</v>
          </cell>
          <cell r="G762">
            <v>9206</v>
          </cell>
        </row>
        <row r="763">
          <cell r="B763">
            <v>18131</v>
          </cell>
          <cell r="C763" t="str">
            <v>Pulaski County</v>
          </cell>
          <cell r="D763">
            <v>1854</v>
          </cell>
          <cell r="E763">
            <v>3800</v>
          </cell>
          <cell r="F763">
            <v>1463</v>
          </cell>
          <cell r="G763">
            <v>4246</v>
          </cell>
        </row>
        <row r="764">
          <cell r="B764">
            <v>18133</v>
          </cell>
          <cell r="C764" t="str">
            <v>Putnam County</v>
          </cell>
          <cell r="D764">
            <v>4208</v>
          </cell>
          <cell r="E764">
            <v>12544</v>
          </cell>
          <cell r="F764">
            <v>3946</v>
          </cell>
          <cell r="G764">
            <v>12278</v>
          </cell>
        </row>
        <row r="765">
          <cell r="B765">
            <v>18135</v>
          </cell>
          <cell r="C765" t="str">
            <v>Randolph County</v>
          </cell>
          <cell r="D765">
            <v>3511</v>
          </cell>
          <cell r="E765">
            <v>7264</v>
          </cell>
          <cell r="F765">
            <v>2513</v>
          </cell>
          <cell r="G765">
            <v>8312</v>
          </cell>
        </row>
        <row r="766">
          <cell r="B766">
            <v>18137</v>
          </cell>
          <cell r="C766" t="str">
            <v>Ripley County</v>
          </cell>
          <cell r="D766">
            <v>3301</v>
          </cell>
          <cell r="E766">
            <v>11565</v>
          </cell>
          <cell r="F766">
            <v>2774</v>
          </cell>
          <cell r="G766">
            <v>11261</v>
          </cell>
        </row>
        <row r="767">
          <cell r="B767">
            <v>18139</v>
          </cell>
          <cell r="C767" t="str">
            <v>Rush County</v>
          </cell>
          <cell r="D767">
            <v>2218</v>
          </cell>
          <cell r="E767">
            <v>5019</v>
          </cell>
          <cell r="F767">
            <v>1754</v>
          </cell>
          <cell r="G767">
            <v>6035</v>
          </cell>
        </row>
        <row r="768">
          <cell r="B768">
            <v>18141</v>
          </cell>
          <cell r="C768" t="str">
            <v>Saint Joseph County</v>
          </cell>
          <cell r="D768">
            <v>55132</v>
          </cell>
          <cell r="E768">
            <v>50091</v>
          </cell>
          <cell r="F768">
            <v>59896</v>
          </cell>
          <cell r="G768">
            <v>53164</v>
          </cell>
        </row>
        <row r="769">
          <cell r="B769">
            <v>18143</v>
          </cell>
          <cell r="C769" t="str">
            <v>Scott County</v>
          </cell>
          <cell r="D769">
            <v>3496</v>
          </cell>
          <cell r="E769">
            <v>7794</v>
          </cell>
          <cell r="F769">
            <v>2698</v>
          </cell>
          <cell r="G769">
            <v>7328</v>
          </cell>
        </row>
        <row r="770">
          <cell r="B770">
            <v>18145</v>
          </cell>
          <cell r="C770" t="str">
            <v>Shelby County</v>
          </cell>
          <cell r="D770">
            <v>5495</v>
          </cell>
          <cell r="E770">
            <v>13792</v>
          </cell>
          <cell r="F770">
            <v>5023</v>
          </cell>
          <cell r="G770">
            <v>14568</v>
          </cell>
        </row>
        <row r="771">
          <cell r="B771">
            <v>18147</v>
          </cell>
          <cell r="C771" t="str">
            <v>Spencer County</v>
          </cell>
          <cell r="D771">
            <v>3837</v>
          </cell>
          <cell r="E771">
            <v>6567</v>
          </cell>
          <cell r="F771">
            <v>3213</v>
          </cell>
          <cell r="G771">
            <v>7357</v>
          </cell>
        </row>
        <row r="772">
          <cell r="B772">
            <v>18149</v>
          </cell>
          <cell r="C772" t="str">
            <v>Starke County</v>
          </cell>
          <cell r="D772">
            <v>3596</v>
          </cell>
          <cell r="E772">
            <v>6958</v>
          </cell>
          <cell r="F772">
            <v>2650</v>
          </cell>
          <cell r="G772">
            <v>7466</v>
          </cell>
        </row>
        <row r="773">
          <cell r="B773">
            <v>18151</v>
          </cell>
          <cell r="C773" t="str">
            <v>Steuben County</v>
          </cell>
          <cell r="D773">
            <v>4225</v>
          </cell>
          <cell r="E773">
            <v>12019</v>
          </cell>
          <cell r="F773">
            <v>4513</v>
          </cell>
          <cell r="G773">
            <v>11327</v>
          </cell>
        </row>
        <row r="774">
          <cell r="B774">
            <v>18153</v>
          </cell>
          <cell r="C774" t="str">
            <v>Sullivan County</v>
          </cell>
          <cell r="D774">
            <v>2738</v>
          </cell>
          <cell r="E774">
            <v>5500</v>
          </cell>
          <cell r="F774">
            <v>2153</v>
          </cell>
          <cell r="G774">
            <v>6691</v>
          </cell>
        </row>
        <row r="775">
          <cell r="B775">
            <v>18155</v>
          </cell>
          <cell r="C775" t="str">
            <v>Switzerland County</v>
          </cell>
          <cell r="D775">
            <v>1184</v>
          </cell>
          <cell r="E775">
            <v>3053</v>
          </cell>
          <cell r="F775">
            <v>964</v>
          </cell>
          <cell r="G775">
            <v>3133</v>
          </cell>
        </row>
        <row r="776">
          <cell r="B776">
            <v>18157</v>
          </cell>
          <cell r="C776" t="str">
            <v>Tippecanoe County</v>
          </cell>
          <cell r="D776">
            <v>31584</v>
          </cell>
          <cell r="E776">
            <v>32076</v>
          </cell>
          <cell r="F776">
            <v>35017</v>
          </cell>
          <cell r="G776">
            <v>34581</v>
          </cell>
        </row>
        <row r="777">
          <cell r="B777">
            <v>18159</v>
          </cell>
          <cell r="C777" t="str">
            <v>Tipton County</v>
          </cell>
          <cell r="D777">
            <v>2337</v>
          </cell>
          <cell r="E777">
            <v>5265</v>
          </cell>
          <cell r="F777">
            <v>1834</v>
          </cell>
          <cell r="G777">
            <v>6110</v>
          </cell>
        </row>
        <row r="778">
          <cell r="B778">
            <v>18161</v>
          </cell>
          <cell r="C778" t="str">
            <v>Union County</v>
          </cell>
          <cell r="D778">
            <v>909</v>
          </cell>
          <cell r="E778">
            <v>2432</v>
          </cell>
          <cell r="F778">
            <v>736</v>
          </cell>
          <cell r="G778">
            <v>2688</v>
          </cell>
        </row>
        <row r="779">
          <cell r="B779">
            <v>18163</v>
          </cell>
          <cell r="C779" t="str">
            <v>Vanderburgh County</v>
          </cell>
          <cell r="D779">
            <v>32190</v>
          </cell>
          <cell r="E779">
            <v>38102</v>
          </cell>
          <cell r="F779">
            <v>34415</v>
          </cell>
          <cell r="G779">
            <v>41844</v>
          </cell>
        </row>
        <row r="780">
          <cell r="B780">
            <v>18165</v>
          </cell>
          <cell r="C780" t="str">
            <v>Vermillion County</v>
          </cell>
          <cell r="D780">
            <v>2582</v>
          </cell>
          <cell r="E780">
            <v>4392</v>
          </cell>
          <cell r="F780">
            <v>2145</v>
          </cell>
          <cell r="G780">
            <v>5184</v>
          </cell>
        </row>
        <row r="781">
          <cell r="B781">
            <v>18167</v>
          </cell>
          <cell r="C781" t="str">
            <v>Vigo County</v>
          </cell>
          <cell r="D781">
            <v>19277</v>
          </cell>
          <cell r="E781">
            <v>22603</v>
          </cell>
          <cell r="F781">
            <v>18123</v>
          </cell>
          <cell r="G781">
            <v>24545</v>
          </cell>
        </row>
        <row r="782">
          <cell r="B782">
            <v>18169</v>
          </cell>
          <cell r="C782" t="str">
            <v>Wabash County</v>
          </cell>
          <cell r="D782">
            <v>4342</v>
          </cell>
          <cell r="E782">
            <v>8909</v>
          </cell>
          <cell r="F782">
            <v>3494</v>
          </cell>
          <cell r="G782">
            <v>10762</v>
          </cell>
        </row>
        <row r="783">
          <cell r="B783">
            <v>18171</v>
          </cell>
          <cell r="C783" t="str">
            <v>Warren County</v>
          </cell>
          <cell r="D783">
            <v>1368</v>
          </cell>
          <cell r="E783">
            <v>2991</v>
          </cell>
          <cell r="F783">
            <v>974</v>
          </cell>
          <cell r="G783">
            <v>3401</v>
          </cell>
        </row>
        <row r="784">
          <cell r="B784">
            <v>18173</v>
          </cell>
          <cell r="C784" t="str">
            <v>Warrick County</v>
          </cell>
          <cell r="D784">
            <v>10658</v>
          </cell>
          <cell r="E784">
            <v>22683</v>
          </cell>
          <cell r="F784">
            <v>11923</v>
          </cell>
          <cell r="G784">
            <v>21326</v>
          </cell>
        </row>
        <row r="785">
          <cell r="B785">
            <v>18175</v>
          </cell>
          <cell r="C785" t="str">
            <v>Washington County</v>
          </cell>
          <cell r="D785">
            <v>3609</v>
          </cell>
          <cell r="E785">
            <v>9263</v>
          </cell>
          <cell r="F785">
            <v>2784</v>
          </cell>
          <cell r="G785">
            <v>9114</v>
          </cell>
        </row>
        <row r="786">
          <cell r="B786">
            <v>18177</v>
          </cell>
          <cell r="C786" t="str">
            <v>Wayne County</v>
          </cell>
          <cell r="D786">
            <v>10479</v>
          </cell>
          <cell r="E786">
            <v>16536</v>
          </cell>
          <cell r="F786">
            <v>9524</v>
          </cell>
          <cell r="G786">
            <v>17567</v>
          </cell>
        </row>
        <row r="787">
          <cell r="B787">
            <v>18179</v>
          </cell>
          <cell r="C787" t="str">
            <v>Wells County</v>
          </cell>
          <cell r="D787">
            <v>3458</v>
          </cell>
          <cell r="E787">
            <v>10830</v>
          </cell>
          <cell r="F787">
            <v>2928</v>
          </cell>
          <cell r="G787">
            <v>10855</v>
          </cell>
        </row>
        <row r="788">
          <cell r="B788">
            <v>18181</v>
          </cell>
          <cell r="C788" t="str">
            <v>White County</v>
          </cell>
          <cell r="D788">
            <v>3455</v>
          </cell>
          <cell r="E788">
            <v>6856</v>
          </cell>
          <cell r="F788">
            <v>3032</v>
          </cell>
          <cell r="G788">
            <v>7957</v>
          </cell>
        </row>
        <row r="789">
          <cell r="B789">
            <v>18183</v>
          </cell>
          <cell r="C789" t="str">
            <v>Whitley County</v>
          </cell>
          <cell r="D789">
            <v>4295</v>
          </cell>
          <cell r="E789">
            <v>13340</v>
          </cell>
          <cell r="F789">
            <v>4234</v>
          </cell>
          <cell r="G789">
            <v>12862</v>
          </cell>
        </row>
        <row r="790">
          <cell r="B790">
            <v>19001</v>
          </cell>
          <cell r="C790" t="str">
            <v>Adair County</v>
          </cell>
          <cell r="D790">
            <v>1706</v>
          </cell>
          <cell r="E790">
            <v>2425</v>
          </cell>
          <cell r="F790">
            <v>1198</v>
          </cell>
          <cell r="G790">
            <v>2917</v>
          </cell>
        </row>
        <row r="791">
          <cell r="B791">
            <v>19003</v>
          </cell>
          <cell r="C791" t="str">
            <v>Adams County</v>
          </cell>
          <cell r="D791">
            <v>845</v>
          </cell>
          <cell r="E791">
            <v>1403</v>
          </cell>
          <cell r="F791">
            <v>590</v>
          </cell>
          <cell r="G791">
            <v>1530</v>
          </cell>
        </row>
        <row r="792">
          <cell r="B792">
            <v>19005</v>
          </cell>
          <cell r="C792" t="str">
            <v>Allamakee County</v>
          </cell>
          <cell r="D792">
            <v>2665</v>
          </cell>
          <cell r="E792">
            <v>4159</v>
          </cell>
          <cell r="F792">
            <v>2576</v>
          </cell>
          <cell r="G792">
            <v>4735</v>
          </cell>
        </row>
        <row r="793">
          <cell r="B793">
            <v>19007</v>
          </cell>
          <cell r="C793" t="str">
            <v>Appanoose County</v>
          </cell>
          <cell r="D793">
            <v>2585</v>
          </cell>
          <cell r="E793">
            <v>3542</v>
          </cell>
          <cell r="F793">
            <v>1891</v>
          </cell>
          <cell r="G793">
            <v>4512</v>
          </cell>
        </row>
        <row r="794">
          <cell r="B794">
            <v>19009</v>
          </cell>
          <cell r="C794" t="str">
            <v>Audubon County</v>
          </cell>
          <cell r="D794">
            <v>1367</v>
          </cell>
          <cell r="E794">
            <v>2066</v>
          </cell>
          <cell r="F794">
            <v>1071</v>
          </cell>
          <cell r="G794">
            <v>2295</v>
          </cell>
        </row>
        <row r="795">
          <cell r="B795">
            <v>19011</v>
          </cell>
          <cell r="C795" t="str">
            <v>Benton County</v>
          </cell>
          <cell r="D795">
            <v>5409</v>
          </cell>
          <cell r="E795">
            <v>9051</v>
          </cell>
          <cell r="F795">
            <v>5160</v>
          </cell>
          <cell r="G795">
            <v>9188</v>
          </cell>
        </row>
        <row r="796">
          <cell r="B796">
            <v>19013</v>
          </cell>
          <cell r="C796" t="str">
            <v>Black Hawk County</v>
          </cell>
          <cell r="D796">
            <v>34101</v>
          </cell>
          <cell r="E796">
            <v>27616</v>
          </cell>
          <cell r="F796">
            <v>35647</v>
          </cell>
          <cell r="G796">
            <v>29640</v>
          </cell>
        </row>
        <row r="797">
          <cell r="B797">
            <v>19015</v>
          </cell>
          <cell r="C797" t="str">
            <v>Boone County</v>
          </cell>
          <cell r="D797">
            <v>6384</v>
          </cell>
          <cell r="E797">
            <v>7535</v>
          </cell>
          <cell r="F797">
            <v>6303</v>
          </cell>
          <cell r="G797">
            <v>8695</v>
          </cell>
        </row>
        <row r="798">
          <cell r="B798">
            <v>19017</v>
          </cell>
          <cell r="C798" t="str">
            <v>Bremer County</v>
          </cell>
          <cell r="D798">
            <v>5670</v>
          </cell>
          <cell r="E798">
            <v>7145</v>
          </cell>
          <cell r="F798">
            <v>5958</v>
          </cell>
          <cell r="G798">
            <v>8294</v>
          </cell>
        </row>
        <row r="799">
          <cell r="B799">
            <v>19019</v>
          </cell>
          <cell r="C799" t="str">
            <v>Buchanan County</v>
          </cell>
          <cell r="D799">
            <v>4458</v>
          </cell>
          <cell r="E799">
            <v>5446</v>
          </cell>
          <cell r="F799">
            <v>4169</v>
          </cell>
          <cell r="G799">
            <v>6420</v>
          </cell>
        </row>
        <row r="800">
          <cell r="B800">
            <v>19021</v>
          </cell>
          <cell r="C800" t="str">
            <v>Buena Vista County</v>
          </cell>
          <cell r="D800">
            <v>3740</v>
          </cell>
          <cell r="E800">
            <v>4711</v>
          </cell>
          <cell r="F800">
            <v>2961</v>
          </cell>
          <cell r="G800">
            <v>5056</v>
          </cell>
        </row>
        <row r="801">
          <cell r="B801">
            <v>19023</v>
          </cell>
          <cell r="C801" t="str">
            <v>Butler County</v>
          </cell>
          <cell r="D801">
            <v>2554</v>
          </cell>
          <cell r="E801">
            <v>4591</v>
          </cell>
          <cell r="F801">
            <v>2424</v>
          </cell>
          <cell r="G801">
            <v>5542</v>
          </cell>
        </row>
        <row r="802">
          <cell r="B802">
            <v>19025</v>
          </cell>
          <cell r="C802" t="str">
            <v>Calhoun County</v>
          </cell>
          <cell r="D802">
            <v>2010</v>
          </cell>
          <cell r="E802">
            <v>3154</v>
          </cell>
          <cell r="F802">
            <v>1470</v>
          </cell>
          <cell r="G802">
            <v>3689</v>
          </cell>
        </row>
        <row r="803">
          <cell r="B803">
            <v>19027</v>
          </cell>
          <cell r="C803" t="str">
            <v>Carroll County</v>
          </cell>
          <cell r="D803">
            <v>4082</v>
          </cell>
          <cell r="E803">
            <v>7282</v>
          </cell>
          <cell r="F803">
            <v>3454</v>
          </cell>
          <cell r="G803">
            <v>7737</v>
          </cell>
        </row>
        <row r="804">
          <cell r="B804">
            <v>19029</v>
          </cell>
          <cell r="C804" t="str">
            <v>Cass County</v>
          </cell>
          <cell r="D804">
            <v>2558</v>
          </cell>
          <cell r="E804">
            <v>4588</v>
          </cell>
          <cell r="F804">
            <v>2201</v>
          </cell>
          <cell r="G804">
            <v>4969</v>
          </cell>
        </row>
        <row r="805">
          <cell r="B805">
            <v>19031</v>
          </cell>
          <cell r="C805" t="str">
            <v>Cedar County</v>
          </cell>
          <cell r="D805">
            <v>4054</v>
          </cell>
          <cell r="E805">
            <v>5133</v>
          </cell>
          <cell r="F805">
            <v>4337</v>
          </cell>
          <cell r="G805">
            <v>6161</v>
          </cell>
        </row>
        <row r="806">
          <cell r="B806">
            <v>19033</v>
          </cell>
          <cell r="C806" t="str">
            <v>Cerro Gordo County</v>
          </cell>
          <cell r="D806">
            <v>11433</v>
          </cell>
          <cell r="E806">
            <v>10551</v>
          </cell>
          <cell r="F806">
            <v>10941</v>
          </cell>
          <cell r="G806">
            <v>12442</v>
          </cell>
        </row>
        <row r="807">
          <cell r="B807">
            <v>19035</v>
          </cell>
          <cell r="C807" t="str">
            <v>Cherokee County</v>
          </cell>
          <cell r="D807">
            <v>2500</v>
          </cell>
          <cell r="E807">
            <v>4006</v>
          </cell>
          <cell r="F807">
            <v>1936</v>
          </cell>
          <cell r="G807">
            <v>4495</v>
          </cell>
        </row>
        <row r="808">
          <cell r="B808">
            <v>19037</v>
          </cell>
          <cell r="C808" t="str">
            <v>Chickasaw County</v>
          </cell>
          <cell r="D808">
            <v>2798</v>
          </cell>
          <cell r="E808">
            <v>3762</v>
          </cell>
          <cell r="F808">
            <v>2233</v>
          </cell>
          <cell r="G808">
            <v>4308</v>
          </cell>
        </row>
        <row r="809">
          <cell r="B809">
            <v>19039</v>
          </cell>
          <cell r="C809" t="str">
            <v>Clarke County</v>
          </cell>
          <cell r="D809">
            <v>2030</v>
          </cell>
          <cell r="E809">
            <v>2547</v>
          </cell>
          <cell r="F809">
            <v>1466</v>
          </cell>
          <cell r="G809">
            <v>3144</v>
          </cell>
        </row>
        <row r="810">
          <cell r="B810">
            <v>19041</v>
          </cell>
          <cell r="C810" t="str">
            <v>Clay County</v>
          </cell>
          <cell r="D810">
            <v>3350</v>
          </cell>
          <cell r="E810">
            <v>5410</v>
          </cell>
          <cell r="F810">
            <v>2662</v>
          </cell>
          <cell r="G810">
            <v>6137</v>
          </cell>
        </row>
        <row r="811">
          <cell r="B811">
            <v>19043</v>
          </cell>
          <cell r="C811" t="str">
            <v>Clayton County</v>
          </cell>
          <cell r="D811">
            <v>3810</v>
          </cell>
          <cell r="E811">
            <v>5101</v>
          </cell>
          <cell r="F811">
            <v>3340</v>
          </cell>
          <cell r="G811">
            <v>6106</v>
          </cell>
        </row>
        <row r="812">
          <cell r="B812">
            <v>19045</v>
          </cell>
          <cell r="C812" t="str">
            <v>Clinton County</v>
          </cell>
          <cell r="D812">
            <v>11722</v>
          </cell>
          <cell r="E812">
            <v>11623</v>
          </cell>
          <cell r="F812">
            <v>10812</v>
          </cell>
          <cell r="G812">
            <v>13361</v>
          </cell>
        </row>
        <row r="813">
          <cell r="B813">
            <v>19047</v>
          </cell>
          <cell r="C813" t="str">
            <v>Crawford County</v>
          </cell>
          <cell r="D813">
            <v>3033</v>
          </cell>
          <cell r="E813">
            <v>4169</v>
          </cell>
          <cell r="F813">
            <v>2220</v>
          </cell>
          <cell r="G813">
            <v>4854</v>
          </cell>
        </row>
        <row r="814">
          <cell r="B814">
            <v>19049</v>
          </cell>
          <cell r="C814" t="str">
            <v>Dallas County</v>
          </cell>
          <cell r="D814">
            <v>34484</v>
          </cell>
          <cell r="E814">
            <v>33241</v>
          </cell>
          <cell r="F814">
            <v>26879</v>
          </cell>
          <cell r="G814">
            <v>27987</v>
          </cell>
        </row>
        <row r="815">
          <cell r="B815">
            <v>19051</v>
          </cell>
          <cell r="C815" t="str">
            <v>Davis County</v>
          </cell>
          <cell r="D815">
            <v>1318</v>
          </cell>
          <cell r="E815">
            <v>2443</v>
          </cell>
          <cell r="F815">
            <v>1013</v>
          </cell>
          <cell r="G815">
            <v>3032</v>
          </cell>
        </row>
        <row r="816">
          <cell r="B816">
            <v>19053</v>
          </cell>
          <cell r="C816" t="str">
            <v>Decatur County</v>
          </cell>
          <cell r="D816">
            <v>1524</v>
          </cell>
          <cell r="E816">
            <v>2083</v>
          </cell>
          <cell r="F816">
            <v>1120</v>
          </cell>
          <cell r="G816">
            <v>2615</v>
          </cell>
        </row>
        <row r="817">
          <cell r="B817">
            <v>19055</v>
          </cell>
          <cell r="C817" t="str">
            <v>Delaware County</v>
          </cell>
          <cell r="D817">
            <v>3434</v>
          </cell>
          <cell r="E817">
            <v>5818</v>
          </cell>
          <cell r="F817">
            <v>3157</v>
          </cell>
          <cell r="G817">
            <v>6666</v>
          </cell>
        </row>
        <row r="818">
          <cell r="B818">
            <v>19057</v>
          </cell>
          <cell r="C818" t="str">
            <v>Des Moines County</v>
          </cell>
          <cell r="D818">
            <v>10761</v>
          </cell>
          <cell r="E818">
            <v>8791</v>
          </cell>
          <cell r="F818">
            <v>8893</v>
          </cell>
          <cell r="G818">
            <v>10592</v>
          </cell>
        </row>
        <row r="819">
          <cell r="B819">
            <v>19059</v>
          </cell>
          <cell r="C819" t="str">
            <v>Dickinson County</v>
          </cell>
          <cell r="D819">
            <v>3549</v>
          </cell>
          <cell r="E819">
            <v>7987</v>
          </cell>
          <cell r="F819">
            <v>3661</v>
          </cell>
          <cell r="G819">
            <v>7438</v>
          </cell>
        </row>
        <row r="820">
          <cell r="B820">
            <v>19061</v>
          </cell>
          <cell r="C820" t="str">
            <v>Dubuque County</v>
          </cell>
          <cell r="D820">
            <v>24683</v>
          </cell>
          <cell r="E820">
            <v>27730</v>
          </cell>
          <cell r="F820">
            <v>25657</v>
          </cell>
          <cell r="G820">
            <v>27214</v>
          </cell>
        </row>
        <row r="821">
          <cell r="B821">
            <v>19063</v>
          </cell>
          <cell r="C821" t="str">
            <v>Emmet County</v>
          </cell>
          <cell r="D821">
            <v>2038</v>
          </cell>
          <cell r="E821">
            <v>2887</v>
          </cell>
          <cell r="F821">
            <v>1520</v>
          </cell>
          <cell r="G821">
            <v>3265</v>
          </cell>
        </row>
        <row r="822">
          <cell r="B822">
            <v>19065</v>
          </cell>
          <cell r="C822" t="str">
            <v>Fayette County</v>
          </cell>
          <cell r="D822">
            <v>4825</v>
          </cell>
          <cell r="E822">
            <v>5750</v>
          </cell>
          <cell r="F822">
            <v>3835</v>
          </cell>
          <cell r="G822">
            <v>6145</v>
          </cell>
        </row>
        <row r="823">
          <cell r="B823">
            <v>19067</v>
          </cell>
          <cell r="C823" t="str">
            <v>Floyd County</v>
          </cell>
          <cell r="D823">
            <v>4063</v>
          </cell>
          <cell r="E823">
            <v>4225</v>
          </cell>
          <cell r="F823">
            <v>3172</v>
          </cell>
          <cell r="G823">
            <v>4732</v>
          </cell>
        </row>
        <row r="824">
          <cell r="B824">
            <v>19069</v>
          </cell>
          <cell r="C824" t="str">
            <v>Franklin County</v>
          </cell>
          <cell r="D824">
            <v>2244</v>
          </cell>
          <cell r="E824">
            <v>2961</v>
          </cell>
          <cell r="F824">
            <v>1626</v>
          </cell>
          <cell r="G824">
            <v>3422</v>
          </cell>
        </row>
        <row r="825">
          <cell r="B825">
            <v>19071</v>
          </cell>
          <cell r="C825" t="str">
            <v>Fremont County</v>
          </cell>
          <cell r="D825">
            <v>1363</v>
          </cell>
          <cell r="E825">
            <v>2353</v>
          </cell>
          <cell r="F825">
            <v>1080</v>
          </cell>
          <cell r="G825">
            <v>2711</v>
          </cell>
        </row>
        <row r="826">
          <cell r="B826">
            <v>19073</v>
          </cell>
          <cell r="C826" t="str">
            <v>Greene County</v>
          </cell>
          <cell r="D826">
            <v>2349</v>
          </cell>
          <cell r="E826">
            <v>2700</v>
          </cell>
          <cell r="F826">
            <v>1769</v>
          </cell>
          <cell r="G826">
            <v>3223</v>
          </cell>
        </row>
        <row r="827">
          <cell r="B827">
            <v>19075</v>
          </cell>
          <cell r="C827" t="str">
            <v>Grundy County</v>
          </cell>
          <cell r="D827">
            <v>2253</v>
          </cell>
          <cell r="E827">
            <v>4276</v>
          </cell>
          <cell r="F827">
            <v>2206</v>
          </cell>
          <cell r="G827">
            <v>4929</v>
          </cell>
        </row>
        <row r="828">
          <cell r="B828">
            <v>19077</v>
          </cell>
          <cell r="C828" t="str">
            <v>Guthrie County</v>
          </cell>
          <cell r="D828">
            <v>2486</v>
          </cell>
          <cell r="E828">
            <v>3367</v>
          </cell>
          <cell r="F828">
            <v>1985</v>
          </cell>
          <cell r="G828">
            <v>4272</v>
          </cell>
        </row>
        <row r="829">
          <cell r="B829">
            <v>19079</v>
          </cell>
          <cell r="C829" t="str">
            <v>Hamilton County</v>
          </cell>
          <cell r="D829">
            <v>3508</v>
          </cell>
          <cell r="E829">
            <v>4132</v>
          </cell>
          <cell r="F829">
            <v>2843</v>
          </cell>
          <cell r="G829">
            <v>4956</v>
          </cell>
        </row>
        <row r="830">
          <cell r="B830">
            <v>19081</v>
          </cell>
          <cell r="C830" t="str">
            <v>Hancock County</v>
          </cell>
          <cell r="D830">
            <v>2382</v>
          </cell>
          <cell r="E830">
            <v>3464</v>
          </cell>
          <cell r="F830">
            <v>1683</v>
          </cell>
          <cell r="G830">
            <v>4390</v>
          </cell>
        </row>
        <row r="831">
          <cell r="B831">
            <v>19083</v>
          </cell>
          <cell r="C831" t="str">
            <v>Hardin County</v>
          </cell>
          <cell r="D831">
            <v>3961</v>
          </cell>
          <cell r="E831">
            <v>4875</v>
          </cell>
          <cell r="F831">
            <v>2976</v>
          </cell>
          <cell r="G831">
            <v>5850</v>
          </cell>
        </row>
        <row r="832">
          <cell r="B832">
            <v>19085</v>
          </cell>
          <cell r="C832" t="str">
            <v>Harrison County</v>
          </cell>
          <cell r="D832">
            <v>2710</v>
          </cell>
          <cell r="E832">
            <v>4491</v>
          </cell>
          <cell r="F832">
            <v>2440</v>
          </cell>
          <cell r="G832">
            <v>5569</v>
          </cell>
        </row>
        <row r="833">
          <cell r="B833">
            <v>19087</v>
          </cell>
          <cell r="C833" t="str">
            <v>Henry County</v>
          </cell>
          <cell r="D833">
            <v>3589</v>
          </cell>
          <cell r="E833">
            <v>5421</v>
          </cell>
          <cell r="F833">
            <v>3275</v>
          </cell>
          <cell r="G833">
            <v>6507</v>
          </cell>
        </row>
        <row r="834">
          <cell r="B834">
            <v>19089</v>
          </cell>
          <cell r="C834" t="str">
            <v>Howard County</v>
          </cell>
          <cell r="D834">
            <v>2098</v>
          </cell>
          <cell r="E834">
            <v>2784</v>
          </cell>
          <cell r="F834">
            <v>1772</v>
          </cell>
          <cell r="G834">
            <v>3127</v>
          </cell>
        </row>
        <row r="835">
          <cell r="B835">
            <v>19091</v>
          </cell>
          <cell r="C835" t="str">
            <v>Humboldt County</v>
          </cell>
          <cell r="D835">
            <v>1919</v>
          </cell>
          <cell r="E835">
            <v>3303</v>
          </cell>
          <cell r="F835">
            <v>1442</v>
          </cell>
          <cell r="G835">
            <v>3819</v>
          </cell>
        </row>
        <row r="836">
          <cell r="B836">
            <v>19093</v>
          </cell>
          <cell r="C836" t="str">
            <v>Ida County</v>
          </cell>
          <cell r="D836">
            <v>1284</v>
          </cell>
          <cell r="E836">
            <v>2511</v>
          </cell>
          <cell r="F836">
            <v>917</v>
          </cell>
          <cell r="G836">
            <v>2880</v>
          </cell>
        </row>
        <row r="837">
          <cell r="B837">
            <v>19095</v>
          </cell>
          <cell r="C837" t="str">
            <v>Iowa County</v>
          </cell>
          <cell r="D837">
            <v>3325</v>
          </cell>
          <cell r="E837">
            <v>5128</v>
          </cell>
          <cell r="F837">
            <v>3547</v>
          </cell>
          <cell r="G837">
            <v>6009</v>
          </cell>
        </row>
        <row r="838">
          <cell r="B838">
            <v>19097</v>
          </cell>
          <cell r="C838" t="str">
            <v>Jackson County</v>
          </cell>
          <cell r="D838">
            <v>4351</v>
          </cell>
          <cell r="E838">
            <v>5992</v>
          </cell>
          <cell r="F838">
            <v>4029</v>
          </cell>
          <cell r="G838">
            <v>6940</v>
          </cell>
        </row>
        <row r="839">
          <cell r="B839">
            <v>19099</v>
          </cell>
          <cell r="C839" t="str">
            <v>Jasper County</v>
          </cell>
          <cell r="D839">
            <v>8472</v>
          </cell>
          <cell r="E839">
            <v>10192</v>
          </cell>
          <cell r="F839">
            <v>7737</v>
          </cell>
          <cell r="G839">
            <v>12084</v>
          </cell>
        </row>
        <row r="840">
          <cell r="B840">
            <v>19101</v>
          </cell>
          <cell r="C840" t="str">
            <v>Jefferson County</v>
          </cell>
          <cell r="D840">
            <v>3907</v>
          </cell>
          <cell r="E840">
            <v>3770</v>
          </cell>
          <cell r="F840">
            <v>4319</v>
          </cell>
          <cell r="G840">
            <v>4443</v>
          </cell>
        </row>
        <row r="841">
          <cell r="B841">
            <v>19103</v>
          </cell>
          <cell r="C841" t="str">
            <v>Johnson County</v>
          </cell>
          <cell r="D841">
            <v>63340</v>
          </cell>
          <cell r="E841">
            <v>22173</v>
          </cell>
          <cell r="F841">
            <v>59177</v>
          </cell>
          <cell r="G841">
            <v>22925</v>
          </cell>
        </row>
        <row r="842">
          <cell r="B842">
            <v>19105</v>
          </cell>
          <cell r="C842" t="str">
            <v>Jones County</v>
          </cell>
          <cell r="D842">
            <v>4351</v>
          </cell>
          <cell r="E842">
            <v>5462</v>
          </cell>
          <cell r="F842">
            <v>4213</v>
          </cell>
          <cell r="G842">
            <v>6572</v>
          </cell>
        </row>
        <row r="843">
          <cell r="B843">
            <v>19107</v>
          </cell>
          <cell r="C843" t="str">
            <v>Keokuk County</v>
          </cell>
          <cell r="D843">
            <v>1924</v>
          </cell>
          <cell r="E843">
            <v>3127</v>
          </cell>
          <cell r="F843">
            <v>1414</v>
          </cell>
          <cell r="G843">
            <v>3797</v>
          </cell>
        </row>
        <row r="844">
          <cell r="B844">
            <v>19109</v>
          </cell>
          <cell r="C844" t="str">
            <v>Kossuth County</v>
          </cell>
          <cell r="D844">
            <v>3374</v>
          </cell>
          <cell r="E844">
            <v>5138</v>
          </cell>
          <cell r="F844">
            <v>2696</v>
          </cell>
          <cell r="G844">
            <v>6275</v>
          </cell>
        </row>
        <row r="845">
          <cell r="B845">
            <v>19111</v>
          </cell>
          <cell r="C845" t="str">
            <v>Lee County</v>
          </cell>
          <cell r="D845">
            <v>8097</v>
          </cell>
          <cell r="E845">
            <v>8348</v>
          </cell>
          <cell r="F845">
            <v>6541</v>
          </cell>
          <cell r="G845">
            <v>9773</v>
          </cell>
        </row>
        <row r="846">
          <cell r="B846">
            <v>19113</v>
          </cell>
          <cell r="C846" t="str">
            <v>Linn County</v>
          </cell>
          <cell r="D846">
            <v>71043</v>
          </cell>
          <cell r="E846">
            <v>51158</v>
          </cell>
          <cell r="F846">
            <v>70874</v>
          </cell>
          <cell r="G846">
            <v>53364</v>
          </cell>
        </row>
        <row r="847">
          <cell r="B847">
            <v>19115</v>
          </cell>
          <cell r="C847" t="str">
            <v>Louisa County</v>
          </cell>
          <cell r="D847">
            <v>2024</v>
          </cell>
          <cell r="E847">
            <v>2887</v>
          </cell>
          <cell r="F847">
            <v>1726</v>
          </cell>
          <cell r="G847">
            <v>3500</v>
          </cell>
        </row>
        <row r="848">
          <cell r="B848">
            <v>19117</v>
          </cell>
          <cell r="C848" t="str">
            <v>Lucas County</v>
          </cell>
          <cell r="D848">
            <v>1863</v>
          </cell>
          <cell r="E848">
            <v>2488</v>
          </cell>
          <cell r="F848">
            <v>1284</v>
          </cell>
          <cell r="G848">
            <v>3287</v>
          </cell>
        </row>
        <row r="849">
          <cell r="B849">
            <v>19119</v>
          </cell>
          <cell r="C849" t="str">
            <v>Lyon County</v>
          </cell>
          <cell r="D849">
            <v>1417</v>
          </cell>
          <cell r="E849">
            <v>5081</v>
          </cell>
          <cell r="F849">
            <v>1067</v>
          </cell>
          <cell r="G849">
            <v>5707</v>
          </cell>
        </row>
        <row r="850">
          <cell r="B850">
            <v>19121</v>
          </cell>
          <cell r="C850" t="str">
            <v>Madison County</v>
          </cell>
          <cell r="D850">
            <v>3017</v>
          </cell>
          <cell r="E850">
            <v>6699</v>
          </cell>
          <cell r="F850">
            <v>3134</v>
          </cell>
          <cell r="G850">
            <v>6507</v>
          </cell>
        </row>
        <row r="851">
          <cell r="B851">
            <v>19123</v>
          </cell>
          <cell r="C851" t="str">
            <v>Mahaska County</v>
          </cell>
          <cell r="D851">
            <v>3987</v>
          </cell>
          <cell r="E851">
            <v>6694</v>
          </cell>
          <cell r="F851">
            <v>2894</v>
          </cell>
          <cell r="G851">
            <v>8297</v>
          </cell>
        </row>
        <row r="852">
          <cell r="B852">
            <v>19125</v>
          </cell>
          <cell r="C852" t="str">
            <v>Marion County</v>
          </cell>
          <cell r="D852">
            <v>6147</v>
          </cell>
          <cell r="E852">
            <v>12723</v>
          </cell>
          <cell r="F852">
            <v>6178</v>
          </cell>
          <cell r="G852">
            <v>12663</v>
          </cell>
        </row>
        <row r="853">
          <cell r="B853">
            <v>19127</v>
          </cell>
          <cell r="C853" t="str">
            <v>Marshall County</v>
          </cell>
          <cell r="D853">
            <v>8515</v>
          </cell>
          <cell r="E853">
            <v>8995</v>
          </cell>
          <cell r="F853">
            <v>8176</v>
          </cell>
          <cell r="G853">
            <v>9571</v>
          </cell>
        </row>
        <row r="854">
          <cell r="B854">
            <v>19129</v>
          </cell>
          <cell r="C854" t="str">
            <v>Mills County</v>
          </cell>
          <cell r="D854">
            <v>2256</v>
          </cell>
          <cell r="E854">
            <v>5416</v>
          </cell>
          <cell r="F854">
            <v>2508</v>
          </cell>
          <cell r="G854">
            <v>5585</v>
          </cell>
        </row>
        <row r="855">
          <cell r="B855">
            <v>19131</v>
          </cell>
          <cell r="C855" t="str">
            <v>Mitchell County</v>
          </cell>
          <cell r="D855">
            <v>2601</v>
          </cell>
          <cell r="E855">
            <v>3150</v>
          </cell>
          <cell r="F855">
            <v>2053</v>
          </cell>
          <cell r="G855">
            <v>3677</v>
          </cell>
        </row>
        <row r="856">
          <cell r="B856">
            <v>19133</v>
          </cell>
          <cell r="C856" t="str">
            <v>Monona County</v>
          </cell>
          <cell r="D856">
            <v>1796</v>
          </cell>
          <cell r="E856">
            <v>2779</v>
          </cell>
          <cell r="F856">
            <v>1407</v>
          </cell>
          <cell r="G856">
            <v>3248</v>
          </cell>
        </row>
        <row r="857">
          <cell r="B857">
            <v>19135</v>
          </cell>
          <cell r="C857" t="str">
            <v>Monroe County</v>
          </cell>
          <cell r="D857">
            <v>1364</v>
          </cell>
          <cell r="E857">
            <v>2310</v>
          </cell>
          <cell r="F857">
            <v>1078</v>
          </cell>
          <cell r="G857">
            <v>2975</v>
          </cell>
        </row>
        <row r="858">
          <cell r="B858">
            <v>19137</v>
          </cell>
          <cell r="C858" t="str">
            <v>Montgomery County</v>
          </cell>
          <cell r="D858">
            <v>1791</v>
          </cell>
          <cell r="E858">
            <v>3485</v>
          </cell>
          <cell r="F858">
            <v>1583</v>
          </cell>
          <cell r="G858">
            <v>3659</v>
          </cell>
        </row>
        <row r="859">
          <cell r="B859">
            <v>19139</v>
          </cell>
          <cell r="C859" t="str">
            <v>Muscatine County</v>
          </cell>
          <cell r="D859">
            <v>9023</v>
          </cell>
          <cell r="E859">
            <v>9273</v>
          </cell>
          <cell r="F859">
            <v>9372</v>
          </cell>
          <cell r="G859">
            <v>10823</v>
          </cell>
        </row>
        <row r="860">
          <cell r="B860">
            <v>19141</v>
          </cell>
          <cell r="C860" t="str">
            <v>O'Brien County</v>
          </cell>
          <cell r="D860">
            <v>2041</v>
          </cell>
          <cell r="E860">
            <v>5116</v>
          </cell>
          <cell r="F860">
            <v>1569</v>
          </cell>
          <cell r="G860">
            <v>5861</v>
          </cell>
        </row>
        <row r="861">
          <cell r="B861">
            <v>19143</v>
          </cell>
          <cell r="C861" t="str">
            <v>Osceola County</v>
          </cell>
          <cell r="D861">
            <v>726</v>
          </cell>
          <cell r="E861">
            <v>2166</v>
          </cell>
          <cell r="F861">
            <v>601</v>
          </cell>
          <cell r="G861">
            <v>2690</v>
          </cell>
        </row>
        <row r="862">
          <cell r="B862">
            <v>19145</v>
          </cell>
          <cell r="C862" t="str">
            <v>Page County</v>
          </cell>
          <cell r="D862">
            <v>2288</v>
          </cell>
          <cell r="E862">
            <v>5050</v>
          </cell>
          <cell r="F862">
            <v>2086</v>
          </cell>
          <cell r="G862">
            <v>5319</v>
          </cell>
        </row>
        <row r="863">
          <cell r="B863">
            <v>19147</v>
          </cell>
          <cell r="C863" t="str">
            <v>Palo Alto County</v>
          </cell>
          <cell r="D863">
            <v>1802</v>
          </cell>
          <cell r="E863">
            <v>2862</v>
          </cell>
          <cell r="F863">
            <v>1519</v>
          </cell>
          <cell r="G863">
            <v>3370</v>
          </cell>
        </row>
        <row r="864">
          <cell r="B864">
            <v>19149</v>
          </cell>
          <cell r="C864" t="str">
            <v>Plymouth County</v>
          </cell>
          <cell r="D864">
            <v>3823</v>
          </cell>
          <cell r="E864">
            <v>10948</v>
          </cell>
          <cell r="F864">
            <v>3494</v>
          </cell>
          <cell r="G864">
            <v>10492</v>
          </cell>
        </row>
        <row r="865">
          <cell r="B865">
            <v>19151</v>
          </cell>
          <cell r="C865" t="str">
            <v>Pocahontas County</v>
          </cell>
          <cell r="D865">
            <v>1229</v>
          </cell>
          <cell r="E865">
            <v>2561</v>
          </cell>
          <cell r="F865">
            <v>933</v>
          </cell>
          <cell r="G865">
            <v>2826</v>
          </cell>
        </row>
        <row r="866">
          <cell r="B866">
            <v>19153</v>
          </cell>
          <cell r="C866" t="str">
            <v>Polk County</v>
          </cell>
          <cell r="D866">
            <v>153125</v>
          </cell>
          <cell r="E866">
            <v>104340</v>
          </cell>
          <cell r="F866">
            <v>146250</v>
          </cell>
          <cell r="G866">
            <v>106800</v>
          </cell>
        </row>
        <row r="867">
          <cell r="B867">
            <v>19155</v>
          </cell>
          <cell r="C867" t="str">
            <v>Pottawattamie County</v>
          </cell>
          <cell r="D867">
            <v>16516</v>
          </cell>
          <cell r="E867">
            <v>24351</v>
          </cell>
          <cell r="F867">
            <v>18575</v>
          </cell>
          <cell r="G867">
            <v>26247</v>
          </cell>
        </row>
        <row r="868">
          <cell r="B868">
            <v>19157</v>
          </cell>
          <cell r="C868" t="str">
            <v>Poweshiek County</v>
          </cell>
          <cell r="D868">
            <v>4391</v>
          </cell>
          <cell r="E868">
            <v>4589</v>
          </cell>
          <cell r="F868">
            <v>4306</v>
          </cell>
          <cell r="G868">
            <v>5657</v>
          </cell>
        </row>
        <row r="869">
          <cell r="B869">
            <v>19159</v>
          </cell>
          <cell r="C869" t="str">
            <v>Ringgold County</v>
          </cell>
          <cell r="D869">
            <v>1080</v>
          </cell>
          <cell r="E869">
            <v>1704</v>
          </cell>
          <cell r="F869">
            <v>709</v>
          </cell>
          <cell r="G869">
            <v>1968</v>
          </cell>
        </row>
        <row r="870">
          <cell r="B870">
            <v>19161</v>
          </cell>
          <cell r="C870" t="str">
            <v>Sac County</v>
          </cell>
          <cell r="D870">
            <v>1936</v>
          </cell>
          <cell r="E870">
            <v>3495</v>
          </cell>
          <cell r="F870">
            <v>1389</v>
          </cell>
          <cell r="G870">
            <v>4061</v>
          </cell>
        </row>
        <row r="871">
          <cell r="B871">
            <v>19163</v>
          </cell>
          <cell r="C871" t="str">
            <v>Scott County</v>
          </cell>
          <cell r="D871">
            <v>45866</v>
          </cell>
          <cell r="E871">
            <v>41587</v>
          </cell>
          <cell r="F871">
            <v>46926</v>
          </cell>
          <cell r="G871">
            <v>43683</v>
          </cell>
        </row>
        <row r="872">
          <cell r="B872">
            <v>19165</v>
          </cell>
          <cell r="C872" t="str">
            <v>Shelby County</v>
          </cell>
          <cell r="D872">
            <v>2250</v>
          </cell>
          <cell r="E872">
            <v>3935</v>
          </cell>
          <cell r="F872">
            <v>1959</v>
          </cell>
          <cell r="G872">
            <v>4697</v>
          </cell>
        </row>
        <row r="873">
          <cell r="B873">
            <v>19167</v>
          </cell>
          <cell r="C873" t="str">
            <v>Sioux County</v>
          </cell>
          <cell r="D873">
            <v>2669</v>
          </cell>
          <cell r="E873">
            <v>15764</v>
          </cell>
          <cell r="F873">
            <v>3019</v>
          </cell>
          <cell r="G873">
            <v>15680</v>
          </cell>
        </row>
        <row r="874">
          <cell r="B874">
            <v>19169</v>
          </cell>
          <cell r="C874" t="str">
            <v>Story County</v>
          </cell>
          <cell r="D874">
            <v>29173</v>
          </cell>
          <cell r="E874">
            <v>18838</v>
          </cell>
          <cell r="F874">
            <v>29175</v>
          </cell>
          <cell r="G874">
            <v>20340</v>
          </cell>
        </row>
        <row r="875">
          <cell r="B875">
            <v>19171</v>
          </cell>
          <cell r="C875" t="str">
            <v>Tama County</v>
          </cell>
          <cell r="D875">
            <v>4085</v>
          </cell>
          <cell r="E875">
            <v>4568</v>
          </cell>
          <cell r="F875">
            <v>3577</v>
          </cell>
          <cell r="G875">
            <v>5303</v>
          </cell>
        </row>
        <row r="876">
          <cell r="B876">
            <v>19173</v>
          </cell>
          <cell r="C876" t="str">
            <v>Taylor County</v>
          </cell>
          <cell r="D876">
            <v>1068</v>
          </cell>
          <cell r="E876">
            <v>2206</v>
          </cell>
          <cell r="F876">
            <v>746</v>
          </cell>
          <cell r="G876">
            <v>2463</v>
          </cell>
        </row>
        <row r="877">
          <cell r="B877">
            <v>19175</v>
          </cell>
          <cell r="C877" t="str">
            <v>Union County</v>
          </cell>
          <cell r="D877">
            <v>2712</v>
          </cell>
          <cell r="E877">
            <v>3150</v>
          </cell>
          <cell r="F877">
            <v>2061</v>
          </cell>
          <cell r="G877">
            <v>4010</v>
          </cell>
        </row>
        <row r="878">
          <cell r="B878">
            <v>19177</v>
          </cell>
          <cell r="C878" t="str">
            <v>Van Buren County</v>
          </cell>
          <cell r="D878">
            <v>1308</v>
          </cell>
          <cell r="E878">
            <v>2187</v>
          </cell>
          <cell r="F878">
            <v>875</v>
          </cell>
          <cell r="G878">
            <v>2859</v>
          </cell>
        </row>
        <row r="879">
          <cell r="B879">
            <v>19179</v>
          </cell>
          <cell r="C879" t="str">
            <v>Wapello County</v>
          </cell>
          <cell r="D879">
            <v>7061</v>
          </cell>
          <cell r="E879">
            <v>7406</v>
          </cell>
          <cell r="F879">
            <v>5821</v>
          </cell>
          <cell r="G879">
            <v>9516</v>
          </cell>
        </row>
        <row r="880">
          <cell r="B880">
            <v>19181</v>
          </cell>
          <cell r="C880" t="str">
            <v>Warren County</v>
          </cell>
          <cell r="D880">
            <v>12298</v>
          </cell>
          <cell r="E880">
            <v>19689</v>
          </cell>
          <cell r="F880">
            <v>12574</v>
          </cell>
          <cell r="G880">
            <v>17782</v>
          </cell>
        </row>
        <row r="881">
          <cell r="B881">
            <v>19183</v>
          </cell>
          <cell r="C881" t="str">
            <v>Washington County</v>
          </cell>
          <cell r="D881">
            <v>4240</v>
          </cell>
          <cell r="E881">
            <v>5965</v>
          </cell>
          <cell r="F881">
            <v>4561</v>
          </cell>
          <cell r="G881">
            <v>6971</v>
          </cell>
        </row>
        <row r="882">
          <cell r="B882">
            <v>19185</v>
          </cell>
          <cell r="C882" t="str">
            <v>Wayne County</v>
          </cell>
          <cell r="D882">
            <v>981</v>
          </cell>
          <cell r="E882">
            <v>2015</v>
          </cell>
          <cell r="F882">
            <v>727</v>
          </cell>
          <cell r="G882">
            <v>2338</v>
          </cell>
        </row>
        <row r="883">
          <cell r="B883">
            <v>19187</v>
          </cell>
          <cell r="C883" t="str">
            <v>Webster County</v>
          </cell>
          <cell r="D883">
            <v>8189</v>
          </cell>
          <cell r="E883">
            <v>9303</v>
          </cell>
          <cell r="F883">
            <v>6613</v>
          </cell>
          <cell r="G883">
            <v>10938</v>
          </cell>
        </row>
        <row r="884">
          <cell r="B884">
            <v>19189</v>
          </cell>
          <cell r="C884" t="str">
            <v>Winnebago County</v>
          </cell>
          <cell r="D884">
            <v>2708</v>
          </cell>
          <cell r="E884">
            <v>3265</v>
          </cell>
          <cell r="F884">
            <v>2135</v>
          </cell>
          <cell r="G884">
            <v>3707</v>
          </cell>
        </row>
        <row r="885">
          <cell r="B885">
            <v>19191</v>
          </cell>
          <cell r="C885" t="str">
            <v>Winneshiek County</v>
          </cell>
          <cell r="D885">
            <v>5231</v>
          </cell>
          <cell r="E885">
            <v>5220</v>
          </cell>
          <cell r="F885">
            <v>5617</v>
          </cell>
          <cell r="G885">
            <v>6235</v>
          </cell>
        </row>
        <row r="886">
          <cell r="B886">
            <v>19193</v>
          </cell>
          <cell r="C886" t="str">
            <v>Woodbury County</v>
          </cell>
          <cell r="D886">
            <v>19149</v>
          </cell>
          <cell r="E886">
            <v>22686</v>
          </cell>
          <cell r="F886">
            <v>18704</v>
          </cell>
          <cell r="G886">
            <v>25736</v>
          </cell>
        </row>
        <row r="887">
          <cell r="B887">
            <v>19195</v>
          </cell>
          <cell r="C887" t="str">
            <v>Worth County</v>
          </cell>
          <cell r="D887">
            <v>2144</v>
          </cell>
          <cell r="E887">
            <v>2323</v>
          </cell>
          <cell r="F887">
            <v>1596</v>
          </cell>
          <cell r="G887">
            <v>2738</v>
          </cell>
        </row>
        <row r="888">
          <cell r="B888">
            <v>19197</v>
          </cell>
          <cell r="C888" t="str">
            <v>Wright County</v>
          </cell>
          <cell r="D888">
            <v>2471</v>
          </cell>
          <cell r="E888">
            <v>3498</v>
          </cell>
          <cell r="F888">
            <v>1996</v>
          </cell>
          <cell r="G888">
            <v>4136</v>
          </cell>
        </row>
        <row r="889">
          <cell r="B889">
            <v>20001</v>
          </cell>
          <cell r="C889" t="str">
            <v>Allen County</v>
          </cell>
          <cell r="D889">
            <v>1992</v>
          </cell>
          <cell r="E889">
            <v>3471</v>
          </cell>
          <cell r="F889">
            <v>1559</v>
          </cell>
          <cell r="G889">
            <v>4155</v>
          </cell>
        </row>
        <row r="890">
          <cell r="B890">
            <v>20003</v>
          </cell>
          <cell r="C890" t="str">
            <v>Anderson County</v>
          </cell>
          <cell r="D890">
            <v>1077</v>
          </cell>
          <cell r="E890">
            <v>2336</v>
          </cell>
          <cell r="F890">
            <v>765</v>
          </cell>
          <cell r="G890">
            <v>2874</v>
          </cell>
        </row>
        <row r="891">
          <cell r="B891">
            <v>20005</v>
          </cell>
          <cell r="C891" t="str">
            <v>Atchison County</v>
          </cell>
          <cell r="D891">
            <v>2702</v>
          </cell>
          <cell r="E891">
            <v>4061</v>
          </cell>
          <cell r="F891">
            <v>2314</v>
          </cell>
          <cell r="G891">
            <v>4826</v>
          </cell>
        </row>
        <row r="892">
          <cell r="B892">
            <v>20007</v>
          </cell>
          <cell r="C892" t="str">
            <v>Barber County</v>
          </cell>
          <cell r="D892">
            <v>473</v>
          </cell>
          <cell r="E892">
            <v>1810</v>
          </cell>
          <cell r="F892">
            <v>284</v>
          </cell>
          <cell r="G892">
            <v>1992</v>
          </cell>
        </row>
        <row r="893">
          <cell r="B893">
            <v>20009</v>
          </cell>
          <cell r="C893" t="str">
            <v>Barton County</v>
          </cell>
          <cell r="D893">
            <v>2799</v>
          </cell>
          <cell r="E893">
            <v>7898</v>
          </cell>
          <cell r="F893">
            <v>2302</v>
          </cell>
          <cell r="G893">
            <v>8480</v>
          </cell>
        </row>
        <row r="894">
          <cell r="B894">
            <v>20011</v>
          </cell>
          <cell r="C894" t="str">
            <v>Bourbon County</v>
          </cell>
          <cell r="D894">
            <v>2022</v>
          </cell>
          <cell r="E894">
            <v>4075</v>
          </cell>
          <cell r="F894">
            <v>1505</v>
          </cell>
          <cell r="G894">
            <v>4910</v>
          </cell>
        </row>
        <row r="895">
          <cell r="B895">
            <v>20013</v>
          </cell>
          <cell r="C895" t="str">
            <v>Brown County</v>
          </cell>
          <cell r="D895">
            <v>1297</v>
          </cell>
          <cell r="E895">
            <v>3166</v>
          </cell>
          <cell r="F895">
            <v>1088</v>
          </cell>
          <cell r="G895">
            <v>3206</v>
          </cell>
        </row>
        <row r="896">
          <cell r="B896">
            <v>20015</v>
          </cell>
          <cell r="C896" t="str">
            <v>Butler County</v>
          </cell>
          <cell r="D896">
            <v>6883</v>
          </cell>
          <cell r="E896">
            <v>22562</v>
          </cell>
          <cell r="F896">
            <v>9003</v>
          </cell>
          <cell r="G896">
            <v>22250</v>
          </cell>
        </row>
        <row r="897">
          <cell r="B897">
            <v>20017</v>
          </cell>
          <cell r="C897" t="str">
            <v>Chase County</v>
          </cell>
          <cell r="D897">
            <v>408</v>
          </cell>
          <cell r="E897">
            <v>990</v>
          </cell>
          <cell r="F897">
            <v>341</v>
          </cell>
          <cell r="G897">
            <v>1114</v>
          </cell>
        </row>
        <row r="898">
          <cell r="B898">
            <v>20019</v>
          </cell>
          <cell r="C898" t="str">
            <v>Chautauqua County</v>
          </cell>
          <cell r="D898">
            <v>356</v>
          </cell>
          <cell r="E898">
            <v>1371</v>
          </cell>
          <cell r="F898">
            <v>212</v>
          </cell>
          <cell r="G898">
            <v>1397</v>
          </cell>
        </row>
        <row r="899">
          <cell r="B899">
            <v>20021</v>
          </cell>
          <cell r="C899" t="str">
            <v>Cherokee County</v>
          </cell>
          <cell r="D899">
            <v>2975</v>
          </cell>
          <cell r="E899">
            <v>5472</v>
          </cell>
          <cell r="F899">
            <v>2163</v>
          </cell>
          <cell r="G899">
            <v>6622</v>
          </cell>
        </row>
        <row r="900">
          <cell r="B900">
            <v>20023</v>
          </cell>
          <cell r="C900" t="str">
            <v>Cheyenne County</v>
          </cell>
          <cell r="D900">
            <v>336</v>
          </cell>
          <cell r="E900">
            <v>1220</v>
          </cell>
          <cell r="F900">
            <v>220</v>
          </cell>
          <cell r="G900">
            <v>1158</v>
          </cell>
        </row>
        <row r="901">
          <cell r="B901">
            <v>20025</v>
          </cell>
          <cell r="C901" t="str">
            <v>Clark County</v>
          </cell>
          <cell r="D901">
            <v>234</v>
          </cell>
          <cell r="E901">
            <v>892</v>
          </cell>
          <cell r="F901">
            <v>143</v>
          </cell>
          <cell r="G901">
            <v>885</v>
          </cell>
        </row>
        <row r="902">
          <cell r="B902">
            <v>20027</v>
          </cell>
          <cell r="C902" t="str">
            <v>Clay County</v>
          </cell>
          <cell r="D902">
            <v>999</v>
          </cell>
          <cell r="E902">
            <v>3062</v>
          </cell>
          <cell r="F902">
            <v>883</v>
          </cell>
          <cell r="G902">
            <v>3129</v>
          </cell>
        </row>
        <row r="903">
          <cell r="B903">
            <v>20029</v>
          </cell>
          <cell r="C903" t="str">
            <v>Cloud County</v>
          </cell>
          <cell r="D903">
            <v>1092</v>
          </cell>
          <cell r="E903">
            <v>3089</v>
          </cell>
          <cell r="F903">
            <v>893</v>
          </cell>
          <cell r="G903">
            <v>3182</v>
          </cell>
        </row>
        <row r="904">
          <cell r="B904">
            <v>20031</v>
          </cell>
          <cell r="C904" t="str">
            <v>Coffey County</v>
          </cell>
          <cell r="D904">
            <v>1084</v>
          </cell>
          <cell r="E904">
            <v>2961</v>
          </cell>
          <cell r="F904">
            <v>928</v>
          </cell>
          <cell r="G904">
            <v>3407</v>
          </cell>
        </row>
        <row r="905">
          <cell r="B905">
            <v>20033</v>
          </cell>
          <cell r="C905" t="str">
            <v>Comanche County</v>
          </cell>
          <cell r="D905">
            <v>205</v>
          </cell>
          <cell r="E905">
            <v>787</v>
          </cell>
          <cell r="F905">
            <v>126</v>
          </cell>
          <cell r="G905">
            <v>745</v>
          </cell>
        </row>
        <row r="906">
          <cell r="B906">
            <v>20035</v>
          </cell>
          <cell r="C906" t="str">
            <v>Cowley County</v>
          </cell>
          <cell r="D906">
            <v>4977</v>
          </cell>
          <cell r="E906">
            <v>8180</v>
          </cell>
          <cell r="F906">
            <v>4171</v>
          </cell>
          <cell r="G906">
            <v>9442</v>
          </cell>
        </row>
        <row r="907">
          <cell r="B907">
            <v>20037</v>
          </cell>
          <cell r="C907" t="str">
            <v>Crawford County</v>
          </cell>
          <cell r="D907">
            <v>7001</v>
          </cell>
          <cell r="E907">
            <v>7951</v>
          </cell>
          <cell r="F907">
            <v>6179</v>
          </cell>
          <cell r="G907">
            <v>10045</v>
          </cell>
        </row>
        <row r="908">
          <cell r="B908">
            <v>20039</v>
          </cell>
          <cell r="C908" t="str">
            <v>Decatur County</v>
          </cell>
          <cell r="D908">
            <v>320</v>
          </cell>
          <cell r="E908">
            <v>1309</v>
          </cell>
          <cell r="F908">
            <v>208</v>
          </cell>
          <cell r="G908">
            <v>1232</v>
          </cell>
        </row>
        <row r="909">
          <cell r="B909">
            <v>20041</v>
          </cell>
          <cell r="C909" t="str">
            <v>Dickinson County</v>
          </cell>
          <cell r="D909">
            <v>2408</v>
          </cell>
          <cell r="E909">
            <v>5599</v>
          </cell>
          <cell r="F909">
            <v>2040</v>
          </cell>
          <cell r="G909">
            <v>7045</v>
          </cell>
        </row>
        <row r="910">
          <cell r="B910">
            <v>20043</v>
          </cell>
          <cell r="C910" t="str">
            <v>Doniphan County</v>
          </cell>
          <cell r="D910">
            <v>957</v>
          </cell>
          <cell r="E910">
            <v>2533</v>
          </cell>
          <cell r="F910">
            <v>678</v>
          </cell>
          <cell r="G910">
            <v>2949</v>
          </cell>
        </row>
        <row r="911">
          <cell r="B911">
            <v>20045</v>
          </cell>
          <cell r="C911" t="str">
            <v>Douglas County</v>
          </cell>
          <cell r="D911">
            <v>41611</v>
          </cell>
          <cell r="E911">
            <v>16309</v>
          </cell>
          <cell r="F911">
            <v>39436</v>
          </cell>
          <cell r="G911">
            <v>16737</v>
          </cell>
        </row>
        <row r="912">
          <cell r="B912">
            <v>20047</v>
          </cell>
          <cell r="C912" t="str">
            <v>Edwards County</v>
          </cell>
          <cell r="D912">
            <v>377</v>
          </cell>
          <cell r="E912">
            <v>1112</v>
          </cell>
          <cell r="F912">
            <v>267</v>
          </cell>
          <cell r="G912">
            <v>1127</v>
          </cell>
        </row>
        <row r="913">
          <cell r="B913">
            <v>20049</v>
          </cell>
          <cell r="C913" t="str">
            <v>Elk County</v>
          </cell>
          <cell r="D913">
            <v>302</v>
          </cell>
          <cell r="E913">
            <v>1116</v>
          </cell>
          <cell r="F913">
            <v>191</v>
          </cell>
          <cell r="G913">
            <v>1130</v>
          </cell>
        </row>
        <row r="914">
          <cell r="B914">
            <v>20051</v>
          </cell>
          <cell r="C914" t="str">
            <v>Ellis County</v>
          </cell>
          <cell r="D914">
            <v>4038</v>
          </cell>
          <cell r="E914">
            <v>9240</v>
          </cell>
          <cell r="F914">
            <v>3633</v>
          </cell>
          <cell r="G914">
            <v>9569</v>
          </cell>
        </row>
        <row r="915">
          <cell r="B915">
            <v>20053</v>
          </cell>
          <cell r="C915" t="str">
            <v>Ellsworth County</v>
          </cell>
          <cell r="D915">
            <v>820</v>
          </cell>
          <cell r="E915">
            <v>1873</v>
          </cell>
          <cell r="F915">
            <v>646</v>
          </cell>
          <cell r="G915">
            <v>2106</v>
          </cell>
        </row>
        <row r="916">
          <cell r="B916">
            <v>20055</v>
          </cell>
          <cell r="C916" t="str">
            <v>Finney County</v>
          </cell>
          <cell r="D916">
            <v>2425</v>
          </cell>
          <cell r="E916">
            <v>6747</v>
          </cell>
          <cell r="F916">
            <v>4155</v>
          </cell>
          <cell r="G916">
            <v>7079</v>
          </cell>
        </row>
        <row r="917">
          <cell r="B917">
            <v>20057</v>
          </cell>
          <cell r="C917" t="str">
            <v>Ford County</v>
          </cell>
          <cell r="D917">
            <v>3053</v>
          </cell>
          <cell r="E917">
            <v>5521</v>
          </cell>
          <cell r="F917">
            <v>2926</v>
          </cell>
          <cell r="G917">
            <v>5763</v>
          </cell>
        </row>
        <row r="918">
          <cell r="B918">
            <v>20059</v>
          </cell>
          <cell r="C918" t="str">
            <v>Franklin County</v>
          </cell>
          <cell r="D918">
            <v>3305</v>
          </cell>
          <cell r="E918">
            <v>7487</v>
          </cell>
          <cell r="F918">
            <v>3623</v>
          </cell>
          <cell r="G918">
            <v>8326</v>
          </cell>
        </row>
        <row r="919">
          <cell r="B919">
            <v>20061</v>
          </cell>
          <cell r="C919" t="str">
            <v>Geary County</v>
          </cell>
          <cell r="D919">
            <v>2690</v>
          </cell>
          <cell r="E919">
            <v>4375</v>
          </cell>
          <cell r="F919">
            <v>3825</v>
          </cell>
          <cell r="G919">
            <v>5193</v>
          </cell>
        </row>
        <row r="920">
          <cell r="B920">
            <v>20063</v>
          </cell>
          <cell r="C920" t="str">
            <v>Gove County</v>
          </cell>
          <cell r="D920">
            <v>248</v>
          </cell>
          <cell r="E920">
            <v>1092</v>
          </cell>
          <cell r="F920">
            <v>163</v>
          </cell>
          <cell r="G920">
            <v>1256</v>
          </cell>
        </row>
        <row r="921">
          <cell r="B921">
            <v>20065</v>
          </cell>
          <cell r="C921" t="str">
            <v>Graham County</v>
          </cell>
          <cell r="D921">
            <v>321</v>
          </cell>
          <cell r="E921">
            <v>1098</v>
          </cell>
          <cell r="F921">
            <v>222</v>
          </cell>
          <cell r="G921">
            <v>1052</v>
          </cell>
        </row>
        <row r="922">
          <cell r="B922">
            <v>20067</v>
          </cell>
          <cell r="C922" t="str">
            <v>Grant County</v>
          </cell>
          <cell r="D922">
            <v>664</v>
          </cell>
          <cell r="E922">
            <v>1864</v>
          </cell>
          <cell r="F922">
            <v>497</v>
          </cell>
          <cell r="G922">
            <v>1910</v>
          </cell>
        </row>
        <row r="923">
          <cell r="B923">
            <v>20069</v>
          </cell>
          <cell r="C923" t="str">
            <v>Gray County</v>
          </cell>
          <cell r="D923">
            <v>463</v>
          </cell>
          <cell r="E923">
            <v>1733</v>
          </cell>
          <cell r="F923">
            <v>337</v>
          </cell>
          <cell r="G923">
            <v>1871</v>
          </cell>
        </row>
        <row r="924">
          <cell r="B924">
            <v>20071</v>
          </cell>
          <cell r="C924" t="str">
            <v>Greeley County</v>
          </cell>
          <cell r="D924">
            <v>158</v>
          </cell>
          <cell r="E924">
            <v>547</v>
          </cell>
          <cell r="F924">
            <v>77</v>
          </cell>
          <cell r="G924">
            <v>537</v>
          </cell>
        </row>
        <row r="925">
          <cell r="B925">
            <v>20073</v>
          </cell>
          <cell r="C925" t="str">
            <v>Greenwood County</v>
          </cell>
          <cell r="D925">
            <v>711</v>
          </cell>
          <cell r="E925">
            <v>2329</v>
          </cell>
          <cell r="F925">
            <v>562</v>
          </cell>
          <cell r="G925">
            <v>2404</v>
          </cell>
        </row>
        <row r="926">
          <cell r="B926">
            <v>20075</v>
          </cell>
          <cell r="C926" t="str">
            <v>Hamilton County</v>
          </cell>
          <cell r="D926">
            <v>203</v>
          </cell>
          <cell r="E926">
            <v>798</v>
          </cell>
          <cell r="F926">
            <v>134</v>
          </cell>
          <cell r="G926">
            <v>684</v>
          </cell>
        </row>
        <row r="927">
          <cell r="B927">
            <v>20077</v>
          </cell>
          <cell r="C927" t="str">
            <v>Harper County</v>
          </cell>
          <cell r="D927">
            <v>685</v>
          </cell>
          <cell r="E927">
            <v>2052</v>
          </cell>
          <cell r="F927">
            <v>453</v>
          </cell>
          <cell r="G927">
            <v>2128</v>
          </cell>
        </row>
        <row r="928">
          <cell r="B928">
            <v>20079</v>
          </cell>
          <cell r="C928" t="str">
            <v>Harvey County</v>
          </cell>
          <cell r="D928">
            <v>5026</v>
          </cell>
          <cell r="E928">
            <v>8738</v>
          </cell>
          <cell r="F928">
            <v>6652</v>
          </cell>
          <cell r="G928">
            <v>10015</v>
          </cell>
        </row>
        <row r="929">
          <cell r="B929">
            <v>20081</v>
          </cell>
          <cell r="C929" t="str">
            <v>Haskell County</v>
          </cell>
          <cell r="D929">
            <v>315</v>
          </cell>
          <cell r="E929">
            <v>1090</v>
          </cell>
          <cell r="F929">
            <v>261</v>
          </cell>
          <cell r="G929">
            <v>1103</v>
          </cell>
        </row>
        <row r="930">
          <cell r="B930">
            <v>20083</v>
          </cell>
          <cell r="C930" t="str">
            <v>Hodgeman County</v>
          </cell>
          <cell r="D930">
            <v>230</v>
          </cell>
          <cell r="E930">
            <v>794</v>
          </cell>
          <cell r="F930">
            <v>151</v>
          </cell>
          <cell r="G930">
            <v>866</v>
          </cell>
        </row>
        <row r="931">
          <cell r="B931">
            <v>20085</v>
          </cell>
          <cell r="C931" t="str">
            <v>Jackson County</v>
          </cell>
          <cell r="D931">
            <v>1812</v>
          </cell>
          <cell r="E931">
            <v>4012</v>
          </cell>
          <cell r="F931">
            <v>1852</v>
          </cell>
          <cell r="G931">
            <v>4435</v>
          </cell>
        </row>
        <row r="932">
          <cell r="B932">
            <v>20087</v>
          </cell>
          <cell r="C932" t="str">
            <v>Jefferson County</v>
          </cell>
          <cell r="D932">
            <v>2946</v>
          </cell>
          <cell r="E932">
            <v>5972</v>
          </cell>
          <cell r="F932">
            <v>3106</v>
          </cell>
          <cell r="G932">
            <v>6193</v>
          </cell>
        </row>
        <row r="933">
          <cell r="B933">
            <v>20089</v>
          </cell>
          <cell r="C933" t="str">
            <v>Jewell County</v>
          </cell>
          <cell r="D933">
            <v>294</v>
          </cell>
          <cell r="E933">
            <v>1436</v>
          </cell>
          <cell r="F933">
            <v>211</v>
          </cell>
          <cell r="G933">
            <v>1369</v>
          </cell>
        </row>
        <row r="934">
          <cell r="B934">
            <v>20091</v>
          </cell>
          <cell r="C934" t="str">
            <v>Johnson County</v>
          </cell>
          <cell r="D934">
            <v>217781</v>
          </cell>
          <cell r="E934">
            <v>157777</v>
          </cell>
          <cell r="F934">
            <v>184259</v>
          </cell>
          <cell r="G934">
            <v>155631</v>
          </cell>
        </row>
        <row r="935">
          <cell r="B935">
            <v>20093</v>
          </cell>
          <cell r="C935" t="str">
            <v>Kearny County</v>
          </cell>
          <cell r="D935">
            <v>335</v>
          </cell>
          <cell r="E935">
            <v>1091</v>
          </cell>
          <cell r="F935">
            <v>255</v>
          </cell>
          <cell r="G935">
            <v>1134</v>
          </cell>
        </row>
        <row r="936">
          <cell r="B936">
            <v>20095</v>
          </cell>
          <cell r="C936" t="str">
            <v>Kingman County</v>
          </cell>
          <cell r="D936">
            <v>967</v>
          </cell>
          <cell r="E936">
            <v>2361</v>
          </cell>
          <cell r="F936">
            <v>745</v>
          </cell>
          <cell r="G936">
            <v>3102</v>
          </cell>
        </row>
        <row r="937">
          <cell r="B937">
            <v>20097</v>
          </cell>
          <cell r="C937" t="str">
            <v>Kiowa County</v>
          </cell>
          <cell r="D937">
            <v>244</v>
          </cell>
          <cell r="E937">
            <v>1091</v>
          </cell>
          <cell r="F937">
            <v>153</v>
          </cell>
          <cell r="G937">
            <v>957</v>
          </cell>
        </row>
        <row r="938">
          <cell r="B938">
            <v>20099</v>
          </cell>
          <cell r="C938" t="str">
            <v>Labette County</v>
          </cell>
          <cell r="D938">
            <v>3210</v>
          </cell>
          <cell r="E938">
            <v>5113</v>
          </cell>
          <cell r="F938">
            <v>2607</v>
          </cell>
          <cell r="G938">
            <v>5639</v>
          </cell>
        </row>
        <row r="939">
          <cell r="B939">
            <v>20101</v>
          </cell>
          <cell r="C939" t="str">
            <v>Lane County</v>
          </cell>
          <cell r="D939">
            <v>217</v>
          </cell>
          <cell r="E939">
            <v>797</v>
          </cell>
          <cell r="F939">
            <v>114</v>
          </cell>
          <cell r="G939">
            <v>757</v>
          </cell>
        </row>
        <row r="940">
          <cell r="B940">
            <v>20103</v>
          </cell>
          <cell r="C940" t="str">
            <v>Leavenworth County</v>
          </cell>
          <cell r="D940">
            <v>13311</v>
          </cell>
          <cell r="E940">
            <v>22610</v>
          </cell>
          <cell r="F940">
            <v>13753</v>
          </cell>
          <cell r="G940">
            <v>21378</v>
          </cell>
        </row>
        <row r="941">
          <cell r="B941">
            <v>20105</v>
          </cell>
          <cell r="C941" t="str">
            <v>Lincoln County</v>
          </cell>
          <cell r="D941">
            <v>418</v>
          </cell>
          <cell r="E941">
            <v>1328</v>
          </cell>
          <cell r="F941">
            <v>266</v>
          </cell>
          <cell r="G941">
            <v>1273</v>
          </cell>
        </row>
        <row r="942">
          <cell r="B942">
            <v>20107</v>
          </cell>
          <cell r="C942" t="str">
            <v>Linn County</v>
          </cell>
          <cell r="D942">
            <v>1189</v>
          </cell>
          <cell r="E942">
            <v>3626</v>
          </cell>
          <cell r="F942">
            <v>863</v>
          </cell>
          <cell r="G942">
            <v>3940</v>
          </cell>
        </row>
        <row r="943">
          <cell r="B943">
            <v>20109</v>
          </cell>
          <cell r="C943" t="str">
            <v>Logan County</v>
          </cell>
          <cell r="D943">
            <v>259</v>
          </cell>
          <cell r="E943">
            <v>1099</v>
          </cell>
          <cell r="F943">
            <v>185</v>
          </cell>
          <cell r="G943">
            <v>1231</v>
          </cell>
        </row>
        <row r="944">
          <cell r="B944">
            <v>20111</v>
          </cell>
          <cell r="C944" t="str">
            <v>Lyon County</v>
          </cell>
          <cell r="D944">
            <v>4791</v>
          </cell>
          <cell r="E944">
            <v>7119</v>
          </cell>
          <cell r="F944">
            <v>5878</v>
          </cell>
          <cell r="G944">
            <v>7381</v>
          </cell>
        </row>
        <row r="945">
          <cell r="B945">
            <v>20113</v>
          </cell>
          <cell r="C945" t="str">
            <v>McPherson County</v>
          </cell>
          <cell r="D945">
            <v>3442</v>
          </cell>
          <cell r="E945">
            <v>8132</v>
          </cell>
          <cell r="F945">
            <v>3977</v>
          </cell>
          <cell r="G945">
            <v>9562</v>
          </cell>
        </row>
        <row r="946">
          <cell r="B946">
            <v>20115</v>
          </cell>
          <cell r="C946" t="str">
            <v>Marion County</v>
          </cell>
          <cell r="D946">
            <v>1759</v>
          </cell>
          <cell r="E946">
            <v>3914</v>
          </cell>
          <cell r="F946">
            <v>1463</v>
          </cell>
          <cell r="G946">
            <v>4377</v>
          </cell>
        </row>
        <row r="947">
          <cell r="B947">
            <v>20117</v>
          </cell>
          <cell r="C947" t="str">
            <v>Marshall County</v>
          </cell>
          <cell r="D947">
            <v>2088</v>
          </cell>
          <cell r="E947">
            <v>3564</v>
          </cell>
          <cell r="F947">
            <v>1239</v>
          </cell>
          <cell r="G947">
            <v>3662</v>
          </cell>
        </row>
        <row r="948">
          <cell r="B948">
            <v>20119</v>
          </cell>
          <cell r="C948" t="str">
            <v>Meade County</v>
          </cell>
          <cell r="D948">
            <v>382</v>
          </cell>
          <cell r="E948">
            <v>1476</v>
          </cell>
          <cell r="F948">
            <v>261</v>
          </cell>
          <cell r="G948">
            <v>1508</v>
          </cell>
        </row>
        <row r="949">
          <cell r="B949">
            <v>20121</v>
          </cell>
          <cell r="C949" t="str">
            <v>Miami County</v>
          </cell>
          <cell r="D949">
            <v>4526</v>
          </cell>
          <cell r="E949">
            <v>12890</v>
          </cell>
          <cell r="F949">
            <v>5133</v>
          </cell>
          <cell r="G949">
            <v>12116</v>
          </cell>
        </row>
        <row r="950">
          <cell r="B950">
            <v>20123</v>
          </cell>
          <cell r="C950" t="str">
            <v>Mitchell County</v>
          </cell>
          <cell r="D950">
            <v>668</v>
          </cell>
          <cell r="E950">
            <v>2384</v>
          </cell>
          <cell r="F950">
            <v>547</v>
          </cell>
          <cell r="G950">
            <v>2454</v>
          </cell>
        </row>
        <row r="951">
          <cell r="B951">
            <v>20125</v>
          </cell>
          <cell r="C951" t="str">
            <v>Montgomery County</v>
          </cell>
          <cell r="D951">
            <v>3839</v>
          </cell>
          <cell r="E951">
            <v>9320</v>
          </cell>
          <cell r="F951">
            <v>3147</v>
          </cell>
          <cell r="G951">
            <v>9768</v>
          </cell>
        </row>
        <row r="952">
          <cell r="B952">
            <v>20127</v>
          </cell>
          <cell r="C952" t="str">
            <v>Morris County</v>
          </cell>
          <cell r="D952">
            <v>894</v>
          </cell>
          <cell r="E952">
            <v>1850</v>
          </cell>
          <cell r="F952">
            <v>721</v>
          </cell>
          <cell r="G952">
            <v>2085</v>
          </cell>
        </row>
        <row r="953">
          <cell r="B953">
            <v>20129</v>
          </cell>
          <cell r="C953" t="str">
            <v>Morton County</v>
          </cell>
          <cell r="D953">
            <v>259</v>
          </cell>
          <cell r="E953">
            <v>1037</v>
          </cell>
          <cell r="F953">
            <v>147</v>
          </cell>
          <cell r="G953">
            <v>1004</v>
          </cell>
        </row>
        <row r="954">
          <cell r="B954">
            <v>20131</v>
          </cell>
          <cell r="C954" t="str">
            <v>Nemaha County</v>
          </cell>
          <cell r="D954">
            <v>1134</v>
          </cell>
          <cell r="E954">
            <v>4214</v>
          </cell>
          <cell r="F954">
            <v>920</v>
          </cell>
          <cell r="G954">
            <v>4612</v>
          </cell>
        </row>
        <row r="955">
          <cell r="B955">
            <v>20133</v>
          </cell>
          <cell r="C955" t="str">
            <v>Neosho County</v>
          </cell>
          <cell r="D955">
            <v>2227</v>
          </cell>
          <cell r="E955">
            <v>4204</v>
          </cell>
          <cell r="F955">
            <v>1727</v>
          </cell>
          <cell r="G955">
            <v>4795</v>
          </cell>
        </row>
        <row r="956">
          <cell r="B956">
            <v>20135</v>
          </cell>
          <cell r="C956" t="str">
            <v>Ness County</v>
          </cell>
          <cell r="D956">
            <v>289</v>
          </cell>
          <cell r="E956">
            <v>1313</v>
          </cell>
          <cell r="F956">
            <v>147</v>
          </cell>
          <cell r="G956">
            <v>1315</v>
          </cell>
        </row>
        <row r="957">
          <cell r="B957">
            <v>20137</v>
          </cell>
          <cell r="C957" t="str">
            <v>Norton County</v>
          </cell>
          <cell r="D957">
            <v>467</v>
          </cell>
          <cell r="E957">
            <v>2000</v>
          </cell>
          <cell r="F957">
            <v>361</v>
          </cell>
          <cell r="G957">
            <v>1977</v>
          </cell>
        </row>
        <row r="958">
          <cell r="B958">
            <v>20139</v>
          </cell>
          <cell r="C958" t="str">
            <v>Osage County</v>
          </cell>
          <cell r="D958">
            <v>2282</v>
          </cell>
          <cell r="E958">
            <v>4974</v>
          </cell>
          <cell r="F958">
            <v>2099</v>
          </cell>
          <cell r="G958">
            <v>5591</v>
          </cell>
        </row>
        <row r="959">
          <cell r="B959">
            <v>20141</v>
          </cell>
          <cell r="C959" t="str">
            <v>Osborne County</v>
          </cell>
          <cell r="D959">
            <v>410</v>
          </cell>
          <cell r="E959">
            <v>1629</v>
          </cell>
          <cell r="F959">
            <v>275</v>
          </cell>
          <cell r="G959">
            <v>1590</v>
          </cell>
        </row>
        <row r="960">
          <cell r="B960">
            <v>20143</v>
          </cell>
          <cell r="C960" t="str">
            <v>Ottawa County</v>
          </cell>
          <cell r="D960">
            <v>699</v>
          </cell>
          <cell r="E960">
            <v>2228</v>
          </cell>
          <cell r="F960">
            <v>504</v>
          </cell>
          <cell r="G960">
            <v>2581</v>
          </cell>
        </row>
        <row r="961">
          <cell r="B961">
            <v>20145</v>
          </cell>
          <cell r="C961" t="str">
            <v>Pawnee County</v>
          </cell>
          <cell r="D961">
            <v>830</v>
          </cell>
          <cell r="E961">
            <v>1930</v>
          </cell>
          <cell r="F961">
            <v>635</v>
          </cell>
          <cell r="G961">
            <v>2028</v>
          </cell>
        </row>
        <row r="962">
          <cell r="B962">
            <v>20147</v>
          </cell>
          <cell r="C962" t="str">
            <v>Phillips County</v>
          </cell>
          <cell r="D962">
            <v>526</v>
          </cell>
          <cell r="E962">
            <v>2312</v>
          </cell>
          <cell r="F962">
            <v>318</v>
          </cell>
          <cell r="G962">
            <v>2388</v>
          </cell>
        </row>
        <row r="963">
          <cell r="B963">
            <v>20149</v>
          </cell>
          <cell r="C963" t="str">
            <v>Pottawatomie County</v>
          </cell>
          <cell r="D963">
            <v>2347</v>
          </cell>
          <cell r="E963">
            <v>10203</v>
          </cell>
          <cell r="F963">
            <v>3257</v>
          </cell>
          <cell r="G963">
            <v>9247</v>
          </cell>
        </row>
        <row r="964">
          <cell r="B964">
            <v>20151</v>
          </cell>
          <cell r="C964" t="str">
            <v>Pratt County</v>
          </cell>
          <cell r="D964">
            <v>1207</v>
          </cell>
          <cell r="E964">
            <v>2752</v>
          </cell>
          <cell r="F964">
            <v>924</v>
          </cell>
          <cell r="G964">
            <v>3087</v>
          </cell>
        </row>
        <row r="965">
          <cell r="B965">
            <v>20153</v>
          </cell>
          <cell r="C965" t="str">
            <v>Rawlins County</v>
          </cell>
          <cell r="D965">
            <v>269</v>
          </cell>
          <cell r="E965">
            <v>1332</v>
          </cell>
          <cell r="F965">
            <v>214</v>
          </cell>
          <cell r="G965">
            <v>1253</v>
          </cell>
        </row>
        <row r="966">
          <cell r="B966">
            <v>20155</v>
          </cell>
          <cell r="C966" t="str">
            <v>Reno County</v>
          </cell>
          <cell r="D966">
            <v>9852</v>
          </cell>
          <cell r="E966">
            <v>15231</v>
          </cell>
          <cell r="F966">
            <v>8602</v>
          </cell>
          <cell r="G966">
            <v>17948</v>
          </cell>
        </row>
        <row r="967">
          <cell r="B967">
            <v>20157</v>
          </cell>
          <cell r="C967" t="str">
            <v>Republic County</v>
          </cell>
          <cell r="D967">
            <v>535</v>
          </cell>
          <cell r="E967">
            <v>2276</v>
          </cell>
          <cell r="F967">
            <v>420</v>
          </cell>
          <cell r="G967">
            <v>2172</v>
          </cell>
        </row>
        <row r="968">
          <cell r="B968">
            <v>20159</v>
          </cell>
          <cell r="C968" t="str">
            <v>Rice County</v>
          </cell>
          <cell r="D968">
            <v>1231</v>
          </cell>
          <cell r="E968">
            <v>2875</v>
          </cell>
          <cell r="F968">
            <v>953</v>
          </cell>
          <cell r="G968">
            <v>3187</v>
          </cell>
        </row>
        <row r="969">
          <cell r="B969">
            <v>20161</v>
          </cell>
          <cell r="C969" t="str">
            <v>Riley County</v>
          </cell>
          <cell r="D969">
            <v>11393</v>
          </cell>
          <cell r="E969">
            <v>10589</v>
          </cell>
          <cell r="F969">
            <v>11940</v>
          </cell>
          <cell r="G969">
            <v>11174</v>
          </cell>
        </row>
        <row r="970">
          <cell r="B970">
            <v>20163</v>
          </cell>
          <cell r="C970" t="str">
            <v>Rooks County</v>
          </cell>
          <cell r="D970">
            <v>434</v>
          </cell>
          <cell r="E970">
            <v>2068</v>
          </cell>
          <cell r="F970">
            <v>332</v>
          </cell>
          <cell r="G970">
            <v>2294</v>
          </cell>
        </row>
        <row r="971">
          <cell r="B971">
            <v>20165</v>
          </cell>
          <cell r="C971" t="str">
            <v>Rush County</v>
          </cell>
          <cell r="D971">
            <v>440</v>
          </cell>
          <cell r="E971">
            <v>1312</v>
          </cell>
          <cell r="F971">
            <v>291</v>
          </cell>
          <cell r="G971">
            <v>1425</v>
          </cell>
        </row>
        <row r="972">
          <cell r="B972">
            <v>20167</v>
          </cell>
          <cell r="C972" t="str">
            <v>Russell County</v>
          </cell>
          <cell r="D972">
            <v>730</v>
          </cell>
          <cell r="E972">
            <v>2766</v>
          </cell>
          <cell r="F972">
            <v>591</v>
          </cell>
          <cell r="G972">
            <v>2765</v>
          </cell>
        </row>
        <row r="973">
          <cell r="B973">
            <v>20169</v>
          </cell>
          <cell r="C973" t="str">
            <v>Saline County</v>
          </cell>
          <cell r="D973">
            <v>7146</v>
          </cell>
          <cell r="E973">
            <v>13782</v>
          </cell>
          <cell r="F973">
            <v>8022</v>
          </cell>
          <cell r="G973">
            <v>15313</v>
          </cell>
        </row>
        <row r="974">
          <cell r="B974">
            <v>20171</v>
          </cell>
          <cell r="C974" t="str">
            <v>Scott County</v>
          </cell>
          <cell r="D974">
            <v>425</v>
          </cell>
          <cell r="E974">
            <v>1824</v>
          </cell>
          <cell r="F974">
            <v>290</v>
          </cell>
          <cell r="G974">
            <v>1991</v>
          </cell>
        </row>
        <row r="975">
          <cell r="B975">
            <v>20173</v>
          </cell>
          <cell r="C975" t="str">
            <v>Sedgwick County</v>
          </cell>
          <cell r="D975">
            <v>76875</v>
          </cell>
          <cell r="E975">
            <v>113334</v>
          </cell>
          <cell r="F975">
            <v>90820</v>
          </cell>
          <cell r="G975">
            <v>117653</v>
          </cell>
        </row>
        <row r="976">
          <cell r="B976">
            <v>20175</v>
          </cell>
          <cell r="C976" t="str">
            <v>Seward County</v>
          </cell>
          <cell r="D976">
            <v>1478</v>
          </cell>
          <cell r="E976">
            <v>3524</v>
          </cell>
          <cell r="F976">
            <v>1736</v>
          </cell>
          <cell r="G976">
            <v>3285</v>
          </cell>
        </row>
        <row r="977">
          <cell r="B977">
            <v>20177</v>
          </cell>
          <cell r="C977" t="str">
            <v>Shawnee County</v>
          </cell>
          <cell r="D977">
            <v>39929</v>
          </cell>
          <cell r="E977">
            <v>37785</v>
          </cell>
          <cell r="F977">
            <v>43015</v>
          </cell>
          <cell r="G977">
            <v>40443</v>
          </cell>
        </row>
        <row r="978">
          <cell r="B978">
            <v>20179</v>
          </cell>
          <cell r="C978" t="str">
            <v>Sheridan County</v>
          </cell>
          <cell r="D978">
            <v>192</v>
          </cell>
          <cell r="E978">
            <v>1092</v>
          </cell>
          <cell r="F978">
            <v>144</v>
          </cell>
          <cell r="G978">
            <v>1237</v>
          </cell>
        </row>
        <row r="979">
          <cell r="B979">
            <v>20181</v>
          </cell>
          <cell r="C979" t="str">
            <v>Sherman County</v>
          </cell>
          <cell r="D979">
            <v>632</v>
          </cell>
          <cell r="E979">
            <v>2003</v>
          </cell>
          <cell r="F979">
            <v>386</v>
          </cell>
          <cell r="G979">
            <v>2222</v>
          </cell>
        </row>
        <row r="980">
          <cell r="B980">
            <v>20183</v>
          </cell>
          <cell r="C980" t="str">
            <v>Smith County</v>
          </cell>
          <cell r="D980">
            <v>477</v>
          </cell>
          <cell r="E980">
            <v>1796</v>
          </cell>
          <cell r="F980">
            <v>328</v>
          </cell>
          <cell r="G980">
            <v>1734</v>
          </cell>
        </row>
        <row r="981">
          <cell r="B981">
            <v>20185</v>
          </cell>
          <cell r="C981" t="str">
            <v>Stafford County</v>
          </cell>
          <cell r="D981">
            <v>532</v>
          </cell>
          <cell r="E981">
            <v>1620</v>
          </cell>
          <cell r="F981">
            <v>355</v>
          </cell>
          <cell r="G981">
            <v>1631</v>
          </cell>
        </row>
        <row r="982">
          <cell r="B982">
            <v>20187</v>
          </cell>
          <cell r="C982" t="str">
            <v>Stanton County</v>
          </cell>
          <cell r="D982">
            <v>203</v>
          </cell>
          <cell r="E982">
            <v>628</v>
          </cell>
          <cell r="F982">
            <v>147</v>
          </cell>
          <cell r="G982">
            <v>607</v>
          </cell>
        </row>
        <row r="983">
          <cell r="B983">
            <v>20189</v>
          </cell>
          <cell r="C983" t="str">
            <v>Stevens County</v>
          </cell>
          <cell r="D983">
            <v>353</v>
          </cell>
          <cell r="E983">
            <v>1680</v>
          </cell>
          <cell r="F983">
            <v>233</v>
          </cell>
          <cell r="G983">
            <v>1731</v>
          </cell>
        </row>
        <row r="984">
          <cell r="B984">
            <v>20191</v>
          </cell>
          <cell r="C984" t="str">
            <v>Sumner County</v>
          </cell>
          <cell r="D984">
            <v>3220</v>
          </cell>
          <cell r="E984">
            <v>6220</v>
          </cell>
          <cell r="F984">
            <v>2551</v>
          </cell>
          <cell r="G984">
            <v>7998</v>
          </cell>
        </row>
        <row r="985">
          <cell r="B985">
            <v>20193</v>
          </cell>
          <cell r="C985" t="str">
            <v>Thomas County</v>
          </cell>
          <cell r="D985">
            <v>829</v>
          </cell>
          <cell r="E985">
            <v>2916</v>
          </cell>
          <cell r="F985">
            <v>622</v>
          </cell>
          <cell r="G985">
            <v>3106</v>
          </cell>
        </row>
        <row r="986">
          <cell r="B986">
            <v>20195</v>
          </cell>
          <cell r="C986" t="str">
            <v>Trego County</v>
          </cell>
          <cell r="D986">
            <v>359</v>
          </cell>
          <cell r="E986">
            <v>1178</v>
          </cell>
          <cell r="F986">
            <v>238</v>
          </cell>
          <cell r="G986">
            <v>1341</v>
          </cell>
        </row>
        <row r="987">
          <cell r="B987">
            <v>20197</v>
          </cell>
          <cell r="C987" t="str">
            <v>Wabaunsee County</v>
          </cell>
          <cell r="D987">
            <v>956</v>
          </cell>
          <cell r="E987">
            <v>2435</v>
          </cell>
          <cell r="F987">
            <v>956</v>
          </cell>
          <cell r="G987">
            <v>2813</v>
          </cell>
        </row>
        <row r="988">
          <cell r="B988">
            <v>20199</v>
          </cell>
          <cell r="C988" t="str">
            <v>Wallace County</v>
          </cell>
          <cell r="D988">
            <v>110</v>
          </cell>
          <cell r="E988">
            <v>703</v>
          </cell>
          <cell r="F988">
            <v>44</v>
          </cell>
          <cell r="G988">
            <v>762</v>
          </cell>
        </row>
        <row r="989">
          <cell r="B989">
            <v>20201</v>
          </cell>
          <cell r="C989" t="str">
            <v>Washington County</v>
          </cell>
          <cell r="D989">
            <v>580</v>
          </cell>
          <cell r="E989">
            <v>2426</v>
          </cell>
          <cell r="F989">
            <v>467</v>
          </cell>
          <cell r="G989">
            <v>2332</v>
          </cell>
        </row>
        <row r="990">
          <cell r="B990">
            <v>20203</v>
          </cell>
          <cell r="C990" t="str">
            <v>Wichita County</v>
          </cell>
          <cell r="D990">
            <v>203</v>
          </cell>
          <cell r="E990">
            <v>781</v>
          </cell>
          <cell r="F990">
            <v>147</v>
          </cell>
          <cell r="G990">
            <v>803</v>
          </cell>
        </row>
        <row r="991">
          <cell r="B991">
            <v>20205</v>
          </cell>
          <cell r="C991" t="str">
            <v>Wilson County</v>
          </cell>
          <cell r="D991">
            <v>992</v>
          </cell>
          <cell r="E991">
            <v>2958</v>
          </cell>
          <cell r="F991">
            <v>711</v>
          </cell>
          <cell r="G991">
            <v>3111</v>
          </cell>
        </row>
        <row r="992">
          <cell r="B992">
            <v>20207</v>
          </cell>
          <cell r="C992" t="str">
            <v>Woodson County</v>
          </cell>
          <cell r="D992">
            <v>387</v>
          </cell>
          <cell r="E992">
            <v>1157</v>
          </cell>
          <cell r="F992">
            <v>283</v>
          </cell>
          <cell r="G992">
            <v>1189</v>
          </cell>
        </row>
        <row r="993">
          <cell r="B993">
            <v>20209</v>
          </cell>
          <cell r="C993" t="str">
            <v>Wyandotte County</v>
          </cell>
          <cell r="D993">
            <v>34847</v>
          </cell>
          <cell r="E993">
            <v>18759</v>
          </cell>
          <cell r="F993">
            <v>35566</v>
          </cell>
          <cell r="G993">
            <v>18512</v>
          </cell>
        </row>
        <row r="994">
          <cell r="B994">
            <v>21001</v>
          </cell>
          <cell r="C994" t="str">
            <v>Adair County</v>
          </cell>
          <cell r="D994">
            <v>1720</v>
          </cell>
          <cell r="E994">
            <v>7396</v>
          </cell>
          <cell r="F994">
            <v>1392</v>
          </cell>
          <cell r="G994">
            <v>7276</v>
          </cell>
        </row>
        <row r="995">
          <cell r="B995">
            <v>21003</v>
          </cell>
          <cell r="C995" t="str">
            <v>Allen County</v>
          </cell>
          <cell r="D995">
            <v>1732</v>
          </cell>
          <cell r="E995">
            <v>8422</v>
          </cell>
          <cell r="F995">
            <v>1642</v>
          </cell>
          <cell r="G995">
            <v>7587</v>
          </cell>
        </row>
        <row r="996">
          <cell r="B996">
            <v>21005</v>
          </cell>
          <cell r="C996" t="str">
            <v>Anderson County</v>
          </cell>
          <cell r="D996">
            <v>3105</v>
          </cell>
          <cell r="E996">
            <v>10866</v>
          </cell>
          <cell r="F996">
            <v>3348</v>
          </cell>
          <cell r="G996">
            <v>9661</v>
          </cell>
        </row>
        <row r="997">
          <cell r="B997">
            <v>21007</v>
          </cell>
          <cell r="C997" t="str">
            <v>Ballard County</v>
          </cell>
          <cell r="D997">
            <v>1087</v>
          </cell>
          <cell r="E997">
            <v>3406</v>
          </cell>
          <cell r="F997">
            <v>825</v>
          </cell>
          <cell r="G997">
            <v>3356</v>
          </cell>
        </row>
        <row r="998">
          <cell r="B998">
            <v>21009</v>
          </cell>
          <cell r="C998" t="str">
            <v>Barren County</v>
          </cell>
          <cell r="D998">
            <v>4971</v>
          </cell>
          <cell r="E998">
            <v>15336</v>
          </cell>
          <cell r="F998">
            <v>5127</v>
          </cell>
          <cell r="G998">
            <v>14654</v>
          </cell>
        </row>
        <row r="999">
          <cell r="B999">
            <v>21011</v>
          </cell>
          <cell r="C999" t="str">
            <v>Bath County</v>
          </cell>
          <cell r="D999">
            <v>1854</v>
          </cell>
          <cell r="E999">
            <v>3930</v>
          </cell>
          <cell r="F999">
            <v>1573</v>
          </cell>
          <cell r="G999">
            <v>3986</v>
          </cell>
        </row>
        <row r="1000">
          <cell r="B1000">
            <v>21013</v>
          </cell>
          <cell r="C1000" t="str">
            <v>Bell County</v>
          </cell>
          <cell r="D1000">
            <v>2215</v>
          </cell>
          <cell r="E1000">
            <v>7089</v>
          </cell>
          <cell r="F1000">
            <v>1789</v>
          </cell>
          <cell r="G1000">
            <v>8140</v>
          </cell>
        </row>
        <row r="1001">
          <cell r="B1001">
            <v>21015</v>
          </cell>
          <cell r="C1001" t="str">
            <v>Boone County</v>
          </cell>
          <cell r="D1001">
            <v>23323</v>
          </cell>
          <cell r="E1001">
            <v>49990</v>
          </cell>
          <cell r="F1001">
            <v>20901</v>
          </cell>
          <cell r="G1001">
            <v>44814</v>
          </cell>
        </row>
        <row r="1002">
          <cell r="B1002">
            <v>21017</v>
          </cell>
          <cell r="C1002" t="str">
            <v>Bourbon County</v>
          </cell>
          <cell r="D1002">
            <v>3041</v>
          </cell>
          <cell r="E1002">
            <v>6221</v>
          </cell>
          <cell r="F1002">
            <v>3296</v>
          </cell>
          <cell r="G1002">
            <v>6190</v>
          </cell>
        </row>
        <row r="1003">
          <cell r="B1003">
            <v>21019</v>
          </cell>
          <cell r="C1003" t="str">
            <v>Boyd County</v>
          </cell>
          <cell r="D1003">
            <v>8390</v>
          </cell>
          <cell r="E1003">
            <v>12144</v>
          </cell>
          <cell r="F1003">
            <v>7083</v>
          </cell>
          <cell r="G1003">
            <v>14295</v>
          </cell>
        </row>
        <row r="1004">
          <cell r="B1004">
            <v>21021</v>
          </cell>
          <cell r="C1004" t="str">
            <v>Boyle County</v>
          </cell>
          <cell r="D1004">
            <v>4315</v>
          </cell>
          <cell r="E1004">
            <v>9005</v>
          </cell>
          <cell r="F1004">
            <v>5298</v>
          </cell>
          <cell r="G1004">
            <v>8872</v>
          </cell>
        </row>
        <row r="1005">
          <cell r="B1005">
            <v>21023</v>
          </cell>
          <cell r="C1005" t="str">
            <v>Bracken County</v>
          </cell>
          <cell r="D1005">
            <v>1092</v>
          </cell>
          <cell r="E1005">
            <v>3154</v>
          </cell>
          <cell r="F1005">
            <v>800</v>
          </cell>
          <cell r="G1005">
            <v>3398</v>
          </cell>
        </row>
        <row r="1006">
          <cell r="B1006">
            <v>21025</v>
          </cell>
          <cell r="C1006" t="str">
            <v>Breathitt County</v>
          </cell>
          <cell r="D1006">
            <v>1650</v>
          </cell>
          <cell r="E1006">
            <v>4073</v>
          </cell>
          <cell r="F1006">
            <v>1301</v>
          </cell>
          <cell r="G1006">
            <v>4265</v>
          </cell>
        </row>
        <row r="1007">
          <cell r="B1007">
            <v>21027</v>
          </cell>
          <cell r="C1007" t="str">
            <v>Breckinridge County</v>
          </cell>
          <cell r="D1007">
            <v>2720</v>
          </cell>
          <cell r="E1007">
            <v>7837</v>
          </cell>
          <cell r="F1007">
            <v>2350</v>
          </cell>
          <cell r="G1007">
            <v>7701</v>
          </cell>
        </row>
        <row r="1008">
          <cell r="B1008">
            <v>21029</v>
          </cell>
          <cell r="C1008" t="str">
            <v>Bullitt County</v>
          </cell>
          <cell r="D1008">
            <v>10531</v>
          </cell>
          <cell r="E1008">
            <v>35085</v>
          </cell>
          <cell r="F1008">
            <v>10552</v>
          </cell>
          <cell r="G1008">
            <v>30708</v>
          </cell>
        </row>
        <row r="1009">
          <cell r="B1009">
            <v>21031</v>
          </cell>
          <cell r="C1009" t="str">
            <v>Butler County</v>
          </cell>
          <cell r="D1009">
            <v>1244</v>
          </cell>
          <cell r="E1009">
            <v>4655</v>
          </cell>
          <cell r="F1009">
            <v>1079</v>
          </cell>
          <cell r="G1009">
            <v>4960</v>
          </cell>
        </row>
        <row r="1010">
          <cell r="B1010">
            <v>21033</v>
          </cell>
          <cell r="C1010" t="str">
            <v>Caldwell County</v>
          </cell>
          <cell r="D1010">
            <v>1901</v>
          </cell>
          <cell r="E1010">
            <v>4472</v>
          </cell>
          <cell r="F1010">
            <v>1433</v>
          </cell>
          <cell r="G1010">
            <v>4906</v>
          </cell>
        </row>
        <row r="1011">
          <cell r="B1011">
            <v>21035</v>
          </cell>
          <cell r="C1011" t="str">
            <v>Calloway County</v>
          </cell>
          <cell r="D1011">
            <v>5607</v>
          </cell>
          <cell r="E1011">
            <v>11585</v>
          </cell>
          <cell r="F1011">
            <v>5797</v>
          </cell>
          <cell r="G1011">
            <v>11352</v>
          </cell>
        </row>
        <row r="1012">
          <cell r="B1012">
            <v>21037</v>
          </cell>
          <cell r="C1012" t="str">
            <v>Campbell County</v>
          </cell>
          <cell r="D1012">
            <v>17675</v>
          </cell>
          <cell r="E1012">
            <v>27403</v>
          </cell>
          <cell r="F1012">
            <v>19374</v>
          </cell>
          <cell r="G1012">
            <v>28482</v>
          </cell>
        </row>
        <row r="1013">
          <cell r="B1013">
            <v>21039</v>
          </cell>
          <cell r="C1013" t="str">
            <v>Carlisle County</v>
          </cell>
          <cell r="D1013">
            <v>666</v>
          </cell>
          <cell r="E1013">
            <v>2039</v>
          </cell>
          <cell r="F1013">
            <v>463</v>
          </cell>
          <cell r="G1013">
            <v>2159</v>
          </cell>
        </row>
        <row r="1014">
          <cell r="B1014">
            <v>21041</v>
          </cell>
          <cell r="C1014" t="str">
            <v>Carroll County</v>
          </cell>
          <cell r="D1014">
            <v>1470</v>
          </cell>
          <cell r="E1014">
            <v>2943</v>
          </cell>
          <cell r="F1014">
            <v>1116</v>
          </cell>
          <cell r="G1014">
            <v>2954</v>
          </cell>
        </row>
        <row r="1015">
          <cell r="B1015">
            <v>21043</v>
          </cell>
          <cell r="C1015" t="str">
            <v>Carter County</v>
          </cell>
          <cell r="D1015">
            <v>3166</v>
          </cell>
          <cell r="E1015">
            <v>9141</v>
          </cell>
          <cell r="F1015">
            <v>2642</v>
          </cell>
          <cell r="G1015">
            <v>8775</v>
          </cell>
        </row>
        <row r="1016">
          <cell r="B1016">
            <v>21045</v>
          </cell>
          <cell r="C1016" t="str">
            <v>Casey County</v>
          </cell>
          <cell r="D1016">
            <v>1154</v>
          </cell>
          <cell r="E1016">
            <v>5903</v>
          </cell>
          <cell r="F1016">
            <v>918</v>
          </cell>
          <cell r="G1016">
            <v>6179</v>
          </cell>
        </row>
        <row r="1017">
          <cell r="B1017">
            <v>21047</v>
          </cell>
          <cell r="C1017" t="str">
            <v>Christian County</v>
          </cell>
          <cell r="D1017">
            <v>7156</v>
          </cell>
          <cell r="E1017">
            <v>15125</v>
          </cell>
          <cell r="F1017">
            <v>8296</v>
          </cell>
          <cell r="G1017">
            <v>15080</v>
          </cell>
        </row>
        <row r="1018">
          <cell r="B1018">
            <v>21049</v>
          </cell>
          <cell r="C1018" t="str">
            <v>Clark County</v>
          </cell>
          <cell r="D1018">
            <v>5439</v>
          </cell>
          <cell r="E1018">
            <v>12433</v>
          </cell>
          <cell r="F1018">
            <v>6004</v>
          </cell>
          <cell r="G1018">
            <v>11811</v>
          </cell>
        </row>
        <row r="1019">
          <cell r="B1019">
            <v>21051</v>
          </cell>
          <cell r="C1019" t="str">
            <v>Clay County</v>
          </cell>
          <cell r="D1019">
            <v>1586</v>
          </cell>
          <cell r="E1019">
            <v>6107</v>
          </cell>
          <cell r="F1019">
            <v>831</v>
          </cell>
          <cell r="G1019">
            <v>6677</v>
          </cell>
        </row>
        <row r="1020">
          <cell r="B1020">
            <v>21053</v>
          </cell>
          <cell r="C1020" t="str">
            <v>Clinton County</v>
          </cell>
          <cell r="D1020">
            <v>747</v>
          </cell>
          <cell r="E1020">
            <v>3838</v>
          </cell>
          <cell r="F1020">
            <v>603</v>
          </cell>
          <cell r="G1020">
            <v>4280</v>
          </cell>
        </row>
        <row r="1021">
          <cell r="B1021">
            <v>21055</v>
          </cell>
          <cell r="C1021" t="str">
            <v>Crittenden County</v>
          </cell>
          <cell r="D1021">
            <v>971</v>
          </cell>
          <cell r="E1021">
            <v>3138</v>
          </cell>
          <cell r="F1021">
            <v>731</v>
          </cell>
          <cell r="G1021">
            <v>3451</v>
          </cell>
        </row>
        <row r="1022">
          <cell r="B1022">
            <v>21057</v>
          </cell>
          <cell r="C1022" t="str">
            <v>Cumberland County</v>
          </cell>
          <cell r="D1022">
            <v>701</v>
          </cell>
          <cell r="E1022">
            <v>2215</v>
          </cell>
          <cell r="F1022">
            <v>508</v>
          </cell>
          <cell r="G1022">
            <v>2769</v>
          </cell>
        </row>
        <row r="1023">
          <cell r="B1023">
            <v>21059</v>
          </cell>
          <cell r="C1023" t="str">
            <v>Daviess County</v>
          </cell>
          <cell r="D1023">
            <v>15677</v>
          </cell>
          <cell r="E1023">
            <v>31473</v>
          </cell>
          <cell r="F1023">
            <v>17286</v>
          </cell>
          <cell r="G1023">
            <v>31025</v>
          </cell>
        </row>
        <row r="1024">
          <cell r="B1024">
            <v>21061</v>
          </cell>
          <cell r="C1024" t="str">
            <v>Edmonson County</v>
          </cell>
          <cell r="D1024">
            <v>1260</v>
          </cell>
          <cell r="E1024">
            <v>4756</v>
          </cell>
          <cell r="F1024">
            <v>1227</v>
          </cell>
          <cell r="G1024">
            <v>4828</v>
          </cell>
        </row>
        <row r="1025">
          <cell r="B1025">
            <v>21063</v>
          </cell>
          <cell r="C1025" t="str">
            <v>Elliott County</v>
          </cell>
          <cell r="D1025">
            <v>975</v>
          </cell>
          <cell r="E1025">
            <v>2581</v>
          </cell>
          <cell r="F1025">
            <v>712</v>
          </cell>
          <cell r="G1025">
            <v>2246</v>
          </cell>
        </row>
        <row r="1026">
          <cell r="B1026">
            <v>21065</v>
          </cell>
          <cell r="C1026" t="str">
            <v>Estill County</v>
          </cell>
          <cell r="D1026">
            <v>1554</v>
          </cell>
          <cell r="E1026">
            <v>4887</v>
          </cell>
          <cell r="F1026">
            <v>1355</v>
          </cell>
          <cell r="G1026">
            <v>5100</v>
          </cell>
        </row>
        <row r="1027">
          <cell r="B1027">
            <v>21067</v>
          </cell>
          <cell r="C1027" t="str">
            <v>Fayette County</v>
          </cell>
          <cell r="D1027">
            <v>102131</v>
          </cell>
          <cell r="E1027">
            <v>57958</v>
          </cell>
          <cell r="F1027">
            <v>90600</v>
          </cell>
          <cell r="G1027">
            <v>58860</v>
          </cell>
        </row>
        <row r="1028">
          <cell r="B1028">
            <v>21069</v>
          </cell>
          <cell r="C1028" t="str">
            <v>Fleming County</v>
          </cell>
          <cell r="D1028">
            <v>1871</v>
          </cell>
          <cell r="E1028">
            <v>5893</v>
          </cell>
          <cell r="F1028">
            <v>1474</v>
          </cell>
          <cell r="G1028">
            <v>5534</v>
          </cell>
        </row>
        <row r="1029">
          <cell r="B1029">
            <v>21071</v>
          </cell>
          <cell r="C1029" t="str">
            <v>Floyd County</v>
          </cell>
          <cell r="D1029">
            <v>4461</v>
          </cell>
          <cell r="E1029">
            <v>12706</v>
          </cell>
          <cell r="F1029">
            <v>3884</v>
          </cell>
          <cell r="G1029">
            <v>12250</v>
          </cell>
        </row>
        <row r="1030">
          <cell r="B1030">
            <v>21073</v>
          </cell>
          <cell r="C1030" t="str">
            <v>Franklin County</v>
          </cell>
          <cell r="D1030">
            <v>11291</v>
          </cell>
          <cell r="E1030">
            <v>12427</v>
          </cell>
          <cell r="F1030">
            <v>12652</v>
          </cell>
          <cell r="G1030">
            <v>12900</v>
          </cell>
        </row>
        <row r="1031">
          <cell r="B1031">
            <v>21075</v>
          </cell>
          <cell r="C1031" t="str">
            <v>Fulton County</v>
          </cell>
          <cell r="D1031">
            <v>1088</v>
          </cell>
          <cell r="E1031">
            <v>1388</v>
          </cell>
          <cell r="F1031">
            <v>794</v>
          </cell>
          <cell r="G1031">
            <v>1606</v>
          </cell>
        </row>
        <row r="1032">
          <cell r="B1032">
            <v>21077</v>
          </cell>
          <cell r="C1032" t="str">
            <v>Gallatin County</v>
          </cell>
          <cell r="D1032">
            <v>984</v>
          </cell>
          <cell r="E1032">
            <v>3348</v>
          </cell>
          <cell r="F1032">
            <v>822</v>
          </cell>
          <cell r="G1032">
            <v>2955</v>
          </cell>
        </row>
        <row r="1033">
          <cell r="B1033">
            <v>21079</v>
          </cell>
          <cell r="C1033" t="str">
            <v>Garrard County</v>
          </cell>
          <cell r="D1033">
            <v>1662</v>
          </cell>
          <cell r="E1033">
            <v>7204</v>
          </cell>
          <cell r="F1033">
            <v>1830</v>
          </cell>
          <cell r="G1033">
            <v>6754</v>
          </cell>
        </row>
        <row r="1034">
          <cell r="B1034">
            <v>21081</v>
          </cell>
          <cell r="C1034" t="str">
            <v>Grant County</v>
          </cell>
          <cell r="D1034">
            <v>2209</v>
          </cell>
          <cell r="E1034">
            <v>9838</v>
          </cell>
          <cell r="F1034">
            <v>2205</v>
          </cell>
          <cell r="G1034">
            <v>8725</v>
          </cell>
        </row>
        <row r="1035">
          <cell r="B1035">
            <v>21083</v>
          </cell>
          <cell r="C1035" t="str">
            <v>Graves County</v>
          </cell>
          <cell r="D1035">
            <v>5193</v>
          </cell>
          <cell r="E1035">
            <v>13363</v>
          </cell>
          <cell r="F1035">
            <v>3560</v>
          </cell>
          <cell r="G1035">
            <v>13206</v>
          </cell>
        </row>
        <row r="1036">
          <cell r="B1036">
            <v>21085</v>
          </cell>
          <cell r="C1036" t="str">
            <v>Grayson County</v>
          </cell>
          <cell r="D1036">
            <v>2542</v>
          </cell>
          <cell r="E1036">
            <v>9856</v>
          </cell>
          <cell r="F1036">
            <v>2400</v>
          </cell>
          <cell r="G1036">
            <v>9453</v>
          </cell>
        </row>
        <row r="1037">
          <cell r="B1037">
            <v>21087</v>
          </cell>
          <cell r="C1037" t="str">
            <v>Green County</v>
          </cell>
          <cell r="D1037">
            <v>1225</v>
          </cell>
          <cell r="E1037">
            <v>4627</v>
          </cell>
          <cell r="F1037">
            <v>920</v>
          </cell>
          <cell r="G1037">
            <v>4838</v>
          </cell>
        </row>
        <row r="1038">
          <cell r="B1038">
            <v>21089</v>
          </cell>
          <cell r="C1038" t="str">
            <v>Greenup County</v>
          </cell>
          <cell r="D1038">
            <v>5542</v>
          </cell>
          <cell r="E1038">
            <v>13704</v>
          </cell>
          <cell r="F1038">
            <v>4873</v>
          </cell>
          <cell r="G1038">
            <v>13064</v>
          </cell>
        </row>
        <row r="1039">
          <cell r="B1039">
            <v>21091</v>
          </cell>
          <cell r="C1039" t="str">
            <v>Hancock County</v>
          </cell>
          <cell r="D1039">
            <v>1426</v>
          </cell>
          <cell r="E1039">
            <v>3104</v>
          </cell>
          <cell r="F1039">
            <v>1351</v>
          </cell>
          <cell r="G1039">
            <v>3145</v>
          </cell>
        </row>
        <row r="1040">
          <cell r="B1040">
            <v>21093</v>
          </cell>
          <cell r="C1040" t="str">
            <v>Hardin County</v>
          </cell>
          <cell r="D1040">
            <v>18572</v>
          </cell>
          <cell r="E1040">
            <v>31773</v>
          </cell>
          <cell r="F1040">
            <v>18101</v>
          </cell>
          <cell r="G1040">
            <v>29832</v>
          </cell>
        </row>
        <row r="1041">
          <cell r="B1041">
            <v>21095</v>
          </cell>
          <cell r="C1041" t="str">
            <v>Harlan County</v>
          </cell>
          <cell r="D1041">
            <v>1533</v>
          </cell>
          <cell r="E1041">
            <v>8427</v>
          </cell>
          <cell r="F1041">
            <v>1494</v>
          </cell>
          <cell r="G1041">
            <v>9367</v>
          </cell>
        </row>
        <row r="1042">
          <cell r="B1042">
            <v>21097</v>
          </cell>
          <cell r="C1042" t="str">
            <v>Harrison County</v>
          </cell>
          <cell r="D1042">
            <v>2701</v>
          </cell>
          <cell r="E1042">
            <v>6528</v>
          </cell>
          <cell r="F1042">
            <v>2400</v>
          </cell>
          <cell r="G1042">
            <v>6334</v>
          </cell>
        </row>
        <row r="1043">
          <cell r="B1043">
            <v>21099</v>
          </cell>
          <cell r="C1043" t="str">
            <v>Hart County</v>
          </cell>
          <cell r="D1043">
            <v>2296</v>
          </cell>
          <cell r="E1043">
            <v>6196</v>
          </cell>
          <cell r="F1043">
            <v>1908</v>
          </cell>
          <cell r="G1043">
            <v>6345</v>
          </cell>
        </row>
        <row r="1044">
          <cell r="B1044">
            <v>21101</v>
          </cell>
          <cell r="C1044" t="str">
            <v>Henderson County</v>
          </cell>
          <cell r="D1044">
            <v>7565</v>
          </cell>
          <cell r="E1044">
            <v>12801</v>
          </cell>
          <cell r="F1044">
            <v>7639</v>
          </cell>
          <cell r="G1044">
            <v>12730</v>
          </cell>
        </row>
        <row r="1045">
          <cell r="B1045">
            <v>21103</v>
          </cell>
          <cell r="C1045" t="str">
            <v>Henry County</v>
          </cell>
          <cell r="D1045">
            <v>2418</v>
          </cell>
          <cell r="E1045">
            <v>6290</v>
          </cell>
          <cell r="F1045">
            <v>2142</v>
          </cell>
          <cell r="G1045">
            <v>5843</v>
          </cell>
        </row>
        <row r="1046">
          <cell r="B1046">
            <v>21105</v>
          </cell>
          <cell r="C1046" t="str">
            <v>Hickman County</v>
          </cell>
          <cell r="D1046">
            <v>709</v>
          </cell>
          <cell r="E1046">
            <v>1418</v>
          </cell>
          <cell r="F1046">
            <v>458</v>
          </cell>
          <cell r="G1046">
            <v>1714</v>
          </cell>
        </row>
        <row r="1047">
          <cell r="B1047">
            <v>21107</v>
          </cell>
          <cell r="C1047" t="str">
            <v>Hopkins County</v>
          </cell>
          <cell r="D1047">
            <v>6202</v>
          </cell>
          <cell r="E1047">
            <v>16198</v>
          </cell>
          <cell r="F1047">
            <v>5439</v>
          </cell>
          <cell r="G1047">
            <v>15757</v>
          </cell>
        </row>
        <row r="1048">
          <cell r="B1048">
            <v>21109</v>
          </cell>
          <cell r="C1048" t="str">
            <v>Jackson County</v>
          </cell>
          <cell r="D1048">
            <v>661</v>
          </cell>
          <cell r="E1048">
            <v>4267</v>
          </cell>
          <cell r="F1048">
            <v>605</v>
          </cell>
          <cell r="G1048">
            <v>5453</v>
          </cell>
        </row>
        <row r="1049">
          <cell r="B1049">
            <v>21111</v>
          </cell>
          <cell r="C1049" t="str">
            <v>Jefferson County</v>
          </cell>
          <cell r="D1049">
            <v>231029</v>
          </cell>
          <cell r="E1049">
            <v>143692</v>
          </cell>
          <cell r="F1049">
            <v>228358</v>
          </cell>
          <cell r="G1049">
            <v>150646</v>
          </cell>
        </row>
        <row r="1050">
          <cell r="B1050">
            <v>21113</v>
          </cell>
          <cell r="C1050" t="str">
            <v>Jessamine County</v>
          </cell>
          <cell r="D1050">
            <v>9441</v>
          </cell>
          <cell r="E1050">
            <v>18564</v>
          </cell>
          <cell r="F1050">
            <v>8567</v>
          </cell>
          <cell r="G1050">
            <v>17096</v>
          </cell>
        </row>
        <row r="1051">
          <cell r="B1051">
            <v>21115</v>
          </cell>
          <cell r="C1051" t="str">
            <v>Johnson County</v>
          </cell>
          <cell r="D1051">
            <v>1930</v>
          </cell>
          <cell r="E1051">
            <v>8469</v>
          </cell>
          <cell r="F1051">
            <v>1608</v>
          </cell>
          <cell r="G1051">
            <v>8450</v>
          </cell>
        </row>
        <row r="1052">
          <cell r="B1052">
            <v>21117</v>
          </cell>
          <cell r="C1052" t="str">
            <v>Kenton County</v>
          </cell>
          <cell r="D1052">
            <v>31212</v>
          </cell>
          <cell r="E1052">
            <v>48240</v>
          </cell>
          <cell r="F1052">
            <v>32271</v>
          </cell>
          <cell r="G1052">
            <v>48129</v>
          </cell>
        </row>
        <row r="1053">
          <cell r="B1053">
            <v>21119</v>
          </cell>
          <cell r="C1053" t="str">
            <v>Knott County</v>
          </cell>
          <cell r="D1053">
            <v>1666</v>
          </cell>
          <cell r="E1053">
            <v>5233</v>
          </cell>
          <cell r="F1053">
            <v>1412</v>
          </cell>
          <cell r="G1053">
            <v>4780</v>
          </cell>
        </row>
        <row r="1054">
          <cell r="B1054">
            <v>21121</v>
          </cell>
          <cell r="C1054" t="str">
            <v>Knox County</v>
          </cell>
          <cell r="D1054">
            <v>2699</v>
          </cell>
          <cell r="E1054">
            <v>11778</v>
          </cell>
          <cell r="F1054">
            <v>2114</v>
          </cell>
          <cell r="G1054">
            <v>11012</v>
          </cell>
        </row>
        <row r="1055">
          <cell r="B1055">
            <v>21123</v>
          </cell>
          <cell r="C1055" t="str">
            <v>Larue County</v>
          </cell>
          <cell r="D1055">
            <v>1868</v>
          </cell>
          <cell r="E1055">
            <v>5823</v>
          </cell>
          <cell r="F1055">
            <v>1504</v>
          </cell>
          <cell r="G1055">
            <v>5685</v>
          </cell>
        </row>
        <row r="1056">
          <cell r="B1056">
            <v>21125</v>
          </cell>
          <cell r="C1056" t="str">
            <v>Laurel County</v>
          </cell>
          <cell r="D1056">
            <v>4246</v>
          </cell>
          <cell r="E1056">
            <v>25667</v>
          </cell>
          <cell r="F1056">
            <v>4475</v>
          </cell>
          <cell r="G1056">
            <v>23237</v>
          </cell>
        </row>
        <row r="1057">
          <cell r="B1057">
            <v>21127</v>
          </cell>
          <cell r="C1057" t="str">
            <v>Lawrence County</v>
          </cell>
          <cell r="D1057">
            <v>1488</v>
          </cell>
          <cell r="E1057">
            <v>5993</v>
          </cell>
          <cell r="F1057">
            <v>1238</v>
          </cell>
          <cell r="G1057">
            <v>5633</v>
          </cell>
        </row>
        <row r="1058">
          <cell r="B1058">
            <v>21129</v>
          </cell>
          <cell r="C1058" t="str">
            <v>Lee County</v>
          </cell>
          <cell r="D1058">
            <v>681</v>
          </cell>
          <cell r="E1058">
            <v>2002</v>
          </cell>
          <cell r="F1058">
            <v>481</v>
          </cell>
          <cell r="G1058">
            <v>2273</v>
          </cell>
        </row>
        <row r="1059">
          <cell r="B1059">
            <v>21131</v>
          </cell>
          <cell r="C1059" t="str">
            <v>Leslie County</v>
          </cell>
          <cell r="D1059">
            <v>798</v>
          </cell>
          <cell r="E1059">
            <v>3794</v>
          </cell>
          <cell r="F1059">
            <v>446</v>
          </cell>
          <cell r="G1059">
            <v>4321</v>
          </cell>
        </row>
        <row r="1060">
          <cell r="B1060">
            <v>21133</v>
          </cell>
          <cell r="C1060" t="str">
            <v>Letcher County</v>
          </cell>
          <cell r="D1060">
            <v>2218</v>
          </cell>
          <cell r="E1060">
            <v>7168</v>
          </cell>
          <cell r="F1060">
            <v>1799</v>
          </cell>
          <cell r="G1060">
            <v>7226</v>
          </cell>
        </row>
        <row r="1061">
          <cell r="B1061">
            <v>21135</v>
          </cell>
          <cell r="C1061" t="str">
            <v>Lewis County</v>
          </cell>
          <cell r="D1061">
            <v>1238</v>
          </cell>
          <cell r="E1061">
            <v>4264</v>
          </cell>
          <cell r="F1061">
            <v>823</v>
          </cell>
          <cell r="G1061">
            <v>4986</v>
          </cell>
        </row>
        <row r="1062">
          <cell r="B1062">
            <v>21137</v>
          </cell>
          <cell r="C1062" t="str">
            <v>Lincoln County</v>
          </cell>
          <cell r="D1062">
            <v>2565</v>
          </cell>
          <cell r="E1062">
            <v>9054</v>
          </cell>
          <cell r="F1062">
            <v>2254</v>
          </cell>
          <cell r="G1062">
            <v>8489</v>
          </cell>
        </row>
        <row r="1063">
          <cell r="B1063">
            <v>21139</v>
          </cell>
          <cell r="C1063" t="str">
            <v>Livingston County</v>
          </cell>
          <cell r="D1063">
            <v>1314</v>
          </cell>
          <cell r="E1063">
            <v>4192</v>
          </cell>
          <cell r="F1063">
            <v>939</v>
          </cell>
          <cell r="G1063">
            <v>4010</v>
          </cell>
        </row>
        <row r="1064">
          <cell r="B1064">
            <v>21141</v>
          </cell>
          <cell r="C1064" t="str">
            <v>Logan County</v>
          </cell>
          <cell r="D1064">
            <v>3663</v>
          </cell>
          <cell r="E1064">
            <v>9521</v>
          </cell>
          <cell r="F1064">
            <v>3094</v>
          </cell>
          <cell r="G1064">
            <v>9067</v>
          </cell>
        </row>
        <row r="1065">
          <cell r="B1065">
            <v>21143</v>
          </cell>
          <cell r="C1065" t="str">
            <v>Lyon County</v>
          </cell>
          <cell r="D1065">
            <v>1220</v>
          </cell>
          <cell r="E1065">
            <v>3388</v>
          </cell>
          <cell r="F1065">
            <v>1092</v>
          </cell>
          <cell r="G1065">
            <v>3100</v>
          </cell>
        </row>
        <row r="1066">
          <cell r="B1066">
            <v>21145</v>
          </cell>
          <cell r="C1066" t="str">
            <v>McCracken County</v>
          </cell>
          <cell r="D1066">
            <v>11749</v>
          </cell>
          <cell r="E1066">
            <v>21957</v>
          </cell>
          <cell r="F1066">
            <v>11195</v>
          </cell>
          <cell r="G1066">
            <v>21820</v>
          </cell>
        </row>
        <row r="1067">
          <cell r="B1067">
            <v>21147</v>
          </cell>
          <cell r="C1067" t="str">
            <v>McCreary County</v>
          </cell>
          <cell r="D1067">
            <v>1031</v>
          </cell>
          <cell r="E1067">
            <v>5520</v>
          </cell>
          <cell r="F1067">
            <v>725</v>
          </cell>
          <cell r="G1067">
            <v>5664</v>
          </cell>
        </row>
        <row r="1068">
          <cell r="B1068">
            <v>21149</v>
          </cell>
          <cell r="C1068" t="str">
            <v>McLean County</v>
          </cell>
          <cell r="D1068">
            <v>1559</v>
          </cell>
          <cell r="E1068">
            <v>3351</v>
          </cell>
          <cell r="F1068">
            <v>1074</v>
          </cell>
          <cell r="G1068">
            <v>3633</v>
          </cell>
        </row>
        <row r="1069">
          <cell r="B1069">
            <v>21151</v>
          </cell>
          <cell r="C1069" t="str">
            <v>Madison County</v>
          </cell>
          <cell r="D1069">
            <v>16308</v>
          </cell>
          <cell r="E1069">
            <v>30350</v>
          </cell>
          <cell r="F1069">
            <v>15581</v>
          </cell>
          <cell r="G1069">
            <v>27356</v>
          </cell>
        </row>
        <row r="1070">
          <cell r="B1070">
            <v>21153</v>
          </cell>
          <cell r="C1070" t="str">
            <v>Magoffin County</v>
          </cell>
          <cell r="D1070">
            <v>1356</v>
          </cell>
          <cell r="E1070">
            <v>3792</v>
          </cell>
          <cell r="F1070">
            <v>1214</v>
          </cell>
          <cell r="G1070">
            <v>4174</v>
          </cell>
        </row>
        <row r="1071">
          <cell r="B1071">
            <v>21155</v>
          </cell>
          <cell r="C1071" t="str">
            <v>Marion County</v>
          </cell>
          <cell r="D1071">
            <v>3025</v>
          </cell>
          <cell r="E1071">
            <v>6528</v>
          </cell>
          <cell r="F1071">
            <v>2722</v>
          </cell>
          <cell r="G1071">
            <v>6113</v>
          </cell>
        </row>
        <row r="1072">
          <cell r="B1072">
            <v>21157</v>
          </cell>
          <cell r="C1072" t="str">
            <v>Marshall County</v>
          </cell>
          <cell r="D1072">
            <v>5030</v>
          </cell>
          <cell r="E1072">
            <v>14484</v>
          </cell>
          <cell r="F1072">
            <v>4071</v>
          </cell>
          <cell r="G1072">
            <v>13297</v>
          </cell>
        </row>
        <row r="1073">
          <cell r="B1073">
            <v>21159</v>
          </cell>
          <cell r="C1073" t="str">
            <v>Martin County</v>
          </cell>
          <cell r="D1073">
            <v>568</v>
          </cell>
          <cell r="E1073">
            <v>3124</v>
          </cell>
          <cell r="F1073">
            <v>403</v>
          </cell>
          <cell r="G1073">
            <v>3496</v>
          </cell>
        </row>
        <row r="1074">
          <cell r="B1074">
            <v>21161</v>
          </cell>
          <cell r="C1074" t="str">
            <v>Mason County</v>
          </cell>
          <cell r="D1074">
            <v>2631</v>
          </cell>
          <cell r="E1074">
            <v>4880</v>
          </cell>
          <cell r="F1074">
            <v>2362</v>
          </cell>
          <cell r="G1074">
            <v>5477</v>
          </cell>
        </row>
        <row r="1075">
          <cell r="B1075">
            <v>21163</v>
          </cell>
          <cell r="C1075" t="str">
            <v>Meade County</v>
          </cell>
          <cell r="D1075">
            <v>3480</v>
          </cell>
          <cell r="E1075">
            <v>11279</v>
          </cell>
          <cell r="F1075">
            <v>3632</v>
          </cell>
          <cell r="G1075">
            <v>10185</v>
          </cell>
        </row>
        <row r="1076">
          <cell r="B1076">
            <v>21165</v>
          </cell>
          <cell r="C1076" t="str">
            <v>Menifee County</v>
          </cell>
          <cell r="D1076">
            <v>886</v>
          </cell>
          <cell r="E1076">
            <v>2602</v>
          </cell>
          <cell r="F1076">
            <v>750</v>
          </cell>
          <cell r="G1076">
            <v>2311</v>
          </cell>
        </row>
        <row r="1077">
          <cell r="B1077">
            <v>21167</v>
          </cell>
          <cell r="C1077" t="str">
            <v>Mercer County</v>
          </cell>
          <cell r="D1077">
            <v>2905</v>
          </cell>
          <cell r="E1077">
            <v>8792</v>
          </cell>
          <cell r="F1077">
            <v>3033</v>
          </cell>
          <cell r="G1077">
            <v>8506</v>
          </cell>
        </row>
        <row r="1078">
          <cell r="B1078">
            <v>21169</v>
          </cell>
          <cell r="C1078" t="str">
            <v>Metcalfe County</v>
          </cell>
          <cell r="D1078">
            <v>1330</v>
          </cell>
          <cell r="E1078">
            <v>4015</v>
          </cell>
          <cell r="F1078">
            <v>975</v>
          </cell>
          <cell r="G1078">
            <v>3959</v>
          </cell>
        </row>
        <row r="1079">
          <cell r="B1079">
            <v>21171</v>
          </cell>
          <cell r="C1079" t="str">
            <v>Monroe County</v>
          </cell>
          <cell r="D1079">
            <v>1068</v>
          </cell>
          <cell r="E1079">
            <v>4037</v>
          </cell>
          <cell r="F1079">
            <v>657</v>
          </cell>
          <cell r="G1079">
            <v>4628</v>
          </cell>
        </row>
        <row r="1080">
          <cell r="B1080">
            <v>21173</v>
          </cell>
          <cell r="C1080" t="str">
            <v>Montgomery County</v>
          </cell>
          <cell r="D1080">
            <v>3501</v>
          </cell>
          <cell r="E1080">
            <v>10058</v>
          </cell>
          <cell r="F1080">
            <v>3630</v>
          </cell>
          <cell r="G1080">
            <v>8993</v>
          </cell>
        </row>
        <row r="1081">
          <cell r="B1081">
            <v>21175</v>
          </cell>
          <cell r="C1081" t="str">
            <v>Morgan County</v>
          </cell>
          <cell r="D1081">
            <v>1464</v>
          </cell>
          <cell r="E1081">
            <v>4593</v>
          </cell>
          <cell r="F1081">
            <v>1175</v>
          </cell>
          <cell r="G1081">
            <v>4301</v>
          </cell>
        </row>
        <row r="1082">
          <cell r="B1082">
            <v>21177</v>
          </cell>
          <cell r="C1082" t="str">
            <v>Muhlenberg County</v>
          </cell>
          <cell r="D1082">
            <v>4630</v>
          </cell>
          <cell r="E1082">
            <v>10552</v>
          </cell>
          <cell r="F1082">
            <v>3545</v>
          </cell>
          <cell r="G1082">
            <v>10497</v>
          </cell>
        </row>
        <row r="1083">
          <cell r="B1083">
            <v>21179</v>
          </cell>
          <cell r="C1083" t="str">
            <v>Nelson County</v>
          </cell>
          <cell r="D1083">
            <v>6878</v>
          </cell>
          <cell r="E1083">
            <v>17751</v>
          </cell>
          <cell r="F1083">
            <v>7188</v>
          </cell>
          <cell r="G1083">
            <v>15703</v>
          </cell>
        </row>
        <row r="1084">
          <cell r="B1084">
            <v>21181</v>
          </cell>
          <cell r="C1084" t="str">
            <v>Nicholas County</v>
          </cell>
          <cell r="D1084">
            <v>1128</v>
          </cell>
          <cell r="E1084">
            <v>2384</v>
          </cell>
          <cell r="F1084">
            <v>955</v>
          </cell>
          <cell r="G1084">
            <v>2408</v>
          </cell>
        </row>
        <row r="1085">
          <cell r="B1085">
            <v>21183</v>
          </cell>
          <cell r="C1085" t="str">
            <v>Ohio County</v>
          </cell>
          <cell r="D1085">
            <v>2802</v>
          </cell>
          <cell r="E1085">
            <v>8389</v>
          </cell>
          <cell r="F1085">
            <v>2404</v>
          </cell>
          <cell r="G1085">
            <v>8582</v>
          </cell>
        </row>
        <row r="1086">
          <cell r="B1086">
            <v>21185</v>
          </cell>
          <cell r="C1086" t="str">
            <v>Oldham County</v>
          </cell>
          <cell r="D1086">
            <v>16846</v>
          </cell>
          <cell r="E1086">
            <v>24486</v>
          </cell>
          <cell r="F1086">
            <v>14505</v>
          </cell>
          <cell r="G1086">
            <v>22654</v>
          </cell>
        </row>
        <row r="1087">
          <cell r="B1087">
            <v>21187</v>
          </cell>
          <cell r="C1087" t="str">
            <v>Owen County</v>
          </cell>
          <cell r="D1087">
            <v>1440</v>
          </cell>
          <cell r="E1087">
            <v>4563</v>
          </cell>
          <cell r="F1087">
            <v>1098</v>
          </cell>
          <cell r="G1087">
            <v>4292</v>
          </cell>
        </row>
        <row r="1088">
          <cell r="B1088">
            <v>21189</v>
          </cell>
          <cell r="C1088" t="str">
            <v>Owsley County</v>
          </cell>
          <cell r="D1088">
            <v>331</v>
          </cell>
          <cell r="E1088">
            <v>1282</v>
          </cell>
          <cell r="F1088">
            <v>216</v>
          </cell>
          <cell r="G1088">
            <v>1671</v>
          </cell>
        </row>
        <row r="1089">
          <cell r="B1089">
            <v>21191</v>
          </cell>
          <cell r="C1089" t="str">
            <v>Pendleton County</v>
          </cell>
          <cell r="D1089">
            <v>1725</v>
          </cell>
          <cell r="E1089">
            <v>5821</v>
          </cell>
          <cell r="F1089">
            <v>1322</v>
          </cell>
          <cell r="G1089">
            <v>5515</v>
          </cell>
        </row>
        <row r="1090">
          <cell r="B1090">
            <v>21193</v>
          </cell>
          <cell r="C1090" t="str">
            <v>Perry County</v>
          </cell>
          <cell r="D1090">
            <v>2804</v>
          </cell>
          <cell r="E1090">
            <v>7793</v>
          </cell>
          <cell r="F1090">
            <v>2356</v>
          </cell>
          <cell r="G1090">
            <v>8129</v>
          </cell>
        </row>
        <row r="1091">
          <cell r="B1091">
            <v>21195</v>
          </cell>
          <cell r="C1091" t="str">
            <v>Pike County</v>
          </cell>
          <cell r="D1091">
            <v>4838</v>
          </cell>
          <cell r="E1091">
            <v>20598</v>
          </cell>
          <cell r="F1091">
            <v>4866</v>
          </cell>
          <cell r="G1091">
            <v>20284</v>
          </cell>
        </row>
        <row r="1092">
          <cell r="B1092">
            <v>21197</v>
          </cell>
          <cell r="C1092" t="str">
            <v>Powell County</v>
          </cell>
          <cell r="D1092">
            <v>1553</v>
          </cell>
          <cell r="E1092">
            <v>4264</v>
          </cell>
          <cell r="F1092">
            <v>1367</v>
          </cell>
          <cell r="G1092">
            <v>4041</v>
          </cell>
        </row>
        <row r="1093">
          <cell r="B1093">
            <v>21199</v>
          </cell>
          <cell r="C1093" t="str">
            <v>Pulaski County</v>
          </cell>
          <cell r="D1093">
            <v>5059</v>
          </cell>
          <cell r="E1093">
            <v>26962</v>
          </cell>
          <cell r="F1093">
            <v>5666</v>
          </cell>
          <cell r="G1093">
            <v>25442</v>
          </cell>
        </row>
        <row r="1094">
          <cell r="B1094">
            <v>21201</v>
          </cell>
          <cell r="C1094" t="str">
            <v>Robertson County</v>
          </cell>
          <cell r="D1094">
            <v>306</v>
          </cell>
          <cell r="E1094">
            <v>785</v>
          </cell>
          <cell r="F1094">
            <v>253</v>
          </cell>
          <cell r="G1094">
            <v>884</v>
          </cell>
        </row>
        <row r="1095">
          <cell r="B1095">
            <v>21203</v>
          </cell>
          <cell r="C1095" t="str">
            <v>Rockcastle County</v>
          </cell>
          <cell r="D1095">
            <v>1184</v>
          </cell>
          <cell r="E1095">
            <v>6760</v>
          </cell>
          <cell r="F1095">
            <v>1134</v>
          </cell>
          <cell r="G1095">
            <v>6577</v>
          </cell>
        </row>
        <row r="1096">
          <cell r="B1096">
            <v>21205</v>
          </cell>
          <cell r="C1096" t="str">
            <v>Rowan County</v>
          </cell>
          <cell r="D1096">
            <v>3650</v>
          </cell>
          <cell r="E1096">
            <v>6061</v>
          </cell>
          <cell r="F1096">
            <v>3880</v>
          </cell>
          <cell r="G1096">
            <v>5994</v>
          </cell>
        </row>
        <row r="1097">
          <cell r="B1097">
            <v>21207</v>
          </cell>
          <cell r="C1097" t="str">
            <v>Russell County</v>
          </cell>
          <cell r="D1097">
            <v>1493</v>
          </cell>
          <cell r="E1097">
            <v>7756</v>
          </cell>
          <cell r="F1097">
            <v>1331</v>
          </cell>
          <cell r="G1097">
            <v>7519</v>
          </cell>
        </row>
        <row r="1098">
          <cell r="B1098">
            <v>21209</v>
          </cell>
          <cell r="C1098" t="str">
            <v>Scott County</v>
          </cell>
          <cell r="D1098">
            <v>11965</v>
          </cell>
          <cell r="E1098">
            <v>20560</v>
          </cell>
          <cell r="F1098">
            <v>10567</v>
          </cell>
          <cell r="G1098">
            <v>17767</v>
          </cell>
        </row>
        <row r="1099">
          <cell r="B1099">
            <v>21211</v>
          </cell>
          <cell r="C1099" t="str">
            <v>Shelby County</v>
          </cell>
          <cell r="D1099">
            <v>7910</v>
          </cell>
          <cell r="E1099">
            <v>16601</v>
          </cell>
          <cell r="F1099">
            <v>8077</v>
          </cell>
          <cell r="G1099">
            <v>15055</v>
          </cell>
        </row>
        <row r="1100">
          <cell r="B1100">
            <v>21213</v>
          </cell>
          <cell r="C1100" t="str">
            <v>Simpson County</v>
          </cell>
          <cell r="D1100">
            <v>2482</v>
          </cell>
          <cell r="E1100">
            <v>6246</v>
          </cell>
          <cell r="F1100">
            <v>2681</v>
          </cell>
          <cell r="G1100">
            <v>5888</v>
          </cell>
        </row>
        <row r="1101">
          <cell r="B1101">
            <v>21215</v>
          </cell>
          <cell r="C1101" t="str">
            <v>Spencer County</v>
          </cell>
          <cell r="D1101">
            <v>2440</v>
          </cell>
          <cell r="E1101">
            <v>10455</v>
          </cell>
          <cell r="F1101">
            <v>2530</v>
          </cell>
          <cell r="G1101">
            <v>8737</v>
          </cell>
        </row>
        <row r="1102">
          <cell r="B1102">
            <v>21217</v>
          </cell>
          <cell r="C1102" t="str">
            <v>Taylor County</v>
          </cell>
          <cell r="D1102">
            <v>2920</v>
          </cell>
          <cell r="E1102">
            <v>9687</v>
          </cell>
          <cell r="F1102">
            <v>2963</v>
          </cell>
          <cell r="G1102">
            <v>9376</v>
          </cell>
        </row>
        <row r="1103">
          <cell r="B1103">
            <v>21219</v>
          </cell>
          <cell r="C1103" t="str">
            <v>Todd County</v>
          </cell>
          <cell r="D1103">
            <v>1464</v>
          </cell>
          <cell r="E1103">
            <v>4129</v>
          </cell>
          <cell r="F1103">
            <v>1205</v>
          </cell>
          <cell r="G1103">
            <v>4062</v>
          </cell>
        </row>
        <row r="1104">
          <cell r="B1104">
            <v>21221</v>
          </cell>
          <cell r="C1104" t="str">
            <v>Trigg County</v>
          </cell>
          <cell r="D1104">
            <v>2071</v>
          </cell>
          <cell r="E1104">
            <v>5874</v>
          </cell>
          <cell r="F1104">
            <v>1791</v>
          </cell>
          <cell r="G1104">
            <v>5487</v>
          </cell>
        </row>
        <row r="1105">
          <cell r="B1105">
            <v>21223</v>
          </cell>
          <cell r="C1105" t="str">
            <v>Trimble County</v>
          </cell>
          <cell r="D1105">
            <v>1241</v>
          </cell>
          <cell r="E1105">
            <v>3463</v>
          </cell>
          <cell r="F1105">
            <v>1012</v>
          </cell>
          <cell r="G1105">
            <v>3227</v>
          </cell>
        </row>
        <row r="1106">
          <cell r="B1106">
            <v>21225</v>
          </cell>
          <cell r="C1106" t="str">
            <v>Union County</v>
          </cell>
          <cell r="D1106">
            <v>1923</v>
          </cell>
          <cell r="E1106">
            <v>5030</v>
          </cell>
          <cell r="F1106">
            <v>1529</v>
          </cell>
          <cell r="G1106">
            <v>4965</v>
          </cell>
        </row>
        <row r="1107">
          <cell r="B1107">
            <v>21227</v>
          </cell>
          <cell r="C1107" t="str">
            <v>Warren County</v>
          </cell>
          <cell r="D1107">
            <v>23939</v>
          </cell>
          <cell r="E1107">
            <v>33806</v>
          </cell>
          <cell r="F1107">
            <v>22479</v>
          </cell>
          <cell r="G1107">
            <v>31791</v>
          </cell>
        </row>
        <row r="1108">
          <cell r="B1108">
            <v>21229</v>
          </cell>
          <cell r="C1108" t="str">
            <v>Washington County</v>
          </cell>
          <cell r="D1108">
            <v>1771</v>
          </cell>
          <cell r="E1108">
            <v>4495</v>
          </cell>
          <cell r="F1108">
            <v>1644</v>
          </cell>
          <cell r="G1108">
            <v>4482</v>
          </cell>
        </row>
        <row r="1109">
          <cell r="B1109">
            <v>21231</v>
          </cell>
          <cell r="C1109" t="str">
            <v>Wayne County</v>
          </cell>
          <cell r="D1109">
            <v>2065</v>
          </cell>
          <cell r="E1109">
            <v>7949</v>
          </cell>
          <cell r="F1109">
            <v>1700</v>
          </cell>
          <cell r="G1109">
            <v>7430</v>
          </cell>
        </row>
        <row r="1110">
          <cell r="B1110">
            <v>21233</v>
          </cell>
          <cell r="C1110" t="str">
            <v>Webster County</v>
          </cell>
          <cell r="D1110">
            <v>1816</v>
          </cell>
          <cell r="E1110">
            <v>4391</v>
          </cell>
          <cell r="F1110">
            <v>1412</v>
          </cell>
          <cell r="G1110">
            <v>4506</v>
          </cell>
        </row>
        <row r="1111">
          <cell r="B1111">
            <v>21235</v>
          </cell>
          <cell r="C1111" t="str">
            <v>Whitley County</v>
          </cell>
          <cell r="D1111">
            <v>3223</v>
          </cell>
          <cell r="E1111">
            <v>12876</v>
          </cell>
          <cell r="F1111">
            <v>2552</v>
          </cell>
          <cell r="G1111">
            <v>12567</v>
          </cell>
        </row>
        <row r="1112">
          <cell r="B1112">
            <v>21237</v>
          </cell>
          <cell r="C1112" t="str">
            <v>Wolfe County</v>
          </cell>
          <cell r="D1112">
            <v>1178</v>
          </cell>
          <cell r="E1112">
            <v>2043</v>
          </cell>
          <cell r="F1112">
            <v>839</v>
          </cell>
          <cell r="G1112">
            <v>2097</v>
          </cell>
        </row>
        <row r="1113">
          <cell r="B1113">
            <v>21239</v>
          </cell>
          <cell r="C1113" t="str">
            <v>Woodford County</v>
          </cell>
          <cell r="D1113">
            <v>6763</v>
          </cell>
          <cell r="E1113">
            <v>8720</v>
          </cell>
          <cell r="F1113">
            <v>6530</v>
          </cell>
          <cell r="G1113">
            <v>8362</v>
          </cell>
        </row>
        <row r="1114">
          <cell r="B1114">
            <v>22001</v>
          </cell>
          <cell r="C1114" t="str">
            <v>Acadia Parish</v>
          </cell>
          <cell r="D1114">
            <v>6546</v>
          </cell>
          <cell r="E1114">
            <v>22290</v>
          </cell>
          <cell r="F1114">
            <v>5443</v>
          </cell>
          <cell r="G1114">
            <v>22596</v>
          </cell>
        </row>
        <row r="1115">
          <cell r="B1115">
            <v>22003</v>
          </cell>
          <cell r="C1115" t="str">
            <v>Allen Parish</v>
          </cell>
          <cell r="D1115">
            <v>2550</v>
          </cell>
          <cell r="E1115">
            <v>7427</v>
          </cell>
          <cell r="F1115">
            <v>2108</v>
          </cell>
          <cell r="G1115">
            <v>7574</v>
          </cell>
        </row>
        <row r="1116">
          <cell r="B1116">
            <v>22005</v>
          </cell>
          <cell r="C1116" t="str">
            <v>Ascension Parish</v>
          </cell>
          <cell r="D1116">
            <v>21088</v>
          </cell>
          <cell r="E1116">
            <v>45476</v>
          </cell>
          <cell r="F1116">
            <v>20399</v>
          </cell>
          <cell r="G1116">
            <v>40687</v>
          </cell>
        </row>
        <row r="1117">
          <cell r="B1117">
            <v>22007</v>
          </cell>
          <cell r="C1117" t="str">
            <v>Assumption Parish</v>
          </cell>
          <cell r="D1117">
            <v>4031</v>
          </cell>
          <cell r="E1117">
            <v>6987</v>
          </cell>
          <cell r="F1117">
            <v>3833</v>
          </cell>
          <cell r="G1117">
            <v>7271</v>
          </cell>
        </row>
        <row r="1118">
          <cell r="B1118">
            <v>22009</v>
          </cell>
          <cell r="C1118" t="str">
            <v>Avoyelles Parish</v>
          </cell>
          <cell r="D1118">
            <v>5580</v>
          </cell>
          <cell r="E1118">
            <v>11105</v>
          </cell>
          <cell r="F1118">
            <v>4979</v>
          </cell>
          <cell r="G1118">
            <v>12028</v>
          </cell>
        </row>
        <row r="1119">
          <cell r="B1119">
            <v>22011</v>
          </cell>
          <cell r="C1119" t="str">
            <v>Beauregard Parish</v>
          </cell>
          <cell r="D1119">
            <v>2965</v>
          </cell>
          <cell r="E1119">
            <v>14140</v>
          </cell>
          <cell r="F1119">
            <v>2542</v>
          </cell>
          <cell r="G1119">
            <v>13575</v>
          </cell>
        </row>
        <row r="1120">
          <cell r="B1120">
            <v>22013</v>
          </cell>
          <cell r="C1120" t="str">
            <v>Bienville Parish</v>
          </cell>
          <cell r="D1120">
            <v>3213</v>
          </cell>
          <cell r="E1120">
            <v>3246</v>
          </cell>
          <cell r="F1120">
            <v>3067</v>
          </cell>
          <cell r="G1120">
            <v>3891</v>
          </cell>
        </row>
        <row r="1121">
          <cell r="B1121">
            <v>22015</v>
          </cell>
          <cell r="C1121" t="str">
            <v>Bossier Parish</v>
          </cell>
          <cell r="D1121">
            <v>15588</v>
          </cell>
          <cell r="E1121">
            <v>38790</v>
          </cell>
          <cell r="F1121">
            <v>15662</v>
          </cell>
          <cell r="G1121">
            <v>38074</v>
          </cell>
        </row>
        <row r="1122">
          <cell r="B1122">
            <v>22017</v>
          </cell>
          <cell r="C1122" t="str">
            <v>Caddo Parish</v>
          </cell>
          <cell r="D1122">
            <v>55935</v>
          </cell>
          <cell r="E1122">
            <v>47778</v>
          </cell>
          <cell r="F1122">
            <v>55110</v>
          </cell>
          <cell r="G1122">
            <v>48021</v>
          </cell>
        </row>
        <row r="1123">
          <cell r="B1123">
            <v>22019</v>
          </cell>
          <cell r="C1123" t="str">
            <v>Calcasieu Parish</v>
          </cell>
          <cell r="D1123">
            <v>27223</v>
          </cell>
          <cell r="E1123">
            <v>55320</v>
          </cell>
          <cell r="F1123">
            <v>25982</v>
          </cell>
          <cell r="G1123">
            <v>55066</v>
          </cell>
        </row>
        <row r="1124">
          <cell r="B1124">
            <v>22021</v>
          </cell>
          <cell r="C1124" t="str">
            <v>Caldwell Parish</v>
          </cell>
          <cell r="D1124">
            <v>992</v>
          </cell>
          <cell r="E1124">
            <v>3397</v>
          </cell>
          <cell r="F1124">
            <v>745</v>
          </cell>
          <cell r="G1124">
            <v>3976</v>
          </cell>
        </row>
        <row r="1125">
          <cell r="B1125">
            <v>22023</v>
          </cell>
          <cell r="C1125" t="str">
            <v>Cameron Parish</v>
          </cell>
          <cell r="D1125">
            <v>592</v>
          </cell>
          <cell r="E1125">
            <v>3639</v>
          </cell>
          <cell r="F1125">
            <v>324</v>
          </cell>
          <cell r="G1125">
            <v>3671</v>
          </cell>
        </row>
        <row r="1126">
          <cell r="B1126">
            <v>22025</v>
          </cell>
          <cell r="C1126" t="str">
            <v>Catahoula Parish</v>
          </cell>
          <cell r="D1126">
            <v>1462</v>
          </cell>
          <cell r="E1126">
            <v>2985</v>
          </cell>
          <cell r="F1126">
            <v>1269</v>
          </cell>
          <cell r="G1126">
            <v>3541</v>
          </cell>
        </row>
        <row r="1127">
          <cell r="B1127">
            <v>22027</v>
          </cell>
          <cell r="C1127" t="str">
            <v>Claiborne Parish</v>
          </cell>
          <cell r="D1127">
            <v>2809</v>
          </cell>
          <cell r="E1127">
            <v>3288</v>
          </cell>
          <cell r="F1127">
            <v>2731</v>
          </cell>
          <cell r="G1127">
            <v>3770</v>
          </cell>
        </row>
        <row r="1128">
          <cell r="B1128">
            <v>22029</v>
          </cell>
          <cell r="C1128" t="str">
            <v>Concordia Parish</v>
          </cell>
          <cell r="D1128">
            <v>3325</v>
          </cell>
          <cell r="E1128">
            <v>4909</v>
          </cell>
          <cell r="F1128">
            <v>3177</v>
          </cell>
          <cell r="G1128">
            <v>5550</v>
          </cell>
        </row>
        <row r="1129">
          <cell r="B1129">
            <v>22031</v>
          </cell>
          <cell r="C1129" t="str">
            <v>De Soto Parish</v>
          </cell>
          <cell r="D1129">
            <v>5397</v>
          </cell>
          <cell r="E1129">
            <v>8576</v>
          </cell>
          <cell r="F1129">
            <v>5457</v>
          </cell>
          <cell r="G1129">
            <v>9112</v>
          </cell>
        </row>
        <row r="1130">
          <cell r="B1130">
            <v>22033</v>
          </cell>
          <cell r="C1130" t="str">
            <v>East Baton Rouge Parish</v>
          </cell>
          <cell r="D1130">
            <v>121232</v>
          </cell>
          <cell r="E1130">
            <v>88443</v>
          </cell>
          <cell r="F1130">
            <v>115577</v>
          </cell>
          <cell r="G1130">
            <v>88420</v>
          </cell>
        </row>
        <row r="1131">
          <cell r="B1131">
            <v>22035</v>
          </cell>
          <cell r="C1131" t="str">
            <v>East Carroll Parish</v>
          </cell>
          <cell r="D1131">
            <v>1948</v>
          </cell>
          <cell r="E1131">
            <v>1308</v>
          </cell>
          <cell r="F1131">
            <v>1900</v>
          </cell>
          <cell r="G1131">
            <v>1080</v>
          </cell>
        </row>
        <row r="1132">
          <cell r="B1132">
            <v>22037</v>
          </cell>
          <cell r="C1132" t="str">
            <v>East Feliciana Parish</v>
          </cell>
          <cell r="D1132">
            <v>4318</v>
          </cell>
          <cell r="E1132">
            <v>5976</v>
          </cell>
          <cell r="F1132">
            <v>4280</v>
          </cell>
          <cell r="G1132">
            <v>6064</v>
          </cell>
        </row>
        <row r="1133">
          <cell r="B1133">
            <v>22039</v>
          </cell>
          <cell r="C1133" t="str">
            <v>Evangeline Parish</v>
          </cell>
          <cell r="D1133">
            <v>4896</v>
          </cell>
          <cell r="E1133">
            <v>10361</v>
          </cell>
          <cell r="F1133">
            <v>4158</v>
          </cell>
          <cell r="G1133">
            <v>11053</v>
          </cell>
        </row>
        <row r="1134">
          <cell r="B1134">
            <v>22041</v>
          </cell>
          <cell r="C1134" t="str">
            <v>Franklin Parish</v>
          </cell>
          <cell r="D1134">
            <v>2760</v>
          </cell>
          <cell r="E1134">
            <v>5566</v>
          </cell>
          <cell r="F1134">
            <v>2658</v>
          </cell>
          <cell r="G1134">
            <v>6970</v>
          </cell>
        </row>
        <row r="1135">
          <cell r="B1135">
            <v>22043</v>
          </cell>
          <cell r="C1135" t="str">
            <v>Grant Parish</v>
          </cell>
          <cell r="D1135">
            <v>1534</v>
          </cell>
          <cell r="E1135">
            <v>7762</v>
          </cell>
          <cell r="F1135">
            <v>1157</v>
          </cell>
          <cell r="G1135">
            <v>8117</v>
          </cell>
        </row>
        <row r="1136">
          <cell r="B1136">
            <v>22045</v>
          </cell>
          <cell r="C1136" t="str">
            <v>Iberia Parish</v>
          </cell>
          <cell r="D1136">
            <v>11007</v>
          </cell>
          <cell r="E1136">
            <v>20698</v>
          </cell>
          <cell r="F1136">
            <v>11027</v>
          </cell>
          <cell r="G1136">
            <v>21251</v>
          </cell>
        </row>
        <row r="1137">
          <cell r="B1137">
            <v>22047</v>
          </cell>
          <cell r="C1137" t="str">
            <v>Iberville Parish</v>
          </cell>
          <cell r="D1137">
            <v>8517</v>
          </cell>
          <cell r="E1137">
            <v>7447</v>
          </cell>
          <cell r="F1137">
            <v>8514</v>
          </cell>
          <cell r="G1137">
            <v>7893</v>
          </cell>
        </row>
        <row r="1138">
          <cell r="B1138">
            <v>22049</v>
          </cell>
          <cell r="C1138" t="str">
            <v>Jackson Parish</v>
          </cell>
          <cell r="D1138">
            <v>2352</v>
          </cell>
          <cell r="E1138">
            <v>4403</v>
          </cell>
          <cell r="F1138">
            <v>2143</v>
          </cell>
          <cell r="G1138">
            <v>5394</v>
          </cell>
        </row>
        <row r="1139">
          <cell r="B1139">
            <v>22051</v>
          </cell>
          <cell r="C1139" t="str">
            <v>Jefferson Parish</v>
          </cell>
          <cell r="D1139">
            <v>83495</v>
          </cell>
          <cell r="E1139">
            <v>106174</v>
          </cell>
          <cell r="F1139">
            <v>84477</v>
          </cell>
          <cell r="G1139">
            <v>105949</v>
          </cell>
        </row>
        <row r="1140">
          <cell r="B1140">
            <v>22053</v>
          </cell>
          <cell r="C1140" t="str">
            <v>Jefferson Davis Parish</v>
          </cell>
          <cell r="D1140">
            <v>3648</v>
          </cell>
          <cell r="E1140">
            <v>11027</v>
          </cell>
          <cell r="F1140">
            <v>3208</v>
          </cell>
          <cell r="G1140">
            <v>11423</v>
          </cell>
        </row>
        <row r="1141">
          <cell r="B1141">
            <v>22055</v>
          </cell>
          <cell r="C1141" t="str">
            <v>Lafayette Parish</v>
          </cell>
          <cell r="D1141">
            <v>40455</v>
          </cell>
          <cell r="E1141">
            <v>75294</v>
          </cell>
          <cell r="F1141">
            <v>39685</v>
          </cell>
          <cell r="G1141">
            <v>72519</v>
          </cell>
        </row>
        <row r="1142">
          <cell r="B1142">
            <v>22057</v>
          </cell>
          <cell r="C1142" t="str">
            <v>Lafourche Parish</v>
          </cell>
          <cell r="D1142">
            <v>10017</v>
          </cell>
          <cell r="E1142">
            <v>37427</v>
          </cell>
          <cell r="F1142">
            <v>8672</v>
          </cell>
          <cell r="G1142">
            <v>36024</v>
          </cell>
        </row>
        <row r="1143">
          <cell r="B1143">
            <v>22059</v>
          </cell>
          <cell r="C1143" t="str">
            <v>LaSalle Parish</v>
          </cell>
          <cell r="D1143">
            <v>1008</v>
          </cell>
          <cell r="E1143">
            <v>5377</v>
          </cell>
          <cell r="F1143">
            <v>638</v>
          </cell>
          <cell r="G1143">
            <v>6378</v>
          </cell>
        </row>
        <row r="1144">
          <cell r="B1144">
            <v>22061</v>
          </cell>
          <cell r="C1144" t="str">
            <v>Lincoln Parish</v>
          </cell>
          <cell r="D1144">
            <v>7634</v>
          </cell>
          <cell r="E1144">
            <v>10775</v>
          </cell>
          <cell r="F1144">
            <v>7559</v>
          </cell>
          <cell r="G1144">
            <v>11311</v>
          </cell>
        </row>
        <row r="1145">
          <cell r="B1145">
            <v>22063</v>
          </cell>
          <cell r="C1145" t="str">
            <v>Livingston Parish</v>
          </cell>
          <cell r="D1145">
            <v>9194</v>
          </cell>
          <cell r="E1145">
            <v>60628</v>
          </cell>
          <cell r="F1145">
            <v>9249</v>
          </cell>
          <cell r="G1145">
            <v>54877</v>
          </cell>
        </row>
        <row r="1146">
          <cell r="B1146">
            <v>22065</v>
          </cell>
          <cell r="C1146" t="str">
            <v>Madison Parish</v>
          </cell>
          <cell r="D1146">
            <v>2770</v>
          </cell>
          <cell r="E1146">
            <v>2043</v>
          </cell>
          <cell r="F1146">
            <v>2654</v>
          </cell>
          <cell r="G1146">
            <v>1930</v>
          </cell>
        </row>
        <row r="1147">
          <cell r="B1147">
            <v>22067</v>
          </cell>
          <cell r="C1147" t="str">
            <v>Morehouse Parish</v>
          </cell>
          <cell r="D1147">
            <v>5070</v>
          </cell>
          <cell r="E1147">
            <v>6355</v>
          </cell>
          <cell r="F1147">
            <v>4946</v>
          </cell>
          <cell r="G1147">
            <v>6510</v>
          </cell>
        </row>
        <row r="1148">
          <cell r="B1148">
            <v>22069</v>
          </cell>
          <cell r="C1148" t="str">
            <v>Natchitoches Parish</v>
          </cell>
          <cell r="D1148">
            <v>6915</v>
          </cell>
          <cell r="E1148">
            <v>8433</v>
          </cell>
          <cell r="F1148">
            <v>6896</v>
          </cell>
          <cell r="G1148">
            <v>9358</v>
          </cell>
        </row>
        <row r="1149">
          <cell r="B1149">
            <v>22071</v>
          </cell>
          <cell r="C1149" t="str">
            <v>Orleans Parish</v>
          </cell>
          <cell r="D1149">
            <v>146420</v>
          </cell>
          <cell r="E1149">
            <v>35026</v>
          </cell>
          <cell r="F1149">
            <v>147854</v>
          </cell>
          <cell r="G1149">
            <v>26664</v>
          </cell>
        </row>
        <row r="1150">
          <cell r="B1150">
            <v>22073</v>
          </cell>
          <cell r="C1150" t="str">
            <v>Ouachita Parish</v>
          </cell>
          <cell r="D1150">
            <v>26188</v>
          </cell>
          <cell r="E1150">
            <v>40788</v>
          </cell>
          <cell r="F1150">
            <v>25913</v>
          </cell>
          <cell r="G1150">
            <v>42255</v>
          </cell>
        </row>
        <row r="1151">
          <cell r="B1151">
            <v>22075</v>
          </cell>
          <cell r="C1151" t="str">
            <v>Plaquemines Parish</v>
          </cell>
          <cell r="D1151">
            <v>3503</v>
          </cell>
          <cell r="E1151">
            <v>6321</v>
          </cell>
          <cell r="F1151">
            <v>3414</v>
          </cell>
          <cell r="G1151">
            <v>7412</v>
          </cell>
        </row>
        <row r="1152">
          <cell r="B1152">
            <v>22077</v>
          </cell>
          <cell r="C1152" t="str">
            <v>Pointe Coupee Parish</v>
          </cell>
          <cell r="D1152">
            <v>4886</v>
          </cell>
          <cell r="E1152">
            <v>7294</v>
          </cell>
          <cell r="F1152">
            <v>4683</v>
          </cell>
          <cell r="G1152">
            <v>7503</v>
          </cell>
        </row>
        <row r="1153">
          <cell r="B1153">
            <v>22079</v>
          </cell>
          <cell r="C1153" t="str">
            <v>Rapides Parish</v>
          </cell>
          <cell r="D1153">
            <v>19138</v>
          </cell>
          <cell r="E1153">
            <v>36550</v>
          </cell>
          <cell r="F1153">
            <v>19475</v>
          </cell>
          <cell r="G1153">
            <v>38347</v>
          </cell>
        </row>
        <row r="1154">
          <cell r="B1154">
            <v>22081</v>
          </cell>
          <cell r="C1154" t="str">
            <v>Red River Parish</v>
          </cell>
          <cell r="D1154">
            <v>1779</v>
          </cell>
          <cell r="E1154">
            <v>2111</v>
          </cell>
          <cell r="F1154">
            <v>1644</v>
          </cell>
          <cell r="G1154">
            <v>2413</v>
          </cell>
        </row>
        <row r="1155">
          <cell r="B1155">
            <v>22083</v>
          </cell>
          <cell r="C1155" t="str">
            <v>Richland Parish</v>
          </cell>
          <cell r="D1155">
            <v>3238</v>
          </cell>
          <cell r="E1155">
            <v>5687</v>
          </cell>
          <cell r="F1155">
            <v>3225</v>
          </cell>
          <cell r="G1155">
            <v>6607</v>
          </cell>
        </row>
        <row r="1156">
          <cell r="B1156">
            <v>22085</v>
          </cell>
          <cell r="C1156" t="str">
            <v>Sabine Parish</v>
          </cell>
          <cell r="D1156">
            <v>2208</v>
          </cell>
          <cell r="E1156">
            <v>7948</v>
          </cell>
          <cell r="F1156">
            <v>1731</v>
          </cell>
          <cell r="G1156">
            <v>8776</v>
          </cell>
        </row>
        <row r="1157">
          <cell r="B1157">
            <v>22087</v>
          </cell>
          <cell r="C1157" t="str">
            <v>Saint Bernard Parish</v>
          </cell>
          <cell r="D1157">
            <v>7139</v>
          </cell>
          <cell r="E1157">
            <v>12857</v>
          </cell>
          <cell r="F1157">
            <v>6151</v>
          </cell>
          <cell r="G1157">
            <v>11179</v>
          </cell>
        </row>
        <row r="1158">
          <cell r="B1158">
            <v>22089</v>
          </cell>
          <cell r="C1158" t="str">
            <v>Saint Charles Parish</v>
          </cell>
          <cell r="D1158">
            <v>9571</v>
          </cell>
          <cell r="E1158">
            <v>18964</v>
          </cell>
          <cell r="F1158">
            <v>9800</v>
          </cell>
          <cell r="G1158">
            <v>18233</v>
          </cell>
        </row>
        <row r="1159">
          <cell r="B1159">
            <v>22091</v>
          </cell>
          <cell r="C1159" t="str">
            <v>Saint Helena Parish</v>
          </cell>
          <cell r="D1159">
            <v>3355</v>
          </cell>
          <cell r="E1159">
            <v>2457</v>
          </cell>
          <cell r="F1159">
            <v>3346</v>
          </cell>
          <cell r="G1159">
            <v>2714</v>
          </cell>
        </row>
        <row r="1160">
          <cell r="B1160">
            <v>22093</v>
          </cell>
          <cell r="C1160" t="str">
            <v>Saint James Parish</v>
          </cell>
          <cell r="D1160">
            <v>6502</v>
          </cell>
          <cell r="E1160">
            <v>5793</v>
          </cell>
          <cell r="F1160">
            <v>6510</v>
          </cell>
          <cell r="G1160">
            <v>5954</v>
          </cell>
        </row>
        <row r="1161">
          <cell r="B1161">
            <v>22095</v>
          </cell>
          <cell r="C1161" t="str">
            <v>Saint John the Baptist Parish</v>
          </cell>
          <cell r="D1161">
            <v>14100</v>
          </cell>
          <cell r="E1161">
            <v>7576</v>
          </cell>
          <cell r="F1161">
            <v>13582</v>
          </cell>
          <cell r="G1161">
            <v>7538</v>
          </cell>
        </row>
        <row r="1162">
          <cell r="B1162">
            <v>22097</v>
          </cell>
          <cell r="C1162" t="str">
            <v>Saint Landry Parish</v>
          </cell>
          <cell r="D1162">
            <v>17343</v>
          </cell>
          <cell r="E1162">
            <v>21359</v>
          </cell>
          <cell r="F1162">
            <v>17372</v>
          </cell>
          <cell r="G1162">
            <v>23171</v>
          </cell>
        </row>
        <row r="1163">
          <cell r="B1163">
            <v>22099</v>
          </cell>
          <cell r="C1163" t="str">
            <v>Saint Martin Parish</v>
          </cell>
          <cell r="D1163">
            <v>8572</v>
          </cell>
          <cell r="E1163">
            <v>18884</v>
          </cell>
          <cell r="F1163">
            <v>8439</v>
          </cell>
          <cell r="G1163">
            <v>18203</v>
          </cell>
        </row>
        <row r="1164">
          <cell r="B1164">
            <v>22101</v>
          </cell>
          <cell r="C1164" t="str">
            <v>Saint Mary Parish</v>
          </cell>
          <cell r="D1164">
            <v>8455</v>
          </cell>
          <cell r="E1164">
            <v>13803</v>
          </cell>
          <cell r="F1164">
            <v>8055</v>
          </cell>
          <cell r="G1164">
            <v>14811</v>
          </cell>
        </row>
        <row r="1165">
          <cell r="B1165">
            <v>22103</v>
          </cell>
          <cell r="C1165" t="str">
            <v>Saint Tammany Parish</v>
          </cell>
          <cell r="D1165">
            <v>40297</v>
          </cell>
          <cell r="E1165">
            <v>107755</v>
          </cell>
          <cell r="F1165">
            <v>37746</v>
          </cell>
          <cell r="G1165">
            <v>99666</v>
          </cell>
        </row>
        <row r="1166">
          <cell r="B1166">
            <v>22105</v>
          </cell>
          <cell r="C1166" t="str">
            <v>Tangipahoa Parish</v>
          </cell>
          <cell r="D1166">
            <v>18427</v>
          </cell>
          <cell r="E1166">
            <v>39119</v>
          </cell>
          <cell r="F1166">
            <v>18887</v>
          </cell>
          <cell r="G1166">
            <v>37806</v>
          </cell>
        </row>
        <row r="1167">
          <cell r="B1167">
            <v>22107</v>
          </cell>
          <cell r="C1167" t="str">
            <v>Tensas Parish</v>
          </cell>
          <cell r="D1167">
            <v>1432</v>
          </cell>
          <cell r="E1167">
            <v>1387</v>
          </cell>
          <cell r="F1167">
            <v>1329</v>
          </cell>
          <cell r="G1167">
            <v>1197</v>
          </cell>
        </row>
        <row r="1168">
          <cell r="B1168">
            <v>22109</v>
          </cell>
          <cell r="C1168" t="str">
            <v>Terrebonne Parish</v>
          </cell>
          <cell r="D1168">
            <v>11271</v>
          </cell>
          <cell r="E1168">
            <v>34721</v>
          </cell>
          <cell r="F1168">
            <v>11198</v>
          </cell>
          <cell r="G1168">
            <v>34339</v>
          </cell>
        </row>
        <row r="1169">
          <cell r="B1169">
            <v>22111</v>
          </cell>
          <cell r="C1169" t="str">
            <v>Union Parish</v>
          </cell>
          <cell r="D1169">
            <v>2811</v>
          </cell>
          <cell r="E1169">
            <v>7740</v>
          </cell>
          <cell r="F1169">
            <v>2654</v>
          </cell>
          <cell r="G1169">
            <v>8407</v>
          </cell>
        </row>
        <row r="1170">
          <cell r="B1170">
            <v>22113</v>
          </cell>
          <cell r="C1170" t="str">
            <v>Vermilion Parish</v>
          </cell>
          <cell r="D1170">
            <v>6220</v>
          </cell>
          <cell r="E1170">
            <v>22284</v>
          </cell>
          <cell r="F1170">
            <v>5009</v>
          </cell>
          <cell r="G1170">
            <v>21930</v>
          </cell>
        </row>
        <row r="1171">
          <cell r="B1171">
            <v>22115</v>
          </cell>
          <cell r="C1171" t="str">
            <v>Vernon Parish</v>
          </cell>
          <cell r="D1171">
            <v>3534</v>
          </cell>
          <cell r="E1171">
            <v>13996</v>
          </cell>
          <cell r="F1171">
            <v>2898</v>
          </cell>
          <cell r="G1171">
            <v>14107</v>
          </cell>
        </row>
        <row r="1172">
          <cell r="B1172">
            <v>22117</v>
          </cell>
          <cell r="C1172" t="str">
            <v>Washington Parish</v>
          </cell>
          <cell r="D1172">
            <v>6423</v>
          </cell>
          <cell r="E1172">
            <v>11437</v>
          </cell>
          <cell r="F1172">
            <v>5970</v>
          </cell>
          <cell r="G1172">
            <v>13307</v>
          </cell>
        </row>
        <row r="1173">
          <cell r="B1173">
            <v>22119</v>
          </cell>
          <cell r="C1173" t="str">
            <v>Webster Parish</v>
          </cell>
          <cell r="D1173">
            <v>6450</v>
          </cell>
          <cell r="E1173">
            <v>10315</v>
          </cell>
          <cell r="F1173">
            <v>6172</v>
          </cell>
          <cell r="G1173">
            <v>11830</v>
          </cell>
        </row>
        <row r="1174">
          <cell r="B1174">
            <v>22121</v>
          </cell>
          <cell r="C1174" t="str">
            <v>West Baton Rouge Parish</v>
          </cell>
          <cell r="D1174">
            <v>6229</v>
          </cell>
          <cell r="E1174">
            <v>7815</v>
          </cell>
          <cell r="F1174">
            <v>6200</v>
          </cell>
          <cell r="G1174">
            <v>7684</v>
          </cell>
        </row>
        <row r="1175">
          <cell r="B1175">
            <v>22123</v>
          </cell>
          <cell r="C1175" t="str">
            <v>West Carroll Parish</v>
          </cell>
          <cell r="D1175">
            <v>939</v>
          </cell>
          <cell r="E1175">
            <v>3486</v>
          </cell>
          <cell r="F1175">
            <v>710</v>
          </cell>
          <cell r="G1175">
            <v>4317</v>
          </cell>
        </row>
        <row r="1176">
          <cell r="B1176">
            <v>22125</v>
          </cell>
          <cell r="C1176" t="str">
            <v>West Feliciana Parish</v>
          </cell>
          <cell r="D1176">
            <v>2309</v>
          </cell>
          <cell r="E1176">
            <v>3982</v>
          </cell>
          <cell r="F1176">
            <v>2298</v>
          </cell>
          <cell r="G1176">
            <v>3863</v>
          </cell>
        </row>
        <row r="1177">
          <cell r="B1177">
            <v>22127</v>
          </cell>
          <cell r="C1177" t="str">
            <v>Winn Parish</v>
          </cell>
          <cell r="D1177">
            <v>1864</v>
          </cell>
          <cell r="E1177">
            <v>3859</v>
          </cell>
          <cell r="F1177">
            <v>1543</v>
          </cell>
          <cell r="G1177">
            <v>4619</v>
          </cell>
        </row>
        <row r="1178">
          <cell r="B1178">
            <v>23001</v>
          </cell>
          <cell r="C1178" t="str">
            <v>Androscoggin County</v>
          </cell>
          <cell r="D1178">
            <v>26379</v>
          </cell>
          <cell r="E1178">
            <v>26657</v>
          </cell>
          <cell r="F1178">
            <v>27617</v>
          </cell>
          <cell r="G1178">
            <v>29268</v>
          </cell>
        </row>
        <row r="1179">
          <cell r="B1179">
            <v>23003</v>
          </cell>
          <cell r="C1179" t="str">
            <v>Aroostook County</v>
          </cell>
          <cell r="D1179">
            <v>14887</v>
          </cell>
          <cell r="E1179">
            <v>17020</v>
          </cell>
          <cell r="F1179">
            <v>13956</v>
          </cell>
          <cell r="G1179">
            <v>21080</v>
          </cell>
        </row>
        <row r="1180">
          <cell r="B1180">
            <v>23005</v>
          </cell>
          <cell r="C1180" t="str">
            <v>Cumberland County</v>
          </cell>
          <cell r="D1180">
            <v>139038</v>
          </cell>
          <cell r="E1180">
            <v>55762</v>
          </cell>
          <cell r="F1180">
            <v>128759</v>
          </cell>
          <cell r="G1180">
            <v>59584</v>
          </cell>
        </row>
        <row r="1181">
          <cell r="B1181">
            <v>23007</v>
          </cell>
          <cell r="C1181" t="str">
            <v>Franklin County</v>
          </cell>
          <cell r="D1181">
            <v>7943</v>
          </cell>
          <cell r="E1181">
            <v>7435</v>
          </cell>
          <cell r="F1181">
            <v>8069</v>
          </cell>
          <cell r="G1181">
            <v>8754</v>
          </cell>
        </row>
        <row r="1182">
          <cell r="B1182">
            <v>23009</v>
          </cell>
          <cell r="C1182" t="str">
            <v>Hancock County</v>
          </cell>
          <cell r="D1182">
            <v>19825</v>
          </cell>
          <cell r="E1182">
            <v>13094</v>
          </cell>
          <cell r="F1182">
            <v>19369</v>
          </cell>
          <cell r="G1182">
            <v>14982</v>
          </cell>
        </row>
        <row r="1183">
          <cell r="B1183">
            <v>23011</v>
          </cell>
          <cell r="C1183" t="str">
            <v>Kennebec County</v>
          </cell>
          <cell r="D1183">
            <v>34147</v>
          </cell>
          <cell r="E1183">
            <v>30624</v>
          </cell>
          <cell r="F1183">
            <v>34902</v>
          </cell>
          <cell r="G1183">
            <v>34721</v>
          </cell>
        </row>
        <row r="1184">
          <cell r="B1184">
            <v>23013</v>
          </cell>
          <cell r="C1184" t="str">
            <v>Knox County</v>
          </cell>
          <cell r="D1184">
            <v>15530</v>
          </cell>
          <cell r="E1184">
            <v>8678</v>
          </cell>
          <cell r="F1184">
            <v>15110</v>
          </cell>
          <cell r="G1184">
            <v>9982</v>
          </cell>
        </row>
        <row r="1185">
          <cell r="B1185">
            <v>23015</v>
          </cell>
          <cell r="C1185" t="str">
            <v>Lincoln County</v>
          </cell>
          <cell r="D1185">
            <v>12984</v>
          </cell>
          <cell r="E1185">
            <v>9367</v>
          </cell>
          <cell r="F1185">
            <v>12684</v>
          </cell>
          <cell r="G1185">
            <v>10256</v>
          </cell>
        </row>
        <row r="1186">
          <cell r="B1186">
            <v>23017</v>
          </cell>
          <cell r="C1186" t="str">
            <v>Oxford County</v>
          </cell>
          <cell r="D1186">
            <v>14079</v>
          </cell>
          <cell r="E1186">
            <v>14928</v>
          </cell>
          <cell r="F1186">
            <v>14755</v>
          </cell>
          <cell r="G1186">
            <v>17698</v>
          </cell>
        </row>
        <row r="1187">
          <cell r="B1187">
            <v>23019</v>
          </cell>
          <cell r="C1187" t="str">
            <v>Penobscot County</v>
          </cell>
          <cell r="D1187">
            <v>36581</v>
          </cell>
          <cell r="E1187">
            <v>40992</v>
          </cell>
          <cell r="F1187">
            <v>37713</v>
          </cell>
          <cell r="G1187">
            <v>44825</v>
          </cell>
        </row>
        <row r="1188">
          <cell r="B1188">
            <v>23021</v>
          </cell>
          <cell r="C1188" t="str">
            <v>Piscataquis County</v>
          </cell>
          <cell r="D1188">
            <v>3699</v>
          </cell>
          <cell r="E1188">
            <v>5011</v>
          </cell>
          <cell r="F1188">
            <v>3517</v>
          </cell>
          <cell r="G1188">
            <v>6143</v>
          </cell>
        </row>
        <row r="1189">
          <cell r="B1189">
            <v>23023</v>
          </cell>
          <cell r="C1189" t="str">
            <v>Sagadahoc County</v>
          </cell>
          <cell r="D1189">
            <v>13728</v>
          </cell>
          <cell r="E1189">
            <v>8942</v>
          </cell>
          <cell r="F1189">
            <v>13528</v>
          </cell>
          <cell r="G1189">
            <v>9755</v>
          </cell>
        </row>
        <row r="1190">
          <cell r="B1190">
            <v>23025</v>
          </cell>
          <cell r="C1190" t="str">
            <v>Somerset County</v>
          </cell>
          <cell r="D1190">
            <v>10210</v>
          </cell>
          <cell r="E1190">
            <v>14777</v>
          </cell>
          <cell r="F1190">
            <v>10199</v>
          </cell>
          <cell r="G1190">
            <v>16644</v>
          </cell>
        </row>
        <row r="1191">
          <cell r="B1191">
            <v>23027</v>
          </cell>
          <cell r="C1191" t="str">
            <v>Waldo County</v>
          </cell>
          <cell r="D1191">
            <v>12587</v>
          </cell>
          <cell r="E1191">
            <v>10436</v>
          </cell>
          <cell r="F1191">
            <v>12345</v>
          </cell>
          <cell r="G1191">
            <v>11196</v>
          </cell>
        </row>
        <row r="1192">
          <cell r="B1192">
            <v>23029</v>
          </cell>
          <cell r="C1192" t="str">
            <v>Washington County</v>
          </cell>
          <cell r="D1192">
            <v>6733</v>
          </cell>
          <cell r="E1192">
            <v>8040</v>
          </cell>
          <cell r="F1192">
            <v>6761</v>
          </cell>
          <cell r="G1192">
            <v>10194</v>
          </cell>
        </row>
        <row r="1193">
          <cell r="B1193">
            <v>23031</v>
          </cell>
          <cell r="C1193" t="str">
            <v>York County</v>
          </cell>
          <cell r="D1193">
            <v>74268</v>
          </cell>
          <cell r="E1193">
            <v>52200</v>
          </cell>
          <cell r="F1193">
            <v>71189</v>
          </cell>
          <cell r="G1193">
            <v>54817</v>
          </cell>
        </row>
        <row r="1194">
          <cell r="B1194">
            <v>24001</v>
          </cell>
          <cell r="C1194" t="str">
            <v>Allegany County</v>
          </cell>
          <cell r="D1194">
            <v>10455</v>
          </cell>
          <cell r="E1194">
            <v>17673</v>
          </cell>
          <cell r="F1194">
            <v>9158</v>
          </cell>
          <cell r="G1194">
            <v>20886</v>
          </cell>
        </row>
        <row r="1195">
          <cell r="B1195">
            <v>24003</v>
          </cell>
          <cell r="C1195" t="str">
            <v>Anne Arundel County</v>
          </cell>
          <cell r="D1195">
            <v>194135</v>
          </cell>
          <cell r="E1195">
            <v>127769</v>
          </cell>
          <cell r="F1195">
            <v>172823</v>
          </cell>
          <cell r="G1195">
            <v>127821</v>
          </cell>
        </row>
        <row r="1196">
          <cell r="B1196">
            <v>24005</v>
          </cell>
          <cell r="C1196" t="str">
            <v>Baltimore County</v>
          </cell>
          <cell r="D1196">
            <v>269925</v>
          </cell>
          <cell r="E1196">
            <v>143657</v>
          </cell>
          <cell r="F1196">
            <v>258409</v>
          </cell>
          <cell r="G1196">
            <v>146202</v>
          </cell>
        </row>
        <row r="1197">
          <cell r="B1197">
            <v>24009</v>
          </cell>
          <cell r="C1197" t="str">
            <v>Calvert County</v>
          </cell>
          <cell r="D1197">
            <v>24492</v>
          </cell>
          <cell r="E1197">
            <v>26984</v>
          </cell>
          <cell r="F1197">
            <v>22587</v>
          </cell>
          <cell r="G1197">
            <v>25346</v>
          </cell>
        </row>
        <row r="1198">
          <cell r="B1198">
            <v>24011</v>
          </cell>
          <cell r="C1198" t="str">
            <v>Caroline County</v>
          </cell>
          <cell r="D1198">
            <v>4638</v>
          </cell>
          <cell r="E1198">
            <v>11137</v>
          </cell>
          <cell r="F1198">
            <v>5095</v>
          </cell>
          <cell r="G1198">
            <v>10283</v>
          </cell>
        </row>
        <row r="1199">
          <cell r="B1199">
            <v>24013</v>
          </cell>
          <cell r="C1199" t="str">
            <v>Carroll County</v>
          </cell>
          <cell r="D1199">
            <v>39979</v>
          </cell>
          <cell r="E1199">
            <v>63478</v>
          </cell>
          <cell r="F1199">
            <v>36456</v>
          </cell>
          <cell r="G1199">
            <v>60218</v>
          </cell>
        </row>
        <row r="1200">
          <cell r="B1200">
            <v>24015</v>
          </cell>
          <cell r="C1200" t="str">
            <v>Cecil County</v>
          </cell>
          <cell r="D1200">
            <v>16577</v>
          </cell>
          <cell r="E1200">
            <v>31489</v>
          </cell>
          <cell r="F1200">
            <v>16809</v>
          </cell>
          <cell r="G1200">
            <v>29439</v>
          </cell>
        </row>
        <row r="1201">
          <cell r="B1201">
            <v>24017</v>
          </cell>
          <cell r="C1201" t="str">
            <v>Charles County</v>
          </cell>
          <cell r="D1201">
            <v>73457</v>
          </cell>
          <cell r="E1201">
            <v>25932</v>
          </cell>
          <cell r="F1201">
            <v>62171</v>
          </cell>
          <cell r="G1201">
            <v>25579</v>
          </cell>
        </row>
        <row r="1202">
          <cell r="B1202">
            <v>24019</v>
          </cell>
          <cell r="C1202" t="str">
            <v>Dorchester County</v>
          </cell>
          <cell r="D1202">
            <v>6361</v>
          </cell>
          <cell r="E1202">
            <v>8014</v>
          </cell>
          <cell r="F1202">
            <v>6857</v>
          </cell>
          <cell r="G1202">
            <v>8764</v>
          </cell>
        </row>
        <row r="1203">
          <cell r="B1203">
            <v>24021</v>
          </cell>
          <cell r="C1203" t="str">
            <v>Frederick County</v>
          </cell>
          <cell r="D1203">
            <v>91931</v>
          </cell>
          <cell r="E1203">
            <v>66914</v>
          </cell>
          <cell r="F1203">
            <v>77675</v>
          </cell>
          <cell r="G1203">
            <v>63682</v>
          </cell>
        </row>
        <row r="1204">
          <cell r="B1204">
            <v>24023</v>
          </cell>
          <cell r="C1204" t="str">
            <v>Garrett County</v>
          </cell>
          <cell r="D1204">
            <v>2794</v>
          </cell>
          <cell r="E1204">
            <v>12794</v>
          </cell>
          <cell r="F1204">
            <v>3281</v>
          </cell>
          <cell r="G1204">
            <v>12002</v>
          </cell>
        </row>
        <row r="1205">
          <cell r="B1205">
            <v>24025</v>
          </cell>
          <cell r="C1205" t="str">
            <v>Harford County</v>
          </cell>
          <cell r="D1205">
            <v>69103</v>
          </cell>
          <cell r="E1205">
            <v>85473</v>
          </cell>
          <cell r="F1205">
            <v>63095</v>
          </cell>
          <cell r="G1205">
            <v>80930</v>
          </cell>
        </row>
        <row r="1206">
          <cell r="B1206">
            <v>24027</v>
          </cell>
          <cell r="C1206" t="str">
            <v>Howard County</v>
          </cell>
          <cell r="D1206">
            <v>151285</v>
          </cell>
          <cell r="E1206">
            <v>49316</v>
          </cell>
          <cell r="F1206">
            <v>129433</v>
          </cell>
          <cell r="G1206">
            <v>48390</v>
          </cell>
        </row>
        <row r="1207">
          <cell r="B1207">
            <v>24029</v>
          </cell>
          <cell r="C1207" t="str">
            <v>Kent County</v>
          </cell>
          <cell r="D1207">
            <v>4951</v>
          </cell>
          <cell r="E1207">
            <v>4839</v>
          </cell>
          <cell r="F1207">
            <v>5329</v>
          </cell>
          <cell r="G1207">
            <v>5195</v>
          </cell>
        </row>
        <row r="1208">
          <cell r="B1208">
            <v>24031</v>
          </cell>
          <cell r="C1208" t="str">
            <v>Montgomery County</v>
          </cell>
          <cell r="D1208">
            <v>465563</v>
          </cell>
          <cell r="E1208">
            <v>108271</v>
          </cell>
          <cell r="F1208">
            <v>419569</v>
          </cell>
          <cell r="G1208">
            <v>101222</v>
          </cell>
        </row>
        <row r="1209">
          <cell r="B1209">
            <v>24033</v>
          </cell>
          <cell r="C1209" t="str">
            <v>Prince George's County</v>
          </cell>
          <cell r="D1209">
            <v>411805</v>
          </cell>
          <cell r="E1209">
            <v>43832</v>
          </cell>
          <cell r="F1209">
            <v>379208</v>
          </cell>
          <cell r="G1209">
            <v>37090</v>
          </cell>
        </row>
        <row r="1210">
          <cell r="B1210">
            <v>24035</v>
          </cell>
          <cell r="C1210" t="str">
            <v>Queen Anne's County</v>
          </cell>
          <cell r="D1210">
            <v>11431</v>
          </cell>
          <cell r="E1210">
            <v>20428</v>
          </cell>
          <cell r="F1210">
            <v>10709</v>
          </cell>
          <cell r="G1210">
            <v>18741</v>
          </cell>
        </row>
        <row r="1211">
          <cell r="B1211">
            <v>24037</v>
          </cell>
          <cell r="C1211" t="str">
            <v>Saint Mary's County</v>
          </cell>
          <cell r="D1211">
            <v>25251</v>
          </cell>
          <cell r="E1211">
            <v>33400</v>
          </cell>
          <cell r="F1211">
            <v>23138</v>
          </cell>
          <cell r="G1211">
            <v>30826</v>
          </cell>
        </row>
        <row r="1212">
          <cell r="B1212">
            <v>24039</v>
          </cell>
          <cell r="C1212" t="str">
            <v>Somerset County</v>
          </cell>
          <cell r="D1212">
            <v>3834</v>
          </cell>
          <cell r="E1212">
            <v>5191</v>
          </cell>
          <cell r="F1212">
            <v>4241</v>
          </cell>
          <cell r="G1212">
            <v>5739</v>
          </cell>
        </row>
        <row r="1213">
          <cell r="B1213">
            <v>24041</v>
          </cell>
          <cell r="C1213" t="str">
            <v>Talbot County</v>
          </cell>
          <cell r="D1213">
            <v>11881</v>
          </cell>
          <cell r="E1213">
            <v>10942</v>
          </cell>
          <cell r="F1213">
            <v>11062</v>
          </cell>
          <cell r="G1213">
            <v>10946</v>
          </cell>
        </row>
        <row r="1214">
          <cell r="B1214">
            <v>24043</v>
          </cell>
          <cell r="C1214" t="str">
            <v>Washington County</v>
          </cell>
          <cell r="D1214">
            <v>23805</v>
          </cell>
          <cell r="E1214">
            <v>40330</v>
          </cell>
          <cell r="F1214">
            <v>26044</v>
          </cell>
          <cell r="G1214">
            <v>40224</v>
          </cell>
        </row>
        <row r="1215">
          <cell r="B1215">
            <v>24045</v>
          </cell>
          <cell r="C1215" t="str">
            <v>Wicomico County</v>
          </cell>
          <cell r="D1215">
            <v>23062</v>
          </cell>
          <cell r="E1215">
            <v>22902</v>
          </cell>
          <cell r="F1215">
            <v>22054</v>
          </cell>
          <cell r="G1215">
            <v>22944</v>
          </cell>
        </row>
        <row r="1216">
          <cell r="B1216">
            <v>24047</v>
          </cell>
          <cell r="C1216" t="str">
            <v>Worcester County</v>
          </cell>
          <cell r="D1216">
            <v>13129</v>
          </cell>
          <cell r="E1216">
            <v>19843</v>
          </cell>
          <cell r="F1216">
            <v>12560</v>
          </cell>
          <cell r="G1216">
            <v>18571</v>
          </cell>
        </row>
        <row r="1217">
          <cell r="B1217">
            <v>24510</v>
          </cell>
          <cell r="C1217" t="str">
            <v>Baltimore City</v>
          </cell>
          <cell r="D1217">
            <v>190021</v>
          </cell>
          <cell r="E1217">
            <v>29282</v>
          </cell>
          <cell r="F1217">
            <v>207260</v>
          </cell>
          <cell r="G1217">
            <v>25374</v>
          </cell>
        </row>
        <row r="1218">
          <cell r="B1218">
            <v>25001</v>
          </cell>
          <cell r="C1218" t="str">
            <v>Barnstable County</v>
          </cell>
          <cell r="D1218">
            <v>97088</v>
          </cell>
          <cell r="E1218">
            <v>54750</v>
          </cell>
          <cell r="F1218">
            <v>91994</v>
          </cell>
          <cell r="G1218">
            <v>55311</v>
          </cell>
        </row>
        <row r="1219">
          <cell r="B1219">
            <v>25003</v>
          </cell>
          <cell r="C1219" t="str">
            <v>Berkshire County</v>
          </cell>
          <cell r="D1219">
            <v>48094</v>
          </cell>
          <cell r="E1219">
            <v>18656</v>
          </cell>
          <cell r="F1219">
            <v>51705</v>
          </cell>
          <cell r="G1219">
            <v>18064</v>
          </cell>
        </row>
        <row r="1220">
          <cell r="B1220">
            <v>25005</v>
          </cell>
          <cell r="C1220" t="str">
            <v>Bristol County</v>
          </cell>
          <cell r="D1220">
            <v>145082</v>
          </cell>
          <cell r="E1220">
            <v>113233</v>
          </cell>
          <cell r="F1220">
            <v>153377</v>
          </cell>
          <cell r="G1220">
            <v>119872</v>
          </cell>
        </row>
        <row r="1221">
          <cell r="B1221">
            <v>25007</v>
          </cell>
          <cell r="C1221" t="str">
            <v>Dukes County</v>
          </cell>
          <cell r="D1221">
            <v>10786</v>
          </cell>
          <cell r="E1221">
            <v>2395</v>
          </cell>
          <cell r="F1221">
            <v>9914</v>
          </cell>
          <cell r="G1221">
            <v>2631</v>
          </cell>
        </row>
        <row r="1222">
          <cell r="B1222">
            <v>25009</v>
          </cell>
          <cell r="C1222" t="str">
            <v>Essex County</v>
          </cell>
          <cell r="D1222">
            <v>267798</v>
          </cell>
          <cell r="E1222">
            <v>133913</v>
          </cell>
          <cell r="F1222">
            <v>267198</v>
          </cell>
          <cell r="G1222">
            <v>144837</v>
          </cell>
        </row>
        <row r="1223">
          <cell r="B1223">
            <v>25011</v>
          </cell>
          <cell r="C1223" t="str">
            <v>Franklin County</v>
          </cell>
          <cell r="D1223">
            <v>29721</v>
          </cell>
          <cell r="E1223">
            <v>11279</v>
          </cell>
          <cell r="F1223">
            <v>30030</v>
          </cell>
          <cell r="G1223">
            <v>11201</v>
          </cell>
        </row>
        <row r="1224">
          <cell r="B1224">
            <v>25013</v>
          </cell>
          <cell r="C1224" t="str">
            <v>Hampden County</v>
          </cell>
          <cell r="D1224">
            <v>116900</v>
          </cell>
          <cell r="E1224">
            <v>75879</v>
          </cell>
          <cell r="F1224">
            <v>125948</v>
          </cell>
          <cell r="G1224">
            <v>87318</v>
          </cell>
        </row>
        <row r="1225">
          <cell r="B1225">
            <v>25015</v>
          </cell>
          <cell r="C1225" t="str">
            <v>Hampshire County</v>
          </cell>
          <cell r="D1225">
            <v>64696</v>
          </cell>
          <cell r="E1225">
            <v>21130</v>
          </cell>
          <cell r="F1225">
            <v>63362</v>
          </cell>
          <cell r="G1225">
            <v>22281</v>
          </cell>
        </row>
        <row r="1226">
          <cell r="B1226">
            <v>25017</v>
          </cell>
          <cell r="C1226" t="str">
            <v>Middlesex County</v>
          </cell>
          <cell r="D1226">
            <v>647943</v>
          </cell>
          <cell r="E1226">
            <v>229435</v>
          </cell>
          <cell r="F1226">
            <v>617196</v>
          </cell>
          <cell r="G1226">
            <v>226956</v>
          </cell>
        </row>
        <row r="1227">
          <cell r="B1227">
            <v>25019</v>
          </cell>
          <cell r="C1227" t="str">
            <v>Nantucket County</v>
          </cell>
          <cell r="D1227">
            <v>5789</v>
          </cell>
          <cell r="E1227">
            <v>1814</v>
          </cell>
          <cell r="F1227">
            <v>5241</v>
          </cell>
          <cell r="G1227">
            <v>1914</v>
          </cell>
        </row>
        <row r="1228">
          <cell r="B1228">
            <v>25021</v>
          </cell>
          <cell r="C1228" t="str">
            <v>Norfolk County</v>
          </cell>
          <cell r="D1228">
            <v>279806</v>
          </cell>
          <cell r="E1228">
            <v>123916</v>
          </cell>
          <cell r="F1228">
            <v>273312</v>
          </cell>
          <cell r="G1228">
            <v>125294</v>
          </cell>
        </row>
        <row r="1229">
          <cell r="B1229">
            <v>25023</v>
          </cell>
          <cell r="C1229" t="str">
            <v>Plymouth County</v>
          </cell>
          <cell r="D1229">
            <v>183810</v>
          </cell>
          <cell r="E1229">
            <v>118193</v>
          </cell>
          <cell r="F1229">
            <v>173630</v>
          </cell>
          <cell r="G1229">
            <v>121227</v>
          </cell>
        </row>
        <row r="1230">
          <cell r="B1230">
            <v>25025</v>
          </cell>
          <cell r="C1230" t="str">
            <v>Suffolk County</v>
          </cell>
          <cell r="D1230">
            <v>260249</v>
          </cell>
          <cell r="E1230">
            <v>59365</v>
          </cell>
          <cell r="F1230">
            <v>270522</v>
          </cell>
          <cell r="G1230">
            <v>58613</v>
          </cell>
        </row>
        <row r="1231">
          <cell r="B1231">
            <v>25027</v>
          </cell>
          <cell r="C1231" t="str">
            <v>Worcester County</v>
          </cell>
          <cell r="D1231">
            <v>235519</v>
          </cell>
          <cell r="E1231">
            <v>158457</v>
          </cell>
          <cell r="F1231">
            <v>248773</v>
          </cell>
          <cell r="G1231">
            <v>171683</v>
          </cell>
        </row>
        <row r="1232">
          <cell r="B1232">
            <v>26001</v>
          </cell>
          <cell r="C1232" t="str">
            <v>Alcona County</v>
          </cell>
          <cell r="D1232">
            <v>2167</v>
          </cell>
          <cell r="E1232">
            <v>4967</v>
          </cell>
          <cell r="F1232">
            <v>2142</v>
          </cell>
          <cell r="G1232">
            <v>4848</v>
          </cell>
        </row>
        <row r="1233">
          <cell r="B1233">
            <v>26003</v>
          </cell>
          <cell r="C1233" t="str">
            <v>Alger County</v>
          </cell>
          <cell r="D1233">
            <v>2165</v>
          </cell>
          <cell r="E1233">
            <v>2875</v>
          </cell>
          <cell r="F1233">
            <v>2053</v>
          </cell>
          <cell r="G1233">
            <v>3014</v>
          </cell>
        </row>
        <row r="1234">
          <cell r="B1234">
            <v>26005</v>
          </cell>
          <cell r="C1234" t="str">
            <v>Allegan County</v>
          </cell>
          <cell r="D1234">
            <v>24397</v>
          </cell>
          <cell r="E1234">
            <v>43605</v>
          </cell>
          <cell r="F1234">
            <v>24449</v>
          </cell>
          <cell r="G1234">
            <v>41392</v>
          </cell>
        </row>
        <row r="1235">
          <cell r="B1235">
            <v>26007</v>
          </cell>
          <cell r="C1235" t="str">
            <v>Alpena County</v>
          </cell>
          <cell r="D1235">
            <v>6260</v>
          </cell>
          <cell r="E1235">
            <v>9911</v>
          </cell>
          <cell r="F1235">
            <v>6000</v>
          </cell>
          <cell r="G1235">
            <v>10686</v>
          </cell>
        </row>
        <row r="1236">
          <cell r="B1236">
            <v>26009</v>
          </cell>
          <cell r="C1236" t="str">
            <v>Antrim County</v>
          </cell>
          <cell r="D1236">
            <v>5900</v>
          </cell>
          <cell r="E1236">
            <v>10118</v>
          </cell>
          <cell r="F1236">
            <v>5960</v>
          </cell>
          <cell r="G1236">
            <v>9748</v>
          </cell>
        </row>
        <row r="1237">
          <cell r="B1237">
            <v>26011</v>
          </cell>
          <cell r="C1237" t="str">
            <v>Arenac County</v>
          </cell>
          <cell r="D1237">
            <v>2867</v>
          </cell>
          <cell r="E1237">
            <v>6300</v>
          </cell>
          <cell r="F1237">
            <v>2774</v>
          </cell>
          <cell r="G1237">
            <v>5928</v>
          </cell>
        </row>
        <row r="1238">
          <cell r="B1238">
            <v>26013</v>
          </cell>
          <cell r="C1238" t="str">
            <v>Baraga County</v>
          </cell>
          <cell r="D1238">
            <v>1596</v>
          </cell>
          <cell r="E1238">
            <v>2227</v>
          </cell>
          <cell r="F1238">
            <v>1478</v>
          </cell>
          <cell r="G1238">
            <v>2512</v>
          </cell>
        </row>
        <row r="1239">
          <cell r="B1239">
            <v>26015</v>
          </cell>
          <cell r="C1239" t="str">
            <v>Barry County</v>
          </cell>
          <cell r="D1239">
            <v>11204</v>
          </cell>
          <cell r="E1239">
            <v>24327</v>
          </cell>
          <cell r="F1239">
            <v>11797</v>
          </cell>
          <cell r="G1239">
            <v>23471</v>
          </cell>
        </row>
        <row r="1240">
          <cell r="B1240">
            <v>26017</v>
          </cell>
          <cell r="C1240" t="str">
            <v>Bay County</v>
          </cell>
          <cell r="D1240">
            <v>26338</v>
          </cell>
          <cell r="E1240">
            <v>30415</v>
          </cell>
          <cell r="F1240">
            <v>26151</v>
          </cell>
          <cell r="G1240">
            <v>33125</v>
          </cell>
        </row>
        <row r="1241">
          <cell r="B1241">
            <v>26019</v>
          </cell>
          <cell r="C1241" t="str">
            <v>Benzie County</v>
          </cell>
          <cell r="D1241">
            <v>5663</v>
          </cell>
          <cell r="E1241">
            <v>6989</v>
          </cell>
          <cell r="F1241">
            <v>5480</v>
          </cell>
          <cell r="G1241">
            <v>6601</v>
          </cell>
        </row>
        <row r="1242">
          <cell r="B1242">
            <v>26021</v>
          </cell>
          <cell r="C1242" t="str">
            <v>Berrien County</v>
          </cell>
          <cell r="D1242">
            <v>33779</v>
          </cell>
          <cell r="E1242">
            <v>39876</v>
          </cell>
          <cell r="F1242">
            <v>37438</v>
          </cell>
          <cell r="G1242">
            <v>43519</v>
          </cell>
        </row>
        <row r="1243">
          <cell r="B1243">
            <v>26023</v>
          </cell>
          <cell r="C1243" t="str">
            <v>Branch County</v>
          </cell>
          <cell r="D1243">
            <v>6001</v>
          </cell>
          <cell r="E1243">
            <v>12676</v>
          </cell>
          <cell r="F1243">
            <v>6159</v>
          </cell>
          <cell r="G1243">
            <v>14064</v>
          </cell>
        </row>
        <row r="1244">
          <cell r="B1244">
            <v>26025</v>
          </cell>
          <cell r="C1244" t="str">
            <v>Calhoun County</v>
          </cell>
          <cell r="D1244">
            <v>27185</v>
          </cell>
          <cell r="E1244">
            <v>30905</v>
          </cell>
          <cell r="F1244">
            <v>28877</v>
          </cell>
          <cell r="G1244">
            <v>36221</v>
          </cell>
        </row>
        <row r="1245">
          <cell r="B1245">
            <v>26027</v>
          </cell>
          <cell r="C1245" t="str">
            <v>Cass County</v>
          </cell>
          <cell r="D1245">
            <v>8612</v>
          </cell>
          <cell r="E1245">
            <v>16395</v>
          </cell>
          <cell r="F1245">
            <v>9130</v>
          </cell>
          <cell r="G1245">
            <v>16699</v>
          </cell>
        </row>
        <row r="1246">
          <cell r="B1246">
            <v>26029</v>
          </cell>
          <cell r="C1246" t="str">
            <v>Charlevoix County</v>
          </cell>
          <cell r="D1246">
            <v>6743</v>
          </cell>
          <cell r="E1246">
            <v>10027</v>
          </cell>
          <cell r="F1246">
            <v>6939</v>
          </cell>
          <cell r="G1246">
            <v>9841</v>
          </cell>
        </row>
        <row r="1247">
          <cell r="B1247">
            <v>26031</v>
          </cell>
          <cell r="C1247" t="str">
            <v>Cheboygan County</v>
          </cell>
          <cell r="D1247">
            <v>5309</v>
          </cell>
          <cell r="E1247">
            <v>10560</v>
          </cell>
          <cell r="F1247">
            <v>5437</v>
          </cell>
          <cell r="G1247">
            <v>10186</v>
          </cell>
        </row>
        <row r="1248">
          <cell r="B1248">
            <v>26033</v>
          </cell>
          <cell r="C1248" t="str">
            <v>Chippewa County</v>
          </cell>
          <cell r="D1248">
            <v>6304</v>
          </cell>
          <cell r="E1248">
            <v>10146</v>
          </cell>
          <cell r="F1248">
            <v>6648</v>
          </cell>
          <cell r="G1248">
            <v>10681</v>
          </cell>
        </row>
        <row r="1249">
          <cell r="B1249">
            <v>26035</v>
          </cell>
          <cell r="C1249" t="str">
            <v>Clare County</v>
          </cell>
          <cell r="D1249">
            <v>5285</v>
          </cell>
          <cell r="E1249">
            <v>11627</v>
          </cell>
          <cell r="F1249">
            <v>5199</v>
          </cell>
          <cell r="G1249">
            <v>10861</v>
          </cell>
        </row>
        <row r="1250">
          <cell r="B1250">
            <v>26037</v>
          </cell>
          <cell r="C1250" t="str">
            <v>Clinton County</v>
          </cell>
          <cell r="D1250">
            <v>22801</v>
          </cell>
          <cell r="E1250">
            <v>25257</v>
          </cell>
          <cell r="F1250">
            <v>21968</v>
          </cell>
          <cell r="G1250">
            <v>25098</v>
          </cell>
        </row>
        <row r="1251">
          <cell r="B1251">
            <v>26039</v>
          </cell>
          <cell r="C1251" t="str">
            <v>Crawford County</v>
          </cell>
          <cell r="D1251">
            <v>2643</v>
          </cell>
          <cell r="E1251">
            <v>5208</v>
          </cell>
          <cell r="F1251">
            <v>2672</v>
          </cell>
          <cell r="G1251">
            <v>5087</v>
          </cell>
        </row>
        <row r="1252">
          <cell r="B1252">
            <v>26041</v>
          </cell>
          <cell r="C1252" t="str">
            <v>Delta County</v>
          </cell>
          <cell r="D1252">
            <v>8411</v>
          </cell>
          <cell r="E1252">
            <v>13397</v>
          </cell>
          <cell r="F1252">
            <v>7606</v>
          </cell>
          <cell r="G1252">
            <v>13207</v>
          </cell>
        </row>
        <row r="1253">
          <cell r="B1253">
            <v>26043</v>
          </cell>
          <cell r="C1253" t="str">
            <v>Dickinson County</v>
          </cell>
          <cell r="D1253">
            <v>5154</v>
          </cell>
          <cell r="E1253">
            <v>9294</v>
          </cell>
          <cell r="F1253">
            <v>4744</v>
          </cell>
          <cell r="G1253">
            <v>9617</v>
          </cell>
        </row>
        <row r="1254">
          <cell r="B1254">
            <v>26045</v>
          </cell>
          <cell r="C1254" t="str">
            <v>Eaton County</v>
          </cell>
          <cell r="D1254">
            <v>31959</v>
          </cell>
          <cell r="E1254">
            <v>30833</v>
          </cell>
          <cell r="F1254">
            <v>31299</v>
          </cell>
          <cell r="G1254">
            <v>31798</v>
          </cell>
        </row>
        <row r="1255">
          <cell r="B1255">
            <v>26047</v>
          </cell>
          <cell r="C1255" t="str">
            <v>Emmet County</v>
          </cell>
          <cell r="D1255">
            <v>9993</v>
          </cell>
          <cell r="E1255">
            <v>12402</v>
          </cell>
          <cell r="F1255">
            <v>9662</v>
          </cell>
          <cell r="G1255">
            <v>12135</v>
          </cell>
        </row>
        <row r="1256">
          <cell r="B1256">
            <v>26049</v>
          </cell>
          <cell r="C1256" t="str">
            <v>Genesee County</v>
          </cell>
          <cell r="D1256">
            <v>116857</v>
          </cell>
          <cell r="E1256">
            <v>85342</v>
          </cell>
          <cell r="F1256">
            <v>119390</v>
          </cell>
          <cell r="G1256">
            <v>98714</v>
          </cell>
        </row>
        <row r="1257">
          <cell r="B1257">
            <v>26051</v>
          </cell>
          <cell r="C1257" t="str">
            <v>Gladwin County</v>
          </cell>
          <cell r="D1257">
            <v>4607</v>
          </cell>
          <cell r="E1257">
            <v>10800</v>
          </cell>
          <cell r="F1257">
            <v>4524</v>
          </cell>
          <cell r="G1257">
            <v>9893</v>
          </cell>
        </row>
        <row r="1258">
          <cell r="B1258">
            <v>26053</v>
          </cell>
          <cell r="C1258" t="str">
            <v>Gogebic County</v>
          </cell>
          <cell r="D1258">
            <v>3799</v>
          </cell>
          <cell r="E1258">
            <v>3965</v>
          </cell>
          <cell r="F1258">
            <v>3570</v>
          </cell>
          <cell r="G1258">
            <v>4600</v>
          </cell>
        </row>
        <row r="1259">
          <cell r="B1259">
            <v>26055</v>
          </cell>
          <cell r="C1259" t="str">
            <v>Grand Traverse County</v>
          </cell>
          <cell r="D1259">
            <v>31786</v>
          </cell>
          <cell r="E1259">
            <v>31635</v>
          </cell>
          <cell r="F1259">
            <v>28683</v>
          </cell>
          <cell r="G1259">
            <v>30502</v>
          </cell>
        </row>
        <row r="1260">
          <cell r="B1260">
            <v>26057</v>
          </cell>
          <cell r="C1260" t="str">
            <v>Gratiot County</v>
          </cell>
          <cell r="D1260">
            <v>6357</v>
          </cell>
          <cell r="E1260">
            <v>9697</v>
          </cell>
          <cell r="F1260">
            <v>6693</v>
          </cell>
          <cell r="G1260">
            <v>12102</v>
          </cell>
        </row>
        <row r="1261">
          <cell r="B1261">
            <v>26059</v>
          </cell>
          <cell r="C1261" t="str">
            <v>Hillsdale County</v>
          </cell>
          <cell r="D1261">
            <v>5779</v>
          </cell>
          <cell r="E1261">
            <v>16545</v>
          </cell>
          <cell r="F1261">
            <v>5883</v>
          </cell>
          <cell r="G1261">
            <v>17037</v>
          </cell>
        </row>
        <row r="1262">
          <cell r="B1262">
            <v>26061</v>
          </cell>
          <cell r="C1262" t="str">
            <v>Houghton County</v>
          </cell>
          <cell r="D1262">
            <v>7141</v>
          </cell>
          <cell r="E1262">
            <v>8966</v>
          </cell>
          <cell r="F1262">
            <v>7750</v>
          </cell>
          <cell r="G1262">
            <v>10378</v>
          </cell>
        </row>
        <row r="1263">
          <cell r="B1263">
            <v>26063</v>
          </cell>
          <cell r="C1263" t="str">
            <v>Huron County</v>
          </cell>
          <cell r="D1263">
            <v>5684</v>
          </cell>
          <cell r="E1263">
            <v>10892</v>
          </cell>
          <cell r="F1263">
            <v>5490</v>
          </cell>
          <cell r="G1263">
            <v>12731</v>
          </cell>
        </row>
        <row r="1264">
          <cell r="B1264">
            <v>26065</v>
          </cell>
          <cell r="C1264" t="str">
            <v>Ingham County</v>
          </cell>
          <cell r="D1264">
            <v>92366</v>
          </cell>
          <cell r="E1264">
            <v>49516</v>
          </cell>
          <cell r="F1264">
            <v>94212</v>
          </cell>
          <cell r="G1264">
            <v>47639</v>
          </cell>
        </row>
        <row r="1265">
          <cell r="B1265">
            <v>26067</v>
          </cell>
          <cell r="C1265" t="str">
            <v>Ionia County</v>
          </cell>
          <cell r="D1265">
            <v>9899</v>
          </cell>
          <cell r="E1265">
            <v>20108</v>
          </cell>
          <cell r="F1265">
            <v>10901</v>
          </cell>
          <cell r="G1265">
            <v>20657</v>
          </cell>
        </row>
        <row r="1266">
          <cell r="B1266">
            <v>26069</v>
          </cell>
          <cell r="C1266" t="str">
            <v>Iosco County</v>
          </cell>
          <cell r="D1266">
            <v>5366</v>
          </cell>
          <cell r="E1266">
            <v>9387</v>
          </cell>
          <cell r="F1266">
            <v>5373</v>
          </cell>
          <cell r="G1266">
            <v>9759</v>
          </cell>
        </row>
        <row r="1267">
          <cell r="B1267">
            <v>26071</v>
          </cell>
          <cell r="C1267" t="str">
            <v>Iron County</v>
          </cell>
          <cell r="D1267">
            <v>2658</v>
          </cell>
          <cell r="E1267">
            <v>3556</v>
          </cell>
          <cell r="F1267">
            <v>2493</v>
          </cell>
          <cell r="G1267">
            <v>4216</v>
          </cell>
        </row>
        <row r="1268">
          <cell r="B1268">
            <v>26073</v>
          </cell>
          <cell r="C1268" t="str">
            <v>Isabella County</v>
          </cell>
          <cell r="D1268">
            <v>13595</v>
          </cell>
          <cell r="E1268">
            <v>14034</v>
          </cell>
          <cell r="F1268">
            <v>14072</v>
          </cell>
          <cell r="G1268">
            <v>14815</v>
          </cell>
        </row>
        <row r="1269">
          <cell r="B1269">
            <v>26075</v>
          </cell>
          <cell r="C1269" t="str">
            <v>Jackson County</v>
          </cell>
          <cell r="D1269">
            <v>29723</v>
          </cell>
          <cell r="E1269">
            <v>41568</v>
          </cell>
          <cell r="F1269">
            <v>31995</v>
          </cell>
          <cell r="G1269">
            <v>47372</v>
          </cell>
        </row>
        <row r="1270">
          <cell r="B1270">
            <v>26077</v>
          </cell>
          <cell r="C1270" t="str">
            <v>Kalamazoo County</v>
          </cell>
          <cell r="D1270">
            <v>86063</v>
          </cell>
          <cell r="E1270">
            <v>52724</v>
          </cell>
          <cell r="F1270">
            <v>83686</v>
          </cell>
          <cell r="G1270">
            <v>56823</v>
          </cell>
        </row>
        <row r="1271">
          <cell r="B1271">
            <v>26079</v>
          </cell>
          <cell r="C1271" t="str">
            <v>Kalkaska County</v>
          </cell>
          <cell r="D1271">
            <v>2956</v>
          </cell>
          <cell r="E1271">
            <v>8155</v>
          </cell>
          <cell r="F1271">
            <v>3002</v>
          </cell>
          <cell r="G1271">
            <v>7436</v>
          </cell>
        </row>
        <row r="1272">
          <cell r="B1272">
            <v>26081</v>
          </cell>
          <cell r="C1272" t="str">
            <v>Kent County</v>
          </cell>
          <cell r="D1272">
            <v>206260</v>
          </cell>
          <cell r="E1272">
            <v>162166</v>
          </cell>
          <cell r="F1272">
            <v>187915</v>
          </cell>
          <cell r="G1272">
            <v>165741</v>
          </cell>
        </row>
        <row r="1273">
          <cell r="B1273">
            <v>26083</v>
          </cell>
          <cell r="C1273" t="str">
            <v>Keweenaw County</v>
          </cell>
          <cell r="D1273">
            <v>608</v>
          </cell>
          <cell r="E1273">
            <v>781</v>
          </cell>
          <cell r="F1273">
            <v>672</v>
          </cell>
          <cell r="G1273">
            <v>862</v>
          </cell>
        </row>
        <row r="1274">
          <cell r="B1274">
            <v>26085</v>
          </cell>
          <cell r="C1274" t="str">
            <v>Lake County</v>
          </cell>
          <cell r="D1274">
            <v>2291</v>
          </cell>
          <cell r="E1274">
            <v>4341</v>
          </cell>
          <cell r="F1274">
            <v>2288</v>
          </cell>
          <cell r="G1274">
            <v>3946</v>
          </cell>
        </row>
        <row r="1275">
          <cell r="B1275">
            <v>26087</v>
          </cell>
          <cell r="C1275" t="str">
            <v>Lapeer County</v>
          </cell>
          <cell r="D1275">
            <v>16128</v>
          </cell>
          <cell r="E1275">
            <v>38274</v>
          </cell>
          <cell r="F1275">
            <v>16367</v>
          </cell>
          <cell r="G1275">
            <v>35482</v>
          </cell>
        </row>
        <row r="1276">
          <cell r="B1276">
            <v>26089</v>
          </cell>
          <cell r="C1276" t="str">
            <v>Leelanau County</v>
          </cell>
          <cell r="D1276">
            <v>9693</v>
          </cell>
          <cell r="E1276">
            <v>8015</v>
          </cell>
          <cell r="F1276">
            <v>8795</v>
          </cell>
          <cell r="G1276">
            <v>7916</v>
          </cell>
        </row>
        <row r="1277">
          <cell r="B1277">
            <v>26091</v>
          </cell>
          <cell r="C1277" t="str">
            <v>Lenawee County</v>
          </cell>
          <cell r="D1277">
            <v>19819</v>
          </cell>
          <cell r="E1277">
            <v>29282</v>
          </cell>
          <cell r="F1277">
            <v>20918</v>
          </cell>
          <cell r="G1277">
            <v>31541</v>
          </cell>
        </row>
        <row r="1278">
          <cell r="B1278">
            <v>26093</v>
          </cell>
          <cell r="C1278" t="str">
            <v>Livingston County</v>
          </cell>
          <cell r="D1278">
            <v>52038</v>
          </cell>
          <cell r="E1278">
            <v>84107</v>
          </cell>
          <cell r="F1278">
            <v>48220</v>
          </cell>
          <cell r="G1278">
            <v>76982</v>
          </cell>
        </row>
        <row r="1279">
          <cell r="B1279">
            <v>26095</v>
          </cell>
          <cell r="C1279" t="str">
            <v>Luce County</v>
          </cell>
          <cell r="D1279">
            <v>998</v>
          </cell>
          <cell r="E1279">
            <v>1752</v>
          </cell>
          <cell r="F1279">
            <v>842</v>
          </cell>
          <cell r="G1279">
            <v>2109</v>
          </cell>
        </row>
        <row r="1280">
          <cell r="B1280">
            <v>26097</v>
          </cell>
          <cell r="C1280" t="str">
            <v>Mackinac County</v>
          </cell>
          <cell r="D1280">
            <v>2461</v>
          </cell>
          <cell r="E1280">
            <v>3864</v>
          </cell>
          <cell r="F1280">
            <v>2632</v>
          </cell>
          <cell r="G1280">
            <v>4304</v>
          </cell>
        </row>
        <row r="1281">
          <cell r="B1281">
            <v>26099</v>
          </cell>
          <cell r="C1281" t="str">
            <v>Macomb County</v>
          </cell>
          <cell r="D1281">
            <v>223807</v>
          </cell>
          <cell r="E1281">
            <v>260682</v>
          </cell>
          <cell r="F1281">
            <v>223952</v>
          </cell>
          <cell r="G1281">
            <v>263863</v>
          </cell>
        </row>
        <row r="1282">
          <cell r="B1282">
            <v>26101</v>
          </cell>
          <cell r="C1282" t="str">
            <v>Manistee County</v>
          </cell>
          <cell r="D1282">
            <v>5830</v>
          </cell>
          <cell r="E1282">
            <v>7779</v>
          </cell>
          <cell r="F1282">
            <v>6107</v>
          </cell>
          <cell r="G1282">
            <v>8321</v>
          </cell>
        </row>
        <row r="1283">
          <cell r="B1283">
            <v>26103</v>
          </cell>
          <cell r="C1283" t="str">
            <v>Marquette County</v>
          </cell>
          <cell r="D1283">
            <v>19896</v>
          </cell>
          <cell r="E1283">
            <v>15030</v>
          </cell>
          <cell r="F1283">
            <v>20465</v>
          </cell>
          <cell r="G1283">
            <v>16286</v>
          </cell>
        </row>
        <row r="1284">
          <cell r="B1284">
            <v>26105</v>
          </cell>
          <cell r="C1284" t="str">
            <v>Mason County</v>
          </cell>
          <cell r="D1284">
            <v>6306</v>
          </cell>
          <cell r="E1284">
            <v>9555</v>
          </cell>
          <cell r="F1284">
            <v>6802</v>
          </cell>
          <cell r="G1284">
            <v>10207</v>
          </cell>
        </row>
        <row r="1285">
          <cell r="B1285">
            <v>26107</v>
          </cell>
          <cell r="C1285" t="str">
            <v>Mecosta County</v>
          </cell>
          <cell r="D1285">
            <v>7132</v>
          </cell>
          <cell r="E1285">
            <v>13335</v>
          </cell>
          <cell r="F1285">
            <v>7375</v>
          </cell>
          <cell r="G1285">
            <v>13267</v>
          </cell>
        </row>
        <row r="1286">
          <cell r="B1286">
            <v>26109</v>
          </cell>
          <cell r="C1286" t="str">
            <v>Menominee County</v>
          </cell>
          <cell r="D1286">
            <v>4781</v>
          </cell>
          <cell r="E1286">
            <v>7305</v>
          </cell>
          <cell r="F1286">
            <v>4316</v>
          </cell>
          <cell r="G1286">
            <v>8117</v>
          </cell>
        </row>
        <row r="1287">
          <cell r="B1287">
            <v>26111</v>
          </cell>
          <cell r="C1287" t="str">
            <v>Midland County</v>
          </cell>
          <cell r="D1287">
            <v>19353</v>
          </cell>
          <cell r="E1287">
            <v>27114</v>
          </cell>
          <cell r="F1287">
            <v>20493</v>
          </cell>
          <cell r="G1287">
            <v>27675</v>
          </cell>
        </row>
        <row r="1288">
          <cell r="B1288">
            <v>26113</v>
          </cell>
          <cell r="C1288" t="str">
            <v>Missaukee County</v>
          </cell>
          <cell r="D1288">
            <v>1943</v>
          </cell>
          <cell r="E1288">
            <v>7100</v>
          </cell>
          <cell r="F1288">
            <v>1967</v>
          </cell>
          <cell r="G1288">
            <v>6648</v>
          </cell>
        </row>
        <row r="1289">
          <cell r="B1289">
            <v>26115</v>
          </cell>
          <cell r="C1289" t="str">
            <v>Monroe County</v>
          </cell>
          <cell r="D1289">
            <v>32040</v>
          </cell>
          <cell r="E1289">
            <v>56448</v>
          </cell>
          <cell r="F1289">
            <v>32975</v>
          </cell>
          <cell r="G1289">
            <v>52710</v>
          </cell>
        </row>
        <row r="1290">
          <cell r="B1290">
            <v>26117</v>
          </cell>
          <cell r="C1290" t="str">
            <v>Montcalm County</v>
          </cell>
          <cell r="D1290">
            <v>9417</v>
          </cell>
          <cell r="E1290">
            <v>22638</v>
          </cell>
          <cell r="F1290">
            <v>9703</v>
          </cell>
          <cell r="G1290">
            <v>21815</v>
          </cell>
        </row>
        <row r="1291">
          <cell r="B1291">
            <v>26119</v>
          </cell>
          <cell r="C1291" t="str">
            <v>Montmorency County</v>
          </cell>
          <cell r="D1291">
            <v>1677</v>
          </cell>
          <cell r="E1291">
            <v>4194</v>
          </cell>
          <cell r="F1291">
            <v>1628</v>
          </cell>
          <cell r="G1291">
            <v>4171</v>
          </cell>
        </row>
        <row r="1292">
          <cell r="B1292">
            <v>26121</v>
          </cell>
          <cell r="C1292" t="str">
            <v>Muskegon County</v>
          </cell>
          <cell r="D1292">
            <v>43902</v>
          </cell>
          <cell r="E1292">
            <v>39264</v>
          </cell>
          <cell r="F1292">
            <v>45643</v>
          </cell>
          <cell r="G1292">
            <v>45133</v>
          </cell>
        </row>
        <row r="1293">
          <cell r="B1293">
            <v>26123</v>
          </cell>
          <cell r="C1293" t="str">
            <v>Newaygo County</v>
          </cell>
          <cell r="D1293">
            <v>7684</v>
          </cell>
          <cell r="E1293">
            <v>20263</v>
          </cell>
          <cell r="F1293">
            <v>7873</v>
          </cell>
          <cell r="G1293">
            <v>18857</v>
          </cell>
        </row>
        <row r="1294">
          <cell r="B1294">
            <v>26125</v>
          </cell>
          <cell r="C1294" t="str">
            <v>Oakland County</v>
          </cell>
          <cell r="D1294">
            <v>467104</v>
          </cell>
          <cell r="E1294">
            <v>316088</v>
          </cell>
          <cell r="F1294">
            <v>434148</v>
          </cell>
          <cell r="G1294">
            <v>325971</v>
          </cell>
        </row>
        <row r="1295">
          <cell r="B1295">
            <v>26127</v>
          </cell>
          <cell r="C1295" t="str">
            <v>Oceana County</v>
          </cell>
          <cell r="D1295">
            <v>4762</v>
          </cell>
          <cell r="E1295">
            <v>8722</v>
          </cell>
          <cell r="F1295">
            <v>4944</v>
          </cell>
          <cell r="G1295">
            <v>8892</v>
          </cell>
        </row>
        <row r="1296">
          <cell r="B1296">
            <v>26129</v>
          </cell>
          <cell r="C1296" t="str">
            <v>Ogemaw County</v>
          </cell>
          <cell r="D1296">
            <v>3632</v>
          </cell>
          <cell r="E1296">
            <v>8798</v>
          </cell>
          <cell r="F1296">
            <v>3475</v>
          </cell>
          <cell r="G1296">
            <v>8253</v>
          </cell>
        </row>
        <row r="1297">
          <cell r="B1297">
            <v>26131</v>
          </cell>
          <cell r="C1297" t="str">
            <v>Ontonagon County</v>
          </cell>
          <cell r="D1297">
            <v>1644</v>
          </cell>
          <cell r="E1297">
            <v>2205</v>
          </cell>
          <cell r="F1297">
            <v>1391</v>
          </cell>
          <cell r="G1297">
            <v>2358</v>
          </cell>
        </row>
        <row r="1298">
          <cell r="B1298">
            <v>26133</v>
          </cell>
          <cell r="C1298" t="str">
            <v>Osceola County</v>
          </cell>
          <cell r="D1298">
            <v>3266</v>
          </cell>
          <cell r="E1298">
            <v>9037</v>
          </cell>
          <cell r="F1298">
            <v>3214</v>
          </cell>
          <cell r="G1298">
            <v>8928</v>
          </cell>
        </row>
        <row r="1299">
          <cell r="B1299">
            <v>26135</v>
          </cell>
          <cell r="C1299" t="str">
            <v>Oscoda County</v>
          </cell>
          <cell r="D1299">
            <v>1360</v>
          </cell>
          <cell r="E1299">
            <v>3608</v>
          </cell>
          <cell r="F1299">
            <v>1342</v>
          </cell>
          <cell r="G1299">
            <v>3466</v>
          </cell>
        </row>
        <row r="1300">
          <cell r="B1300">
            <v>26137</v>
          </cell>
          <cell r="C1300" t="str">
            <v>Otsego County</v>
          </cell>
          <cell r="D1300">
            <v>4656</v>
          </cell>
          <cell r="E1300">
            <v>10498</v>
          </cell>
          <cell r="F1300">
            <v>4743</v>
          </cell>
          <cell r="G1300">
            <v>9779</v>
          </cell>
        </row>
        <row r="1301">
          <cell r="B1301">
            <v>26139</v>
          </cell>
          <cell r="C1301" t="str">
            <v>Ottawa County</v>
          </cell>
          <cell r="D1301">
            <v>71792</v>
          </cell>
          <cell r="E1301">
            <v>104814</v>
          </cell>
          <cell r="F1301">
            <v>64705</v>
          </cell>
          <cell r="G1301">
            <v>100913</v>
          </cell>
        </row>
        <row r="1302">
          <cell r="B1302">
            <v>26141</v>
          </cell>
          <cell r="C1302" t="str">
            <v>Presque Isle County</v>
          </cell>
          <cell r="D1302">
            <v>3037</v>
          </cell>
          <cell r="E1302">
            <v>4980</v>
          </cell>
          <cell r="F1302">
            <v>2911</v>
          </cell>
          <cell r="G1302">
            <v>5342</v>
          </cell>
        </row>
        <row r="1303">
          <cell r="B1303">
            <v>26143</v>
          </cell>
          <cell r="C1303" t="str">
            <v>Roscommon County</v>
          </cell>
          <cell r="D1303">
            <v>5256</v>
          </cell>
          <cell r="E1303">
            <v>9915</v>
          </cell>
          <cell r="F1303">
            <v>5166</v>
          </cell>
          <cell r="G1303">
            <v>9670</v>
          </cell>
        </row>
        <row r="1304">
          <cell r="B1304">
            <v>26145</v>
          </cell>
          <cell r="C1304" t="str">
            <v>Saginaw County</v>
          </cell>
          <cell r="D1304">
            <v>49751</v>
          </cell>
          <cell r="E1304">
            <v>46097</v>
          </cell>
          <cell r="F1304">
            <v>51088</v>
          </cell>
          <cell r="G1304">
            <v>50785</v>
          </cell>
        </row>
        <row r="1305">
          <cell r="B1305">
            <v>26147</v>
          </cell>
          <cell r="C1305" t="str">
            <v>Saint Clair County</v>
          </cell>
          <cell r="D1305">
            <v>30518</v>
          </cell>
          <cell r="E1305">
            <v>61613</v>
          </cell>
          <cell r="F1305">
            <v>31363</v>
          </cell>
          <cell r="G1305">
            <v>59185</v>
          </cell>
        </row>
        <row r="1306">
          <cell r="B1306">
            <v>26149</v>
          </cell>
          <cell r="C1306" t="str">
            <v>Saint Joseph County</v>
          </cell>
          <cell r="D1306">
            <v>8677</v>
          </cell>
          <cell r="E1306">
            <v>15855</v>
          </cell>
          <cell r="F1306">
            <v>9262</v>
          </cell>
          <cell r="G1306">
            <v>18127</v>
          </cell>
        </row>
        <row r="1307">
          <cell r="B1307">
            <v>26151</v>
          </cell>
          <cell r="C1307" t="str">
            <v>Sanilac County</v>
          </cell>
          <cell r="D1307">
            <v>6004</v>
          </cell>
          <cell r="E1307">
            <v>14610</v>
          </cell>
          <cell r="F1307">
            <v>5966</v>
          </cell>
          <cell r="G1307">
            <v>16194</v>
          </cell>
        </row>
        <row r="1308">
          <cell r="B1308">
            <v>26153</v>
          </cell>
          <cell r="C1308" t="str">
            <v>Schoolcraft County</v>
          </cell>
          <cell r="D1308">
            <v>1848</v>
          </cell>
          <cell r="E1308">
            <v>2702</v>
          </cell>
          <cell r="F1308">
            <v>1589</v>
          </cell>
          <cell r="G1308">
            <v>3090</v>
          </cell>
        </row>
        <row r="1309">
          <cell r="B1309">
            <v>26155</v>
          </cell>
          <cell r="C1309" t="str">
            <v>Shiawassee County</v>
          </cell>
          <cell r="D1309">
            <v>14719</v>
          </cell>
          <cell r="E1309">
            <v>20844</v>
          </cell>
          <cell r="F1309">
            <v>15347</v>
          </cell>
          <cell r="G1309">
            <v>23149</v>
          </cell>
        </row>
        <row r="1310">
          <cell r="B1310">
            <v>26157</v>
          </cell>
          <cell r="C1310" t="str">
            <v>Tuscola County</v>
          </cell>
          <cell r="D1310">
            <v>8954</v>
          </cell>
          <cell r="E1310">
            <v>19587</v>
          </cell>
          <cell r="F1310">
            <v>8712</v>
          </cell>
          <cell r="G1310">
            <v>20297</v>
          </cell>
        </row>
        <row r="1311">
          <cell r="B1311">
            <v>26159</v>
          </cell>
          <cell r="C1311" t="str">
            <v>Van Buren County</v>
          </cell>
          <cell r="D1311">
            <v>16189</v>
          </cell>
          <cell r="E1311">
            <v>20425</v>
          </cell>
          <cell r="F1311">
            <v>16803</v>
          </cell>
          <cell r="G1311">
            <v>21591</v>
          </cell>
        </row>
        <row r="1312">
          <cell r="B1312">
            <v>26161</v>
          </cell>
          <cell r="C1312" t="str">
            <v>Washtenaw County</v>
          </cell>
          <cell r="D1312">
            <v>169767</v>
          </cell>
          <cell r="E1312">
            <v>53655</v>
          </cell>
          <cell r="F1312">
            <v>157136</v>
          </cell>
          <cell r="G1312">
            <v>56241</v>
          </cell>
        </row>
        <row r="1313">
          <cell r="B1313">
            <v>26163</v>
          </cell>
          <cell r="C1313" t="str">
            <v>Wayne County</v>
          </cell>
          <cell r="D1313">
            <v>579021</v>
          </cell>
          <cell r="E1313">
            <v>265542</v>
          </cell>
          <cell r="F1313">
            <v>597170</v>
          </cell>
          <cell r="G1313">
            <v>264553</v>
          </cell>
        </row>
        <row r="1314">
          <cell r="B1314">
            <v>26165</v>
          </cell>
          <cell r="C1314" t="str">
            <v>Wexford County</v>
          </cell>
          <cell r="D1314">
            <v>5499</v>
          </cell>
          <cell r="E1314">
            <v>12651</v>
          </cell>
          <cell r="F1314">
            <v>5838</v>
          </cell>
          <cell r="G1314">
            <v>12102</v>
          </cell>
        </row>
        <row r="1315">
          <cell r="B1315">
            <v>27001</v>
          </cell>
          <cell r="C1315" t="str">
            <v>Aitkin County</v>
          </cell>
          <cell r="D1315">
            <v>3762</v>
          </cell>
          <cell r="E1315">
            <v>6384</v>
          </cell>
          <cell r="F1315">
            <v>3607</v>
          </cell>
          <cell r="G1315">
            <v>6258</v>
          </cell>
        </row>
        <row r="1316">
          <cell r="B1316">
            <v>27003</v>
          </cell>
          <cell r="C1316" t="str">
            <v>Anoka County</v>
          </cell>
          <cell r="D1316">
            <v>103156</v>
          </cell>
          <cell r="E1316">
            <v>110712</v>
          </cell>
          <cell r="F1316">
            <v>100893</v>
          </cell>
          <cell r="G1316">
            <v>104902</v>
          </cell>
        </row>
        <row r="1317">
          <cell r="B1317">
            <v>27005</v>
          </cell>
          <cell r="C1317" t="str">
            <v>Becker County</v>
          </cell>
          <cell r="D1317">
            <v>5954</v>
          </cell>
          <cell r="E1317">
            <v>12999</v>
          </cell>
          <cell r="F1317">
            <v>6589</v>
          </cell>
          <cell r="G1317">
            <v>12438</v>
          </cell>
        </row>
        <row r="1318">
          <cell r="B1318">
            <v>27007</v>
          </cell>
          <cell r="C1318" t="str">
            <v>Beltrami County</v>
          </cell>
          <cell r="D1318">
            <v>10955</v>
          </cell>
          <cell r="E1318">
            <v>12590</v>
          </cell>
          <cell r="F1318">
            <v>11426</v>
          </cell>
          <cell r="G1318">
            <v>12188</v>
          </cell>
        </row>
        <row r="1319">
          <cell r="B1319">
            <v>27009</v>
          </cell>
          <cell r="C1319" t="str">
            <v>Benton County</v>
          </cell>
          <cell r="D1319">
            <v>6930</v>
          </cell>
          <cell r="E1319">
            <v>15766</v>
          </cell>
          <cell r="F1319">
            <v>7280</v>
          </cell>
          <cell r="G1319">
            <v>14382</v>
          </cell>
        </row>
        <row r="1320">
          <cell r="B1320">
            <v>27011</v>
          </cell>
          <cell r="C1320" t="str">
            <v>Big Stone County</v>
          </cell>
          <cell r="D1320">
            <v>1135</v>
          </cell>
          <cell r="E1320">
            <v>1606</v>
          </cell>
          <cell r="F1320">
            <v>1053</v>
          </cell>
          <cell r="G1320">
            <v>1863</v>
          </cell>
        </row>
        <row r="1321">
          <cell r="B1321">
            <v>27013</v>
          </cell>
          <cell r="C1321" t="str">
            <v>Blue Earth County</v>
          </cell>
          <cell r="D1321">
            <v>17609</v>
          </cell>
          <cell r="E1321">
            <v>15833</v>
          </cell>
          <cell r="F1321">
            <v>18330</v>
          </cell>
          <cell r="G1321">
            <v>16731</v>
          </cell>
        </row>
        <row r="1322">
          <cell r="B1322">
            <v>27015</v>
          </cell>
          <cell r="C1322" t="str">
            <v>Brown County</v>
          </cell>
          <cell r="D1322">
            <v>4955</v>
          </cell>
          <cell r="E1322">
            <v>8928</v>
          </cell>
          <cell r="F1322">
            <v>4753</v>
          </cell>
          <cell r="G1322">
            <v>9552</v>
          </cell>
        </row>
        <row r="1323">
          <cell r="B1323">
            <v>27017</v>
          </cell>
          <cell r="C1323" t="str">
            <v>Carlton County</v>
          </cell>
          <cell r="D1323">
            <v>9622</v>
          </cell>
          <cell r="E1323">
            <v>10317</v>
          </cell>
          <cell r="F1323">
            <v>10098</v>
          </cell>
          <cell r="G1323">
            <v>9791</v>
          </cell>
        </row>
        <row r="1324">
          <cell r="B1324">
            <v>27019</v>
          </cell>
          <cell r="C1324" t="str">
            <v>Carver County</v>
          </cell>
          <cell r="D1324">
            <v>36498</v>
          </cell>
          <cell r="E1324">
            <v>36424</v>
          </cell>
          <cell r="F1324">
            <v>30774</v>
          </cell>
          <cell r="G1324">
            <v>34009</v>
          </cell>
        </row>
        <row r="1325">
          <cell r="B1325">
            <v>27021</v>
          </cell>
          <cell r="C1325" t="str">
            <v>Cass County</v>
          </cell>
          <cell r="D1325">
            <v>6023</v>
          </cell>
          <cell r="E1325">
            <v>12299</v>
          </cell>
          <cell r="F1325">
            <v>6342</v>
          </cell>
          <cell r="G1325">
            <v>11620</v>
          </cell>
        </row>
        <row r="1326">
          <cell r="B1326">
            <v>27023</v>
          </cell>
          <cell r="C1326" t="str">
            <v>Chippewa County</v>
          </cell>
          <cell r="D1326">
            <v>2653</v>
          </cell>
          <cell r="E1326">
            <v>3724</v>
          </cell>
          <cell r="F1326">
            <v>2226</v>
          </cell>
          <cell r="G1326">
            <v>4250</v>
          </cell>
        </row>
        <row r="1327">
          <cell r="B1327">
            <v>27025</v>
          </cell>
          <cell r="C1327" t="str">
            <v>Chisago County</v>
          </cell>
          <cell r="D1327">
            <v>11758</v>
          </cell>
          <cell r="E1327">
            <v>24576</v>
          </cell>
          <cell r="F1327">
            <v>11806</v>
          </cell>
          <cell r="G1327">
            <v>21916</v>
          </cell>
        </row>
        <row r="1328">
          <cell r="B1328">
            <v>27027</v>
          </cell>
          <cell r="C1328" t="str">
            <v>Clay County</v>
          </cell>
          <cell r="D1328">
            <v>15471</v>
          </cell>
          <cell r="E1328">
            <v>14432</v>
          </cell>
          <cell r="F1328">
            <v>16357</v>
          </cell>
          <cell r="G1328">
            <v>15043</v>
          </cell>
        </row>
        <row r="1329">
          <cell r="B1329">
            <v>27029</v>
          </cell>
          <cell r="C1329" t="str">
            <v>Clearwater County</v>
          </cell>
          <cell r="D1329">
            <v>1428</v>
          </cell>
          <cell r="E1329">
            <v>3425</v>
          </cell>
          <cell r="F1329">
            <v>1260</v>
          </cell>
          <cell r="G1329">
            <v>3372</v>
          </cell>
        </row>
        <row r="1330">
          <cell r="B1330">
            <v>27031</v>
          </cell>
          <cell r="C1330" t="str">
            <v>Cook County</v>
          </cell>
          <cell r="D1330">
            <v>2666</v>
          </cell>
          <cell r="E1330">
            <v>1176</v>
          </cell>
          <cell r="F1330">
            <v>2496</v>
          </cell>
          <cell r="G1330">
            <v>1203</v>
          </cell>
        </row>
        <row r="1331">
          <cell r="B1331">
            <v>27033</v>
          </cell>
          <cell r="C1331" t="str">
            <v>Cottonwood County</v>
          </cell>
          <cell r="D1331">
            <v>2341</v>
          </cell>
          <cell r="E1331">
            <v>3792</v>
          </cell>
          <cell r="F1331">
            <v>1834</v>
          </cell>
          <cell r="G1331">
            <v>4165</v>
          </cell>
        </row>
        <row r="1332">
          <cell r="B1332">
            <v>27035</v>
          </cell>
          <cell r="C1332" t="str">
            <v>Crow Wing County</v>
          </cell>
          <cell r="D1332">
            <v>13146</v>
          </cell>
          <cell r="E1332">
            <v>28104</v>
          </cell>
          <cell r="F1332">
            <v>13726</v>
          </cell>
          <cell r="G1332">
            <v>25676</v>
          </cell>
        </row>
        <row r="1333">
          <cell r="B1333">
            <v>27037</v>
          </cell>
          <cell r="C1333" t="str">
            <v>Dakota County</v>
          </cell>
          <cell r="D1333">
            <v>159178</v>
          </cell>
          <cell r="E1333">
            <v>113239</v>
          </cell>
          <cell r="F1333">
            <v>146155</v>
          </cell>
          <cell r="G1333">
            <v>109638</v>
          </cell>
        </row>
        <row r="1334">
          <cell r="B1334">
            <v>27039</v>
          </cell>
          <cell r="C1334" t="str">
            <v>Dodge County</v>
          </cell>
          <cell r="D1334">
            <v>3788</v>
          </cell>
          <cell r="E1334">
            <v>8296</v>
          </cell>
          <cell r="F1334">
            <v>4079</v>
          </cell>
          <cell r="G1334">
            <v>7783</v>
          </cell>
        </row>
        <row r="1335">
          <cell r="B1335">
            <v>27041</v>
          </cell>
          <cell r="C1335" t="str">
            <v>Douglas County</v>
          </cell>
          <cell r="D1335">
            <v>7389</v>
          </cell>
          <cell r="E1335">
            <v>16891</v>
          </cell>
          <cell r="F1335">
            <v>7868</v>
          </cell>
          <cell r="G1335">
            <v>15799</v>
          </cell>
        </row>
        <row r="1336">
          <cell r="B1336">
            <v>27043</v>
          </cell>
          <cell r="C1336" t="str">
            <v>Faribault County</v>
          </cell>
          <cell r="D1336">
            <v>3192</v>
          </cell>
          <cell r="E1336">
            <v>4979</v>
          </cell>
          <cell r="F1336">
            <v>2531</v>
          </cell>
          <cell r="G1336">
            <v>5191</v>
          </cell>
        </row>
        <row r="1337">
          <cell r="B1337">
            <v>27045</v>
          </cell>
          <cell r="C1337" t="str">
            <v>Fillmore County</v>
          </cell>
          <cell r="D1337">
            <v>4636</v>
          </cell>
          <cell r="E1337">
            <v>6293</v>
          </cell>
          <cell r="F1337">
            <v>4551</v>
          </cell>
          <cell r="G1337">
            <v>7301</v>
          </cell>
        </row>
        <row r="1338">
          <cell r="B1338">
            <v>27047</v>
          </cell>
          <cell r="C1338" t="str">
            <v>Freeborn County</v>
          </cell>
          <cell r="D1338">
            <v>8399</v>
          </cell>
          <cell r="E1338">
            <v>8395</v>
          </cell>
          <cell r="F1338">
            <v>6889</v>
          </cell>
          <cell r="G1338">
            <v>9578</v>
          </cell>
        </row>
        <row r="1339">
          <cell r="B1339">
            <v>27049</v>
          </cell>
          <cell r="C1339" t="str">
            <v>Goodhue County</v>
          </cell>
          <cell r="D1339">
            <v>10967</v>
          </cell>
          <cell r="E1339">
            <v>15299</v>
          </cell>
          <cell r="F1339">
            <v>11806</v>
          </cell>
          <cell r="G1339">
            <v>16052</v>
          </cell>
        </row>
        <row r="1340">
          <cell r="B1340">
            <v>27051</v>
          </cell>
          <cell r="C1340" t="str">
            <v>Grant County</v>
          </cell>
          <cell r="D1340">
            <v>1508</v>
          </cell>
          <cell r="E1340">
            <v>1977</v>
          </cell>
          <cell r="F1340">
            <v>1300</v>
          </cell>
          <cell r="G1340">
            <v>2269</v>
          </cell>
        </row>
        <row r="1341">
          <cell r="B1341">
            <v>27053</v>
          </cell>
          <cell r="C1341" t="str">
            <v>Hennepin County</v>
          </cell>
          <cell r="D1341">
            <v>578122</v>
          </cell>
          <cell r="E1341">
            <v>209338</v>
          </cell>
          <cell r="F1341">
            <v>532623</v>
          </cell>
          <cell r="G1341">
            <v>205973</v>
          </cell>
        </row>
        <row r="1342">
          <cell r="B1342">
            <v>27055</v>
          </cell>
          <cell r="C1342" t="str">
            <v>Houston County</v>
          </cell>
          <cell r="D1342">
            <v>4693</v>
          </cell>
          <cell r="E1342">
            <v>5632</v>
          </cell>
          <cell r="F1342">
            <v>4853</v>
          </cell>
          <cell r="G1342">
            <v>6334</v>
          </cell>
        </row>
        <row r="1343">
          <cell r="B1343">
            <v>27057</v>
          </cell>
          <cell r="C1343" t="str">
            <v>Hubbard County</v>
          </cell>
          <cell r="D1343">
            <v>4322</v>
          </cell>
          <cell r="E1343">
            <v>8670</v>
          </cell>
          <cell r="F1343">
            <v>4462</v>
          </cell>
          <cell r="G1343">
            <v>8202</v>
          </cell>
        </row>
        <row r="1344">
          <cell r="B1344">
            <v>27059</v>
          </cell>
          <cell r="C1344" t="str">
            <v>Isanti County</v>
          </cell>
          <cell r="D1344">
            <v>6911</v>
          </cell>
          <cell r="E1344">
            <v>18656</v>
          </cell>
          <cell r="F1344">
            <v>7138</v>
          </cell>
          <cell r="G1344">
            <v>16491</v>
          </cell>
        </row>
        <row r="1345">
          <cell r="B1345">
            <v>27061</v>
          </cell>
          <cell r="C1345" t="str">
            <v>Itasca County</v>
          </cell>
          <cell r="D1345">
            <v>11178</v>
          </cell>
          <cell r="E1345">
            <v>15829</v>
          </cell>
          <cell r="F1345">
            <v>10786</v>
          </cell>
          <cell r="G1345">
            <v>15239</v>
          </cell>
        </row>
        <row r="1346">
          <cell r="B1346">
            <v>27063</v>
          </cell>
          <cell r="C1346" t="str">
            <v>Jackson County</v>
          </cell>
          <cell r="D1346">
            <v>1954</v>
          </cell>
          <cell r="E1346">
            <v>3400</v>
          </cell>
          <cell r="F1346">
            <v>1745</v>
          </cell>
          <cell r="G1346">
            <v>3948</v>
          </cell>
        </row>
        <row r="1347">
          <cell r="B1347">
            <v>27065</v>
          </cell>
          <cell r="C1347" t="str">
            <v>Kanabec County</v>
          </cell>
          <cell r="D1347">
            <v>2837</v>
          </cell>
          <cell r="E1347">
            <v>6754</v>
          </cell>
          <cell r="F1347">
            <v>2774</v>
          </cell>
          <cell r="G1347">
            <v>6278</v>
          </cell>
        </row>
        <row r="1348">
          <cell r="B1348">
            <v>27067</v>
          </cell>
          <cell r="C1348" t="str">
            <v>Kandiyohi County</v>
          </cell>
          <cell r="D1348">
            <v>8644</v>
          </cell>
          <cell r="E1348">
            <v>14835</v>
          </cell>
          <cell r="F1348">
            <v>8440</v>
          </cell>
          <cell r="G1348">
            <v>14437</v>
          </cell>
        </row>
        <row r="1349">
          <cell r="B1349">
            <v>27069</v>
          </cell>
          <cell r="C1349" t="str">
            <v>Kittson County</v>
          </cell>
          <cell r="D1349">
            <v>1141</v>
          </cell>
          <cell r="E1349">
            <v>1430</v>
          </cell>
          <cell r="F1349">
            <v>1006</v>
          </cell>
          <cell r="G1349">
            <v>1546</v>
          </cell>
        </row>
        <row r="1350">
          <cell r="B1350">
            <v>27071</v>
          </cell>
          <cell r="C1350" t="str">
            <v>Koochiching County</v>
          </cell>
          <cell r="D1350">
            <v>3055</v>
          </cell>
          <cell r="E1350">
            <v>3361</v>
          </cell>
          <cell r="F1350">
            <v>2659</v>
          </cell>
          <cell r="G1350">
            <v>4131</v>
          </cell>
        </row>
        <row r="1351">
          <cell r="B1351">
            <v>27073</v>
          </cell>
          <cell r="C1351" t="str">
            <v>Lac qui Parle County</v>
          </cell>
          <cell r="D1351">
            <v>1658</v>
          </cell>
          <cell r="E1351">
            <v>2348</v>
          </cell>
          <cell r="F1351">
            <v>1446</v>
          </cell>
          <cell r="G1351">
            <v>2528</v>
          </cell>
        </row>
        <row r="1352">
          <cell r="B1352">
            <v>27075</v>
          </cell>
          <cell r="C1352" t="str">
            <v>Lake County</v>
          </cell>
          <cell r="D1352">
            <v>3823</v>
          </cell>
          <cell r="E1352">
            <v>3074</v>
          </cell>
          <cell r="F1352">
            <v>3647</v>
          </cell>
          <cell r="G1352">
            <v>3393</v>
          </cell>
        </row>
        <row r="1353">
          <cell r="B1353">
            <v>27077</v>
          </cell>
          <cell r="C1353" t="str">
            <v>Lake of the Woods County</v>
          </cell>
          <cell r="D1353">
            <v>812</v>
          </cell>
          <cell r="E1353">
            <v>1703</v>
          </cell>
          <cell r="F1353">
            <v>671</v>
          </cell>
          <cell r="G1353">
            <v>1704</v>
          </cell>
        </row>
        <row r="1354">
          <cell r="B1354">
            <v>27079</v>
          </cell>
          <cell r="C1354" t="str">
            <v>Le Sueur County</v>
          </cell>
          <cell r="D1354">
            <v>5617</v>
          </cell>
          <cell r="E1354">
            <v>11425</v>
          </cell>
          <cell r="F1354">
            <v>5672</v>
          </cell>
          <cell r="G1354">
            <v>10775</v>
          </cell>
        </row>
        <row r="1355">
          <cell r="B1355">
            <v>27081</v>
          </cell>
          <cell r="C1355" t="str">
            <v>Lincoln County</v>
          </cell>
          <cell r="D1355">
            <v>1089</v>
          </cell>
          <cell r="E1355">
            <v>1799</v>
          </cell>
          <cell r="F1355">
            <v>937</v>
          </cell>
          <cell r="G1355">
            <v>2121</v>
          </cell>
        </row>
        <row r="1356">
          <cell r="B1356">
            <v>27083</v>
          </cell>
          <cell r="C1356" t="str">
            <v>Lyon County</v>
          </cell>
          <cell r="D1356">
            <v>5192</v>
          </cell>
          <cell r="E1356">
            <v>7466</v>
          </cell>
          <cell r="F1356">
            <v>4634</v>
          </cell>
          <cell r="G1356">
            <v>7979</v>
          </cell>
        </row>
        <row r="1357">
          <cell r="B1357">
            <v>27085</v>
          </cell>
          <cell r="C1357" t="str">
            <v>McLeod County</v>
          </cell>
          <cell r="D1357">
            <v>5918</v>
          </cell>
          <cell r="E1357">
            <v>14149</v>
          </cell>
          <cell r="F1357">
            <v>6413</v>
          </cell>
          <cell r="G1357">
            <v>13986</v>
          </cell>
        </row>
        <row r="1358">
          <cell r="B1358">
            <v>27087</v>
          </cell>
          <cell r="C1358" t="str">
            <v>Mahnomen County</v>
          </cell>
          <cell r="D1358">
            <v>1153</v>
          </cell>
          <cell r="E1358">
            <v>1047</v>
          </cell>
          <cell r="F1358">
            <v>1112</v>
          </cell>
          <cell r="G1358">
            <v>1142</v>
          </cell>
        </row>
        <row r="1359">
          <cell r="B1359">
            <v>27089</v>
          </cell>
          <cell r="C1359" t="str">
            <v>Marshall County</v>
          </cell>
          <cell r="D1359">
            <v>1521</v>
          </cell>
          <cell r="E1359">
            <v>3015</v>
          </cell>
          <cell r="F1359">
            <v>1295</v>
          </cell>
          <cell r="G1359">
            <v>3721</v>
          </cell>
        </row>
        <row r="1360">
          <cell r="B1360">
            <v>27091</v>
          </cell>
          <cell r="C1360" t="str">
            <v>Martin County</v>
          </cell>
          <cell r="D1360">
            <v>4207</v>
          </cell>
          <cell r="E1360">
            <v>6931</v>
          </cell>
          <cell r="F1360">
            <v>3305</v>
          </cell>
          <cell r="G1360">
            <v>7480</v>
          </cell>
        </row>
        <row r="1361">
          <cell r="B1361">
            <v>27093</v>
          </cell>
          <cell r="C1361" t="str">
            <v>Meeker County</v>
          </cell>
          <cell r="D1361">
            <v>4479</v>
          </cell>
          <cell r="E1361">
            <v>9547</v>
          </cell>
          <cell r="F1361">
            <v>3867</v>
          </cell>
          <cell r="G1361">
            <v>9359</v>
          </cell>
        </row>
        <row r="1362">
          <cell r="B1362">
            <v>27095</v>
          </cell>
          <cell r="C1362" t="str">
            <v>Mille Lacs County</v>
          </cell>
          <cell r="D1362">
            <v>4483</v>
          </cell>
          <cell r="E1362">
            <v>10737</v>
          </cell>
          <cell r="F1362">
            <v>4404</v>
          </cell>
          <cell r="G1362">
            <v>9952</v>
          </cell>
        </row>
        <row r="1363">
          <cell r="B1363">
            <v>27097</v>
          </cell>
          <cell r="C1363" t="str">
            <v>Morrison County</v>
          </cell>
          <cell r="D1363">
            <v>5176</v>
          </cell>
          <cell r="E1363">
            <v>16283</v>
          </cell>
          <cell r="F1363">
            <v>4367</v>
          </cell>
          <cell r="G1363">
            <v>14821</v>
          </cell>
        </row>
        <row r="1364">
          <cell r="B1364">
            <v>27099</v>
          </cell>
          <cell r="C1364" t="str">
            <v>Mower County</v>
          </cell>
          <cell r="D1364">
            <v>10784</v>
          </cell>
          <cell r="E1364">
            <v>8219</v>
          </cell>
          <cell r="F1364">
            <v>8899</v>
          </cell>
          <cell r="G1364">
            <v>10025</v>
          </cell>
        </row>
        <row r="1365">
          <cell r="B1365">
            <v>27101</v>
          </cell>
          <cell r="C1365" t="str">
            <v>Murray County</v>
          </cell>
          <cell r="D1365">
            <v>1740</v>
          </cell>
          <cell r="E1365">
            <v>2895</v>
          </cell>
          <cell r="F1365">
            <v>1449</v>
          </cell>
          <cell r="G1365">
            <v>3363</v>
          </cell>
        </row>
        <row r="1366">
          <cell r="B1366">
            <v>27103</v>
          </cell>
          <cell r="C1366" t="str">
            <v>Nicollet County</v>
          </cell>
          <cell r="D1366">
            <v>9571</v>
          </cell>
          <cell r="E1366">
            <v>8726</v>
          </cell>
          <cell r="F1366">
            <v>9622</v>
          </cell>
          <cell r="G1366">
            <v>9018</v>
          </cell>
        </row>
        <row r="1367">
          <cell r="B1367">
            <v>27105</v>
          </cell>
          <cell r="C1367" t="str">
            <v>Nobles County</v>
          </cell>
          <cell r="D1367">
            <v>3218</v>
          </cell>
          <cell r="E1367">
            <v>4670</v>
          </cell>
          <cell r="F1367">
            <v>2933</v>
          </cell>
          <cell r="G1367">
            <v>5600</v>
          </cell>
        </row>
        <row r="1368">
          <cell r="B1368">
            <v>27107</v>
          </cell>
          <cell r="C1368" t="str">
            <v>Norman County</v>
          </cell>
          <cell r="D1368">
            <v>1503</v>
          </cell>
          <cell r="E1368">
            <v>1836</v>
          </cell>
          <cell r="F1368">
            <v>1404</v>
          </cell>
          <cell r="G1368">
            <v>1953</v>
          </cell>
        </row>
        <row r="1369">
          <cell r="B1369">
            <v>27109</v>
          </cell>
          <cell r="C1369" t="str">
            <v>Olmsted County</v>
          </cell>
          <cell r="D1369">
            <v>54413</v>
          </cell>
          <cell r="E1369">
            <v>39883</v>
          </cell>
          <cell r="F1369">
            <v>49491</v>
          </cell>
          <cell r="G1369">
            <v>39692</v>
          </cell>
        </row>
        <row r="1370">
          <cell r="B1370">
            <v>27111</v>
          </cell>
          <cell r="C1370" t="str">
            <v>Otter Tail County</v>
          </cell>
          <cell r="D1370">
            <v>10848</v>
          </cell>
          <cell r="E1370">
            <v>24122</v>
          </cell>
          <cell r="F1370">
            <v>11958</v>
          </cell>
          <cell r="G1370">
            <v>23800</v>
          </cell>
        </row>
        <row r="1371">
          <cell r="B1371">
            <v>27113</v>
          </cell>
          <cell r="C1371" t="str">
            <v>Pennington County</v>
          </cell>
          <cell r="D1371">
            <v>2884</v>
          </cell>
          <cell r="E1371">
            <v>4098</v>
          </cell>
          <cell r="F1371">
            <v>2568</v>
          </cell>
          <cell r="G1371">
            <v>4532</v>
          </cell>
        </row>
        <row r="1372">
          <cell r="B1372">
            <v>27115</v>
          </cell>
          <cell r="C1372" t="str">
            <v>Pine County</v>
          </cell>
          <cell r="D1372">
            <v>5480</v>
          </cell>
          <cell r="E1372">
            <v>11264</v>
          </cell>
          <cell r="F1372">
            <v>5419</v>
          </cell>
          <cell r="G1372">
            <v>10256</v>
          </cell>
        </row>
        <row r="1373">
          <cell r="B1373">
            <v>27117</v>
          </cell>
          <cell r="C1373" t="str">
            <v>Pipestone County</v>
          </cell>
          <cell r="D1373">
            <v>1582</v>
          </cell>
          <cell r="E1373">
            <v>3120</v>
          </cell>
          <cell r="F1373">
            <v>1306</v>
          </cell>
          <cell r="G1373">
            <v>3553</v>
          </cell>
        </row>
        <row r="1374">
          <cell r="B1374">
            <v>27119</v>
          </cell>
          <cell r="C1374" t="str">
            <v>Polk County</v>
          </cell>
          <cell r="D1374">
            <v>5992</v>
          </cell>
          <cell r="E1374">
            <v>8422</v>
          </cell>
          <cell r="F1374">
            <v>5439</v>
          </cell>
          <cell r="G1374">
            <v>9865</v>
          </cell>
        </row>
        <row r="1375">
          <cell r="B1375">
            <v>27121</v>
          </cell>
          <cell r="C1375" t="str">
            <v>Pope County</v>
          </cell>
          <cell r="D1375">
            <v>2917</v>
          </cell>
          <cell r="E1375">
            <v>4159</v>
          </cell>
          <cell r="F1375">
            <v>2477</v>
          </cell>
          <cell r="G1375">
            <v>4417</v>
          </cell>
        </row>
        <row r="1376">
          <cell r="B1376">
            <v>27123</v>
          </cell>
          <cell r="C1376" t="str">
            <v>Ramsey County</v>
          </cell>
          <cell r="D1376">
            <v>214349</v>
          </cell>
          <cell r="E1376">
            <v>79749</v>
          </cell>
          <cell r="F1376">
            <v>211620</v>
          </cell>
          <cell r="G1376">
            <v>77376</v>
          </cell>
        </row>
        <row r="1377">
          <cell r="B1377">
            <v>27125</v>
          </cell>
          <cell r="C1377" t="str">
            <v>Red Lake County</v>
          </cell>
          <cell r="D1377">
            <v>733</v>
          </cell>
          <cell r="E1377">
            <v>1232</v>
          </cell>
          <cell r="F1377">
            <v>691</v>
          </cell>
          <cell r="G1377">
            <v>1454</v>
          </cell>
        </row>
        <row r="1378">
          <cell r="B1378">
            <v>27127</v>
          </cell>
          <cell r="C1378" t="str">
            <v>Redwood County</v>
          </cell>
          <cell r="D1378">
            <v>2765</v>
          </cell>
          <cell r="E1378">
            <v>5258</v>
          </cell>
          <cell r="F1378">
            <v>2355</v>
          </cell>
          <cell r="G1378">
            <v>5771</v>
          </cell>
        </row>
        <row r="1379">
          <cell r="B1379">
            <v>27129</v>
          </cell>
          <cell r="C1379" t="str">
            <v>Renville County</v>
          </cell>
          <cell r="D1379">
            <v>2954</v>
          </cell>
          <cell r="E1379">
            <v>4915</v>
          </cell>
          <cell r="F1379">
            <v>2496</v>
          </cell>
          <cell r="G1379">
            <v>5467</v>
          </cell>
        </row>
        <row r="1380">
          <cell r="B1380">
            <v>27131</v>
          </cell>
          <cell r="C1380" t="str">
            <v>Rice County</v>
          </cell>
          <cell r="D1380">
            <v>17341</v>
          </cell>
          <cell r="E1380">
            <v>18000</v>
          </cell>
          <cell r="F1380">
            <v>17402</v>
          </cell>
          <cell r="G1380">
            <v>17464</v>
          </cell>
        </row>
        <row r="1381">
          <cell r="B1381">
            <v>27133</v>
          </cell>
          <cell r="C1381" t="str">
            <v>Rock County</v>
          </cell>
          <cell r="D1381">
            <v>2036</v>
          </cell>
          <cell r="E1381">
            <v>3057</v>
          </cell>
          <cell r="F1381">
            <v>1556</v>
          </cell>
          <cell r="G1381">
            <v>3583</v>
          </cell>
        </row>
        <row r="1382">
          <cell r="B1382">
            <v>27135</v>
          </cell>
          <cell r="C1382" t="str">
            <v>Roseau County</v>
          </cell>
          <cell r="D1382">
            <v>2497</v>
          </cell>
          <cell r="E1382">
            <v>6117</v>
          </cell>
          <cell r="F1382">
            <v>2188</v>
          </cell>
          <cell r="G1382">
            <v>6065</v>
          </cell>
        </row>
        <row r="1383">
          <cell r="B1383">
            <v>27137</v>
          </cell>
          <cell r="C1383" t="str">
            <v>Saint Louis County</v>
          </cell>
          <cell r="D1383">
            <v>69532</v>
          </cell>
          <cell r="E1383">
            <v>43234</v>
          </cell>
          <cell r="F1383">
            <v>67704</v>
          </cell>
          <cell r="G1383">
            <v>49017</v>
          </cell>
        </row>
        <row r="1384">
          <cell r="B1384">
            <v>27139</v>
          </cell>
          <cell r="C1384" t="str">
            <v>Scott County</v>
          </cell>
          <cell r="D1384">
            <v>46079</v>
          </cell>
          <cell r="E1384">
            <v>50070</v>
          </cell>
          <cell r="F1384">
            <v>40040</v>
          </cell>
          <cell r="G1384">
            <v>45872</v>
          </cell>
        </row>
        <row r="1385">
          <cell r="B1385">
            <v>27141</v>
          </cell>
          <cell r="C1385" t="str">
            <v>Sherburne County</v>
          </cell>
          <cell r="D1385">
            <v>18586</v>
          </cell>
          <cell r="E1385">
            <v>40920</v>
          </cell>
          <cell r="F1385">
            <v>18065</v>
          </cell>
          <cell r="G1385">
            <v>36222</v>
          </cell>
        </row>
        <row r="1386">
          <cell r="B1386">
            <v>27143</v>
          </cell>
          <cell r="C1386" t="str">
            <v>Sibley County</v>
          </cell>
          <cell r="D1386">
            <v>2901</v>
          </cell>
          <cell r="E1386">
            <v>5334</v>
          </cell>
          <cell r="F1386">
            <v>2417</v>
          </cell>
          <cell r="G1386">
            <v>5864</v>
          </cell>
        </row>
        <row r="1387">
          <cell r="B1387">
            <v>27145</v>
          </cell>
          <cell r="C1387" t="str">
            <v>Stearns County</v>
          </cell>
          <cell r="D1387">
            <v>30805</v>
          </cell>
          <cell r="E1387">
            <v>53460</v>
          </cell>
          <cell r="F1387">
            <v>31879</v>
          </cell>
          <cell r="G1387">
            <v>50959</v>
          </cell>
        </row>
        <row r="1388">
          <cell r="B1388">
            <v>27147</v>
          </cell>
          <cell r="C1388" t="str">
            <v>Steele County</v>
          </cell>
          <cell r="D1388">
            <v>7453</v>
          </cell>
          <cell r="E1388">
            <v>12647</v>
          </cell>
          <cell r="F1388">
            <v>7917</v>
          </cell>
          <cell r="G1388">
            <v>12656</v>
          </cell>
        </row>
        <row r="1389">
          <cell r="B1389">
            <v>27149</v>
          </cell>
          <cell r="C1389" t="str">
            <v>Stevens County</v>
          </cell>
          <cell r="D1389">
            <v>2541</v>
          </cell>
          <cell r="E1389">
            <v>2826</v>
          </cell>
          <cell r="F1389">
            <v>1922</v>
          </cell>
          <cell r="G1389">
            <v>3044</v>
          </cell>
        </row>
        <row r="1390">
          <cell r="B1390">
            <v>27151</v>
          </cell>
          <cell r="C1390" t="str">
            <v>Swift County</v>
          </cell>
          <cell r="D1390">
            <v>1900</v>
          </cell>
          <cell r="E1390">
            <v>2820</v>
          </cell>
          <cell r="F1390">
            <v>1784</v>
          </cell>
          <cell r="G1390">
            <v>3316</v>
          </cell>
        </row>
        <row r="1391">
          <cell r="B1391">
            <v>27153</v>
          </cell>
          <cell r="C1391" t="str">
            <v>Todd County</v>
          </cell>
          <cell r="D1391">
            <v>4286</v>
          </cell>
          <cell r="E1391">
            <v>9603</v>
          </cell>
          <cell r="F1391">
            <v>3286</v>
          </cell>
          <cell r="G1391">
            <v>9753</v>
          </cell>
        </row>
        <row r="1392">
          <cell r="B1392">
            <v>27155</v>
          </cell>
          <cell r="C1392" t="str">
            <v>Traverse County</v>
          </cell>
          <cell r="D1392">
            <v>712</v>
          </cell>
          <cell r="E1392">
            <v>1125</v>
          </cell>
          <cell r="F1392">
            <v>661</v>
          </cell>
          <cell r="G1392">
            <v>1172</v>
          </cell>
        </row>
        <row r="1393">
          <cell r="B1393">
            <v>27157</v>
          </cell>
          <cell r="C1393" t="str">
            <v>Wabasha County</v>
          </cell>
          <cell r="D1393">
            <v>4533</v>
          </cell>
          <cell r="E1393">
            <v>8128</v>
          </cell>
          <cell r="F1393">
            <v>4696</v>
          </cell>
          <cell r="G1393">
            <v>8153</v>
          </cell>
        </row>
        <row r="1394">
          <cell r="B1394">
            <v>27159</v>
          </cell>
          <cell r="C1394" t="str">
            <v>Wadena County</v>
          </cell>
          <cell r="D1394">
            <v>2409</v>
          </cell>
          <cell r="E1394">
            <v>5339</v>
          </cell>
          <cell r="F1394">
            <v>2023</v>
          </cell>
          <cell r="G1394">
            <v>5520</v>
          </cell>
        </row>
        <row r="1395">
          <cell r="B1395">
            <v>27161</v>
          </cell>
          <cell r="C1395" t="str">
            <v>Waseca County</v>
          </cell>
          <cell r="D1395">
            <v>3603</v>
          </cell>
          <cell r="E1395">
            <v>6078</v>
          </cell>
          <cell r="F1395">
            <v>3496</v>
          </cell>
          <cell r="G1395">
            <v>6624</v>
          </cell>
        </row>
        <row r="1396">
          <cell r="B1396">
            <v>27163</v>
          </cell>
          <cell r="C1396" t="str">
            <v>Washington County</v>
          </cell>
          <cell r="D1396">
            <v>97805</v>
          </cell>
          <cell r="E1396">
            <v>77960</v>
          </cell>
          <cell r="F1396">
            <v>89165</v>
          </cell>
          <cell r="G1396">
            <v>73764</v>
          </cell>
        </row>
        <row r="1397">
          <cell r="B1397">
            <v>27165</v>
          </cell>
          <cell r="C1397" t="str">
            <v>Watonwan County</v>
          </cell>
          <cell r="D1397">
            <v>2458</v>
          </cell>
          <cell r="E1397">
            <v>2976</v>
          </cell>
          <cell r="F1397">
            <v>1987</v>
          </cell>
          <cell r="G1397">
            <v>3103</v>
          </cell>
        </row>
        <row r="1398">
          <cell r="B1398">
            <v>27167</v>
          </cell>
          <cell r="C1398" t="str">
            <v>Wilkin County</v>
          </cell>
          <cell r="D1398">
            <v>1109</v>
          </cell>
          <cell r="E1398">
            <v>2016</v>
          </cell>
          <cell r="F1398">
            <v>1026</v>
          </cell>
          <cell r="G1398">
            <v>2328</v>
          </cell>
        </row>
        <row r="1399">
          <cell r="B1399">
            <v>27169</v>
          </cell>
          <cell r="C1399" t="str">
            <v>Winona County</v>
          </cell>
          <cell r="D1399">
            <v>12774</v>
          </cell>
          <cell r="E1399">
            <v>12211</v>
          </cell>
          <cell r="F1399">
            <v>13333</v>
          </cell>
          <cell r="G1399">
            <v>13227</v>
          </cell>
        </row>
        <row r="1400">
          <cell r="B1400">
            <v>27171</v>
          </cell>
          <cell r="C1400" t="str">
            <v>Wright County</v>
          </cell>
          <cell r="D1400">
            <v>28806</v>
          </cell>
          <cell r="E1400">
            <v>58238</v>
          </cell>
          <cell r="F1400">
            <v>28430</v>
          </cell>
          <cell r="G1400">
            <v>51973</v>
          </cell>
        </row>
        <row r="1401">
          <cell r="B1401">
            <v>27173</v>
          </cell>
          <cell r="C1401" t="str">
            <v>Yellow Medicine County</v>
          </cell>
          <cell r="D1401">
            <v>2004</v>
          </cell>
          <cell r="E1401">
            <v>3324</v>
          </cell>
          <cell r="F1401">
            <v>1688</v>
          </cell>
          <cell r="G1401">
            <v>3734</v>
          </cell>
        </row>
        <row r="1402">
          <cell r="B1402">
            <v>28001</v>
          </cell>
          <cell r="C1402" t="str">
            <v>Adams County</v>
          </cell>
          <cell r="D1402">
            <v>7905</v>
          </cell>
          <cell r="E1402">
            <v>6325</v>
          </cell>
          <cell r="F1402">
            <v>7917</v>
          </cell>
          <cell r="G1402">
            <v>5696</v>
          </cell>
        </row>
        <row r="1403">
          <cell r="B1403">
            <v>28003</v>
          </cell>
          <cell r="C1403" t="str">
            <v>Alcorn County</v>
          </cell>
          <cell r="D1403">
            <v>3400</v>
          </cell>
          <cell r="E1403">
            <v>12732</v>
          </cell>
          <cell r="F1403">
            <v>2782</v>
          </cell>
          <cell r="G1403">
            <v>12818</v>
          </cell>
        </row>
        <row r="1404">
          <cell r="B1404">
            <v>28005</v>
          </cell>
          <cell r="C1404" t="str">
            <v>Amite County</v>
          </cell>
          <cell r="D1404">
            <v>2675</v>
          </cell>
          <cell r="E1404">
            <v>3889</v>
          </cell>
          <cell r="F1404">
            <v>2620</v>
          </cell>
          <cell r="G1404">
            <v>4503</v>
          </cell>
        </row>
        <row r="1405">
          <cell r="B1405">
            <v>28007</v>
          </cell>
          <cell r="C1405" t="str">
            <v>Attala County</v>
          </cell>
          <cell r="D1405">
            <v>3345</v>
          </cell>
          <cell r="E1405">
            <v>3960</v>
          </cell>
          <cell r="F1405">
            <v>3542</v>
          </cell>
          <cell r="G1405">
            <v>5178</v>
          </cell>
        </row>
        <row r="1406">
          <cell r="B1406">
            <v>28009</v>
          </cell>
          <cell r="C1406" t="str">
            <v>Benton County</v>
          </cell>
          <cell r="D1406">
            <v>1740</v>
          </cell>
          <cell r="E1406">
            <v>2268</v>
          </cell>
          <cell r="F1406">
            <v>1679</v>
          </cell>
          <cell r="G1406">
            <v>2570</v>
          </cell>
        </row>
        <row r="1407">
          <cell r="B1407">
            <v>28011</v>
          </cell>
          <cell r="C1407" t="str">
            <v>Bolivar County</v>
          </cell>
          <cell r="D1407">
            <v>8929</v>
          </cell>
          <cell r="E1407">
            <v>4970</v>
          </cell>
          <cell r="F1407">
            <v>8904</v>
          </cell>
          <cell r="G1407">
            <v>4671</v>
          </cell>
        </row>
        <row r="1408">
          <cell r="B1408">
            <v>28013</v>
          </cell>
          <cell r="C1408" t="str">
            <v>Calhoun County</v>
          </cell>
          <cell r="D1408">
            <v>1941</v>
          </cell>
          <cell r="E1408">
            <v>3705</v>
          </cell>
          <cell r="F1408">
            <v>1902</v>
          </cell>
          <cell r="G1408">
            <v>4625</v>
          </cell>
        </row>
        <row r="1409">
          <cell r="B1409">
            <v>28015</v>
          </cell>
          <cell r="C1409" t="str">
            <v>Carroll County</v>
          </cell>
          <cell r="D1409">
            <v>1690</v>
          </cell>
          <cell r="E1409">
            <v>3604</v>
          </cell>
          <cell r="F1409">
            <v>1729</v>
          </cell>
          <cell r="G1409">
            <v>3924</v>
          </cell>
        </row>
        <row r="1410">
          <cell r="B1410">
            <v>28017</v>
          </cell>
          <cell r="C1410" t="str">
            <v>Chickasaw County</v>
          </cell>
          <cell r="D1410">
            <v>3761</v>
          </cell>
          <cell r="E1410">
            <v>3382</v>
          </cell>
          <cell r="F1410">
            <v>3810</v>
          </cell>
          <cell r="G1410">
            <v>4175</v>
          </cell>
        </row>
        <row r="1411">
          <cell r="B1411">
            <v>28019</v>
          </cell>
          <cell r="C1411" t="str">
            <v>Choctaw County</v>
          </cell>
          <cell r="D1411">
            <v>1181</v>
          </cell>
          <cell r="E1411">
            <v>2318</v>
          </cell>
          <cell r="F1411">
            <v>1185</v>
          </cell>
          <cell r="G1411">
            <v>3001</v>
          </cell>
        </row>
        <row r="1412">
          <cell r="B1412">
            <v>28021</v>
          </cell>
          <cell r="C1412" t="str">
            <v>Claiborne County</v>
          </cell>
          <cell r="D1412">
            <v>3711</v>
          </cell>
          <cell r="E1412">
            <v>930</v>
          </cell>
          <cell r="F1412">
            <v>3772</v>
          </cell>
          <cell r="G1412">
            <v>603</v>
          </cell>
        </row>
        <row r="1413">
          <cell r="B1413">
            <v>28023</v>
          </cell>
          <cell r="C1413" t="str">
            <v>Clarke County</v>
          </cell>
          <cell r="D1413">
            <v>2705</v>
          </cell>
          <cell r="E1413">
            <v>4352</v>
          </cell>
          <cell r="F1413">
            <v>2838</v>
          </cell>
          <cell r="G1413">
            <v>5417</v>
          </cell>
        </row>
        <row r="1414">
          <cell r="B1414">
            <v>28025</v>
          </cell>
          <cell r="C1414" t="str">
            <v>Clay County</v>
          </cell>
          <cell r="D1414">
            <v>5852</v>
          </cell>
          <cell r="E1414">
            <v>3656</v>
          </cell>
          <cell r="F1414">
            <v>5844</v>
          </cell>
          <cell r="G1414">
            <v>4181</v>
          </cell>
        </row>
        <row r="1415">
          <cell r="B1415">
            <v>28027</v>
          </cell>
          <cell r="C1415" t="str">
            <v>Coahoma County</v>
          </cell>
          <cell r="D1415">
            <v>6128</v>
          </cell>
          <cell r="E1415">
            <v>3634</v>
          </cell>
          <cell r="F1415">
            <v>6020</v>
          </cell>
          <cell r="G1415">
            <v>2375</v>
          </cell>
        </row>
        <row r="1416">
          <cell r="B1416">
            <v>28029</v>
          </cell>
          <cell r="C1416" t="str">
            <v>Copiah County</v>
          </cell>
          <cell r="D1416">
            <v>6284</v>
          </cell>
          <cell r="E1416">
            <v>5274</v>
          </cell>
          <cell r="F1416">
            <v>6470</v>
          </cell>
          <cell r="G1416">
            <v>6250</v>
          </cell>
        </row>
        <row r="1417">
          <cell r="B1417">
            <v>28031</v>
          </cell>
          <cell r="C1417" t="str">
            <v>Covington County</v>
          </cell>
          <cell r="D1417">
            <v>3354</v>
          </cell>
          <cell r="E1417">
            <v>5052</v>
          </cell>
          <cell r="F1417">
            <v>3416</v>
          </cell>
          <cell r="G1417">
            <v>5854</v>
          </cell>
        </row>
        <row r="1418">
          <cell r="B1418">
            <v>28033</v>
          </cell>
          <cell r="C1418" t="str">
            <v>DeSoto County</v>
          </cell>
          <cell r="D1418">
            <v>31938</v>
          </cell>
          <cell r="E1418">
            <v>49912</v>
          </cell>
          <cell r="F1418">
            <v>28265</v>
          </cell>
          <cell r="G1418">
            <v>46462</v>
          </cell>
        </row>
        <row r="1419">
          <cell r="B1419">
            <v>28035</v>
          </cell>
          <cell r="C1419" t="str">
            <v>Forrest County</v>
          </cell>
          <cell r="D1419">
            <v>13963</v>
          </cell>
          <cell r="E1419">
            <v>15003</v>
          </cell>
          <cell r="F1419">
            <v>13755</v>
          </cell>
          <cell r="G1419">
            <v>17290</v>
          </cell>
        </row>
        <row r="1420">
          <cell r="B1420">
            <v>28037</v>
          </cell>
          <cell r="C1420" t="str">
            <v>Franklin County</v>
          </cell>
          <cell r="D1420">
            <v>1486</v>
          </cell>
          <cell r="E1420">
            <v>2348</v>
          </cell>
          <cell r="F1420">
            <v>1480</v>
          </cell>
          <cell r="G1420">
            <v>2923</v>
          </cell>
        </row>
        <row r="1421">
          <cell r="B1421">
            <v>28039</v>
          </cell>
          <cell r="C1421" t="str">
            <v>George County</v>
          </cell>
          <cell r="D1421">
            <v>1413</v>
          </cell>
          <cell r="E1421">
            <v>9467</v>
          </cell>
          <cell r="F1421">
            <v>1218</v>
          </cell>
          <cell r="G1421">
            <v>9713</v>
          </cell>
        </row>
        <row r="1422">
          <cell r="B1422">
            <v>28041</v>
          </cell>
          <cell r="C1422" t="str">
            <v>Greene County</v>
          </cell>
          <cell r="D1422">
            <v>1099</v>
          </cell>
          <cell r="E1422">
            <v>4282</v>
          </cell>
          <cell r="F1422">
            <v>966</v>
          </cell>
          <cell r="G1422">
            <v>4794</v>
          </cell>
        </row>
        <row r="1423">
          <cell r="B1423">
            <v>28043</v>
          </cell>
          <cell r="C1423" t="str">
            <v>Grenada County</v>
          </cell>
          <cell r="D1423">
            <v>4677</v>
          </cell>
          <cell r="E1423">
            <v>5443</v>
          </cell>
          <cell r="F1423">
            <v>4734</v>
          </cell>
          <cell r="G1423">
            <v>6081</v>
          </cell>
        </row>
        <row r="1424">
          <cell r="B1424">
            <v>28045</v>
          </cell>
          <cell r="C1424" t="str">
            <v>Hancock County</v>
          </cell>
          <cell r="D1424">
            <v>4263</v>
          </cell>
          <cell r="E1424">
            <v>16733</v>
          </cell>
          <cell r="F1424">
            <v>4504</v>
          </cell>
          <cell r="G1424">
            <v>16132</v>
          </cell>
        </row>
        <row r="1425">
          <cell r="B1425">
            <v>28047</v>
          </cell>
          <cell r="C1425" t="str">
            <v>Harrison County</v>
          </cell>
          <cell r="D1425">
            <v>27612</v>
          </cell>
          <cell r="E1425">
            <v>42767</v>
          </cell>
          <cell r="F1425">
            <v>27728</v>
          </cell>
          <cell r="G1425">
            <v>46822</v>
          </cell>
        </row>
        <row r="1426">
          <cell r="B1426">
            <v>28049</v>
          </cell>
          <cell r="C1426" t="str">
            <v>Hinds County</v>
          </cell>
          <cell r="D1426">
            <v>75444</v>
          </cell>
          <cell r="E1426">
            <v>33866</v>
          </cell>
          <cell r="F1426">
            <v>73550</v>
          </cell>
          <cell r="G1426">
            <v>25141</v>
          </cell>
        </row>
        <row r="1427">
          <cell r="B1427">
            <v>28051</v>
          </cell>
          <cell r="C1427" t="str">
            <v>Holmes County</v>
          </cell>
          <cell r="D1427">
            <v>6394</v>
          </cell>
          <cell r="E1427">
            <v>2098</v>
          </cell>
          <cell r="F1427">
            <v>6588</v>
          </cell>
          <cell r="G1427">
            <v>1369</v>
          </cell>
        </row>
        <row r="1428">
          <cell r="B1428">
            <v>28053</v>
          </cell>
          <cell r="C1428" t="str">
            <v>Humphreys County</v>
          </cell>
          <cell r="D1428">
            <v>2979</v>
          </cell>
          <cell r="E1428">
            <v>1583</v>
          </cell>
          <cell r="F1428">
            <v>3016</v>
          </cell>
          <cell r="G1428">
            <v>1118</v>
          </cell>
        </row>
        <row r="1429">
          <cell r="B1429">
            <v>28055</v>
          </cell>
          <cell r="C1429" t="str">
            <v>Issaquena County</v>
          </cell>
          <cell r="D1429">
            <v>430</v>
          </cell>
          <cell r="E1429">
            <v>381</v>
          </cell>
          <cell r="F1429">
            <v>355</v>
          </cell>
          <cell r="G1429">
            <v>308</v>
          </cell>
        </row>
        <row r="1430">
          <cell r="B1430">
            <v>28057</v>
          </cell>
          <cell r="C1430" t="str">
            <v>Itawamba County</v>
          </cell>
          <cell r="D1430">
            <v>1733</v>
          </cell>
          <cell r="E1430">
            <v>9160</v>
          </cell>
          <cell r="F1430">
            <v>1249</v>
          </cell>
          <cell r="G1430">
            <v>9438</v>
          </cell>
        </row>
        <row r="1431">
          <cell r="B1431">
            <v>28059</v>
          </cell>
          <cell r="C1431" t="str">
            <v>Jackson County</v>
          </cell>
          <cell r="D1431">
            <v>16850</v>
          </cell>
          <cell r="E1431">
            <v>34551</v>
          </cell>
          <cell r="F1431">
            <v>17375</v>
          </cell>
          <cell r="G1431">
            <v>36295</v>
          </cell>
        </row>
        <row r="1432">
          <cell r="B1432">
            <v>28061</v>
          </cell>
          <cell r="C1432" t="str">
            <v>Jasper County</v>
          </cell>
          <cell r="D1432">
            <v>4316</v>
          </cell>
          <cell r="E1432">
            <v>3459</v>
          </cell>
          <cell r="F1432">
            <v>4341</v>
          </cell>
          <cell r="G1432">
            <v>4302</v>
          </cell>
        </row>
        <row r="1433">
          <cell r="B1433">
            <v>28063</v>
          </cell>
          <cell r="C1433" t="str">
            <v>Jefferson County</v>
          </cell>
          <cell r="D1433">
            <v>3223</v>
          </cell>
          <cell r="E1433">
            <v>712</v>
          </cell>
          <cell r="F1433">
            <v>3327</v>
          </cell>
          <cell r="G1433">
            <v>531</v>
          </cell>
        </row>
        <row r="1434">
          <cell r="B1434">
            <v>28065</v>
          </cell>
          <cell r="C1434" t="str">
            <v>Jefferson Davis County</v>
          </cell>
          <cell r="D1434">
            <v>3508</v>
          </cell>
          <cell r="E1434">
            <v>2287</v>
          </cell>
          <cell r="F1434">
            <v>3599</v>
          </cell>
          <cell r="G1434">
            <v>2534</v>
          </cell>
        </row>
        <row r="1435">
          <cell r="B1435">
            <v>28067</v>
          </cell>
          <cell r="C1435" t="str">
            <v>Jones County</v>
          </cell>
          <cell r="D1435">
            <v>8122</v>
          </cell>
          <cell r="E1435">
            <v>18365</v>
          </cell>
          <cell r="F1435">
            <v>8517</v>
          </cell>
          <cell r="G1435">
            <v>21226</v>
          </cell>
        </row>
        <row r="1436">
          <cell r="B1436">
            <v>28069</v>
          </cell>
          <cell r="C1436" t="str">
            <v>Kemper County</v>
          </cell>
          <cell r="D1436">
            <v>2840</v>
          </cell>
          <cell r="E1436">
            <v>1826</v>
          </cell>
          <cell r="F1436">
            <v>2887</v>
          </cell>
          <cell r="G1436">
            <v>1787</v>
          </cell>
        </row>
        <row r="1437">
          <cell r="B1437">
            <v>28071</v>
          </cell>
          <cell r="C1437" t="str">
            <v>Lafayette County</v>
          </cell>
          <cell r="D1437">
            <v>10609</v>
          </cell>
          <cell r="E1437">
            <v>13079</v>
          </cell>
          <cell r="F1437">
            <v>10070</v>
          </cell>
          <cell r="G1437">
            <v>12949</v>
          </cell>
        </row>
        <row r="1438">
          <cell r="B1438">
            <v>28073</v>
          </cell>
          <cell r="C1438" t="str">
            <v>Lamar County</v>
          </cell>
          <cell r="D1438">
            <v>7816</v>
          </cell>
          <cell r="E1438">
            <v>21764</v>
          </cell>
          <cell r="F1438">
            <v>7340</v>
          </cell>
          <cell r="G1438">
            <v>20704</v>
          </cell>
        </row>
        <row r="1439">
          <cell r="B1439">
            <v>28075</v>
          </cell>
          <cell r="C1439" t="str">
            <v>Lauderdale County</v>
          </cell>
          <cell r="D1439">
            <v>12609</v>
          </cell>
          <cell r="E1439">
            <v>16611</v>
          </cell>
          <cell r="F1439">
            <v>12960</v>
          </cell>
          <cell r="G1439">
            <v>17967</v>
          </cell>
        </row>
        <row r="1440">
          <cell r="B1440">
            <v>28077</v>
          </cell>
          <cell r="C1440" t="str">
            <v>Lawrence County</v>
          </cell>
          <cell r="D1440">
            <v>2301</v>
          </cell>
          <cell r="E1440">
            <v>3698</v>
          </cell>
          <cell r="F1440">
            <v>2260</v>
          </cell>
          <cell r="G1440">
            <v>4285</v>
          </cell>
        </row>
        <row r="1441">
          <cell r="B1441">
            <v>28079</v>
          </cell>
          <cell r="C1441" t="str">
            <v>Leake County</v>
          </cell>
          <cell r="D1441">
            <v>3720</v>
          </cell>
          <cell r="E1441">
            <v>3961</v>
          </cell>
          <cell r="F1441">
            <v>3897</v>
          </cell>
          <cell r="G1441">
            <v>5228</v>
          </cell>
        </row>
        <row r="1442">
          <cell r="B1442">
            <v>28081</v>
          </cell>
          <cell r="C1442" t="str">
            <v>Lee County</v>
          </cell>
          <cell r="D1442">
            <v>11693</v>
          </cell>
          <cell r="E1442">
            <v>24303</v>
          </cell>
          <cell r="F1442">
            <v>12189</v>
          </cell>
          <cell r="G1442">
            <v>24207</v>
          </cell>
        </row>
        <row r="1443">
          <cell r="B1443">
            <v>28083</v>
          </cell>
          <cell r="C1443" t="str">
            <v>Leflore County</v>
          </cell>
          <cell r="D1443">
            <v>7386</v>
          </cell>
          <cell r="E1443">
            <v>4540</v>
          </cell>
          <cell r="F1443">
            <v>7648</v>
          </cell>
          <cell r="G1443">
            <v>3129</v>
          </cell>
        </row>
        <row r="1444">
          <cell r="B1444">
            <v>28085</v>
          </cell>
          <cell r="C1444" t="str">
            <v>Lincoln County</v>
          </cell>
          <cell r="D1444">
            <v>4947</v>
          </cell>
          <cell r="E1444">
            <v>9633</v>
          </cell>
          <cell r="F1444">
            <v>5040</v>
          </cell>
          <cell r="G1444">
            <v>11596</v>
          </cell>
        </row>
        <row r="1445">
          <cell r="B1445">
            <v>28087</v>
          </cell>
          <cell r="C1445" t="str">
            <v>Lowndes County</v>
          </cell>
          <cell r="D1445">
            <v>13491</v>
          </cell>
          <cell r="E1445">
            <v>12824</v>
          </cell>
          <cell r="F1445">
            <v>13087</v>
          </cell>
          <cell r="G1445">
            <v>13800</v>
          </cell>
        </row>
        <row r="1446">
          <cell r="B1446">
            <v>28089</v>
          </cell>
          <cell r="C1446" t="str">
            <v>Madison County</v>
          </cell>
          <cell r="D1446">
            <v>26376</v>
          </cell>
          <cell r="E1446">
            <v>33328</v>
          </cell>
          <cell r="F1446">
            <v>24440</v>
          </cell>
          <cell r="G1446">
            <v>31091</v>
          </cell>
        </row>
        <row r="1447">
          <cell r="B1447">
            <v>28091</v>
          </cell>
          <cell r="C1447" t="str">
            <v>Marion County</v>
          </cell>
          <cell r="D1447">
            <v>3857</v>
          </cell>
          <cell r="E1447">
            <v>6883</v>
          </cell>
          <cell r="F1447">
            <v>3787</v>
          </cell>
          <cell r="G1447">
            <v>8273</v>
          </cell>
        </row>
        <row r="1448">
          <cell r="B1448">
            <v>28093</v>
          </cell>
          <cell r="C1448" t="str">
            <v>Marshall County</v>
          </cell>
          <cell r="D1448">
            <v>8072</v>
          </cell>
          <cell r="E1448">
            <v>7310</v>
          </cell>
          <cell r="F1448">
            <v>8057</v>
          </cell>
          <cell r="G1448">
            <v>7566</v>
          </cell>
        </row>
        <row r="1449">
          <cell r="B1449">
            <v>28095</v>
          </cell>
          <cell r="C1449" t="str">
            <v>Monroe County</v>
          </cell>
          <cell r="D1449">
            <v>5752</v>
          </cell>
          <cell r="E1449">
            <v>9591</v>
          </cell>
          <cell r="F1449">
            <v>5874</v>
          </cell>
          <cell r="G1449">
            <v>11177</v>
          </cell>
        </row>
        <row r="1450">
          <cell r="B1450">
            <v>28097</v>
          </cell>
          <cell r="C1450" t="str">
            <v>Montgomery County</v>
          </cell>
          <cell r="D1450">
            <v>2109</v>
          </cell>
          <cell r="E1450">
            <v>2319</v>
          </cell>
          <cell r="F1450">
            <v>2121</v>
          </cell>
          <cell r="G1450">
            <v>2917</v>
          </cell>
        </row>
        <row r="1451">
          <cell r="B1451">
            <v>28099</v>
          </cell>
          <cell r="C1451" t="str">
            <v>Neshoba County</v>
          </cell>
          <cell r="D1451">
            <v>2987</v>
          </cell>
          <cell r="E1451">
            <v>6676</v>
          </cell>
          <cell r="F1451">
            <v>3260</v>
          </cell>
          <cell r="G1451">
            <v>8320</v>
          </cell>
        </row>
        <row r="1452">
          <cell r="B1452">
            <v>28101</v>
          </cell>
          <cell r="C1452" t="str">
            <v>Newton County</v>
          </cell>
          <cell r="D1452">
            <v>2861</v>
          </cell>
          <cell r="E1452">
            <v>5448</v>
          </cell>
          <cell r="F1452">
            <v>3075</v>
          </cell>
          <cell r="G1452">
            <v>6997</v>
          </cell>
        </row>
        <row r="1453">
          <cell r="B1453">
            <v>28103</v>
          </cell>
          <cell r="C1453" t="str">
            <v>Noxubee County</v>
          </cell>
          <cell r="D1453">
            <v>4067</v>
          </cell>
          <cell r="E1453">
            <v>1639</v>
          </cell>
          <cell r="F1453">
            <v>4040</v>
          </cell>
          <cell r="G1453">
            <v>1240</v>
          </cell>
        </row>
        <row r="1454">
          <cell r="B1454">
            <v>28105</v>
          </cell>
          <cell r="C1454" t="str">
            <v>Oktibbeha County</v>
          </cell>
          <cell r="D1454">
            <v>10518</v>
          </cell>
          <cell r="E1454">
            <v>8376</v>
          </cell>
          <cell r="F1454">
            <v>10299</v>
          </cell>
          <cell r="G1454">
            <v>9004</v>
          </cell>
        </row>
        <row r="1455">
          <cell r="B1455">
            <v>28107</v>
          </cell>
          <cell r="C1455" t="str">
            <v>Panola County</v>
          </cell>
          <cell r="D1455">
            <v>7339</v>
          </cell>
          <cell r="E1455">
            <v>7057</v>
          </cell>
          <cell r="F1455">
            <v>7403</v>
          </cell>
          <cell r="G1455">
            <v>8060</v>
          </cell>
        </row>
        <row r="1456">
          <cell r="B1456">
            <v>28109</v>
          </cell>
          <cell r="C1456" t="str">
            <v>Pearl River County</v>
          </cell>
          <cell r="D1456">
            <v>4040</v>
          </cell>
          <cell r="E1456">
            <v>19499</v>
          </cell>
          <cell r="F1456">
            <v>4148</v>
          </cell>
          <cell r="G1456">
            <v>19595</v>
          </cell>
        </row>
        <row r="1457">
          <cell r="B1457">
            <v>28111</v>
          </cell>
          <cell r="C1457" t="str">
            <v>Perry County</v>
          </cell>
          <cell r="D1457">
            <v>1353</v>
          </cell>
          <cell r="E1457">
            <v>4046</v>
          </cell>
          <cell r="F1457">
            <v>1362</v>
          </cell>
          <cell r="G1457">
            <v>4500</v>
          </cell>
        </row>
        <row r="1458">
          <cell r="B1458">
            <v>28113</v>
          </cell>
          <cell r="C1458" t="str">
            <v>Pike County</v>
          </cell>
          <cell r="D1458">
            <v>8600</v>
          </cell>
          <cell r="E1458">
            <v>7349</v>
          </cell>
          <cell r="F1458">
            <v>8646</v>
          </cell>
          <cell r="G1458">
            <v>8479</v>
          </cell>
        </row>
        <row r="1459">
          <cell r="B1459">
            <v>28115</v>
          </cell>
          <cell r="C1459" t="str">
            <v>Pontotoc County</v>
          </cell>
          <cell r="D1459">
            <v>2571</v>
          </cell>
          <cell r="E1459">
            <v>11583</v>
          </cell>
          <cell r="F1459">
            <v>2614</v>
          </cell>
          <cell r="G1459">
            <v>11550</v>
          </cell>
        </row>
        <row r="1460">
          <cell r="B1460">
            <v>28117</v>
          </cell>
          <cell r="C1460" t="str">
            <v>Prentiss County</v>
          </cell>
          <cell r="D1460">
            <v>2427</v>
          </cell>
          <cell r="E1460">
            <v>7945</v>
          </cell>
          <cell r="F1460">
            <v>2153</v>
          </cell>
          <cell r="G1460">
            <v>8370</v>
          </cell>
        </row>
        <row r="1461">
          <cell r="B1461">
            <v>28119</v>
          </cell>
          <cell r="C1461" t="str">
            <v>Quitman County</v>
          </cell>
          <cell r="D1461">
            <v>2196</v>
          </cell>
          <cell r="E1461">
            <v>1573</v>
          </cell>
          <cell r="F1461">
            <v>2150</v>
          </cell>
          <cell r="G1461">
            <v>1026</v>
          </cell>
        </row>
        <row r="1462">
          <cell r="B1462">
            <v>28121</v>
          </cell>
          <cell r="C1462" t="str">
            <v>Rankin County</v>
          </cell>
          <cell r="D1462">
            <v>20123</v>
          </cell>
          <cell r="E1462">
            <v>53090</v>
          </cell>
          <cell r="F1462">
            <v>18847</v>
          </cell>
          <cell r="G1462">
            <v>50895</v>
          </cell>
        </row>
        <row r="1463">
          <cell r="B1463">
            <v>28123</v>
          </cell>
          <cell r="C1463" t="str">
            <v>Scott County</v>
          </cell>
          <cell r="D1463">
            <v>4259</v>
          </cell>
          <cell r="E1463">
            <v>5286</v>
          </cell>
          <cell r="F1463">
            <v>4330</v>
          </cell>
          <cell r="G1463">
            <v>6285</v>
          </cell>
        </row>
        <row r="1464">
          <cell r="B1464">
            <v>28125</v>
          </cell>
          <cell r="C1464" t="str">
            <v>Sharkey County</v>
          </cell>
          <cell r="D1464">
            <v>1491</v>
          </cell>
          <cell r="E1464">
            <v>983</v>
          </cell>
          <cell r="F1464">
            <v>1465</v>
          </cell>
          <cell r="G1464">
            <v>688</v>
          </cell>
        </row>
        <row r="1465">
          <cell r="B1465">
            <v>28127</v>
          </cell>
          <cell r="C1465" t="str">
            <v>Simpson County</v>
          </cell>
          <cell r="D1465">
            <v>3906</v>
          </cell>
          <cell r="E1465">
            <v>6551</v>
          </cell>
          <cell r="F1465">
            <v>4037</v>
          </cell>
          <cell r="G1465">
            <v>7635</v>
          </cell>
        </row>
        <row r="1466">
          <cell r="B1466">
            <v>28129</v>
          </cell>
          <cell r="C1466" t="str">
            <v>Smith County</v>
          </cell>
          <cell r="D1466">
            <v>1670</v>
          </cell>
          <cell r="E1466">
            <v>5308</v>
          </cell>
          <cell r="F1466">
            <v>1791</v>
          </cell>
          <cell r="G1466">
            <v>6458</v>
          </cell>
        </row>
        <row r="1467">
          <cell r="B1467">
            <v>28131</v>
          </cell>
          <cell r="C1467" t="str">
            <v>Stone County</v>
          </cell>
          <cell r="D1467">
            <v>1722</v>
          </cell>
          <cell r="E1467">
            <v>5742</v>
          </cell>
          <cell r="F1467">
            <v>1802</v>
          </cell>
          <cell r="G1467">
            <v>5964</v>
          </cell>
        </row>
        <row r="1468">
          <cell r="B1468">
            <v>28133</v>
          </cell>
          <cell r="C1468" t="str">
            <v>Sunflower County</v>
          </cell>
          <cell r="D1468">
            <v>6754</v>
          </cell>
          <cell r="E1468">
            <v>3642</v>
          </cell>
          <cell r="F1468">
            <v>6781</v>
          </cell>
          <cell r="G1468">
            <v>2799</v>
          </cell>
        </row>
        <row r="1469">
          <cell r="B1469">
            <v>28135</v>
          </cell>
          <cell r="C1469" t="str">
            <v>Tallahatchie County</v>
          </cell>
          <cell r="D1469">
            <v>3108</v>
          </cell>
          <cell r="E1469">
            <v>2322</v>
          </cell>
          <cell r="F1469">
            <v>3105</v>
          </cell>
          <cell r="G1469">
            <v>2488</v>
          </cell>
        </row>
        <row r="1470">
          <cell r="B1470">
            <v>28137</v>
          </cell>
          <cell r="C1470" t="str">
            <v>Tate County</v>
          </cell>
          <cell r="D1470">
            <v>4110</v>
          </cell>
          <cell r="E1470">
            <v>8365</v>
          </cell>
          <cell r="F1470">
            <v>4183</v>
          </cell>
          <cell r="G1470">
            <v>8707</v>
          </cell>
        </row>
        <row r="1471">
          <cell r="B1471">
            <v>28139</v>
          </cell>
          <cell r="C1471" t="str">
            <v>Tippah County</v>
          </cell>
          <cell r="D1471">
            <v>2207</v>
          </cell>
          <cell r="E1471">
            <v>7552</v>
          </cell>
          <cell r="F1471">
            <v>1937</v>
          </cell>
          <cell r="G1471">
            <v>8054</v>
          </cell>
        </row>
        <row r="1472">
          <cell r="B1472">
            <v>28141</v>
          </cell>
          <cell r="C1472" t="str">
            <v>Tishomingo County</v>
          </cell>
          <cell r="D1472">
            <v>1498</v>
          </cell>
          <cell r="E1472">
            <v>7652</v>
          </cell>
          <cell r="F1472">
            <v>1059</v>
          </cell>
          <cell r="G1472">
            <v>7933</v>
          </cell>
        </row>
        <row r="1473">
          <cell r="B1473">
            <v>28143</v>
          </cell>
          <cell r="C1473" t="str">
            <v>Tunica County</v>
          </cell>
          <cell r="D1473">
            <v>2512</v>
          </cell>
          <cell r="E1473">
            <v>878</v>
          </cell>
          <cell r="F1473">
            <v>2580</v>
          </cell>
          <cell r="G1473">
            <v>926</v>
          </cell>
        </row>
        <row r="1474">
          <cell r="B1474">
            <v>28145</v>
          </cell>
          <cell r="C1474" t="str">
            <v>Union County</v>
          </cell>
          <cell r="D1474">
            <v>2477</v>
          </cell>
          <cell r="E1474">
            <v>9681</v>
          </cell>
          <cell r="F1474">
            <v>2160</v>
          </cell>
          <cell r="G1474">
            <v>10373</v>
          </cell>
        </row>
        <row r="1475">
          <cell r="B1475">
            <v>28147</v>
          </cell>
          <cell r="C1475" t="str">
            <v>Walthall County</v>
          </cell>
          <cell r="D1475">
            <v>2720</v>
          </cell>
          <cell r="E1475">
            <v>3316</v>
          </cell>
          <cell r="F1475">
            <v>2835</v>
          </cell>
          <cell r="G1475">
            <v>4220</v>
          </cell>
        </row>
        <row r="1476">
          <cell r="B1476">
            <v>28149</v>
          </cell>
          <cell r="C1476" t="str">
            <v>Warren County</v>
          </cell>
          <cell r="D1476">
            <v>10237</v>
          </cell>
          <cell r="E1476">
            <v>10125</v>
          </cell>
          <cell r="F1476">
            <v>10442</v>
          </cell>
          <cell r="G1476">
            <v>10365</v>
          </cell>
        </row>
        <row r="1477">
          <cell r="B1477">
            <v>28151</v>
          </cell>
          <cell r="C1477" t="str">
            <v>Washington County</v>
          </cell>
          <cell r="D1477">
            <v>12252</v>
          </cell>
          <cell r="E1477">
            <v>6448</v>
          </cell>
          <cell r="F1477">
            <v>12503</v>
          </cell>
          <cell r="G1477">
            <v>5300</v>
          </cell>
        </row>
        <row r="1478">
          <cell r="B1478">
            <v>28153</v>
          </cell>
          <cell r="C1478" t="str">
            <v>Wayne County</v>
          </cell>
          <cell r="D1478">
            <v>3578</v>
          </cell>
          <cell r="E1478">
            <v>5292</v>
          </cell>
          <cell r="F1478">
            <v>3624</v>
          </cell>
          <cell r="G1478">
            <v>6307</v>
          </cell>
        </row>
        <row r="1479">
          <cell r="B1479">
            <v>28155</v>
          </cell>
          <cell r="C1479" t="str">
            <v>Webster County</v>
          </cell>
          <cell r="D1479">
            <v>1148</v>
          </cell>
          <cell r="E1479">
            <v>3215</v>
          </cell>
          <cell r="F1479">
            <v>1043</v>
          </cell>
          <cell r="G1479">
            <v>4291</v>
          </cell>
        </row>
        <row r="1480">
          <cell r="B1480">
            <v>28157</v>
          </cell>
          <cell r="C1480" t="str">
            <v>Wilkinson County</v>
          </cell>
          <cell r="D1480">
            <v>2750</v>
          </cell>
          <cell r="E1480">
            <v>1337</v>
          </cell>
          <cell r="F1480">
            <v>2749</v>
          </cell>
          <cell r="G1480">
            <v>1324</v>
          </cell>
        </row>
        <row r="1481">
          <cell r="B1481">
            <v>28159</v>
          </cell>
          <cell r="C1481" t="str">
            <v>Winston County</v>
          </cell>
          <cell r="D1481">
            <v>4032</v>
          </cell>
          <cell r="E1481">
            <v>4516</v>
          </cell>
          <cell r="F1481">
            <v>4040</v>
          </cell>
          <cell r="G1481">
            <v>5112</v>
          </cell>
        </row>
        <row r="1482">
          <cell r="B1482">
            <v>28161</v>
          </cell>
          <cell r="C1482" t="str">
            <v>Yalobusha County</v>
          </cell>
          <cell r="D1482">
            <v>2744</v>
          </cell>
          <cell r="E1482">
            <v>2936</v>
          </cell>
          <cell r="F1482">
            <v>2785</v>
          </cell>
          <cell r="G1482">
            <v>3671</v>
          </cell>
        </row>
        <row r="1483">
          <cell r="B1483">
            <v>28163</v>
          </cell>
          <cell r="C1483" t="str">
            <v>Yazoo County</v>
          </cell>
          <cell r="D1483">
            <v>5509</v>
          </cell>
          <cell r="E1483">
            <v>4759</v>
          </cell>
          <cell r="F1483">
            <v>5496</v>
          </cell>
          <cell r="G1483">
            <v>4832</v>
          </cell>
        </row>
        <row r="1484">
          <cell r="B1484">
            <v>29001</v>
          </cell>
          <cell r="C1484" t="str">
            <v>Adair County</v>
          </cell>
          <cell r="D1484">
            <v>3807</v>
          </cell>
          <cell r="E1484">
            <v>5797</v>
          </cell>
          <cell r="F1484">
            <v>3710</v>
          </cell>
          <cell r="G1484">
            <v>6413</v>
          </cell>
        </row>
        <row r="1485">
          <cell r="B1485">
            <v>29003</v>
          </cell>
          <cell r="C1485" t="str">
            <v>Andrew County</v>
          </cell>
          <cell r="D1485">
            <v>2648</v>
          </cell>
          <cell r="E1485">
            <v>7534</v>
          </cell>
          <cell r="F1485">
            <v>2351</v>
          </cell>
          <cell r="G1485">
            <v>7255</v>
          </cell>
        </row>
        <row r="1486">
          <cell r="B1486">
            <v>29005</v>
          </cell>
          <cell r="C1486" t="str">
            <v>Atchison County</v>
          </cell>
          <cell r="D1486">
            <v>679</v>
          </cell>
          <cell r="E1486">
            <v>2010</v>
          </cell>
          <cell r="F1486">
            <v>564</v>
          </cell>
          <cell r="G1486">
            <v>2199</v>
          </cell>
        </row>
        <row r="1487">
          <cell r="B1487">
            <v>29007</v>
          </cell>
          <cell r="C1487" t="str">
            <v>Audrain County</v>
          </cell>
          <cell r="D1487">
            <v>3222</v>
          </cell>
          <cell r="E1487">
            <v>6816</v>
          </cell>
          <cell r="F1487">
            <v>2704</v>
          </cell>
          <cell r="G1487">
            <v>7732</v>
          </cell>
        </row>
        <row r="1488">
          <cell r="B1488">
            <v>29009</v>
          </cell>
          <cell r="C1488" t="str">
            <v>Barry County</v>
          </cell>
          <cell r="D1488">
            <v>3866</v>
          </cell>
          <cell r="E1488">
            <v>12535</v>
          </cell>
          <cell r="F1488">
            <v>2948</v>
          </cell>
          <cell r="G1488">
            <v>12425</v>
          </cell>
        </row>
        <row r="1489">
          <cell r="B1489">
            <v>29011</v>
          </cell>
          <cell r="C1489" t="str">
            <v>Barton County</v>
          </cell>
          <cell r="D1489">
            <v>1162</v>
          </cell>
          <cell r="E1489">
            <v>4710</v>
          </cell>
          <cell r="F1489">
            <v>844</v>
          </cell>
          <cell r="G1489">
            <v>5168</v>
          </cell>
        </row>
        <row r="1490">
          <cell r="B1490">
            <v>29013</v>
          </cell>
          <cell r="C1490" t="str">
            <v>Bates County</v>
          </cell>
          <cell r="D1490">
            <v>2206</v>
          </cell>
          <cell r="E1490">
            <v>5723</v>
          </cell>
          <cell r="F1490">
            <v>1672</v>
          </cell>
          <cell r="G1490">
            <v>6597</v>
          </cell>
        </row>
        <row r="1491">
          <cell r="B1491">
            <v>29015</v>
          </cell>
          <cell r="C1491" t="str">
            <v>Benton County</v>
          </cell>
          <cell r="D1491">
            <v>2339</v>
          </cell>
          <cell r="E1491">
            <v>8900</v>
          </cell>
          <cell r="F1491">
            <v>2180</v>
          </cell>
          <cell r="G1491">
            <v>8109</v>
          </cell>
        </row>
        <row r="1492">
          <cell r="B1492">
            <v>29017</v>
          </cell>
          <cell r="C1492" t="str">
            <v>Bollinger County</v>
          </cell>
          <cell r="D1492">
            <v>1072</v>
          </cell>
          <cell r="E1492">
            <v>5242</v>
          </cell>
          <cell r="F1492">
            <v>750</v>
          </cell>
          <cell r="G1492">
            <v>5167</v>
          </cell>
        </row>
        <row r="1493">
          <cell r="B1493">
            <v>29019</v>
          </cell>
          <cell r="C1493" t="str">
            <v>Boone County</v>
          </cell>
          <cell r="D1493">
            <v>52956</v>
          </cell>
          <cell r="E1493">
            <v>39182</v>
          </cell>
          <cell r="F1493">
            <v>50064</v>
          </cell>
          <cell r="G1493">
            <v>38646</v>
          </cell>
        </row>
        <row r="1494">
          <cell r="B1494">
            <v>29021</v>
          </cell>
          <cell r="C1494" t="str">
            <v>Buchanan County</v>
          </cell>
          <cell r="D1494">
            <v>15621</v>
          </cell>
          <cell r="E1494">
            <v>18590</v>
          </cell>
          <cell r="F1494">
            <v>13445</v>
          </cell>
          <cell r="G1494">
            <v>22450</v>
          </cell>
        </row>
        <row r="1495">
          <cell r="B1495">
            <v>29023</v>
          </cell>
          <cell r="C1495" t="str">
            <v>Butler County</v>
          </cell>
          <cell r="D1495">
            <v>4664</v>
          </cell>
          <cell r="E1495">
            <v>14263</v>
          </cell>
          <cell r="F1495">
            <v>3301</v>
          </cell>
          <cell r="G1495">
            <v>14602</v>
          </cell>
        </row>
        <row r="1496">
          <cell r="B1496">
            <v>29025</v>
          </cell>
          <cell r="C1496" t="str">
            <v>Caldwell County</v>
          </cell>
          <cell r="D1496">
            <v>1350</v>
          </cell>
          <cell r="E1496">
            <v>3209</v>
          </cell>
          <cell r="F1496">
            <v>897</v>
          </cell>
          <cell r="G1496">
            <v>3725</v>
          </cell>
        </row>
        <row r="1497">
          <cell r="B1497">
            <v>29027</v>
          </cell>
          <cell r="C1497" t="str">
            <v>Callaway County</v>
          </cell>
          <cell r="D1497">
            <v>5702</v>
          </cell>
          <cell r="E1497">
            <v>15656</v>
          </cell>
          <cell r="F1497">
            <v>5870</v>
          </cell>
          <cell r="G1497">
            <v>14815</v>
          </cell>
        </row>
        <row r="1498">
          <cell r="B1498">
            <v>29029</v>
          </cell>
          <cell r="C1498" t="str">
            <v>Camden County</v>
          </cell>
          <cell r="D1498">
            <v>5627</v>
          </cell>
          <cell r="E1498">
            <v>20686</v>
          </cell>
          <cell r="F1498">
            <v>5652</v>
          </cell>
          <cell r="G1498">
            <v>18850</v>
          </cell>
        </row>
        <row r="1499">
          <cell r="B1499">
            <v>29031</v>
          </cell>
          <cell r="C1499" t="str">
            <v>Cape Girardeau County</v>
          </cell>
          <cell r="D1499">
            <v>9405</v>
          </cell>
          <cell r="E1499">
            <v>29937</v>
          </cell>
          <cell r="F1499">
            <v>10760</v>
          </cell>
          <cell r="G1499">
            <v>28907</v>
          </cell>
        </row>
        <row r="1500">
          <cell r="B1500">
            <v>29033</v>
          </cell>
          <cell r="C1500" t="str">
            <v>Carroll County</v>
          </cell>
          <cell r="D1500">
            <v>1024</v>
          </cell>
          <cell r="E1500">
            <v>3287</v>
          </cell>
          <cell r="F1500">
            <v>786</v>
          </cell>
          <cell r="G1500">
            <v>3706</v>
          </cell>
        </row>
        <row r="1501">
          <cell r="B1501">
            <v>29035</v>
          </cell>
          <cell r="C1501" t="str">
            <v>Carter County</v>
          </cell>
          <cell r="D1501">
            <v>705</v>
          </cell>
          <cell r="E1501">
            <v>2517</v>
          </cell>
          <cell r="F1501">
            <v>418</v>
          </cell>
          <cell r="G1501">
            <v>2451</v>
          </cell>
        </row>
        <row r="1502">
          <cell r="B1502">
            <v>29037</v>
          </cell>
          <cell r="C1502" t="str">
            <v>Cass County</v>
          </cell>
          <cell r="D1502">
            <v>19293</v>
          </cell>
          <cell r="E1502">
            <v>40645</v>
          </cell>
          <cell r="F1502">
            <v>19052</v>
          </cell>
          <cell r="G1502">
            <v>37197</v>
          </cell>
        </row>
        <row r="1503">
          <cell r="B1503">
            <v>29039</v>
          </cell>
          <cell r="C1503" t="str">
            <v>Cedar County</v>
          </cell>
          <cell r="D1503">
            <v>1579</v>
          </cell>
          <cell r="E1503">
            <v>5719</v>
          </cell>
          <cell r="F1503">
            <v>1145</v>
          </cell>
          <cell r="G1503">
            <v>5788</v>
          </cell>
        </row>
        <row r="1504">
          <cell r="B1504">
            <v>29041</v>
          </cell>
          <cell r="C1504" t="str">
            <v>Chariton County</v>
          </cell>
          <cell r="D1504">
            <v>1120</v>
          </cell>
          <cell r="E1504">
            <v>2598</v>
          </cell>
          <cell r="F1504">
            <v>916</v>
          </cell>
          <cell r="G1504">
            <v>3111</v>
          </cell>
        </row>
        <row r="1505">
          <cell r="B1505">
            <v>29043</v>
          </cell>
          <cell r="C1505" t="str">
            <v>Christian County</v>
          </cell>
          <cell r="D1505">
            <v>11422</v>
          </cell>
          <cell r="E1505">
            <v>39798</v>
          </cell>
          <cell r="F1505">
            <v>11131</v>
          </cell>
          <cell r="G1505">
            <v>34920</v>
          </cell>
        </row>
        <row r="1506">
          <cell r="B1506">
            <v>29045</v>
          </cell>
          <cell r="C1506" t="str">
            <v>Clark County</v>
          </cell>
          <cell r="D1506">
            <v>750</v>
          </cell>
          <cell r="E1506">
            <v>2133</v>
          </cell>
          <cell r="F1506">
            <v>678</v>
          </cell>
          <cell r="G1506">
            <v>2672</v>
          </cell>
        </row>
        <row r="1507">
          <cell r="B1507">
            <v>29047</v>
          </cell>
          <cell r="C1507" t="str">
            <v>Clay County</v>
          </cell>
          <cell r="D1507">
            <v>61424</v>
          </cell>
          <cell r="E1507">
            <v>66945</v>
          </cell>
          <cell r="F1507">
            <v>59400</v>
          </cell>
          <cell r="G1507">
            <v>64605</v>
          </cell>
        </row>
        <row r="1508">
          <cell r="B1508">
            <v>29049</v>
          </cell>
          <cell r="C1508" t="str">
            <v>Clinton County</v>
          </cell>
          <cell r="D1508">
            <v>3119</v>
          </cell>
          <cell r="E1508">
            <v>8104</v>
          </cell>
          <cell r="F1508">
            <v>2896</v>
          </cell>
          <cell r="G1508">
            <v>7799</v>
          </cell>
        </row>
        <row r="1509">
          <cell r="B1509">
            <v>29051</v>
          </cell>
          <cell r="C1509" t="str">
            <v>Cole County</v>
          </cell>
          <cell r="D1509">
            <v>12334</v>
          </cell>
          <cell r="E1509">
            <v>26056</v>
          </cell>
          <cell r="F1509">
            <v>12694</v>
          </cell>
          <cell r="G1509">
            <v>26086</v>
          </cell>
        </row>
        <row r="1510">
          <cell r="B1510">
            <v>29053</v>
          </cell>
          <cell r="C1510" t="str">
            <v>Cooper County</v>
          </cell>
          <cell r="D1510">
            <v>2425</v>
          </cell>
          <cell r="E1510">
            <v>5701</v>
          </cell>
          <cell r="F1510">
            <v>2249</v>
          </cell>
          <cell r="G1510">
            <v>6272</v>
          </cell>
        </row>
        <row r="1511">
          <cell r="B1511">
            <v>29055</v>
          </cell>
          <cell r="C1511" t="str">
            <v>Crawford County</v>
          </cell>
          <cell r="D1511">
            <v>2702</v>
          </cell>
          <cell r="E1511">
            <v>9196</v>
          </cell>
          <cell r="F1511">
            <v>2113</v>
          </cell>
          <cell r="G1511">
            <v>8725</v>
          </cell>
        </row>
        <row r="1512">
          <cell r="B1512">
            <v>29057</v>
          </cell>
          <cell r="C1512" t="str">
            <v>Dade County</v>
          </cell>
          <cell r="D1512">
            <v>1014</v>
          </cell>
          <cell r="E1512">
            <v>3046</v>
          </cell>
          <cell r="F1512">
            <v>656</v>
          </cell>
          <cell r="G1512">
            <v>3414</v>
          </cell>
        </row>
        <row r="1513">
          <cell r="B1513">
            <v>29059</v>
          </cell>
          <cell r="C1513" t="str">
            <v>Dallas County</v>
          </cell>
          <cell r="D1513">
            <v>1734</v>
          </cell>
          <cell r="E1513">
            <v>6924</v>
          </cell>
          <cell r="F1513">
            <v>1380</v>
          </cell>
          <cell r="G1513">
            <v>6619</v>
          </cell>
        </row>
        <row r="1514">
          <cell r="B1514">
            <v>29061</v>
          </cell>
          <cell r="C1514" t="str">
            <v>Daviess County</v>
          </cell>
          <cell r="D1514">
            <v>963</v>
          </cell>
          <cell r="E1514">
            <v>2512</v>
          </cell>
          <cell r="F1514">
            <v>746</v>
          </cell>
          <cell r="G1514">
            <v>3102</v>
          </cell>
        </row>
        <row r="1515">
          <cell r="B1515">
            <v>29063</v>
          </cell>
          <cell r="C1515" t="str">
            <v>DeKalb County</v>
          </cell>
          <cell r="D1515">
            <v>1303</v>
          </cell>
          <cell r="E1515">
            <v>3659</v>
          </cell>
          <cell r="F1515">
            <v>930</v>
          </cell>
          <cell r="G1515">
            <v>3828</v>
          </cell>
        </row>
        <row r="1516">
          <cell r="B1516">
            <v>29065</v>
          </cell>
          <cell r="C1516" t="str">
            <v>Dent County</v>
          </cell>
          <cell r="D1516">
            <v>1336</v>
          </cell>
          <cell r="E1516">
            <v>6039</v>
          </cell>
          <cell r="F1516">
            <v>1056</v>
          </cell>
          <cell r="G1516">
            <v>5987</v>
          </cell>
        </row>
        <row r="1517">
          <cell r="B1517">
            <v>29067</v>
          </cell>
          <cell r="C1517" t="str">
            <v>Douglas County</v>
          </cell>
          <cell r="D1517">
            <v>1396</v>
          </cell>
          <cell r="E1517">
            <v>5771</v>
          </cell>
          <cell r="F1517">
            <v>1016</v>
          </cell>
          <cell r="G1517">
            <v>5898</v>
          </cell>
        </row>
        <row r="1518">
          <cell r="B1518">
            <v>29069</v>
          </cell>
          <cell r="C1518" t="str">
            <v>Dunklin County</v>
          </cell>
          <cell r="D1518">
            <v>3572</v>
          </cell>
          <cell r="E1518">
            <v>6990</v>
          </cell>
          <cell r="F1518">
            <v>2200</v>
          </cell>
          <cell r="G1518">
            <v>8135</v>
          </cell>
        </row>
        <row r="1519">
          <cell r="B1519">
            <v>29071</v>
          </cell>
          <cell r="C1519" t="str">
            <v>Franklin County</v>
          </cell>
          <cell r="D1519">
            <v>14271</v>
          </cell>
          <cell r="E1519">
            <v>41230</v>
          </cell>
          <cell r="F1519">
            <v>14569</v>
          </cell>
          <cell r="G1519">
            <v>38058</v>
          </cell>
        </row>
        <row r="1520">
          <cell r="B1520">
            <v>29073</v>
          </cell>
          <cell r="C1520" t="str">
            <v>Gasconade County</v>
          </cell>
          <cell r="D1520">
            <v>1703</v>
          </cell>
          <cell r="E1520">
            <v>5681</v>
          </cell>
          <cell r="F1520">
            <v>1601</v>
          </cell>
          <cell r="G1520">
            <v>6222</v>
          </cell>
        </row>
        <row r="1521">
          <cell r="B1521">
            <v>29075</v>
          </cell>
          <cell r="C1521" t="str">
            <v>Gentry County</v>
          </cell>
          <cell r="D1521">
            <v>714</v>
          </cell>
          <cell r="E1521">
            <v>2108</v>
          </cell>
          <cell r="F1521">
            <v>613</v>
          </cell>
          <cell r="G1521">
            <v>2581</v>
          </cell>
        </row>
        <row r="1522">
          <cell r="B1522">
            <v>29077</v>
          </cell>
          <cell r="C1522" t="str">
            <v>Greene County</v>
          </cell>
          <cell r="D1522">
            <v>52894</v>
          </cell>
          <cell r="E1522">
            <v>84198</v>
          </cell>
          <cell r="F1522">
            <v>55068</v>
          </cell>
          <cell r="G1522">
            <v>83630</v>
          </cell>
        </row>
        <row r="1523">
          <cell r="B1523">
            <v>29079</v>
          </cell>
          <cell r="C1523" t="str">
            <v>Grundy County</v>
          </cell>
          <cell r="D1523">
            <v>1162</v>
          </cell>
          <cell r="E1523">
            <v>3009</v>
          </cell>
          <cell r="F1523">
            <v>799</v>
          </cell>
          <cell r="G1523">
            <v>3585</v>
          </cell>
        </row>
        <row r="1524">
          <cell r="B1524">
            <v>29081</v>
          </cell>
          <cell r="C1524" t="str">
            <v>Harrison County</v>
          </cell>
          <cell r="D1524">
            <v>807</v>
          </cell>
          <cell r="E1524">
            <v>2766</v>
          </cell>
          <cell r="F1524">
            <v>597</v>
          </cell>
          <cell r="G1524">
            <v>3198</v>
          </cell>
        </row>
        <row r="1525">
          <cell r="B1525">
            <v>29083</v>
          </cell>
          <cell r="C1525" t="str">
            <v>Henry County</v>
          </cell>
          <cell r="D1525">
            <v>3555</v>
          </cell>
          <cell r="E1525">
            <v>7017</v>
          </cell>
          <cell r="F1525">
            <v>2619</v>
          </cell>
          <cell r="G1525">
            <v>8027</v>
          </cell>
        </row>
        <row r="1526">
          <cell r="B1526">
            <v>29085</v>
          </cell>
          <cell r="C1526" t="str">
            <v>Hickory County</v>
          </cell>
          <cell r="D1526">
            <v>1172</v>
          </cell>
          <cell r="E1526">
            <v>4119</v>
          </cell>
          <cell r="F1526">
            <v>1056</v>
          </cell>
          <cell r="G1526">
            <v>3966</v>
          </cell>
        </row>
        <row r="1527">
          <cell r="B1527">
            <v>29087</v>
          </cell>
          <cell r="C1527" t="str">
            <v>Holt County</v>
          </cell>
          <cell r="D1527">
            <v>430</v>
          </cell>
          <cell r="E1527">
            <v>1845</v>
          </cell>
          <cell r="F1527">
            <v>338</v>
          </cell>
          <cell r="G1527">
            <v>1976</v>
          </cell>
        </row>
        <row r="1528">
          <cell r="B1528">
            <v>29089</v>
          </cell>
          <cell r="C1528" t="str">
            <v>Howard County</v>
          </cell>
          <cell r="D1528">
            <v>1596</v>
          </cell>
          <cell r="E1528">
            <v>3314</v>
          </cell>
          <cell r="F1528">
            <v>1413</v>
          </cell>
          <cell r="G1528">
            <v>3553</v>
          </cell>
        </row>
        <row r="1529">
          <cell r="B1529">
            <v>29091</v>
          </cell>
          <cell r="C1529" t="str">
            <v>Howell County</v>
          </cell>
          <cell r="D1529">
            <v>4112</v>
          </cell>
          <cell r="E1529">
            <v>15774</v>
          </cell>
          <cell r="F1529">
            <v>3218</v>
          </cell>
          <cell r="G1529">
            <v>15181</v>
          </cell>
        </row>
        <row r="1530">
          <cell r="B1530">
            <v>29093</v>
          </cell>
          <cell r="C1530" t="str">
            <v>Iron County</v>
          </cell>
          <cell r="D1530">
            <v>1522</v>
          </cell>
          <cell r="E1530">
            <v>3235</v>
          </cell>
          <cell r="F1530">
            <v>945</v>
          </cell>
          <cell r="G1530">
            <v>3596</v>
          </cell>
        </row>
        <row r="1531">
          <cell r="B1531">
            <v>29095</v>
          </cell>
          <cell r="C1531" t="str">
            <v>Jackson County</v>
          </cell>
          <cell r="D1531">
            <v>189910</v>
          </cell>
          <cell r="E1531">
            <v>112466</v>
          </cell>
          <cell r="F1531">
            <v>199842</v>
          </cell>
          <cell r="G1531">
            <v>126535</v>
          </cell>
        </row>
        <row r="1532">
          <cell r="B1532">
            <v>29097</v>
          </cell>
          <cell r="C1532" t="str">
            <v>Jasper County</v>
          </cell>
          <cell r="D1532">
            <v>12393</v>
          </cell>
          <cell r="E1532">
            <v>38185</v>
          </cell>
          <cell r="F1532">
            <v>13549</v>
          </cell>
          <cell r="G1532">
            <v>37728</v>
          </cell>
        </row>
        <row r="1533">
          <cell r="B1533">
            <v>29099</v>
          </cell>
          <cell r="C1533" t="str">
            <v>Jefferson County</v>
          </cell>
          <cell r="D1533">
            <v>37272</v>
          </cell>
          <cell r="E1533">
            <v>85517</v>
          </cell>
          <cell r="F1533">
            <v>37523</v>
          </cell>
          <cell r="G1533">
            <v>77046</v>
          </cell>
        </row>
        <row r="1534">
          <cell r="B1534">
            <v>29101</v>
          </cell>
          <cell r="C1534" t="str">
            <v>Johnson County</v>
          </cell>
          <cell r="D1534">
            <v>6664</v>
          </cell>
          <cell r="E1534">
            <v>16070</v>
          </cell>
          <cell r="F1534">
            <v>6974</v>
          </cell>
          <cell r="G1534">
            <v>15489</v>
          </cell>
        </row>
        <row r="1535">
          <cell r="B1535">
            <v>29103</v>
          </cell>
          <cell r="C1535" t="str">
            <v>Knox County</v>
          </cell>
          <cell r="D1535">
            <v>398</v>
          </cell>
          <cell r="E1535">
            <v>1356</v>
          </cell>
          <cell r="F1535">
            <v>340</v>
          </cell>
          <cell r="G1535">
            <v>1486</v>
          </cell>
        </row>
        <row r="1536">
          <cell r="B1536">
            <v>29105</v>
          </cell>
          <cell r="C1536" t="str">
            <v>Laclede County</v>
          </cell>
          <cell r="D1536">
            <v>3493</v>
          </cell>
          <cell r="E1536">
            <v>14595</v>
          </cell>
          <cell r="F1536">
            <v>2780</v>
          </cell>
          <cell r="G1536">
            <v>13762</v>
          </cell>
        </row>
        <row r="1537">
          <cell r="B1537">
            <v>29107</v>
          </cell>
          <cell r="C1537" t="str">
            <v>Lafayette County</v>
          </cell>
          <cell r="D1537">
            <v>5427</v>
          </cell>
          <cell r="E1537">
            <v>11510</v>
          </cell>
          <cell r="F1537">
            <v>4472</v>
          </cell>
          <cell r="G1537">
            <v>12273</v>
          </cell>
        </row>
        <row r="1538">
          <cell r="B1538">
            <v>29109</v>
          </cell>
          <cell r="C1538" t="str">
            <v>Lawrence County</v>
          </cell>
          <cell r="D1538">
            <v>4220</v>
          </cell>
          <cell r="E1538">
            <v>14595</v>
          </cell>
          <cell r="F1538">
            <v>3214</v>
          </cell>
          <cell r="G1538">
            <v>14426</v>
          </cell>
        </row>
        <row r="1539">
          <cell r="B1539">
            <v>29111</v>
          </cell>
          <cell r="C1539" t="str">
            <v>Lewis County</v>
          </cell>
          <cell r="D1539">
            <v>1225</v>
          </cell>
          <cell r="E1539">
            <v>3062</v>
          </cell>
          <cell r="F1539">
            <v>984</v>
          </cell>
          <cell r="G1539">
            <v>3553</v>
          </cell>
        </row>
        <row r="1540">
          <cell r="B1540">
            <v>29113</v>
          </cell>
          <cell r="C1540" t="str">
            <v>Lincoln County</v>
          </cell>
          <cell r="D1540">
            <v>6492</v>
          </cell>
          <cell r="E1540">
            <v>26066</v>
          </cell>
          <cell r="F1540">
            <v>6607</v>
          </cell>
          <cell r="G1540">
            <v>21848</v>
          </cell>
        </row>
        <row r="1541">
          <cell r="B1541">
            <v>29115</v>
          </cell>
          <cell r="C1541" t="str">
            <v>Linn County</v>
          </cell>
          <cell r="D1541">
            <v>1433</v>
          </cell>
          <cell r="E1541">
            <v>3580</v>
          </cell>
          <cell r="F1541">
            <v>1275</v>
          </cell>
          <cell r="G1541">
            <v>4363</v>
          </cell>
        </row>
        <row r="1542">
          <cell r="B1542">
            <v>29117</v>
          </cell>
          <cell r="C1542" t="str">
            <v>Livingston County</v>
          </cell>
          <cell r="D1542">
            <v>1754</v>
          </cell>
          <cell r="E1542">
            <v>4043</v>
          </cell>
          <cell r="F1542">
            <v>1410</v>
          </cell>
          <cell r="G1542">
            <v>5267</v>
          </cell>
        </row>
        <row r="1543">
          <cell r="B1543">
            <v>29119</v>
          </cell>
          <cell r="C1543" t="str">
            <v>McDonald County</v>
          </cell>
          <cell r="D1543">
            <v>1955</v>
          </cell>
          <cell r="E1543">
            <v>7574</v>
          </cell>
          <cell r="F1543">
            <v>1439</v>
          </cell>
          <cell r="G1543">
            <v>7465</v>
          </cell>
        </row>
        <row r="1544">
          <cell r="B1544">
            <v>29121</v>
          </cell>
          <cell r="C1544" t="str">
            <v>Macon County</v>
          </cell>
          <cell r="D1544">
            <v>2031</v>
          </cell>
          <cell r="E1544">
            <v>5244</v>
          </cell>
          <cell r="F1544">
            <v>1662</v>
          </cell>
          <cell r="G1544">
            <v>6076</v>
          </cell>
        </row>
        <row r="1545">
          <cell r="B1545">
            <v>29123</v>
          </cell>
          <cell r="C1545" t="str">
            <v>Madison County</v>
          </cell>
          <cell r="D1545">
            <v>1488</v>
          </cell>
          <cell r="E1545">
            <v>4230</v>
          </cell>
          <cell r="F1545">
            <v>1019</v>
          </cell>
          <cell r="G1545">
            <v>4584</v>
          </cell>
        </row>
        <row r="1546">
          <cell r="B1546">
            <v>29125</v>
          </cell>
          <cell r="C1546" t="str">
            <v>Maries County</v>
          </cell>
          <cell r="D1546">
            <v>1114</v>
          </cell>
          <cell r="E1546">
            <v>4033</v>
          </cell>
          <cell r="F1546">
            <v>814</v>
          </cell>
          <cell r="G1546">
            <v>3892</v>
          </cell>
        </row>
        <row r="1547">
          <cell r="B1547">
            <v>29127</v>
          </cell>
          <cell r="C1547" t="str">
            <v>Marion County</v>
          </cell>
          <cell r="D1547">
            <v>3835</v>
          </cell>
          <cell r="E1547">
            <v>9263</v>
          </cell>
          <cell r="F1547">
            <v>3202</v>
          </cell>
          <cell r="G1547">
            <v>9915</v>
          </cell>
        </row>
        <row r="1548">
          <cell r="B1548">
            <v>29129</v>
          </cell>
          <cell r="C1548" t="str">
            <v>Mercer County</v>
          </cell>
          <cell r="D1548">
            <v>313</v>
          </cell>
          <cell r="E1548">
            <v>1223</v>
          </cell>
          <cell r="F1548">
            <v>222</v>
          </cell>
          <cell r="G1548">
            <v>1541</v>
          </cell>
        </row>
        <row r="1549">
          <cell r="B1549">
            <v>29131</v>
          </cell>
          <cell r="C1549" t="str">
            <v>Miller County</v>
          </cell>
          <cell r="D1549">
            <v>2304</v>
          </cell>
          <cell r="E1549">
            <v>10389</v>
          </cell>
          <cell r="F1549">
            <v>2038</v>
          </cell>
          <cell r="G1549">
            <v>10176</v>
          </cell>
        </row>
        <row r="1550">
          <cell r="B1550">
            <v>29133</v>
          </cell>
          <cell r="C1550" t="str">
            <v>Mississippi County</v>
          </cell>
          <cell r="D1550">
            <v>1689</v>
          </cell>
          <cell r="E1550">
            <v>3133</v>
          </cell>
          <cell r="F1550">
            <v>1178</v>
          </cell>
          <cell r="G1550">
            <v>3537</v>
          </cell>
        </row>
        <row r="1551">
          <cell r="B1551">
            <v>29135</v>
          </cell>
          <cell r="C1551" t="str">
            <v>Moniteau County</v>
          </cell>
          <cell r="D1551">
            <v>1695</v>
          </cell>
          <cell r="E1551">
            <v>5580</v>
          </cell>
          <cell r="F1551">
            <v>1308</v>
          </cell>
          <cell r="G1551">
            <v>5744</v>
          </cell>
        </row>
        <row r="1552">
          <cell r="B1552">
            <v>29137</v>
          </cell>
          <cell r="C1552" t="str">
            <v>Monroe County</v>
          </cell>
          <cell r="D1552">
            <v>1037</v>
          </cell>
          <cell r="E1552">
            <v>3420</v>
          </cell>
          <cell r="F1552">
            <v>936</v>
          </cell>
          <cell r="G1552">
            <v>3477</v>
          </cell>
        </row>
        <row r="1553">
          <cell r="B1553">
            <v>29139</v>
          </cell>
          <cell r="C1553" t="str">
            <v>Montgomery County</v>
          </cell>
          <cell r="D1553">
            <v>1596</v>
          </cell>
          <cell r="E1553">
            <v>4030</v>
          </cell>
          <cell r="F1553">
            <v>1208</v>
          </cell>
          <cell r="G1553">
            <v>4465</v>
          </cell>
        </row>
        <row r="1554">
          <cell r="B1554">
            <v>29141</v>
          </cell>
          <cell r="C1554" t="str">
            <v>Morgan County</v>
          </cell>
          <cell r="D1554">
            <v>2201</v>
          </cell>
          <cell r="E1554">
            <v>7696</v>
          </cell>
          <cell r="F1554">
            <v>1924</v>
          </cell>
          <cell r="G1554">
            <v>7442</v>
          </cell>
        </row>
        <row r="1555">
          <cell r="B1555">
            <v>29143</v>
          </cell>
          <cell r="C1555" t="str">
            <v>New Madrid County</v>
          </cell>
          <cell r="D1555">
            <v>2263</v>
          </cell>
          <cell r="E1555">
            <v>4458</v>
          </cell>
          <cell r="F1555">
            <v>1748</v>
          </cell>
          <cell r="G1555">
            <v>5447</v>
          </cell>
        </row>
        <row r="1556">
          <cell r="B1556">
            <v>29145</v>
          </cell>
          <cell r="C1556" t="str">
            <v>Newton County</v>
          </cell>
          <cell r="D1556">
            <v>6019</v>
          </cell>
          <cell r="E1556">
            <v>23165</v>
          </cell>
          <cell r="F1556">
            <v>5818</v>
          </cell>
          <cell r="G1556">
            <v>22120</v>
          </cell>
        </row>
        <row r="1557">
          <cell r="B1557">
            <v>29147</v>
          </cell>
          <cell r="C1557" t="str">
            <v>Nodaway County</v>
          </cell>
          <cell r="D1557">
            <v>3372</v>
          </cell>
          <cell r="E1557">
            <v>5921</v>
          </cell>
          <cell r="F1557">
            <v>2853</v>
          </cell>
          <cell r="G1557">
            <v>6865</v>
          </cell>
        </row>
        <row r="1558">
          <cell r="B1558">
            <v>29149</v>
          </cell>
          <cell r="C1558" t="str">
            <v>Oregon County</v>
          </cell>
          <cell r="D1558">
            <v>1318</v>
          </cell>
          <cell r="E1558">
            <v>3771</v>
          </cell>
          <cell r="F1558">
            <v>823</v>
          </cell>
          <cell r="G1558">
            <v>3847</v>
          </cell>
        </row>
        <row r="1559">
          <cell r="B1559">
            <v>29151</v>
          </cell>
          <cell r="C1559" t="str">
            <v>Osage County</v>
          </cell>
          <cell r="D1559">
            <v>1324</v>
          </cell>
          <cell r="E1559">
            <v>6421</v>
          </cell>
          <cell r="F1559">
            <v>1037</v>
          </cell>
          <cell r="G1559">
            <v>6425</v>
          </cell>
        </row>
        <row r="1560">
          <cell r="B1560">
            <v>29153</v>
          </cell>
          <cell r="C1560" t="str">
            <v>Ozark County</v>
          </cell>
          <cell r="D1560">
            <v>932</v>
          </cell>
          <cell r="E1560">
            <v>3982</v>
          </cell>
          <cell r="F1560">
            <v>752</v>
          </cell>
          <cell r="G1560">
            <v>4064</v>
          </cell>
        </row>
        <row r="1561">
          <cell r="B1561">
            <v>29155</v>
          </cell>
          <cell r="C1561" t="str">
            <v>Pemiscot County</v>
          </cell>
          <cell r="D1561">
            <v>2413</v>
          </cell>
          <cell r="E1561">
            <v>3279</v>
          </cell>
          <cell r="F1561">
            <v>1560</v>
          </cell>
          <cell r="G1561">
            <v>4120</v>
          </cell>
        </row>
        <row r="1562">
          <cell r="B1562">
            <v>29157</v>
          </cell>
          <cell r="C1562" t="str">
            <v>Perry County</v>
          </cell>
          <cell r="D1562">
            <v>2109</v>
          </cell>
          <cell r="E1562">
            <v>7861</v>
          </cell>
          <cell r="F1562">
            <v>1664</v>
          </cell>
          <cell r="G1562">
            <v>7657</v>
          </cell>
        </row>
        <row r="1563">
          <cell r="B1563">
            <v>29159</v>
          </cell>
          <cell r="C1563" t="str">
            <v>Pettis County</v>
          </cell>
          <cell r="D1563">
            <v>5680</v>
          </cell>
          <cell r="E1563">
            <v>12550</v>
          </cell>
          <cell r="F1563">
            <v>4783</v>
          </cell>
          <cell r="G1563">
            <v>13854</v>
          </cell>
        </row>
        <row r="1564">
          <cell r="B1564">
            <v>29161</v>
          </cell>
          <cell r="C1564" t="str">
            <v>Phelps County</v>
          </cell>
          <cell r="D1564">
            <v>5724</v>
          </cell>
          <cell r="E1564">
            <v>13588</v>
          </cell>
          <cell r="F1564">
            <v>5637</v>
          </cell>
          <cell r="G1564">
            <v>13480</v>
          </cell>
        </row>
        <row r="1565">
          <cell r="B1565">
            <v>29163</v>
          </cell>
          <cell r="C1565" t="str">
            <v>Pike County</v>
          </cell>
          <cell r="D1565">
            <v>2248</v>
          </cell>
          <cell r="E1565">
            <v>5241</v>
          </cell>
          <cell r="F1565">
            <v>1717</v>
          </cell>
          <cell r="G1565">
            <v>5863</v>
          </cell>
        </row>
        <row r="1566">
          <cell r="B1566">
            <v>29165</v>
          </cell>
          <cell r="C1566" t="str">
            <v>Platte County</v>
          </cell>
          <cell r="D1566">
            <v>29805</v>
          </cell>
          <cell r="E1566">
            <v>30833</v>
          </cell>
          <cell r="F1566">
            <v>27179</v>
          </cell>
          <cell r="G1566">
            <v>28917</v>
          </cell>
        </row>
        <row r="1567">
          <cell r="B1567">
            <v>29167</v>
          </cell>
          <cell r="C1567" t="str">
            <v>Polk County</v>
          </cell>
          <cell r="D1567">
            <v>3144</v>
          </cell>
          <cell r="E1567">
            <v>12728</v>
          </cell>
          <cell r="F1567">
            <v>2885</v>
          </cell>
          <cell r="G1567">
            <v>11850</v>
          </cell>
        </row>
        <row r="1568">
          <cell r="B1568">
            <v>29169</v>
          </cell>
          <cell r="C1568" t="str">
            <v>Pulaski County</v>
          </cell>
          <cell r="D1568">
            <v>3597</v>
          </cell>
          <cell r="E1568">
            <v>10716</v>
          </cell>
          <cell r="F1568">
            <v>3740</v>
          </cell>
          <cell r="G1568">
            <v>10329</v>
          </cell>
        </row>
        <row r="1569">
          <cell r="B1569">
            <v>29171</v>
          </cell>
          <cell r="C1569" t="str">
            <v>Putnam County</v>
          </cell>
          <cell r="D1569">
            <v>528</v>
          </cell>
          <cell r="E1569">
            <v>1692</v>
          </cell>
          <cell r="F1569">
            <v>361</v>
          </cell>
          <cell r="G1569">
            <v>1984</v>
          </cell>
        </row>
        <row r="1570">
          <cell r="B1570">
            <v>29173</v>
          </cell>
          <cell r="C1570" t="str">
            <v>Ralls County</v>
          </cell>
          <cell r="D1570">
            <v>1547</v>
          </cell>
          <cell r="E1570">
            <v>4703</v>
          </cell>
          <cell r="F1570">
            <v>1205</v>
          </cell>
          <cell r="G1570">
            <v>4396</v>
          </cell>
        </row>
        <row r="1571">
          <cell r="B1571">
            <v>29175</v>
          </cell>
          <cell r="C1571" t="str">
            <v>Randolph County</v>
          </cell>
          <cell r="D1571">
            <v>2873</v>
          </cell>
          <cell r="E1571">
            <v>7658</v>
          </cell>
          <cell r="F1571">
            <v>2485</v>
          </cell>
          <cell r="G1571">
            <v>8018</v>
          </cell>
        </row>
        <row r="1572">
          <cell r="B1572">
            <v>29177</v>
          </cell>
          <cell r="C1572" t="str">
            <v>Ray County</v>
          </cell>
          <cell r="D1572">
            <v>4078</v>
          </cell>
          <cell r="E1572">
            <v>8456</v>
          </cell>
          <cell r="F1572">
            <v>3109</v>
          </cell>
          <cell r="G1572">
            <v>8345</v>
          </cell>
        </row>
        <row r="1573">
          <cell r="B1573">
            <v>29179</v>
          </cell>
          <cell r="C1573" t="str">
            <v>Reynolds County</v>
          </cell>
          <cell r="D1573">
            <v>882</v>
          </cell>
          <cell r="E1573">
            <v>2667</v>
          </cell>
          <cell r="F1573">
            <v>529</v>
          </cell>
          <cell r="G1573">
            <v>2733</v>
          </cell>
        </row>
        <row r="1574">
          <cell r="B1574">
            <v>29181</v>
          </cell>
          <cell r="C1574" t="str">
            <v>Ripley County</v>
          </cell>
          <cell r="D1574">
            <v>1393</v>
          </cell>
          <cell r="E1574">
            <v>4630</v>
          </cell>
          <cell r="F1574">
            <v>833</v>
          </cell>
          <cell r="G1574">
            <v>4839</v>
          </cell>
        </row>
        <row r="1575">
          <cell r="B1575">
            <v>29183</v>
          </cell>
          <cell r="C1575" t="str">
            <v>Saint Charles County</v>
          </cell>
          <cell r="D1575">
            <v>95996</v>
          </cell>
          <cell r="E1575">
            <v>139336</v>
          </cell>
          <cell r="F1575">
            <v>89530</v>
          </cell>
          <cell r="G1575">
            <v>128389</v>
          </cell>
        </row>
        <row r="1576">
          <cell r="B1576">
            <v>29185</v>
          </cell>
          <cell r="C1576" t="str">
            <v>Saint Clair County</v>
          </cell>
          <cell r="D1576">
            <v>1452</v>
          </cell>
          <cell r="E1576">
            <v>3375</v>
          </cell>
          <cell r="F1576">
            <v>988</v>
          </cell>
          <cell r="G1576">
            <v>3932</v>
          </cell>
        </row>
        <row r="1577">
          <cell r="B1577">
            <v>29186</v>
          </cell>
          <cell r="C1577" t="str">
            <v>Ste. Genevieve County</v>
          </cell>
          <cell r="D1577">
            <v>3031</v>
          </cell>
          <cell r="E1577">
            <v>7353</v>
          </cell>
          <cell r="F1577">
            <v>2713</v>
          </cell>
          <cell r="G1577">
            <v>6630</v>
          </cell>
        </row>
        <row r="1578">
          <cell r="B1578">
            <v>29187</v>
          </cell>
          <cell r="C1578" t="str">
            <v>Saint Francois County</v>
          </cell>
          <cell r="D1578">
            <v>7994</v>
          </cell>
          <cell r="E1578">
            <v>22529</v>
          </cell>
          <cell r="F1578">
            <v>7044</v>
          </cell>
          <cell r="G1578">
            <v>20511</v>
          </cell>
        </row>
        <row r="1579">
          <cell r="B1579">
            <v>29189</v>
          </cell>
          <cell r="C1579" t="str">
            <v>Saint Louis County</v>
          </cell>
          <cell r="D1579">
            <v>326689</v>
          </cell>
          <cell r="E1579">
            <v>211673</v>
          </cell>
          <cell r="F1579">
            <v>328151</v>
          </cell>
          <cell r="G1579">
            <v>199493</v>
          </cell>
        </row>
        <row r="1580">
          <cell r="B1580">
            <v>29195</v>
          </cell>
          <cell r="C1580" t="str">
            <v>Saline County</v>
          </cell>
          <cell r="D1580">
            <v>3741</v>
          </cell>
          <cell r="E1580">
            <v>5424</v>
          </cell>
          <cell r="F1580">
            <v>2904</v>
          </cell>
          <cell r="G1580">
            <v>6451</v>
          </cell>
        </row>
        <row r="1581">
          <cell r="B1581">
            <v>29197</v>
          </cell>
          <cell r="C1581" t="str">
            <v>Schuyler County</v>
          </cell>
          <cell r="D1581">
            <v>427</v>
          </cell>
          <cell r="E1581">
            <v>1361</v>
          </cell>
          <cell r="F1581">
            <v>373</v>
          </cell>
          <cell r="G1581">
            <v>1606</v>
          </cell>
        </row>
        <row r="1582">
          <cell r="B1582">
            <v>29199</v>
          </cell>
          <cell r="C1582" t="str">
            <v>Scotland County</v>
          </cell>
          <cell r="D1582">
            <v>422</v>
          </cell>
          <cell r="E1582">
            <v>1395</v>
          </cell>
          <cell r="F1582">
            <v>388</v>
          </cell>
          <cell r="G1582">
            <v>1560</v>
          </cell>
        </row>
        <row r="1583">
          <cell r="B1583">
            <v>29201</v>
          </cell>
          <cell r="C1583" t="str">
            <v>Scott County</v>
          </cell>
          <cell r="D1583">
            <v>5169</v>
          </cell>
          <cell r="E1583">
            <v>13836</v>
          </cell>
          <cell r="F1583">
            <v>3753</v>
          </cell>
          <cell r="G1583">
            <v>13769</v>
          </cell>
        </row>
        <row r="1584">
          <cell r="B1584">
            <v>29203</v>
          </cell>
          <cell r="C1584" t="str">
            <v>Shannon County</v>
          </cell>
          <cell r="D1584">
            <v>1230</v>
          </cell>
          <cell r="E1584">
            <v>3103</v>
          </cell>
          <cell r="F1584">
            <v>706</v>
          </cell>
          <cell r="G1584">
            <v>3165</v>
          </cell>
        </row>
        <row r="1585">
          <cell r="B1585">
            <v>29205</v>
          </cell>
          <cell r="C1585" t="str">
            <v>Shelby County</v>
          </cell>
          <cell r="D1585">
            <v>673</v>
          </cell>
          <cell r="E1585">
            <v>2328</v>
          </cell>
          <cell r="F1585">
            <v>592</v>
          </cell>
          <cell r="G1585">
            <v>2700</v>
          </cell>
        </row>
        <row r="1586">
          <cell r="B1586">
            <v>29207</v>
          </cell>
          <cell r="C1586" t="str">
            <v>Stoddard County</v>
          </cell>
          <cell r="D1586">
            <v>2817</v>
          </cell>
          <cell r="E1586">
            <v>11230</v>
          </cell>
          <cell r="F1586">
            <v>1819</v>
          </cell>
          <cell r="G1586">
            <v>11484</v>
          </cell>
        </row>
        <row r="1587">
          <cell r="B1587">
            <v>29209</v>
          </cell>
          <cell r="C1587" t="str">
            <v>Stone County</v>
          </cell>
          <cell r="D1587">
            <v>3516</v>
          </cell>
          <cell r="E1587">
            <v>16354</v>
          </cell>
          <cell r="F1587">
            <v>3506</v>
          </cell>
          <cell r="G1587">
            <v>14800</v>
          </cell>
        </row>
        <row r="1588">
          <cell r="B1588">
            <v>29211</v>
          </cell>
          <cell r="C1588" t="str">
            <v>Sullivan County</v>
          </cell>
          <cell r="D1588">
            <v>506</v>
          </cell>
          <cell r="E1588">
            <v>1924</v>
          </cell>
          <cell r="F1588">
            <v>478</v>
          </cell>
          <cell r="G1588">
            <v>1974</v>
          </cell>
        </row>
        <row r="1589">
          <cell r="B1589">
            <v>29213</v>
          </cell>
          <cell r="C1589" t="str">
            <v>Taney County</v>
          </cell>
          <cell r="D1589">
            <v>5232</v>
          </cell>
          <cell r="E1589">
            <v>23093</v>
          </cell>
          <cell r="F1589">
            <v>5339</v>
          </cell>
          <cell r="G1589">
            <v>20508</v>
          </cell>
        </row>
        <row r="1590">
          <cell r="B1590">
            <v>29215</v>
          </cell>
          <cell r="C1590" t="str">
            <v>Texas County</v>
          </cell>
          <cell r="D1590">
            <v>2452</v>
          </cell>
          <cell r="E1590">
            <v>9416</v>
          </cell>
          <cell r="F1590">
            <v>1716</v>
          </cell>
          <cell r="G1590">
            <v>9478</v>
          </cell>
        </row>
        <row r="1591">
          <cell r="B1591">
            <v>29217</v>
          </cell>
          <cell r="C1591" t="str">
            <v>Vernon County</v>
          </cell>
          <cell r="D1591">
            <v>2610</v>
          </cell>
          <cell r="E1591">
            <v>6401</v>
          </cell>
          <cell r="F1591">
            <v>1903</v>
          </cell>
          <cell r="G1591">
            <v>7155</v>
          </cell>
        </row>
        <row r="1592">
          <cell r="B1592">
            <v>29219</v>
          </cell>
          <cell r="C1592" t="str">
            <v>Warren County</v>
          </cell>
          <cell r="D1592">
            <v>4763</v>
          </cell>
          <cell r="E1592">
            <v>15227</v>
          </cell>
          <cell r="F1592">
            <v>4769</v>
          </cell>
          <cell r="G1592">
            <v>13222</v>
          </cell>
        </row>
        <row r="1593">
          <cell r="B1593">
            <v>29221</v>
          </cell>
          <cell r="C1593" t="str">
            <v>Washington County</v>
          </cell>
          <cell r="D1593">
            <v>2442</v>
          </cell>
          <cell r="E1593">
            <v>8673</v>
          </cell>
          <cell r="F1593">
            <v>1804</v>
          </cell>
          <cell r="G1593">
            <v>8047</v>
          </cell>
        </row>
        <row r="1594">
          <cell r="B1594">
            <v>29223</v>
          </cell>
          <cell r="C1594" t="str">
            <v>Wayne County</v>
          </cell>
          <cell r="D1594">
            <v>1334</v>
          </cell>
          <cell r="E1594">
            <v>4806</v>
          </cell>
          <cell r="F1594">
            <v>845</v>
          </cell>
          <cell r="G1594">
            <v>4987</v>
          </cell>
        </row>
        <row r="1595">
          <cell r="B1595">
            <v>29225</v>
          </cell>
          <cell r="C1595" t="str">
            <v>Webster County</v>
          </cell>
          <cell r="D1595">
            <v>3702</v>
          </cell>
          <cell r="E1595">
            <v>16693</v>
          </cell>
          <cell r="F1595">
            <v>3573</v>
          </cell>
          <cell r="G1595">
            <v>14880</v>
          </cell>
        </row>
        <row r="1596">
          <cell r="B1596">
            <v>29227</v>
          </cell>
          <cell r="C1596" t="str">
            <v>Worth County</v>
          </cell>
          <cell r="D1596">
            <v>235</v>
          </cell>
          <cell r="E1596">
            <v>795</v>
          </cell>
          <cell r="F1596">
            <v>215</v>
          </cell>
          <cell r="G1596">
            <v>877</v>
          </cell>
        </row>
        <row r="1597">
          <cell r="B1597">
            <v>29229</v>
          </cell>
          <cell r="C1597" t="str">
            <v>Wright County</v>
          </cell>
          <cell r="D1597">
            <v>2051</v>
          </cell>
          <cell r="E1597">
            <v>7291</v>
          </cell>
          <cell r="F1597">
            <v>1168</v>
          </cell>
          <cell r="G1597">
            <v>7453</v>
          </cell>
        </row>
        <row r="1598">
          <cell r="B1598">
            <v>29510</v>
          </cell>
          <cell r="C1598" t="str">
            <v>Saint Louis City</v>
          </cell>
          <cell r="D1598">
            <v>109403</v>
          </cell>
          <cell r="E1598">
            <v>24464</v>
          </cell>
          <cell r="F1598">
            <v>110089</v>
          </cell>
          <cell r="G1598">
            <v>21474</v>
          </cell>
        </row>
        <row r="1599">
          <cell r="B1599">
            <v>30001</v>
          </cell>
          <cell r="C1599" t="str">
            <v>Beaverhead County</v>
          </cell>
          <cell r="D1599">
            <v>1268</v>
          </cell>
          <cell r="E1599">
            <v>3778</v>
          </cell>
          <cell r="F1599">
            <v>1608</v>
          </cell>
          <cell r="G1599">
            <v>3923</v>
          </cell>
        </row>
        <row r="1600">
          <cell r="B1600">
            <v>30003</v>
          </cell>
          <cell r="C1600" t="str">
            <v>Big Horn County</v>
          </cell>
          <cell r="D1600">
            <v>2319</v>
          </cell>
          <cell r="E1600">
            <v>1822</v>
          </cell>
          <cell r="F1600">
            <v>2491</v>
          </cell>
          <cell r="G1600">
            <v>2207</v>
          </cell>
        </row>
        <row r="1601">
          <cell r="B1601">
            <v>30005</v>
          </cell>
          <cell r="C1601" t="str">
            <v>Blaine County</v>
          </cell>
          <cell r="D1601">
            <v>1394</v>
          </cell>
          <cell r="E1601">
            <v>1382</v>
          </cell>
          <cell r="F1601">
            <v>1589</v>
          </cell>
          <cell r="G1601">
            <v>1469</v>
          </cell>
        </row>
        <row r="1602">
          <cell r="B1602">
            <v>30007</v>
          </cell>
          <cell r="C1602" t="str">
            <v>Broadwater County</v>
          </cell>
          <cell r="D1602">
            <v>499</v>
          </cell>
          <cell r="E1602">
            <v>3186</v>
          </cell>
          <cell r="F1602">
            <v>835</v>
          </cell>
          <cell r="G1602">
            <v>3173</v>
          </cell>
        </row>
        <row r="1603">
          <cell r="B1603">
            <v>30009</v>
          </cell>
          <cell r="C1603" t="str">
            <v>Carbon County</v>
          </cell>
          <cell r="D1603">
            <v>1926</v>
          </cell>
          <cell r="E1603">
            <v>4566</v>
          </cell>
          <cell r="F1603">
            <v>2421</v>
          </cell>
          <cell r="G1603">
            <v>4468</v>
          </cell>
        </row>
        <row r="1604">
          <cell r="B1604">
            <v>30011</v>
          </cell>
          <cell r="C1604" t="str">
            <v>Carter County</v>
          </cell>
          <cell r="D1604">
            <v>88</v>
          </cell>
          <cell r="E1604">
            <v>685</v>
          </cell>
          <cell r="F1604">
            <v>74</v>
          </cell>
          <cell r="G1604">
            <v>775</v>
          </cell>
        </row>
        <row r="1605">
          <cell r="B1605">
            <v>30013</v>
          </cell>
          <cell r="C1605" t="str">
            <v>Cascade County</v>
          </cell>
          <cell r="D1605">
            <v>14301</v>
          </cell>
          <cell r="E1605">
            <v>22172</v>
          </cell>
          <cell r="F1605">
            <v>15456</v>
          </cell>
          <cell r="G1605">
            <v>23315</v>
          </cell>
        </row>
        <row r="1606">
          <cell r="B1606">
            <v>30015</v>
          </cell>
          <cell r="C1606" t="str">
            <v>Chouteau County</v>
          </cell>
          <cell r="D1606">
            <v>1021</v>
          </cell>
          <cell r="E1606">
            <v>1873</v>
          </cell>
          <cell r="F1606">
            <v>991</v>
          </cell>
          <cell r="G1606">
            <v>1891</v>
          </cell>
        </row>
        <row r="1607">
          <cell r="B1607">
            <v>30017</v>
          </cell>
          <cell r="C1607" t="str">
            <v>Custer County</v>
          </cell>
          <cell r="D1607">
            <v>1827</v>
          </cell>
          <cell r="E1607">
            <v>3793</v>
          </cell>
          <cell r="F1607">
            <v>1514</v>
          </cell>
          <cell r="G1607">
            <v>4205</v>
          </cell>
        </row>
        <row r="1608">
          <cell r="B1608">
            <v>30019</v>
          </cell>
          <cell r="C1608" t="str">
            <v>Daniels County</v>
          </cell>
          <cell r="D1608">
            <v>226</v>
          </cell>
          <cell r="E1608">
            <v>793</v>
          </cell>
          <cell r="F1608">
            <v>195</v>
          </cell>
          <cell r="G1608">
            <v>799</v>
          </cell>
        </row>
        <row r="1609">
          <cell r="B1609">
            <v>30021</v>
          </cell>
          <cell r="C1609" t="str">
            <v>Dawson County</v>
          </cell>
          <cell r="D1609">
            <v>1228</v>
          </cell>
          <cell r="E1609">
            <v>3347</v>
          </cell>
          <cell r="F1609">
            <v>962</v>
          </cell>
          <cell r="G1609">
            <v>3758</v>
          </cell>
        </row>
        <row r="1610">
          <cell r="B1610">
            <v>30023</v>
          </cell>
          <cell r="C1610" t="str">
            <v>Deer Lodge County</v>
          </cell>
          <cell r="D1610">
            <v>2657</v>
          </cell>
          <cell r="E1610">
            <v>1908</v>
          </cell>
          <cell r="F1610">
            <v>2562</v>
          </cell>
          <cell r="G1610">
            <v>2186</v>
          </cell>
        </row>
        <row r="1611">
          <cell r="B1611">
            <v>30025</v>
          </cell>
          <cell r="C1611" t="str">
            <v>Fallon County</v>
          </cell>
          <cell r="D1611">
            <v>238</v>
          </cell>
          <cell r="E1611">
            <v>1265</v>
          </cell>
          <cell r="F1611">
            <v>172</v>
          </cell>
          <cell r="G1611">
            <v>1375</v>
          </cell>
        </row>
        <row r="1612">
          <cell r="B1612">
            <v>30027</v>
          </cell>
          <cell r="C1612" t="str">
            <v>Fergus County</v>
          </cell>
          <cell r="D1612">
            <v>1637</v>
          </cell>
          <cell r="E1612">
            <v>4435</v>
          </cell>
          <cell r="F1612">
            <v>1496</v>
          </cell>
          <cell r="G1612">
            <v>4869</v>
          </cell>
        </row>
        <row r="1613">
          <cell r="B1613">
            <v>30029</v>
          </cell>
          <cell r="C1613" t="str">
            <v>Flathead County</v>
          </cell>
          <cell r="D1613">
            <v>20905</v>
          </cell>
          <cell r="E1613">
            <v>42689</v>
          </cell>
          <cell r="F1613">
            <v>20274</v>
          </cell>
          <cell r="G1613">
            <v>38321</v>
          </cell>
        </row>
        <row r="1614">
          <cell r="B1614">
            <v>30031</v>
          </cell>
          <cell r="C1614" t="str">
            <v>Gallatin County</v>
          </cell>
          <cell r="D1614">
            <v>45125</v>
          </cell>
          <cell r="E1614">
            <v>34546</v>
          </cell>
          <cell r="F1614">
            <v>37044</v>
          </cell>
          <cell r="G1614">
            <v>31696</v>
          </cell>
        </row>
        <row r="1615">
          <cell r="B1615">
            <v>30033</v>
          </cell>
          <cell r="C1615" t="str">
            <v>Garfield County</v>
          </cell>
          <cell r="D1615">
            <v>59</v>
          </cell>
          <cell r="E1615">
            <v>688</v>
          </cell>
          <cell r="F1615">
            <v>41</v>
          </cell>
          <cell r="G1615">
            <v>764</v>
          </cell>
        </row>
        <row r="1616">
          <cell r="B1616">
            <v>30035</v>
          </cell>
          <cell r="C1616" t="str">
            <v>Glacier County</v>
          </cell>
          <cell r="D1616">
            <v>3563</v>
          </cell>
          <cell r="E1616">
            <v>1801</v>
          </cell>
          <cell r="F1616">
            <v>3610</v>
          </cell>
          <cell r="G1616">
            <v>1884</v>
          </cell>
        </row>
        <row r="1617">
          <cell r="B1617">
            <v>30037</v>
          </cell>
          <cell r="C1617" t="str">
            <v>Golden Valley County</v>
          </cell>
          <cell r="D1617">
            <v>100</v>
          </cell>
          <cell r="E1617">
            <v>354</v>
          </cell>
          <cell r="F1617">
            <v>78</v>
          </cell>
          <cell r="G1617">
            <v>414</v>
          </cell>
        </row>
        <row r="1618">
          <cell r="B1618">
            <v>30039</v>
          </cell>
          <cell r="C1618" t="str">
            <v>Granite County</v>
          </cell>
          <cell r="D1618">
            <v>530</v>
          </cell>
          <cell r="E1618">
            <v>1394</v>
          </cell>
          <cell r="F1618">
            <v>638</v>
          </cell>
          <cell r="G1618">
            <v>1419</v>
          </cell>
        </row>
        <row r="1619">
          <cell r="B1619">
            <v>30041</v>
          </cell>
          <cell r="C1619" t="str">
            <v>Hill County</v>
          </cell>
          <cell r="D1619">
            <v>3301</v>
          </cell>
          <cell r="E1619">
            <v>3599</v>
          </cell>
          <cell r="F1619">
            <v>2981</v>
          </cell>
          <cell r="G1619">
            <v>3957</v>
          </cell>
        </row>
        <row r="1620">
          <cell r="B1620">
            <v>30043</v>
          </cell>
          <cell r="C1620" t="str">
            <v>Jefferson County</v>
          </cell>
          <cell r="D1620">
            <v>2589</v>
          </cell>
          <cell r="E1620">
            <v>5859</v>
          </cell>
          <cell r="F1620">
            <v>2625</v>
          </cell>
          <cell r="G1620">
            <v>5345</v>
          </cell>
        </row>
        <row r="1621">
          <cell r="B1621">
            <v>30045</v>
          </cell>
          <cell r="C1621" t="str">
            <v>Judith Basin County</v>
          </cell>
          <cell r="D1621">
            <v>313</v>
          </cell>
          <cell r="E1621">
            <v>924</v>
          </cell>
          <cell r="F1621">
            <v>275</v>
          </cell>
          <cell r="G1621">
            <v>1040</v>
          </cell>
        </row>
        <row r="1622">
          <cell r="B1622">
            <v>30047</v>
          </cell>
          <cell r="C1622" t="str">
            <v>Lake County</v>
          </cell>
          <cell r="D1622">
            <v>6682</v>
          </cell>
          <cell r="E1622">
            <v>9697</v>
          </cell>
          <cell r="F1622">
            <v>6916</v>
          </cell>
          <cell r="G1622">
            <v>9322</v>
          </cell>
        </row>
        <row r="1623">
          <cell r="B1623">
            <v>30049</v>
          </cell>
          <cell r="C1623" t="str">
            <v>Lewis and Clark County</v>
          </cell>
          <cell r="D1623">
            <v>20237</v>
          </cell>
          <cell r="E1623">
            <v>22127</v>
          </cell>
          <cell r="F1623">
            <v>19743</v>
          </cell>
          <cell r="G1623">
            <v>21409</v>
          </cell>
        </row>
        <row r="1624">
          <cell r="B1624">
            <v>30051</v>
          </cell>
          <cell r="C1624" t="str">
            <v>Liberty County</v>
          </cell>
          <cell r="D1624">
            <v>301</v>
          </cell>
          <cell r="E1624">
            <v>739</v>
          </cell>
          <cell r="F1624">
            <v>249</v>
          </cell>
          <cell r="G1624">
            <v>821</v>
          </cell>
        </row>
        <row r="1625">
          <cell r="B1625">
            <v>30053</v>
          </cell>
          <cell r="C1625" t="str">
            <v>Lincoln County</v>
          </cell>
          <cell r="D1625">
            <v>2689</v>
          </cell>
          <cell r="E1625">
            <v>9385</v>
          </cell>
          <cell r="F1625">
            <v>2835</v>
          </cell>
          <cell r="G1625">
            <v>8672</v>
          </cell>
        </row>
        <row r="1626">
          <cell r="B1626">
            <v>30055</v>
          </cell>
          <cell r="C1626" t="str">
            <v>McCone County</v>
          </cell>
          <cell r="D1626">
            <v>537</v>
          </cell>
          <cell r="E1626">
            <v>924</v>
          </cell>
          <cell r="F1626">
            <v>155</v>
          </cell>
          <cell r="G1626">
            <v>956</v>
          </cell>
        </row>
        <row r="1627">
          <cell r="B1627">
            <v>30057</v>
          </cell>
          <cell r="C1627" t="str">
            <v>Madison County</v>
          </cell>
          <cell r="D1627">
            <v>1074</v>
          </cell>
          <cell r="E1627">
            <v>3153</v>
          </cell>
          <cell r="F1627">
            <v>1771</v>
          </cell>
          <cell r="G1627">
            <v>4191</v>
          </cell>
        </row>
        <row r="1628">
          <cell r="B1628">
            <v>30059</v>
          </cell>
          <cell r="C1628" t="str">
            <v>Meagher County</v>
          </cell>
          <cell r="D1628">
            <v>267</v>
          </cell>
          <cell r="E1628">
            <v>726</v>
          </cell>
          <cell r="F1628">
            <v>258</v>
          </cell>
          <cell r="G1628">
            <v>833</v>
          </cell>
        </row>
        <row r="1629">
          <cell r="B1629">
            <v>30061</v>
          </cell>
          <cell r="C1629" t="str">
            <v>Mineral County</v>
          </cell>
          <cell r="D1629">
            <v>674</v>
          </cell>
          <cell r="E1629">
            <v>1932</v>
          </cell>
          <cell r="F1629">
            <v>686</v>
          </cell>
          <cell r="G1629">
            <v>1828</v>
          </cell>
        </row>
        <row r="1630">
          <cell r="B1630">
            <v>30063</v>
          </cell>
          <cell r="C1630" t="str">
            <v>Missoula County</v>
          </cell>
          <cell r="D1630">
            <v>45244</v>
          </cell>
          <cell r="E1630">
            <v>25819</v>
          </cell>
          <cell r="F1630">
            <v>43357</v>
          </cell>
          <cell r="G1630">
            <v>26347</v>
          </cell>
        </row>
        <row r="1631">
          <cell r="B1631">
            <v>30065</v>
          </cell>
          <cell r="C1631" t="str">
            <v>Musselshell County</v>
          </cell>
          <cell r="D1631">
            <v>461</v>
          </cell>
          <cell r="E1631">
            <v>2541</v>
          </cell>
          <cell r="F1631">
            <v>413</v>
          </cell>
          <cell r="G1631">
            <v>2423</v>
          </cell>
        </row>
        <row r="1632">
          <cell r="B1632">
            <v>30067</v>
          </cell>
          <cell r="C1632" t="str">
            <v>Park County</v>
          </cell>
          <cell r="D1632">
            <v>5237</v>
          </cell>
          <cell r="E1632">
            <v>5956</v>
          </cell>
          <cell r="F1632">
            <v>5280</v>
          </cell>
          <cell r="G1632">
            <v>6025</v>
          </cell>
        </row>
        <row r="1633">
          <cell r="B1633">
            <v>30069</v>
          </cell>
          <cell r="C1633" t="str">
            <v>Petroleum County</v>
          </cell>
          <cell r="D1633">
            <v>45</v>
          </cell>
          <cell r="E1633">
            <v>258</v>
          </cell>
          <cell r="F1633">
            <v>39</v>
          </cell>
          <cell r="G1633">
            <v>298</v>
          </cell>
        </row>
        <row r="1634">
          <cell r="B1634">
            <v>30071</v>
          </cell>
          <cell r="C1634" t="str">
            <v>Phillips County</v>
          </cell>
          <cell r="D1634">
            <v>459</v>
          </cell>
          <cell r="E1634">
            <v>1671</v>
          </cell>
          <cell r="F1634">
            <v>416</v>
          </cell>
          <cell r="G1634">
            <v>1936</v>
          </cell>
        </row>
        <row r="1635">
          <cell r="B1635">
            <v>30073</v>
          </cell>
          <cell r="C1635" t="str">
            <v>Pondera County</v>
          </cell>
          <cell r="D1635">
            <v>994</v>
          </cell>
          <cell r="E1635">
            <v>1874</v>
          </cell>
          <cell r="F1635">
            <v>903</v>
          </cell>
          <cell r="G1635">
            <v>2031</v>
          </cell>
        </row>
        <row r="1636">
          <cell r="B1636">
            <v>30075</v>
          </cell>
          <cell r="C1636" t="str">
            <v>Powder River County</v>
          </cell>
          <cell r="D1636">
            <v>178</v>
          </cell>
          <cell r="E1636">
            <v>879</v>
          </cell>
          <cell r="F1636">
            <v>154</v>
          </cell>
          <cell r="G1636">
            <v>970</v>
          </cell>
        </row>
        <row r="1637">
          <cell r="B1637">
            <v>30077</v>
          </cell>
          <cell r="C1637" t="str">
            <v>Powell County</v>
          </cell>
          <cell r="D1637">
            <v>837</v>
          </cell>
          <cell r="E1637">
            <v>2134</v>
          </cell>
          <cell r="F1637">
            <v>752</v>
          </cell>
          <cell r="G1637">
            <v>2355</v>
          </cell>
        </row>
        <row r="1638">
          <cell r="B1638">
            <v>30079</v>
          </cell>
          <cell r="C1638" t="str">
            <v>Prairie County</v>
          </cell>
          <cell r="D1638">
            <v>169</v>
          </cell>
          <cell r="E1638">
            <v>578</v>
          </cell>
          <cell r="F1638">
            <v>126</v>
          </cell>
          <cell r="G1638">
            <v>603</v>
          </cell>
        </row>
        <row r="1639">
          <cell r="B1639">
            <v>30081</v>
          </cell>
          <cell r="C1639" t="str">
            <v>Ravalli County</v>
          </cell>
          <cell r="D1639">
            <v>8686</v>
          </cell>
          <cell r="E1639">
            <v>21150</v>
          </cell>
          <cell r="F1639">
            <v>8763</v>
          </cell>
          <cell r="G1639">
            <v>19114</v>
          </cell>
        </row>
        <row r="1640">
          <cell r="B1640">
            <v>30083</v>
          </cell>
          <cell r="C1640" t="str">
            <v>Richland County</v>
          </cell>
          <cell r="D1640">
            <v>1098</v>
          </cell>
          <cell r="E1640">
            <v>4543</v>
          </cell>
          <cell r="F1640">
            <v>875</v>
          </cell>
          <cell r="G1640">
            <v>4800</v>
          </cell>
        </row>
        <row r="1641">
          <cell r="B1641">
            <v>30085</v>
          </cell>
          <cell r="C1641" t="str">
            <v>Roosevelt County</v>
          </cell>
          <cell r="D1641">
            <v>1957</v>
          </cell>
          <cell r="E1641">
            <v>1897</v>
          </cell>
          <cell r="F1641">
            <v>1910</v>
          </cell>
          <cell r="G1641">
            <v>1996</v>
          </cell>
        </row>
        <row r="1642">
          <cell r="B1642">
            <v>30087</v>
          </cell>
          <cell r="C1642" t="str">
            <v>Rosebud County</v>
          </cell>
          <cell r="D1642">
            <v>1304</v>
          </cell>
          <cell r="E1642">
            <v>2315</v>
          </cell>
          <cell r="F1642">
            <v>1199</v>
          </cell>
          <cell r="G1642">
            <v>2486</v>
          </cell>
        </row>
        <row r="1643">
          <cell r="B1643">
            <v>30089</v>
          </cell>
          <cell r="C1643" t="str">
            <v>Sanders County</v>
          </cell>
          <cell r="D1643">
            <v>1552</v>
          </cell>
          <cell r="E1643">
            <v>6432</v>
          </cell>
          <cell r="F1643">
            <v>1820</v>
          </cell>
          <cell r="G1643">
            <v>5660</v>
          </cell>
        </row>
        <row r="1644">
          <cell r="B1644">
            <v>30091</v>
          </cell>
          <cell r="C1644" t="str">
            <v>Sheridan County</v>
          </cell>
          <cell r="D1644">
            <v>710</v>
          </cell>
          <cell r="E1644">
            <v>1287</v>
          </cell>
          <cell r="F1644">
            <v>574</v>
          </cell>
          <cell r="G1644">
            <v>1403</v>
          </cell>
        </row>
        <row r="1645">
          <cell r="B1645">
            <v>30093</v>
          </cell>
          <cell r="C1645" t="str">
            <v>Silver Bow County</v>
          </cell>
          <cell r="D1645">
            <v>10565</v>
          </cell>
          <cell r="E1645">
            <v>6739</v>
          </cell>
          <cell r="F1645">
            <v>10392</v>
          </cell>
          <cell r="G1645">
            <v>7745</v>
          </cell>
        </row>
        <row r="1646">
          <cell r="B1646">
            <v>30095</v>
          </cell>
          <cell r="C1646" t="str">
            <v>Stillwater County</v>
          </cell>
          <cell r="D1646">
            <v>1098</v>
          </cell>
          <cell r="E1646">
            <v>4930</v>
          </cell>
          <cell r="F1646">
            <v>1156</v>
          </cell>
          <cell r="G1646">
            <v>4462</v>
          </cell>
        </row>
        <row r="1647">
          <cell r="B1647">
            <v>30097</v>
          </cell>
          <cell r="C1647" t="str">
            <v>Sweet Grass County</v>
          </cell>
          <cell r="D1647">
            <v>435</v>
          </cell>
          <cell r="E1647">
            <v>1778</v>
          </cell>
          <cell r="F1647">
            <v>549</v>
          </cell>
          <cell r="G1647">
            <v>1840</v>
          </cell>
        </row>
        <row r="1648">
          <cell r="B1648">
            <v>30099</v>
          </cell>
          <cell r="C1648" t="str">
            <v>Teton County</v>
          </cell>
          <cell r="D1648">
            <v>1097</v>
          </cell>
          <cell r="E1648">
            <v>2288</v>
          </cell>
          <cell r="F1648">
            <v>1007</v>
          </cell>
          <cell r="G1648">
            <v>2608</v>
          </cell>
        </row>
        <row r="1649">
          <cell r="B1649">
            <v>30101</v>
          </cell>
          <cell r="C1649" t="str">
            <v>Toole County</v>
          </cell>
          <cell r="D1649">
            <v>543</v>
          </cell>
          <cell r="E1649">
            <v>1528</v>
          </cell>
          <cell r="F1649">
            <v>467</v>
          </cell>
          <cell r="G1649">
            <v>1596</v>
          </cell>
        </row>
        <row r="1650">
          <cell r="B1650">
            <v>30103</v>
          </cell>
          <cell r="C1650" t="str">
            <v>Treasure County</v>
          </cell>
          <cell r="D1650">
            <v>95</v>
          </cell>
          <cell r="E1650">
            <v>338</v>
          </cell>
          <cell r="F1650">
            <v>78</v>
          </cell>
          <cell r="G1650">
            <v>373</v>
          </cell>
        </row>
        <row r="1651">
          <cell r="B1651">
            <v>30105</v>
          </cell>
          <cell r="C1651" t="str">
            <v>Valley County</v>
          </cell>
          <cell r="D1651">
            <v>1199</v>
          </cell>
          <cell r="E1651">
            <v>2775</v>
          </cell>
          <cell r="F1651">
            <v>1030</v>
          </cell>
          <cell r="G1651">
            <v>3135</v>
          </cell>
        </row>
        <row r="1652">
          <cell r="B1652">
            <v>30107</v>
          </cell>
          <cell r="C1652" t="str">
            <v>Wheatland County</v>
          </cell>
          <cell r="D1652">
            <v>240</v>
          </cell>
          <cell r="E1652">
            <v>724</v>
          </cell>
          <cell r="F1652">
            <v>225</v>
          </cell>
          <cell r="G1652">
            <v>823</v>
          </cell>
        </row>
        <row r="1653">
          <cell r="B1653">
            <v>30109</v>
          </cell>
          <cell r="C1653" t="str">
            <v>Wibaux County</v>
          </cell>
          <cell r="D1653">
            <v>92</v>
          </cell>
          <cell r="E1653">
            <v>454</v>
          </cell>
          <cell r="F1653">
            <v>77</v>
          </cell>
          <cell r="G1653">
            <v>516</v>
          </cell>
        </row>
        <row r="1654">
          <cell r="B1654">
            <v>30111</v>
          </cell>
          <cell r="C1654" t="str">
            <v>Yellowstone County</v>
          </cell>
          <cell r="D1654">
            <v>27951</v>
          </cell>
          <cell r="E1654">
            <v>51721</v>
          </cell>
          <cell r="F1654">
            <v>30679</v>
          </cell>
          <cell r="G1654">
            <v>50772</v>
          </cell>
        </row>
        <row r="1655">
          <cell r="B1655">
            <v>31001</v>
          </cell>
          <cell r="C1655" t="str">
            <v>Adams County</v>
          </cell>
          <cell r="D1655">
            <v>3967</v>
          </cell>
          <cell r="E1655">
            <v>8970</v>
          </cell>
          <cell r="F1655">
            <v>4213</v>
          </cell>
          <cell r="G1655">
            <v>10085</v>
          </cell>
        </row>
        <row r="1656">
          <cell r="B1656">
            <v>31003</v>
          </cell>
          <cell r="C1656" t="str">
            <v>Antelope County</v>
          </cell>
          <cell r="D1656">
            <v>616</v>
          </cell>
          <cell r="E1656">
            <v>2759</v>
          </cell>
          <cell r="F1656">
            <v>452</v>
          </cell>
          <cell r="G1656">
            <v>3093</v>
          </cell>
        </row>
        <row r="1657">
          <cell r="B1657">
            <v>31005</v>
          </cell>
          <cell r="C1657" t="str">
            <v>Arthur County</v>
          </cell>
          <cell r="D1657">
            <v>33</v>
          </cell>
          <cell r="E1657">
            <v>233</v>
          </cell>
          <cell r="F1657">
            <v>21</v>
          </cell>
          <cell r="G1657">
            <v>260</v>
          </cell>
        </row>
        <row r="1658">
          <cell r="B1658">
            <v>31007</v>
          </cell>
          <cell r="C1658" t="str">
            <v>Banner County</v>
          </cell>
          <cell r="D1658">
            <v>67</v>
          </cell>
          <cell r="E1658">
            <v>364</v>
          </cell>
          <cell r="F1658">
            <v>43</v>
          </cell>
          <cell r="G1658">
            <v>362</v>
          </cell>
        </row>
        <row r="1659">
          <cell r="B1659">
            <v>31009</v>
          </cell>
          <cell r="C1659" t="str">
            <v>Blaine County</v>
          </cell>
          <cell r="D1659">
            <v>52</v>
          </cell>
          <cell r="E1659">
            <v>293</v>
          </cell>
          <cell r="F1659">
            <v>35</v>
          </cell>
          <cell r="G1659">
            <v>280</v>
          </cell>
        </row>
        <row r="1660">
          <cell r="B1660">
            <v>31011</v>
          </cell>
          <cell r="C1660" t="str">
            <v>Boone County</v>
          </cell>
          <cell r="D1660">
            <v>619</v>
          </cell>
          <cell r="E1660">
            <v>2239</v>
          </cell>
          <cell r="F1660">
            <v>499</v>
          </cell>
          <cell r="G1660">
            <v>2653</v>
          </cell>
        </row>
        <row r="1661">
          <cell r="B1661">
            <v>31013</v>
          </cell>
          <cell r="C1661" t="str">
            <v>Box Butte County</v>
          </cell>
          <cell r="D1661">
            <v>1326</v>
          </cell>
          <cell r="E1661">
            <v>3511</v>
          </cell>
          <cell r="F1661">
            <v>1051</v>
          </cell>
          <cell r="G1661">
            <v>4002</v>
          </cell>
        </row>
        <row r="1662">
          <cell r="B1662">
            <v>31015</v>
          </cell>
          <cell r="C1662" t="str">
            <v>Boyd County</v>
          </cell>
          <cell r="D1662">
            <v>208</v>
          </cell>
          <cell r="E1662">
            <v>999</v>
          </cell>
          <cell r="F1662">
            <v>135</v>
          </cell>
          <cell r="G1662">
            <v>1010</v>
          </cell>
        </row>
        <row r="1663">
          <cell r="B1663">
            <v>31017</v>
          </cell>
          <cell r="C1663" t="str">
            <v>Brown County</v>
          </cell>
          <cell r="D1663">
            <v>287</v>
          </cell>
          <cell r="E1663">
            <v>1349</v>
          </cell>
          <cell r="F1663">
            <v>191</v>
          </cell>
          <cell r="G1663">
            <v>1470</v>
          </cell>
        </row>
        <row r="1664">
          <cell r="B1664">
            <v>31019</v>
          </cell>
          <cell r="C1664" t="str">
            <v>Buffalo County</v>
          </cell>
          <cell r="D1664">
            <v>4865</v>
          </cell>
          <cell r="E1664">
            <v>17220</v>
          </cell>
          <cell r="F1664">
            <v>6350</v>
          </cell>
          <cell r="G1664">
            <v>16640</v>
          </cell>
        </row>
        <row r="1665">
          <cell r="B1665">
            <v>31021</v>
          </cell>
          <cell r="C1665" t="str">
            <v>Burt County</v>
          </cell>
          <cell r="D1665">
            <v>1225</v>
          </cell>
          <cell r="E1665">
            <v>2394</v>
          </cell>
          <cell r="F1665">
            <v>1063</v>
          </cell>
          <cell r="G1665">
            <v>2580</v>
          </cell>
        </row>
        <row r="1666">
          <cell r="B1666">
            <v>31023</v>
          </cell>
          <cell r="C1666" t="str">
            <v>Butler County</v>
          </cell>
          <cell r="D1666">
            <v>1038</v>
          </cell>
          <cell r="E1666">
            <v>3314</v>
          </cell>
          <cell r="F1666">
            <v>873</v>
          </cell>
          <cell r="G1666">
            <v>3542</v>
          </cell>
        </row>
        <row r="1667">
          <cell r="B1667">
            <v>31025</v>
          </cell>
          <cell r="C1667" t="str">
            <v>Cass County</v>
          </cell>
          <cell r="D1667">
            <v>3912</v>
          </cell>
          <cell r="E1667">
            <v>10834</v>
          </cell>
          <cell r="F1667">
            <v>4737</v>
          </cell>
          <cell r="G1667">
            <v>10121</v>
          </cell>
        </row>
        <row r="1668">
          <cell r="B1668">
            <v>31027</v>
          </cell>
          <cell r="C1668" t="str">
            <v>Cedar County</v>
          </cell>
          <cell r="D1668">
            <v>930</v>
          </cell>
          <cell r="E1668">
            <v>3657</v>
          </cell>
          <cell r="F1668">
            <v>725</v>
          </cell>
          <cell r="G1668">
            <v>4174</v>
          </cell>
        </row>
        <row r="1669">
          <cell r="B1669">
            <v>31029</v>
          </cell>
          <cell r="C1669" t="str">
            <v>Chase County</v>
          </cell>
          <cell r="D1669">
            <v>342</v>
          </cell>
          <cell r="E1669">
            <v>1565</v>
          </cell>
          <cell r="F1669">
            <v>226</v>
          </cell>
          <cell r="G1669">
            <v>1740</v>
          </cell>
        </row>
        <row r="1670">
          <cell r="B1670">
            <v>31031</v>
          </cell>
          <cell r="C1670" t="str">
            <v>Cherry County</v>
          </cell>
          <cell r="D1670">
            <v>488</v>
          </cell>
          <cell r="E1670">
            <v>2557</v>
          </cell>
          <cell r="F1670">
            <v>373</v>
          </cell>
          <cell r="G1670">
            <v>2844</v>
          </cell>
        </row>
        <row r="1671">
          <cell r="B1671">
            <v>31033</v>
          </cell>
          <cell r="C1671" t="str">
            <v>Cheyenne County</v>
          </cell>
          <cell r="D1671">
            <v>969</v>
          </cell>
          <cell r="E1671">
            <v>3385</v>
          </cell>
          <cell r="F1671">
            <v>855</v>
          </cell>
          <cell r="G1671">
            <v>3813</v>
          </cell>
        </row>
        <row r="1672">
          <cell r="B1672">
            <v>31035</v>
          </cell>
          <cell r="C1672" t="str">
            <v>Clay County</v>
          </cell>
          <cell r="D1672">
            <v>790</v>
          </cell>
          <cell r="E1672">
            <v>2372</v>
          </cell>
          <cell r="F1672">
            <v>632</v>
          </cell>
          <cell r="G1672">
            <v>2848</v>
          </cell>
        </row>
        <row r="1673">
          <cell r="B1673">
            <v>31037</v>
          </cell>
          <cell r="C1673" t="str">
            <v>Colfax County</v>
          </cell>
          <cell r="D1673">
            <v>1104</v>
          </cell>
          <cell r="E1673">
            <v>2464</v>
          </cell>
          <cell r="F1673">
            <v>1025</v>
          </cell>
          <cell r="G1673">
            <v>2636</v>
          </cell>
        </row>
        <row r="1674">
          <cell r="B1674">
            <v>31039</v>
          </cell>
          <cell r="C1674" t="str">
            <v>Cuming County</v>
          </cell>
          <cell r="D1674">
            <v>984</v>
          </cell>
          <cell r="E1674">
            <v>3321</v>
          </cell>
          <cell r="F1674">
            <v>870</v>
          </cell>
          <cell r="G1674">
            <v>3507</v>
          </cell>
        </row>
        <row r="1675">
          <cell r="B1675">
            <v>31041</v>
          </cell>
          <cell r="C1675" t="str">
            <v>Custer County</v>
          </cell>
          <cell r="D1675">
            <v>1062</v>
          </cell>
          <cell r="E1675">
            <v>4368</v>
          </cell>
          <cell r="F1675">
            <v>786</v>
          </cell>
          <cell r="G1675">
            <v>5090</v>
          </cell>
        </row>
        <row r="1676">
          <cell r="B1676">
            <v>31043</v>
          </cell>
          <cell r="C1676" t="str">
            <v>Dakota County</v>
          </cell>
          <cell r="D1676">
            <v>2647</v>
          </cell>
          <cell r="E1676">
            <v>3568</v>
          </cell>
          <cell r="F1676">
            <v>2744</v>
          </cell>
          <cell r="G1676">
            <v>3926</v>
          </cell>
        </row>
        <row r="1677">
          <cell r="B1677">
            <v>31045</v>
          </cell>
          <cell r="C1677" t="str">
            <v>Dawes County</v>
          </cell>
          <cell r="D1677">
            <v>1015</v>
          </cell>
          <cell r="E1677">
            <v>2711</v>
          </cell>
          <cell r="F1677">
            <v>1082</v>
          </cell>
          <cell r="G1677">
            <v>2931</v>
          </cell>
        </row>
        <row r="1678">
          <cell r="B1678">
            <v>31047</v>
          </cell>
          <cell r="C1678" t="str">
            <v>Dawson County</v>
          </cell>
          <cell r="D1678">
            <v>2050</v>
          </cell>
          <cell r="E1678">
            <v>5808</v>
          </cell>
          <cell r="F1678">
            <v>2497</v>
          </cell>
          <cell r="G1678">
            <v>6524</v>
          </cell>
        </row>
        <row r="1679">
          <cell r="B1679">
            <v>31049</v>
          </cell>
          <cell r="C1679" t="str">
            <v>Deuel County</v>
          </cell>
          <cell r="D1679">
            <v>207</v>
          </cell>
          <cell r="E1679">
            <v>834</v>
          </cell>
          <cell r="F1679">
            <v>141</v>
          </cell>
          <cell r="G1679">
            <v>871</v>
          </cell>
        </row>
        <row r="1680">
          <cell r="B1680">
            <v>31051</v>
          </cell>
          <cell r="C1680" t="str">
            <v>Dixon County</v>
          </cell>
          <cell r="D1680">
            <v>859</v>
          </cell>
          <cell r="E1680">
            <v>2042</v>
          </cell>
          <cell r="F1680">
            <v>651</v>
          </cell>
          <cell r="G1680">
            <v>2335</v>
          </cell>
        </row>
        <row r="1681">
          <cell r="B1681">
            <v>31053</v>
          </cell>
          <cell r="C1681" t="str">
            <v>Dodge County</v>
          </cell>
          <cell r="D1681">
            <v>5009</v>
          </cell>
          <cell r="E1681">
            <v>9438</v>
          </cell>
          <cell r="F1681">
            <v>5544</v>
          </cell>
          <cell r="G1681">
            <v>10984</v>
          </cell>
        </row>
        <row r="1682">
          <cell r="B1682">
            <v>31055</v>
          </cell>
          <cell r="C1682" t="str">
            <v>Douglas County</v>
          </cell>
          <cell r="D1682">
            <v>159767</v>
          </cell>
          <cell r="E1682">
            <v>113661</v>
          </cell>
          <cell r="F1682">
            <v>150350</v>
          </cell>
          <cell r="G1682">
            <v>119159</v>
          </cell>
        </row>
        <row r="1683">
          <cell r="B1683">
            <v>31057</v>
          </cell>
          <cell r="C1683" t="str">
            <v>Dundy County</v>
          </cell>
          <cell r="D1683">
            <v>186</v>
          </cell>
          <cell r="E1683">
            <v>865</v>
          </cell>
          <cell r="F1683">
            <v>105</v>
          </cell>
          <cell r="G1683">
            <v>883</v>
          </cell>
        </row>
        <row r="1684">
          <cell r="B1684">
            <v>31059</v>
          </cell>
          <cell r="C1684" t="str">
            <v>Fillmore County</v>
          </cell>
          <cell r="D1684">
            <v>842</v>
          </cell>
          <cell r="E1684">
            <v>2142</v>
          </cell>
          <cell r="F1684">
            <v>693</v>
          </cell>
          <cell r="G1684">
            <v>2359</v>
          </cell>
        </row>
        <row r="1685">
          <cell r="B1685">
            <v>31061</v>
          </cell>
          <cell r="C1685" t="str">
            <v>Franklin County</v>
          </cell>
          <cell r="D1685">
            <v>406</v>
          </cell>
          <cell r="E1685">
            <v>1320</v>
          </cell>
          <cell r="F1685">
            <v>276</v>
          </cell>
          <cell r="G1685">
            <v>1437</v>
          </cell>
        </row>
        <row r="1686">
          <cell r="B1686">
            <v>31063</v>
          </cell>
          <cell r="C1686" t="str">
            <v>Frontier County</v>
          </cell>
          <cell r="D1686">
            <v>291</v>
          </cell>
          <cell r="E1686">
            <v>1124</v>
          </cell>
          <cell r="F1686">
            <v>189</v>
          </cell>
          <cell r="G1686">
            <v>1229</v>
          </cell>
        </row>
        <row r="1687">
          <cell r="B1687">
            <v>31065</v>
          </cell>
          <cell r="C1687" t="str">
            <v>Furnas County</v>
          </cell>
          <cell r="D1687">
            <v>547</v>
          </cell>
          <cell r="E1687">
            <v>1998</v>
          </cell>
          <cell r="F1687">
            <v>399</v>
          </cell>
          <cell r="G1687">
            <v>2163</v>
          </cell>
        </row>
        <row r="1688">
          <cell r="B1688">
            <v>31067</v>
          </cell>
          <cell r="C1688" t="str">
            <v>Gage County</v>
          </cell>
          <cell r="D1688">
            <v>3750</v>
          </cell>
          <cell r="E1688">
            <v>5577</v>
          </cell>
          <cell r="F1688">
            <v>3385</v>
          </cell>
          <cell r="G1688">
            <v>7445</v>
          </cell>
        </row>
        <row r="1689">
          <cell r="B1689">
            <v>31069</v>
          </cell>
          <cell r="C1689" t="str">
            <v>Garden County</v>
          </cell>
          <cell r="D1689">
            <v>249</v>
          </cell>
          <cell r="E1689">
            <v>989</v>
          </cell>
          <cell r="F1689">
            <v>161</v>
          </cell>
          <cell r="G1689">
            <v>1016</v>
          </cell>
        </row>
        <row r="1690">
          <cell r="B1690">
            <v>31071</v>
          </cell>
          <cell r="C1690" t="str">
            <v>Garfield County</v>
          </cell>
          <cell r="D1690">
            <v>197</v>
          </cell>
          <cell r="E1690">
            <v>811</v>
          </cell>
          <cell r="F1690">
            <v>133</v>
          </cell>
          <cell r="G1690">
            <v>933</v>
          </cell>
        </row>
        <row r="1691">
          <cell r="B1691">
            <v>31073</v>
          </cell>
          <cell r="C1691" t="str">
            <v>Gosper County</v>
          </cell>
          <cell r="D1691">
            <v>252</v>
          </cell>
          <cell r="E1691">
            <v>754</v>
          </cell>
          <cell r="F1691">
            <v>215</v>
          </cell>
          <cell r="G1691">
            <v>893</v>
          </cell>
        </row>
        <row r="1692">
          <cell r="B1692">
            <v>31075</v>
          </cell>
          <cell r="C1692" t="str">
            <v>Grant County</v>
          </cell>
          <cell r="D1692">
            <v>38</v>
          </cell>
          <cell r="E1692">
            <v>339</v>
          </cell>
          <cell r="F1692">
            <v>20</v>
          </cell>
          <cell r="G1692">
            <v>375</v>
          </cell>
        </row>
        <row r="1693">
          <cell r="B1693">
            <v>31077</v>
          </cell>
          <cell r="C1693" t="str">
            <v>Greeley County</v>
          </cell>
          <cell r="D1693">
            <v>278</v>
          </cell>
          <cell r="E1693">
            <v>894</v>
          </cell>
          <cell r="F1693">
            <v>229</v>
          </cell>
          <cell r="G1693">
            <v>1016</v>
          </cell>
        </row>
        <row r="1694">
          <cell r="B1694">
            <v>31079</v>
          </cell>
          <cell r="C1694" t="str">
            <v>Hall County</v>
          </cell>
          <cell r="D1694">
            <v>6203</v>
          </cell>
          <cell r="E1694">
            <v>15496</v>
          </cell>
          <cell r="F1694">
            <v>7681</v>
          </cell>
          <cell r="G1694">
            <v>16189</v>
          </cell>
        </row>
        <row r="1695">
          <cell r="B1695">
            <v>31081</v>
          </cell>
          <cell r="C1695" t="str">
            <v>Hamilton County</v>
          </cell>
          <cell r="D1695">
            <v>1111</v>
          </cell>
          <cell r="E1695">
            <v>3972</v>
          </cell>
          <cell r="F1695">
            <v>1118</v>
          </cell>
          <cell r="G1695">
            <v>4309</v>
          </cell>
        </row>
        <row r="1696">
          <cell r="B1696">
            <v>31083</v>
          </cell>
          <cell r="C1696" t="str">
            <v>Harlan County</v>
          </cell>
          <cell r="D1696">
            <v>386</v>
          </cell>
          <cell r="E1696">
            <v>1430</v>
          </cell>
          <cell r="F1696">
            <v>282</v>
          </cell>
          <cell r="G1696">
            <v>1615</v>
          </cell>
        </row>
        <row r="1697">
          <cell r="B1697">
            <v>31085</v>
          </cell>
          <cell r="C1697" t="str">
            <v>Hayes County</v>
          </cell>
          <cell r="D1697">
            <v>71</v>
          </cell>
          <cell r="E1697">
            <v>487</v>
          </cell>
          <cell r="F1697">
            <v>34</v>
          </cell>
          <cell r="G1697">
            <v>494</v>
          </cell>
        </row>
        <row r="1698">
          <cell r="B1698">
            <v>31087</v>
          </cell>
          <cell r="C1698" t="str">
            <v>Hitchcock County</v>
          </cell>
          <cell r="D1698">
            <v>318</v>
          </cell>
          <cell r="E1698">
            <v>1167</v>
          </cell>
          <cell r="F1698">
            <v>175</v>
          </cell>
          <cell r="G1698">
            <v>1264</v>
          </cell>
        </row>
        <row r="1699">
          <cell r="B1699">
            <v>31089</v>
          </cell>
          <cell r="C1699" t="str">
            <v>Holt County</v>
          </cell>
          <cell r="D1699">
            <v>845</v>
          </cell>
          <cell r="E1699">
            <v>4097</v>
          </cell>
          <cell r="F1699">
            <v>686</v>
          </cell>
          <cell r="G1699">
            <v>4769</v>
          </cell>
        </row>
        <row r="1700">
          <cell r="B1700">
            <v>31091</v>
          </cell>
          <cell r="C1700" t="str">
            <v>Hooker County</v>
          </cell>
          <cell r="D1700">
            <v>75</v>
          </cell>
          <cell r="E1700">
            <v>356</v>
          </cell>
          <cell r="F1700">
            <v>59</v>
          </cell>
          <cell r="G1700">
            <v>376</v>
          </cell>
        </row>
        <row r="1701">
          <cell r="B1701">
            <v>31093</v>
          </cell>
          <cell r="C1701" t="str">
            <v>Howard County</v>
          </cell>
          <cell r="D1701">
            <v>844</v>
          </cell>
          <cell r="E1701">
            <v>2585</v>
          </cell>
          <cell r="F1701">
            <v>648</v>
          </cell>
          <cell r="G1701">
            <v>2786</v>
          </cell>
        </row>
        <row r="1702">
          <cell r="B1702">
            <v>31095</v>
          </cell>
          <cell r="C1702" t="str">
            <v>Jefferson County</v>
          </cell>
          <cell r="D1702">
            <v>1331</v>
          </cell>
          <cell r="E1702">
            <v>2496</v>
          </cell>
          <cell r="F1702">
            <v>1016</v>
          </cell>
          <cell r="G1702">
            <v>2616</v>
          </cell>
        </row>
        <row r="1703">
          <cell r="B1703">
            <v>31097</v>
          </cell>
          <cell r="C1703" t="str">
            <v>Johnson County</v>
          </cell>
          <cell r="D1703">
            <v>832</v>
          </cell>
          <cell r="E1703">
            <v>1366</v>
          </cell>
          <cell r="F1703">
            <v>647</v>
          </cell>
          <cell r="G1703">
            <v>1518</v>
          </cell>
        </row>
        <row r="1704">
          <cell r="B1704">
            <v>31099</v>
          </cell>
          <cell r="C1704" t="str">
            <v>Kearney County</v>
          </cell>
          <cell r="D1704">
            <v>806</v>
          </cell>
          <cell r="E1704">
            <v>2511</v>
          </cell>
          <cell r="F1704">
            <v>701</v>
          </cell>
          <cell r="G1704">
            <v>2822</v>
          </cell>
        </row>
        <row r="1705">
          <cell r="B1705">
            <v>31101</v>
          </cell>
          <cell r="C1705" t="str">
            <v>Keith County</v>
          </cell>
          <cell r="D1705">
            <v>859</v>
          </cell>
          <cell r="E1705">
            <v>3271</v>
          </cell>
          <cell r="F1705">
            <v>763</v>
          </cell>
          <cell r="G1705">
            <v>3544</v>
          </cell>
        </row>
        <row r="1706">
          <cell r="B1706">
            <v>31103</v>
          </cell>
          <cell r="C1706" t="str">
            <v>Keya Paha County</v>
          </cell>
          <cell r="D1706">
            <v>84</v>
          </cell>
          <cell r="E1706">
            <v>459</v>
          </cell>
          <cell r="F1706">
            <v>49</v>
          </cell>
          <cell r="G1706">
            <v>476</v>
          </cell>
        </row>
        <row r="1707">
          <cell r="B1707">
            <v>31105</v>
          </cell>
          <cell r="C1707" t="str">
            <v>Kimball County</v>
          </cell>
          <cell r="D1707">
            <v>367</v>
          </cell>
          <cell r="E1707">
            <v>1427</v>
          </cell>
          <cell r="F1707">
            <v>268</v>
          </cell>
          <cell r="G1707">
            <v>1563</v>
          </cell>
        </row>
        <row r="1708">
          <cell r="B1708">
            <v>31107</v>
          </cell>
          <cell r="C1708" t="str">
            <v>Knox County</v>
          </cell>
          <cell r="D1708">
            <v>1120</v>
          </cell>
          <cell r="E1708">
            <v>3135</v>
          </cell>
          <cell r="F1708">
            <v>905</v>
          </cell>
          <cell r="G1708">
            <v>3721</v>
          </cell>
        </row>
        <row r="1709">
          <cell r="B1709">
            <v>31109</v>
          </cell>
          <cell r="C1709" t="str">
            <v>Lancaster County</v>
          </cell>
          <cell r="D1709">
            <v>87942</v>
          </cell>
          <cell r="E1709">
            <v>69112</v>
          </cell>
          <cell r="F1709">
            <v>82293</v>
          </cell>
          <cell r="G1709">
            <v>70092</v>
          </cell>
        </row>
        <row r="1710">
          <cell r="B1710">
            <v>31111</v>
          </cell>
          <cell r="C1710" t="str">
            <v>Lincoln County</v>
          </cell>
          <cell r="D1710">
            <v>4493</v>
          </cell>
          <cell r="E1710">
            <v>12764</v>
          </cell>
          <cell r="F1710">
            <v>3692</v>
          </cell>
          <cell r="G1710">
            <v>13071</v>
          </cell>
        </row>
        <row r="1711">
          <cell r="B1711">
            <v>31113</v>
          </cell>
          <cell r="C1711" t="str">
            <v>Logan County</v>
          </cell>
          <cell r="D1711">
            <v>71</v>
          </cell>
          <cell r="E1711">
            <v>360</v>
          </cell>
          <cell r="F1711">
            <v>38</v>
          </cell>
          <cell r="G1711">
            <v>407</v>
          </cell>
        </row>
        <row r="1712">
          <cell r="B1712">
            <v>31115</v>
          </cell>
          <cell r="C1712" t="str">
            <v>Loup County</v>
          </cell>
          <cell r="D1712">
            <v>82</v>
          </cell>
          <cell r="E1712">
            <v>333</v>
          </cell>
          <cell r="F1712">
            <v>75</v>
          </cell>
          <cell r="G1712">
            <v>370</v>
          </cell>
        </row>
        <row r="1713">
          <cell r="B1713">
            <v>31117</v>
          </cell>
          <cell r="C1713" t="str">
            <v>McPherson County</v>
          </cell>
          <cell r="D1713">
            <v>44</v>
          </cell>
          <cell r="E1713">
            <v>246</v>
          </cell>
          <cell r="F1713">
            <v>17</v>
          </cell>
          <cell r="G1713">
            <v>275</v>
          </cell>
        </row>
        <row r="1714">
          <cell r="B1714">
            <v>31119</v>
          </cell>
          <cell r="C1714" t="str">
            <v>Madison County</v>
          </cell>
          <cell r="D1714">
            <v>2954</v>
          </cell>
          <cell r="E1714">
            <v>11332</v>
          </cell>
          <cell r="F1714">
            <v>3478</v>
          </cell>
          <cell r="G1714">
            <v>11940</v>
          </cell>
        </row>
        <row r="1715">
          <cell r="B1715">
            <v>31121</v>
          </cell>
          <cell r="C1715" t="str">
            <v>Merrick County</v>
          </cell>
          <cell r="D1715">
            <v>940</v>
          </cell>
          <cell r="E1715">
            <v>2925</v>
          </cell>
          <cell r="F1715">
            <v>743</v>
          </cell>
          <cell r="G1715">
            <v>3419</v>
          </cell>
        </row>
        <row r="1716">
          <cell r="B1716">
            <v>31123</v>
          </cell>
          <cell r="C1716" t="str">
            <v>Morrill County</v>
          </cell>
          <cell r="D1716">
            <v>496</v>
          </cell>
          <cell r="E1716">
            <v>1784</v>
          </cell>
          <cell r="F1716">
            <v>386</v>
          </cell>
          <cell r="G1716">
            <v>2113</v>
          </cell>
        </row>
        <row r="1717">
          <cell r="B1717">
            <v>31125</v>
          </cell>
          <cell r="C1717" t="str">
            <v>Nance County</v>
          </cell>
          <cell r="D1717">
            <v>468</v>
          </cell>
          <cell r="E1717">
            <v>1253</v>
          </cell>
          <cell r="F1717">
            <v>359</v>
          </cell>
          <cell r="G1717">
            <v>1437</v>
          </cell>
        </row>
        <row r="1718">
          <cell r="B1718">
            <v>31127</v>
          </cell>
          <cell r="C1718" t="str">
            <v>Nemaha County</v>
          </cell>
          <cell r="D1718">
            <v>1139</v>
          </cell>
          <cell r="E1718">
            <v>2247</v>
          </cell>
          <cell r="F1718">
            <v>921</v>
          </cell>
          <cell r="G1718">
            <v>2428</v>
          </cell>
        </row>
        <row r="1719">
          <cell r="B1719">
            <v>31129</v>
          </cell>
          <cell r="C1719" t="str">
            <v>Nuckolls County</v>
          </cell>
          <cell r="D1719">
            <v>533</v>
          </cell>
          <cell r="E1719">
            <v>1760</v>
          </cell>
          <cell r="F1719">
            <v>409</v>
          </cell>
          <cell r="G1719">
            <v>1857</v>
          </cell>
        </row>
        <row r="1720">
          <cell r="B1720">
            <v>31131</v>
          </cell>
          <cell r="C1720" t="str">
            <v>Otoe County</v>
          </cell>
          <cell r="D1720">
            <v>2229</v>
          </cell>
          <cell r="E1720">
            <v>4585</v>
          </cell>
          <cell r="F1720">
            <v>2490</v>
          </cell>
          <cell r="G1720">
            <v>5649</v>
          </cell>
        </row>
        <row r="1721">
          <cell r="B1721">
            <v>31133</v>
          </cell>
          <cell r="C1721" t="str">
            <v>Pawnee County</v>
          </cell>
          <cell r="D1721">
            <v>428</v>
          </cell>
          <cell r="E1721">
            <v>1032</v>
          </cell>
          <cell r="F1721">
            <v>322</v>
          </cell>
          <cell r="G1721">
            <v>1071</v>
          </cell>
        </row>
        <row r="1722">
          <cell r="B1722">
            <v>31135</v>
          </cell>
          <cell r="C1722" t="str">
            <v>Perkins County</v>
          </cell>
          <cell r="D1722">
            <v>275</v>
          </cell>
          <cell r="E1722">
            <v>1154</v>
          </cell>
          <cell r="F1722">
            <v>199</v>
          </cell>
          <cell r="G1722">
            <v>1321</v>
          </cell>
        </row>
        <row r="1723">
          <cell r="B1723">
            <v>31137</v>
          </cell>
          <cell r="C1723" t="str">
            <v>Phelps County</v>
          </cell>
          <cell r="D1723">
            <v>927</v>
          </cell>
          <cell r="E1723">
            <v>3575</v>
          </cell>
          <cell r="F1723">
            <v>752</v>
          </cell>
          <cell r="G1723">
            <v>4157</v>
          </cell>
        </row>
        <row r="1724">
          <cell r="B1724">
            <v>31139</v>
          </cell>
          <cell r="C1724" t="str">
            <v>Pierce County</v>
          </cell>
          <cell r="D1724">
            <v>640</v>
          </cell>
          <cell r="E1724">
            <v>2896</v>
          </cell>
          <cell r="F1724">
            <v>480</v>
          </cell>
          <cell r="G1724">
            <v>3462</v>
          </cell>
        </row>
        <row r="1725">
          <cell r="B1725">
            <v>31141</v>
          </cell>
          <cell r="C1725" t="str">
            <v>Platte County</v>
          </cell>
          <cell r="D1725">
            <v>3090</v>
          </cell>
          <cell r="E1725">
            <v>11942</v>
          </cell>
          <cell r="F1725">
            <v>3260</v>
          </cell>
          <cell r="G1725">
            <v>12186</v>
          </cell>
        </row>
        <row r="1726">
          <cell r="B1726">
            <v>31143</v>
          </cell>
          <cell r="C1726" t="str">
            <v>Polk County</v>
          </cell>
          <cell r="D1726">
            <v>670</v>
          </cell>
          <cell r="E1726">
            <v>1945</v>
          </cell>
          <cell r="F1726">
            <v>530</v>
          </cell>
          <cell r="G1726">
            <v>2291</v>
          </cell>
        </row>
        <row r="1727">
          <cell r="B1727">
            <v>31145</v>
          </cell>
          <cell r="C1727" t="str">
            <v>Red Willow County</v>
          </cell>
          <cell r="D1727">
            <v>1064</v>
          </cell>
          <cell r="E1727">
            <v>3948</v>
          </cell>
          <cell r="F1727">
            <v>811</v>
          </cell>
          <cell r="G1727">
            <v>4525</v>
          </cell>
        </row>
        <row r="1728">
          <cell r="B1728">
            <v>31147</v>
          </cell>
          <cell r="C1728" t="str">
            <v>Richardson County</v>
          </cell>
          <cell r="D1728">
            <v>1276</v>
          </cell>
          <cell r="E1728">
            <v>2904</v>
          </cell>
          <cell r="F1728">
            <v>996</v>
          </cell>
          <cell r="G1728">
            <v>3073</v>
          </cell>
        </row>
        <row r="1729">
          <cell r="B1729">
            <v>31149</v>
          </cell>
          <cell r="C1729" t="str">
            <v>Rock County</v>
          </cell>
          <cell r="D1729">
            <v>130</v>
          </cell>
          <cell r="E1729">
            <v>734</v>
          </cell>
          <cell r="F1729">
            <v>84</v>
          </cell>
          <cell r="G1729">
            <v>744</v>
          </cell>
        </row>
        <row r="1730">
          <cell r="B1730">
            <v>31151</v>
          </cell>
          <cell r="C1730" t="str">
            <v>Saline County</v>
          </cell>
          <cell r="D1730">
            <v>2316</v>
          </cell>
          <cell r="E1730">
            <v>2850</v>
          </cell>
          <cell r="F1730">
            <v>1986</v>
          </cell>
          <cell r="G1730">
            <v>3631</v>
          </cell>
        </row>
        <row r="1731">
          <cell r="B1731">
            <v>31153</v>
          </cell>
          <cell r="C1731" t="str">
            <v>Sarpy County</v>
          </cell>
          <cell r="D1731">
            <v>49238</v>
          </cell>
          <cell r="E1731">
            <v>56728</v>
          </cell>
          <cell r="F1731">
            <v>41206</v>
          </cell>
          <cell r="G1731">
            <v>51979</v>
          </cell>
        </row>
        <row r="1732">
          <cell r="B1732">
            <v>31155</v>
          </cell>
          <cell r="C1732" t="str">
            <v>Saunders County</v>
          </cell>
          <cell r="D1732">
            <v>2886</v>
          </cell>
          <cell r="E1732">
            <v>9895</v>
          </cell>
          <cell r="F1732">
            <v>3331</v>
          </cell>
          <cell r="G1732">
            <v>9108</v>
          </cell>
        </row>
        <row r="1733">
          <cell r="B1733">
            <v>31157</v>
          </cell>
          <cell r="C1733" t="str">
            <v>Scotts Bluff County</v>
          </cell>
          <cell r="D1733">
            <v>3971</v>
          </cell>
          <cell r="E1733">
            <v>9930</v>
          </cell>
          <cell r="F1733">
            <v>4196</v>
          </cell>
          <cell r="G1733">
            <v>10952</v>
          </cell>
        </row>
        <row r="1734">
          <cell r="B1734">
            <v>31159</v>
          </cell>
          <cell r="C1734" t="str">
            <v>Seward County</v>
          </cell>
          <cell r="D1734">
            <v>2221</v>
          </cell>
          <cell r="E1734">
            <v>6573</v>
          </cell>
          <cell r="F1734">
            <v>2438</v>
          </cell>
          <cell r="G1734">
            <v>6490</v>
          </cell>
        </row>
        <row r="1735">
          <cell r="B1735">
            <v>31161</v>
          </cell>
          <cell r="C1735" t="str">
            <v>Sheridan County</v>
          </cell>
          <cell r="D1735">
            <v>419</v>
          </cell>
          <cell r="E1735">
            <v>2217</v>
          </cell>
          <cell r="F1735">
            <v>340</v>
          </cell>
          <cell r="G1735">
            <v>2292</v>
          </cell>
        </row>
        <row r="1736">
          <cell r="B1736">
            <v>31163</v>
          </cell>
          <cell r="C1736" t="str">
            <v>Sherman County</v>
          </cell>
          <cell r="D1736">
            <v>438</v>
          </cell>
          <cell r="E1736">
            <v>1082</v>
          </cell>
          <cell r="F1736">
            <v>343</v>
          </cell>
          <cell r="G1736">
            <v>1322</v>
          </cell>
        </row>
        <row r="1737">
          <cell r="B1737">
            <v>31165</v>
          </cell>
          <cell r="C1737" t="str">
            <v>Sioux County</v>
          </cell>
          <cell r="D1737">
            <v>111</v>
          </cell>
          <cell r="E1737">
            <v>621</v>
          </cell>
          <cell r="F1737">
            <v>72</v>
          </cell>
          <cell r="G1737">
            <v>642</v>
          </cell>
        </row>
        <row r="1738">
          <cell r="B1738">
            <v>31167</v>
          </cell>
          <cell r="C1738" t="str">
            <v>Stanton County</v>
          </cell>
          <cell r="D1738">
            <v>558</v>
          </cell>
          <cell r="E1738">
            <v>2355</v>
          </cell>
          <cell r="F1738">
            <v>532</v>
          </cell>
          <cell r="G1738">
            <v>2561</v>
          </cell>
        </row>
        <row r="1739">
          <cell r="B1739">
            <v>31169</v>
          </cell>
          <cell r="C1739" t="str">
            <v>Thayer County</v>
          </cell>
          <cell r="D1739">
            <v>800</v>
          </cell>
          <cell r="E1739">
            <v>2111</v>
          </cell>
          <cell r="F1739">
            <v>624</v>
          </cell>
          <cell r="G1739">
            <v>2308</v>
          </cell>
        </row>
        <row r="1740">
          <cell r="B1740">
            <v>31171</v>
          </cell>
          <cell r="C1740" t="str">
            <v>Thomas County</v>
          </cell>
          <cell r="D1740">
            <v>57</v>
          </cell>
          <cell r="E1740">
            <v>337</v>
          </cell>
          <cell r="F1740">
            <v>45</v>
          </cell>
          <cell r="G1740">
            <v>377</v>
          </cell>
        </row>
        <row r="1741">
          <cell r="B1741">
            <v>31173</v>
          </cell>
          <cell r="C1741" t="str">
            <v>Thurston County</v>
          </cell>
          <cell r="D1741">
            <v>1047</v>
          </cell>
          <cell r="E1741">
            <v>1147</v>
          </cell>
          <cell r="F1741">
            <v>1122</v>
          </cell>
          <cell r="G1741">
            <v>1180</v>
          </cell>
        </row>
        <row r="1742">
          <cell r="B1742">
            <v>31175</v>
          </cell>
          <cell r="C1742" t="str">
            <v>Valley County</v>
          </cell>
          <cell r="D1742">
            <v>523</v>
          </cell>
          <cell r="E1742">
            <v>1767</v>
          </cell>
          <cell r="F1742">
            <v>412</v>
          </cell>
          <cell r="G1742">
            <v>1901</v>
          </cell>
        </row>
        <row r="1743">
          <cell r="B1743">
            <v>31177</v>
          </cell>
          <cell r="C1743" t="str">
            <v>Washington County</v>
          </cell>
          <cell r="D1743">
            <v>3025</v>
          </cell>
          <cell r="E1743">
            <v>8971</v>
          </cell>
          <cell r="F1743">
            <v>3554</v>
          </cell>
          <cell r="G1743">
            <v>8583</v>
          </cell>
        </row>
        <row r="1744">
          <cell r="B1744">
            <v>31179</v>
          </cell>
          <cell r="C1744" t="str">
            <v>Wayne County</v>
          </cell>
          <cell r="D1744">
            <v>1019</v>
          </cell>
          <cell r="E1744">
            <v>2655</v>
          </cell>
          <cell r="F1744">
            <v>1022</v>
          </cell>
          <cell r="G1744">
            <v>3055</v>
          </cell>
        </row>
        <row r="1745">
          <cell r="B1745">
            <v>31181</v>
          </cell>
          <cell r="C1745" t="str">
            <v>Webster County</v>
          </cell>
          <cell r="D1745">
            <v>507</v>
          </cell>
          <cell r="E1745">
            <v>1368</v>
          </cell>
          <cell r="F1745">
            <v>335</v>
          </cell>
          <cell r="G1745">
            <v>1511</v>
          </cell>
        </row>
        <row r="1746">
          <cell r="B1746">
            <v>31183</v>
          </cell>
          <cell r="C1746" t="str">
            <v>Wheeler County</v>
          </cell>
          <cell r="D1746">
            <v>75</v>
          </cell>
          <cell r="E1746">
            <v>361</v>
          </cell>
          <cell r="F1746">
            <v>59</v>
          </cell>
          <cell r="G1746">
            <v>438</v>
          </cell>
        </row>
        <row r="1747">
          <cell r="B1747">
            <v>31185</v>
          </cell>
          <cell r="C1747" t="str">
            <v>York County</v>
          </cell>
          <cell r="D1747">
            <v>1502</v>
          </cell>
          <cell r="E1747">
            <v>4736</v>
          </cell>
          <cell r="F1747">
            <v>1630</v>
          </cell>
          <cell r="G1747">
            <v>5337</v>
          </cell>
        </row>
        <row r="1748">
          <cell r="B1748">
            <v>32001</v>
          </cell>
          <cell r="C1748" t="str">
            <v>Churchill County</v>
          </cell>
          <cell r="D1748">
            <v>2920</v>
          </cell>
          <cell r="E1748">
            <v>10019</v>
          </cell>
          <cell r="F1748">
            <v>3051</v>
          </cell>
          <cell r="G1748">
            <v>9372</v>
          </cell>
        </row>
        <row r="1749">
          <cell r="B1749">
            <v>32003</v>
          </cell>
          <cell r="C1749" t="str">
            <v>Clark County</v>
          </cell>
          <cell r="D1749">
            <v>608347</v>
          </cell>
          <cell r="E1749">
            <v>509934</v>
          </cell>
          <cell r="F1749">
            <v>521852</v>
          </cell>
          <cell r="G1749">
            <v>430930</v>
          </cell>
        </row>
        <row r="1750">
          <cell r="B1750">
            <v>32005</v>
          </cell>
          <cell r="C1750" t="str">
            <v>Douglas County</v>
          </cell>
          <cell r="D1750">
            <v>12541</v>
          </cell>
          <cell r="E1750">
            <v>24241</v>
          </cell>
          <cell r="F1750">
            <v>11571</v>
          </cell>
          <cell r="G1750">
            <v>21630</v>
          </cell>
        </row>
        <row r="1751">
          <cell r="B1751">
            <v>32007</v>
          </cell>
          <cell r="C1751" t="str">
            <v>Elko County</v>
          </cell>
          <cell r="D1751">
            <v>4312</v>
          </cell>
          <cell r="E1751">
            <v>18570</v>
          </cell>
          <cell r="F1751">
            <v>4557</v>
          </cell>
          <cell r="G1751">
            <v>16741</v>
          </cell>
        </row>
        <row r="1752">
          <cell r="B1752">
            <v>32009</v>
          </cell>
          <cell r="C1752" t="str">
            <v>Esmeralda County</v>
          </cell>
          <cell r="D1752">
            <v>101</v>
          </cell>
          <cell r="E1752">
            <v>362</v>
          </cell>
          <cell r="F1752">
            <v>74</v>
          </cell>
          <cell r="G1752">
            <v>400</v>
          </cell>
        </row>
        <row r="1753">
          <cell r="B1753">
            <v>32011</v>
          </cell>
          <cell r="C1753" t="str">
            <v>Eureka County</v>
          </cell>
          <cell r="D1753">
            <v>120</v>
          </cell>
          <cell r="E1753">
            <v>948</v>
          </cell>
          <cell r="F1753">
            <v>105</v>
          </cell>
          <cell r="G1753">
            <v>895</v>
          </cell>
        </row>
        <row r="1754">
          <cell r="B1754">
            <v>32013</v>
          </cell>
          <cell r="C1754" t="str">
            <v>Humboldt County</v>
          </cell>
          <cell r="D1754">
            <v>1499</v>
          </cell>
          <cell r="E1754">
            <v>6513</v>
          </cell>
          <cell r="F1754">
            <v>1689</v>
          </cell>
          <cell r="G1754">
            <v>5877</v>
          </cell>
        </row>
        <row r="1755">
          <cell r="B1755">
            <v>32015</v>
          </cell>
          <cell r="C1755" t="str">
            <v>Lander County</v>
          </cell>
          <cell r="D1755">
            <v>447</v>
          </cell>
          <cell r="E1755">
            <v>2278</v>
          </cell>
          <cell r="F1755">
            <v>496</v>
          </cell>
          <cell r="G1755">
            <v>2198</v>
          </cell>
        </row>
        <row r="1756">
          <cell r="B1756">
            <v>32017</v>
          </cell>
          <cell r="C1756" t="str">
            <v>Lincoln County</v>
          </cell>
          <cell r="D1756">
            <v>405</v>
          </cell>
          <cell r="E1756">
            <v>2160</v>
          </cell>
          <cell r="F1756">
            <v>330</v>
          </cell>
          <cell r="G1756">
            <v>2067</v>
          </cell>
        </row>
        <row r="1757">
          <cell r="B1757">
            <v>32019</v>
          </cell>
          <cell r="C1757" t="str">
            <v>Lyon County</v>
          </cell>
          <cell r="D1757">
            <v>8988</v>
          </cell>
          <cell r="E1757">
            <v>25393</v>
          </cell>
          <cell r="F1757">
            <v>8473</v>
          </cell>
          <cell r="G1757">
            <v>20914</v>
          </cell>
        </row>
        <row r="1758">
          <cell r="B1758">
            <v>32021</v>
          </cell>
          <cell r="C1758" t="str">
            <v>Mineral County</v>
          </cell>
          <cell r="D1758">
            <v>916</v>
          </cell>
          <cell r="E1758">
            <v>1271</v>
          </cell>
          <cell r="F1758">
            <v>829</v>
          </cell>
          <cell r="G1758">
            <v>1423</v>
          </cell>
        </row>
        <row r="1759">
          <cell r="B1759">
            <v>32023</v>
          </cell>
          <cell r="C1759" t="str">
            <v>Nye County</v>
          </cell>
          <cell r="D1759">
            <v>7733</v>
          </cell>
          <cell r="E1759">
            <v>21566</v>
          </cell>
          <cell r="F1759">
            <v>7288</v>
          </cell>
          <cell r="G1759">
            <v>17528</v>
          </cell>
        </row>
        <row r="1760">
          <cell r="B1760">
            <v>32027</v>
          </cell>
          <cell r="C1760" t="str">
            <v>Pershing County</v>
          </cell>
          <cell r="D1760">
            <v>514</v>
          </cell>
          <cell r="E1760">
            <v>1749</v>
          </cell>
          <cell r="F1760">
            <v>547</v>
          </cell>
          <cell r="G1760">
            <v>1731</v>
          </cell>
        </row>
        <row r="1761">
          <cell r="B1761">
            <v>32029</v>
          </cell>
          <cell r="C1761" t="str">
            <v>Storey County</v>
          </cell>
          <cell r="D1761">
            <v>918</v>
          </cell>
          <cell r="E1761">
            <v>2130</v>
          </cell>
          <cell r="F1761">
            <v>902</v>
          </cell>
          <cell r="G1761">
            <v>1908</v>
          </cell>
        </row>
        <row r="1762">
          <cell r="B1762">
            <v>32031</v>
          </cell>
          <cell r="C1762" t="str">
            <v>Washoe County</v>
          </cell>
          <cell r="D1762">
            <v>146386</v>
          </cell>
          <cell r="E1762">
            <v>129102</v>
          </cell>
          <cell r="F1762">
            <v>128128</v>
          </cell>
          <cell r="G1762">
            <v>116760</v>
          </cell>
        </row>
        <row r="1763">
          <cell r="B1763">
            <v>32033</v>
          </cell>
          <cell r="C1763" t="str">
            <v>White Pine County</v>
          </cell>
          <cell r="D1763">
            <v>924</v>
          </cell>
          <cell r="E1763">
            <v>3209</v>
          </cell>
          <cell r="F1763">
            <v>859</v>
          </cell>
          <cell r="G1763">
            <v>3403</v>
          </cell>
        </row>
        <row r="1764">
          <cell r="B1764">
            <v>32510</v>
          </cell>
          <cell r="C1764" t="str">
            <v>Carson City</v>
          </cell>
          <cell r="D1764">
            <v>13500</v>
          </cell>
          <cell r="E1764">
            <v>16596</v>
          </cell>
          <cell r="F1764">
            <v>12735</v>
          </cell>
          <cell r="G1764">
            <v>16113</v>
          </cell>
        </row>
        <row r="1765">
          <cell r="B1765">
            <v>33001</v>
          </cell>
          <cell r="C1765" t="str">
            <v>Belknap County</v>
          </cell>
          <cell r="D1765">
            <v>17390</v>
          </cell>
          <cell r="E1765">
            <v>20942</v>
          </cell>
          <cell r="F1765">
            <v>16894</v>
          </cell>
          <cell r="G1765">
            <v>20899</v>
          </cell>
        </row>
        <row r="1766">
          <cell r="B1766">
            <v>33003</v>
          </cell>
          <cell r="C1766" t="str">
            <v>Carroll County</v>
          </cell>
          <cell r="D1766">
            <v>17796</v>
          </cell>
          <cell r="E1766">
            <v>15965</v>
          </cell>
          <cell r="F1766">
            <v>16649</v>
          </cell>
          <cell r="G1766">
            <v>16150</v>
          </cell>
        </row>
        <row r="1767">
          <cell r="B1767">
            <v>33005</v>
          </cell>
          <cell r="C1767" t="str">
            <v>Cheshire County</v>
          </cell>
          <cell r="D1767">
            <v>25863</v>
          </cell>
          <cell r="E1767">
            <v>16459</v>
          </cell>
          <cell r="F1767">
            <v>25506</v>
          </cell>
          <cell r="G1767">
            <v>17892</v>
          </cell>
        </row>
        <row r="1768">
          <cell r="B1768">
            <v>33007</v>
          </cell>
          <cell r="C1768" t="str">
            <v>Coos County</v>
          </cell>
          <cell r="D1768">
            <v>7371</v>
          </cell>
          <cell r="E1768">
            <v>7684</v>
          </cell>
          <cell r="F1768">
            <v>7640</v>
          </cell>
          <cell r="G1768">
            <v>8617</v>
          </cell>
        </row>
        <row r="1769">
          <cell r="B1769">
            <v>33009</v>
          </cell>
          <cell r="C1769" t="str">
            <v>Grafton County</v>
          </cell>
          <cell r="D1769">
            <v>35129</v>
          </cell>
          <cell r="E1769">
            <v>18342</v>
          </cell>
          <cell r="F1769">
            <v>33180</v>
          </cell>
          <cell r="G1769">
            <v>19905</v>
          </cell>
        </row>
        <row r="1770">
          <cell r="B1770">
            <v>33011</v>
          </cell>
          <cell r="C1770" t="str">
            <v>Hillsborough County</v>
          </cell>
          <cell r="D1770">
            <v>130539</v>
          </cell>
          <cell r="E1770">
            <v>102881</v>
          </cell>
          <cell r="F1770">
            <v>122344</v>
          </cell>
          <cell r="G1770">
            <v>104625</v>
          </cell>
        </row>
        <row r="1771">
          <cell r="B1771">
            <v>33013</v>
          </cell>
          <cell r="C1771" t="str">
            <v>Merrimack County</v>
          </cell>
          <cell r="D1771">
            <v>51043</v>
          </cell>
          <cell r="E1771">
            <v>38898</v>
          </cell>
          <cell r="F1771">
            <v>48533</v>
          </cell>
          <cell r="G1771">
            <v>39711</v>
          </cell>
        </row>
        <row r="1772">
          <cell r="B1772">
            <v>33015</v>
          </cell>
          <cell r="C1772" t="str">
            <v>Rockingham County</v>
          </cell>
          <cell r="D1772">
            <v>108473</v>
          </cell>
          <cell r="E1772">
            <v>98871</v>
          </cell>
          <cell r="F1772">
            <v>100064</v>
          </cell>
          <cell r="G1772">
            <v>95858</v>
          </cell>
        </row>
        <row r="1773">
          <cell r="B1773">
            <v>33017</v>
          </cell>
          <cell r="C1773" t="str">
            <v>Strafford County</v>
          </cell>
          <cell r="D1773">
            <v>44451</v>
          </cell>
          <cell r="E1773">
            <v>30694</v>
          </cell>
          <cell r="F1773">
            <v>41721</v>
          </cell>
          <cell r="G1773">
            <v>30489</v>
          </cell>
        </row>
        <row r="1774">
          <cell r="B1774">
            <v>33019</v>
          </cell>
          <cell r="C1774" t="str">
            <v>Sullivan County</v>
          </cell>
          <cell r="D1774">
            <v>12164</v>
          </cell>
          <cell r="E1774">
            <v>10714</v>
          </cell>
          <cell r="F1774">
            <v>12390</v>
          </cell>
          <cell r="G1774">
            <v>11508</v>
          </cell>
        </row>
        <row r="1775">
          <cell r="B1775">
            <v>34001</v>
          </cell>
          <cell r="C1775" t="str">
            <v>Atlantic County</v>
          </cell>
          <cell r="D1775">
            <v>70556</v>
          </cell>
          <cell r="E1775">
            <v>54825</v>
          </cell>
          <cell r="F1775">
            <v>73808</v>
          </cell>
          <cell r="G1775">
            <v>64438</v>
          </cell>
        </row>
        <row r="1776">
          <cell r="B1776">
            <v>34003</v>
          </cell>
          <cell r="C1776" t="str">
            <v>Bergen County</v>
          </cell>
          <cell r="D1776">
            <v>239390</v>
          </cell>
          <cell r="E1776">
            <v>201725</v>
          </cell>
          <cell r="F1776">
            <v>285967</v>
          </cell>
          <cell r="G1776">
            <v>204417</v>
          </cell>
        </row>
        <row r="1777">
          <cell r="B1777">
            <v>34005</v>
          </cell>
          <cell r="C1777" t="str">
            <v>Burlington County</v>
          </cell>
          <cell r="D1777">
            <v>162636</v>
          </cell>
          <cell r="E1777">
            <v>96511</v>
          </cell>
          <cell r="F1777">
            <v>154595</v>
          </cell>
          <cell r="G1777">
            <v>103345</v>
          </cell>
        </row>
        <row r="1778">
          <cell r="B1778">
            <v>34007</v>
          </cell>
          <cell r="C1778" t="str">
            <v>Camden County</v>
          </cell>
          <cell r="D1778">
            <v>169955</v>
          </cell>
          <cell r="E1778">
            <v>81806</v>
          </cell>
          <cell r="F1778">
            <v>175065</v>
          </cell>
          <cell r="G1778">
            <v>86207</v>
          </cell>
        </row>
        <row r="1779">
          <cell r="B1779">
            <v>34009</v>
          </cell>
          <cell r="C1779" t="str">
            <v>Cape May County</v>
          </cell>
          <cell r="D1779">
            <v>22826</v>
          </cell>
          <cell r="E1779">
            <v>31559</v>
          </cell>
          <cell r="F1779">
            <v>23941</v>
          </cell>
          <cell r="G1779">
            <v>33158</v>
          </cell>
        </row>
        <row r="1780">
          <cell r="B1780">
            <v>34011</v>
          </cell>
          <cell r="C1780" t="str">
            <v>Cumberland County</v>
          </cell>
          <cell r="D1780">
            <v>27750</v>
          </cell>
          <cell r="E1780">
            <v>24208</v>
          </cell>
          <cell r="F1780">
            <v>32742</v>
          </cell>
          <cell r="G1780">
            <v>28952</v>
          </cell>
        </row>
        <row r="1781">
          <cell r="B1781">
            <v>34013</v>
          </cell>
          <cell r="C1781" t="str">
            <v>Essex County</v>
          </cell>
          <cell r="D1781">
            <v>243574</v>
          </cell>
          <cell r="E1781">
            <v>78085</v>
          </cell>
          <cell r="F1781">
            <v>266820</v>
          </cell>
          <cell r="G1781">
            <v>75475</v>
          </cell>
        </row>
        <row r="1782">
          <cell r="B1782">
            <v>34015</v>
          </cell>
          <cell r="C1782" t="str">
            <v>Gloucester County</v>
          </cell>
          <cell r="D1782">
            <v>90213</v>
          </cell>
          <cell r="E1782">
            <v>84418</v>
          </cell>
          <cell r="F1782">
            <v>86702</v>
          </cell>
          <cell r="G1782">
            <v>83340</v>
          </cell>
        </row>
        <row r="1783">
          <cell r="B1783">
            <v>34017</v>
          </cell>
          <cell r="C1783" t="str">
            <v>Hudson County</v>
          </cell>
          <cell r="D1783">
            <v>161280</v>
          </cell>
          <cell r="E1783">
            <v>67015</v>
          </cell>
          <cell r="F1783">
            <v>181452</v>
          </cell>
          <cell r="G1783">
            <v>65698</v>
          </cell>
        </row>
        <row r="1784">
          <cell r="B1784">
            <v>34019</v>
          </cell>
          <cell r="C1784" t="str">
            <v>Hunterdon County</v>
          </cell>
          <cell r="D1784">
            <v>43351</v>
          </cell>
          <cell r="E1784">
            <v>43664</v>
          </cell>
          <cell r="F1784">
            <v>39457</v>
          </cell>
          <cell r="G1784">
            <v>43153</v>
          </cell>
        </row>
        <row r="1785">
          <cell r="B1785">
            <v>34021</v>
          </cell>
          <cell r="C1785" t="str">
            <v>Mercer County</v>
          </cell>
          <cell r="D1785">
            <v>122817</v>
          </cell>
          <cell r="E1785">
            <v>51989</v>
          </cell>
          <cell r="F1785">
            <v>122532</v>
          </cell>
          <cell r="G1785">
            <v>51641</v>
          </cell>
        </row>
        <row r="1786">
          <cell r="B1786">
            <v>34023</v>
          </cell>
          <cell r="C1786" t="str">
            <v>Middlesex County</v>
          </cell>
          <cell r="D1786">
            <v>222529</v>
          </cell>
          <cell r="E1786">
            <v>128479</v>
          </cell>
          <cell r="F1786">
            <v>226250</v>
          </cell>
          <cell r="G1786">
            <v>143467</v>
          </cell>
        </row>
        <row r="1787">
          <cell r="B1787">
            <v>34025</v>
          </cell>
          <cell r="C1787" t="str">
            <v>Monmouth County</v>
          </cell>
          <cell r="D1787">
            <v>183860</v>
          </cell>
          <cell r="E1787">
            <v>184100</v>
          </cell>
          <cell r="F1787">
            <v>181291</v>
          </cell>
          <cell r="G1787">
            <v>191808</v>
          </cell>
        </row>
        <row r="1788">
          <cell r="B1788">
            <v>34027</v>
          </cell>
          <cell r="C1788" t="str">
            <v>Morris County</v>
          </cell>
          <cell r="D1788">
            <v>164101</v>
          </cell>
          <cell r="E1788">
            <v>133784</v>
          </cell>
          <cell r="F1788">
            <v>153881</v>
          </cell>
          <cell r="G1788">
            <v>141134</v>
          </cell>
        </row>
        <row r="1789">
          <cell r="B1789">
            <v>34029</v>
          </cell>
          <cell r="C1789" t="str">
            <v>Ocean County</v>
          </cell>
          <cell r="D1789">
            <v>119525</v>
          </cell>
          <cell r="E1789">
            <v>227258</v>
          </cell>
          <cell r="F1789">
            <v>119456</v>
          </cell>
          <cell r="G1789">
            <v>217740</v>
          </cell>
        </row>
        <row r="1790">
          <cell r="B1790">
            <v>34031</v>
          </cell>
          <cell r="C1790" t="str">
            <v>Passaic County</v>
          </cell>
          <cell r="D1790">
            <v>123212</v>
          </cell>
          <cell r="E1790">
            <v>83650</v>
          </cell>
          <cell r="F1790">
            <v>129097</v>
          </cell>
          <cell r="G1790">
            <v>92009</v>
          </cell>
        </row>
        <row r="1791">
          <cell r="B1791">
            <v>34033</v>
          </cell>
          <cell r="C1791" t="str">
            <v>Salem County</v>
          </cell>
          <cell r="D1791">
            <v>13071</v>
          </cell>
          <cell r="E1791">
            <v>15418</v>
          </cell>
          <cell r="F1791">
            <v>14479</v>
          </cell>
          <cell r="G1791">
            <v>18827</v>
          </cell>
        </row>
        <row r="1792">
          <cell r="B1792">
            <v>34035</v>
          </cell>
          <cell r="C1792" t="str">
            <v>Somerset County</v>
          </cell>
          <cell r="D1792">
            <v>126478</v>
          </cell>
          <cell r="E1792">
            <v>69745</v>
          </cell>
          <cell r="F1792">
            <v>111173</v>
          </cell>
          <cell r="G1792">
            <v>71996</v>
          </cell>
        </row>
        <row r="1793">
          <cell r="B1793">
            <v>34037</v>
          </cell>
          <cell r="C1793" t="str">
            <v>Sussex County</v>
          </cell>
          <cell r="D1793">
            <v>34938</v>
          </cell>
          <cell r="E1793">
            <v>51709</v>
          </cell>
          <cell r="F1793">
            <v>34481</v>
          </cell>
          <cell r="G1793">
            <v>51698</v>
          </cell>
        </row>
        <row r="1794">
          <cell r="B1794">
            <v>34039</v>
          </cell>
          <cell r="C1794" t="str">
            <v>Union County</v>
          </cell>
          <cell r="D1794">
            <v>156566</v>
          </cell>
          <cell r="E1794">
            <v>83708</v>
          </cell>
          <cell r="F1794">
            <v>170245</v>
          </cell>
          <cell r="G1794">
            <v>80002</v>
          </cell>
        </row>
        <row r="1795">
          <cell r="B1795">
            <v>34041</v>
          </cell>
          <cell r="C1795" t="str">
            <v>Warren County</v>
          </cell>
          <cell r="D1795">
            <v>21788</v>
          </cell>
          <cell r="E1795">
            <v>34161</v>
          </cell>
          <cell r="F1795">
            <v>24901</v>
          </cell>
          <cell r="G1795">
            <v>34769</v>
          </cell>
        </row>
        <row r="1796">
          <cell r="B1796">
            <v>35001</v>
          </cell>
          <cell r="C1796" t="str">
            <v>Bernalillo County</v>
          </cell>
          <cell r="D1796">
            <v>207480</v>
          </cell>
          <cell r="E1796">
            <v>112517</v>
          </cell>
          <cell r="F1796">
            <v>193757</v>
          </cell>
          <cell r="G1796">
            <v>116135</v>
          </cell>
        </row>
        <row r="1797">
          <cell r="B1797">
            <v>35003</v>
          </cell>
          <cell r="C1797" t="str">
            <v>Catron County</v>
          </cell>
          <cell r="D1797">
            <v>495</v>
          </cell>
          <cell r="E1797">
            <v>1754</v>
          </cell>
          <cell r="F1797">
            <v>595</v>
          </cell>
          <cell r="G1797">
            <v>1698</v>
          </cell>
        </row>
        <row r="1798">
          <cell r="B1798">
            <v>35005</v>
          </cell>
          <cell r="C1798" t="str">
            <v>Chaves County</v>
          </cell>
          <cell r="D1798">
            <v>6277</v>
          </cell>
          <cell r="E1798">
            <v>14464</v>
          </cell>
          <cell r="F1798">
            <v>6381</v>
          </cell>
          <cell r="G1798">
            <v>15656</v>
          </cell>
        </row>
        <row r="1799">
          <cell r="B1799">
            <v>35006</v>
          </cell>
          <cell r="C1799" t="str">
            <v>Cibola County</v>
          </cell>
          <cell r="D1799">
            <v>4439</v>
          </cell>
          <cell r="E1799">
            <v>3476</v>
          </cell>
          <cell r="F1799">
            <v>4745</v>
          </cell>
          <cell r="G1799">
            <v>3975</v>
          </cell>
        </row>
        <row r="1800">
          <cell r="B1800">
            <v>35007</v>
          </cell>
          <cell r="C1800" t="str">
            <v>Colfax County</v>
          </cell>
          <cell r="D1800">
            <v>2633</v>
          </cell>
          <cell r="E1800">
            <v>2862</v>
          </cell>
          <cell r="F1800">
            <v>2611</v>
          </cell>
          <cell r="G1800">
            <v>3271</v>
          </cell>
        </row>
        <row r="1801">
          <cell r="B1801">
            <v>35009</v>
          </cell>
          <cell r="C1801" t="str">
            <v>Curry County</v>
          </cell>
          <cell r="D1801">
            <v>3940</v>
          </cell>
          <cell r="E1801">
            <v>9337</v>
          </cell>
          <cell r="F1801">
            <v>4307</v>
          </cell>
          <cell r="G1801">
            <v>10444</v>
          </cell>
        </row>
        <row r="1802">
          <cell r="B1802">
            <v>35011</v>
          </cell>
          <cell r="C1802" t="str">
            <v>De Baca County</v>
          </cell>
          <cell r="D1802">
            <v>312</v>
          </cell>
          <cell r="E1802">
            <v>631</v>
          </cell>
          <cell r="F1802">
            <v>231</v>
          </cell>
          <cell r="G1802">
            <v>656</v>
          </cell>
        </row>
        <row r="1803">
          <cell r="B1803">
            <v>35013</v>
          </cell>
          <cell r="C1803" t="str">
            <v>Doña Ana County</v>
          </cell>
          <cell r="D1803">
            <v>52801</v>
          </cell>
          <cell r="E1803">
            <v>32811</v>
          </cell>
          <cell r="F1803">
            <v>47957</v>
          </cell>
          <cell r="G1803">
            <v>32802</v>
          </cell>
        </row>
        <row r="1804">
          <cell r="B1804">
            <v>35015</v>
          </cell>
          <cell r="C1804" t="str">
            <v>Eddy County</v>
          </cell>
          <cell r="D1804">
            <v>6905</v>
          </cell>
          <cell r="E1804">
            <v>17443</v>
          </cell>
          <cell r="F1804">
            <v>5424</v>
          </cell>
          <cell r="G1804">
            <v>17454</v>
          </cell>
        </row>
        <row r="1805">
          <cell r="B1805">
            <v>35017</v>
          </cell>
          <cell r="C1805" t="str">
            <v>Grant County</v>
          </cell>
          <cell r="D1805">
            <v>7273</v>
          </cell>
          <cell r="E1805">
            <v>6270</v>
          </cell>
          <cell r="F1805">
            <v>7590</v>
          </cell>
          <cell r="G1805">
            <v>6553</v>
          </cell>
        </row>
        <row r="1806">
          <cell r="B1806">
            <v>35019</v>
          </cell>
          <cell r="C1806" t="str">
            <v>Guadalupe County</v>
          </cell>
          <cell r="D1806">
            <v>1225</v>
          </cell>
          <cell r="E1806">
            <v>880</v>
          </cell>
          <cell r="F1806">
            <v>1234</v>
          </cell>
          <cell r="G1806">
            <v>917</v>
          </cell>
        </row>
        <row r="1807">
          <cell r="B1807">
            <v>35021</v>
          </cell>
          <cell r="C1807" t="str">
            <v>Harding County</v>
          </cell>
          <cell r="D1807">
            <v>208</v>
          </cell>
          <cell r="E1807">
            <v>337</v>
          </cell>
          <cell r="F1807">
            <v>179</v>
          </cell>
          <cell r="G1807">
            <v>319</v>
          </cell>
        </row>
        <row r="1808">
          <cell r="B1808">
            <v>35023</v>
          </cell>
          <cell r="C1808" t="str">
            <v>Hidalgo County</v>
          </cell>
          <cell r="D1808">
            <v>859</v>
          </cell>
          <cell r="E1808">
            <v>1034</v>
          </cell>
          <cell r="F1808">
            <v>823</v>
          </cell>
          <cell r="G1808">
            <v>1120</v>
          </cell>
        </row>
        <row r="1809">
          <cell r="B1809">
            <v>35025</v>
          </cell>
          <cell r="C1809" t="str">
            <v>Lea County</v>
          </cell>
          <cell r="D1809">
            <v>4580</v>
          </cell>
          <cell r="E1809">
            <v>14196</v>
          </cell>
          <cell r="F1809">
            <v>4061</v>
          </cell>
          <cell r="G1809">
            <v>16531</v>
          </cell>
        </row>
        <row r="1810">
          <cell r="B1810">
            <v>35027</v>
          </cell>
          <cell r="C1810" t="str">
            <v>Lincoln County</v>
          </cell>
          <cell r="D1810">
            <v>3113</v>
          </cell>
          <cell r="E1810">
            <v>7246</v>
          </cell>
          <cell r="F1810">
            <v>3194</v>
          </cell>
          <cell r="G1810">
            <v>6942</v>
          </cell>
        </row>
        <row r="1811">
          <cell r="B1811">
            <v>35028</v>
          </cell>
          <cell r="C1811" t="str">
            <v>Los Alamos County</v>
          </cell>
          <cell r="D1811">
            <v>8148</v>
          </cell>
          <cell r="E1811">
            <v>4578</v>
          </cell>
          <cell r="F1811">
            <v>7554</v>
          </cell>
          <cell r="G1811">
            <v>4278</v>
          </cell>
        </row>
        <row r="1812">
          <cell r="B1812">
            <v>35029</v>
          </cell>
          <cell r="C1812" t="str">
            <v>Luna County</v>
          </cell>
          <cell r="D1812">
            <v>3401</v>
          </cell>
          <cell r="E1812">
            <v>4168</v>
          </cell>
          <cell r="F1812">
            <v>3563</v>
          </cell>
          <cell r="G1812">
            <v>4408</v>
          </cell>
        </row>
        <row r="1813">
          <cell r="B1813">
            <v>35031</v>
          </cell>
          <cell r="C1813" t="str">
            <v>McKinley County</v>
          </cell>
          <cell r="D1813">
            <v>18545</v>
          </cell>
          <cell r="E1813">
            <v>6444</v>
          </cell>
          <cell r="F1813">
            <v>18029</v>
          </cell>
          <cell r="G1813">
            <v>7801</v>
          </cell>
        </row>
        <row r="1814">
          <cell r="B1814">
            <v>35033</v>
          </cell>
          <cell r="C1814" t="str">
            <v>Mora County</v>
          </cell>
          <cell r="D1814">
            <v>1679</v>
          </cell>
          <cell r="E1814">
            <v>863</v>
          </cell>
          <cell r="F1814">
            <v>1745</v>
          </cell>
          <cell r="G1814">
            <v>903</v>
          </cell>
        </row>
        <row r="1815">
          <cell r="B1815">
            <v>35035</v>
          </cell>
          <cell r="C1815" t="str">
            <v>Otero County</v>
          </cell>
          <cell r="D1815">
            <v>7406</v>
          </cell>
          <cell r="E1815">
            <v>14493</v>
          </cell>
          <cell r="F1815">
            <v>8485</v>
          </cell>
          <cell r="G1815">
            <v>14521</v>
          </cell>
        </row>
        <row r="1816">
          <cell r="B1816">
            <v>35037</v>
          </cell>
          <cell r="C1816" t="str">
            <v>Quay County</v>
          </cell>
          <cell r="D1816">
            <v>1455</v>
          </cell>
          <cell r="E1816">
            <v>2331</v>
          </cell>
          <cell r="F1816">
            <v>1170</v>
          </cell>
          <cell r="G1816">
            <v>2634</v>
          </cell>
        </row>
        <row r="1817">
          <cell r="B1817">
            <v>35039</v>
          </cell>
          <cell r="C1817" t="str">
            <v>Rio Arriba County</v>
          </cell>
          <cell r="D1817">
            <v>10813</v>
          </cell>
          <cell r="E1817">
            <v>4105</v>
          </cell>
          <cell r="F1817">
            <v>10990</v>
          </cell>
          <cell r="G1817">
            <v>5408</v>
          </cell>
        </row>
        <row r="1818">
          <cell r="B1818">
            <v>35041</v>
          </cell>
          <cell r="C1818" t="str">
            <v>Roosevelt County</v>
          </cell>
          <cell r="D1818">
            <v>2070</v>
          </cell>
          <cell r="E1818">
            <v>3931</v>
          </cell>
          <cell r="F1818">
            <v>1802</v>
          </cell>
          <cell r="G1818">
            <v>4634</v>
          </cell>
        </row>
        <row r="1819">
          <cell r="B1819">
            <v>35043</v>
          </cell>
          <cell r="C1819" t="str">
            <v>Sandoval County</v>
          </cell>
          <cell r="D1819">
            <v>46057</v>
          </cell>
          <cell r="E1819">
            <v>38825</v>
          </cell>
          <cell r="F1819">
            <v>40588</v>
          </cell>
          <cell r="G1819">
            <v>34174</v>
          </cell>
        </row>
        <row r="1820">
          <cell r="B1820">
            <v>35045</v>
          </cell>
          <cell r="C1820" t="str">
            <v>San Juan County</v>
          </cell>
          <cell r="D1820">
            <v>17934</v>
          </cell>
          <cell r="E1820">
            <v>34226</v>
          </cell>
          <cell r="F1820">
            <v>18083</v>
          </cell>
          <cell r="G1820">
            <v>32874</v>
          </cell>
        </row>
        <row r="1821">
          <cell r="B1821">
            <v>35047</v>
          </cell>
          <cell r="C1821" t="str">
            <v>San Miguel County</v>
          </cell>
          <cell r="D1821">
            <v>7750</v>
          </cell>
          <cell r="E1821">
            <v>3109</v>
          </cell>
          <cell r="F1821">
            <v>7888</v>
          </cell>
          <cell r="G1821">
            <v>3421</v>
          </cell>
        </row>
        <row r="1822">
          <cell r="B1822">
            <v>35049</v>
          </cell>
          <cell r="C1822" t="str">
            <v>Santa Fe County</v>
          </cell>
          <cell r="D1822">
            <v>67879</v>
          </cell>
          <cell r="E1822">
            <v>17185</v>
          </cell>
          <cell r="F1822">
            <v>62530</v>
          </cell>
          <cell r="G1822">
            <v>18329</v>
          </cell>
        </row>
        <row r="1823">
          <cell r="B1823">
            <v>35051</v>
          </cell>
          <cell r="C1823" t="str">
            <v>Sierra County</v>
          </cell>
          <cell r="D1823">
            <v>2009</v>
          </cell>
          <cell r="E1823">
            <v>3418</v>
          </cell>
          <cell r="F1823">
            <v>2265</v>
          </cell>
          <cell r="G1823">
            <v>3542</v>
          </cell>
        </row>
        <row r="1824">
          <cell r="B1824">
            <v>35053</v>
          </cell>
          <cell r="C1824" t="str">
            <v>Socorro County</v>
          </cell>
          <cell r="D1824">
            <v>3678</v>
          </cell>
          <cell r="E1824">
            <v>3038</v>
          </cell>
          <cell r="F1824">
            <v>3722</v>
          </cell>
          <cell r="G1824">
            <v>3255</v>
          </cell>
        </row>
        <row r="1825">
          <cell r="B1825">
            <v>35055</v>
          </cell>
          <cell r="C1825" t="str">
            <v>Taos County</v>
          </cell>
          <cell r="D1825">
            <v>13521</v>
          </cell>
          <cell r="E1825">
            <v>3240</v>
          </cell>
          <cell r="F1825">
            <v>13121</v>
          </cell>
          <cell r="G1825">
            <v>3715</v>
          </cell>
        </row>
        <row r="1826">
          <cell r="B1826">
            <v>35057</v>
          </cell>
          <cell r="C1826" t="str">
            <v>Torrance County</v>
          </cell>
          <cell r="D1826">
            <v>2233</v>
          </cell>
          <cell r="E1826">
            <v>5042</v>
          </cell>
          <cell r="F1826">
            <v>2344</v>
          </cell>
          <cell r="G1826">
            <v>4772</v>
          </cell>
        </row>
        <row r="1827">
          <cell r="B1827">
            <v>35059</v>
          </cell>
          <cell r="C1827" t="str">
            <v>Union County</v>
          </cell>
          <cell r="D1827">
            <v>453</v>
          </cell>
          <cell r="E1827">
            <v>1277</v>
          </cell>
          <cell r="F1827">
            <v>383</v>
          </cell>
          <cell r="G1827">
            <v>1388</v>
          </cell>
        </row>
        <row r="1828">
          <cell r="B1828">
            <v>35061</v>
          </cell>
          <cell r="C1828" t="str">
            <v>Valencia County</v>
          </cell>
          <cell r="D1828">
            <v>13867</v>
          </cell>
          <cell r="E1828">
            <v>17499</v>
          </cell>
          <cell r="F1828">
            <v>14263</v>
          </cell>
          <cell r="G1828">
            <v>17364</v>
          </cell>
        </row>
        <row r="1829">
          <cell r="B1829">
            <v>36001</v>
          </cell>
          <cell r="C1829" t="str">
            <v>Albany County</v>
          </cell>
          <cell r="D1829">
            <v>88271</v>
          </cell>
          <cell r="E1829">
            <v>52735</v>
          </cell>
          <cell r="F1829">
            <v>99474</v>
          </cell>
          <cell r="G1829">
            <v>51081</v>
          </cell>
        </row>
        <row r="1830">
          <cell r="B1830">
            <v>36003</v>
          </cell>
          <cell r="C1830" t="str">
            <v>Allegany County</v>
          </cell>
          <cell r="D1830">
            <v>5986</v>
          </cell>
          <cell r="E1830">
            <v>10962</v>
          </cell>
          <cell r="F1830">
            <v>6048</v>
          </cell>
          <cell r="G1830">
            <v>14135</v>
          </cell>
        </row>
        <row r="1831">
          <cell r="B1831">
            <v>36005</v>
          </cell>
          <cell r="C1831" t="str">
            <v>Bronx County</v>
          </cell>
          <cell r="D1831">
            <v>326360</v>
          </cell>
          <cell r="E1831">
            <v>66765</v>
          </cell>
          <cell r="F1831">
            <v>355374</v>
          </cell>
          <cell r="G1831">
            <v>67740</v>
          </cell>
        </row>
        <row r="1832">
          <cell r="B1832">
            <v>36007</v>
          </cell>
          <cell r="C1832" t="str">
            <v>Broome County</v>
          </cell>
          <cell r="D1832">
            <v>42272</v>
          </cell>
          <cell r="E1832">
            <v>42301</v>
          </cell>
          <cell r="F1832">
            <v>47010</v>
          </cell>
          <cell r="G1832">
            <v>43800</v>
          </cell>
        </row>
        <row r="1833">
          <cell r="B1833">
            <v>36009</v>
          </cell>
          <cell r="C1833" t="str">
            <v>Cattaraugus County</v>
          </cell>
          <cell r="D1833">
            <v>12574</v>
          </cell>
          <cell r="E1833">
            <v>17992</v>
          </cell>
          <cell r="F1833">
            <v>11879</v>
          </cell>
          <cell r="G1833">
            <v>22155</v>
          </cell>
        </row>
        <row r="1834">
          <cell r="B1834">
            <v>36011</v>
          </cell>
          <cell r="C1834" t="str">
            <v>Cayuga County</v>
          </cell>
          <cell r="D1834">
            <v>15392</v>
          </cell>
          <cell r="E1834">
            <v>17069</v>
          </cell>
          <cell r="F1834">
            <v>16149</v>
          </cell>
          <cell r="G1834">
            <v>19512</v>
          </cell>
        </row>
        <row r="1835">
          <cell r="B1835">
            <v>36013</v>
          </cell>
          <cell r="C1835" t="str">
            <v>Chautauqua County</v>
          </cell>
          <cell r="D1835">
            <v>25214</v>
          </cell>
          <cell r="E1835">
            <v>29808</v>
          </cell>
          <cell r="F1835">
            <v>23087</v>
          </cell>
          <cell r="G1835">
            <v>34853</v>
          </cell>
        </row>
        <row r="1836">
          <cell r="B1836">
            <v>36015</v>
          </cell>
          <cell r="C1836" t="str">
            <v>Chemung County</v>
          </cell>
          <cell r="D1836">
            <v>16472</v>
          </cell>
          <cell r="E1836">
            <v>19656</v>
          </cell>
          <cell r="F1836">
            <v>16636</v>
          </cell>
          <cell r="G1836">
            <v>21922</v>
          </cell>
        </row>
        <row r="1837">
          <cell r="B1837">
            <v>36017</v>
          </cell>
          <cell r="C1837" t="str">
            <v>Chenango County</v>
          </cell>
          <cell r="D1837">
            <v>7934</v>
          </cell>
          <cell r="E1837">
            <v>10892</v>
          </cell>
          <cell r="F1837">
            <v>8290</v>
          </cell>
          <cell r="G1837">
            <v>13482</v>
          </cell>
        </row>
        <row r="1838">
          <cell r="B1838">
            <v>36019</v>
          </cell>
          <cell r="C1838" t="str">
            <v>Clinton County</v>
          </cell>
          <cell r="D1838">
            <v>16531</v>
          </cell>
          <cell r="E1838">
            <v>14491</v>
          </cell>
          <cell r="F1838">
            <v>18364</v>
          </cell>
          <cell r="G1838">
            <v>16514</v>
          </cell>
        </row>
        <row r="1839">
          <cell r="B1839">
            <v>36021</v>
          </cell>
          <cell r="C1839" t="str">
            <v>Columbia County</v>
          </cell>
          <cell r="D1839">
            <v>17533</v>
          </cell>
          <cell r="E1839">
            <v>13825</v>
          </cell>
          <cell r="F1839">
            <v>20386</v>
          </cell>
          <cell r="G1839">
            <v>14464</v>
          </cell>
        </row>
        <row r="1840">
          <cell r="B1840">
            <v>36023</v>
          </cell>
          <cell r="C1840" t="str">
            <v>Cortland County</v>
          </cell>
          <cell r="D1840">
            <v>9233</v>
          </cell>
          <cell r="E1840">
            <v>9982</v>
          </cell>
          <cell r="F1840">
            <v>10369</v>
          </cell>
          <cell r="G1840">
            <v>10789</v>
          </cell>
        </row>
        <row r="1841">
          <cell r="B1841">
            <v>36025</v>
          </cell>
          <cell r="C1841" t="str">
            <v>Delaware County</v>
          </cell>
          <cell r="D1841">
            <v>7325</v>
          </cell>
          <cell r="E1841">
            <v>11165</v>
          </cell>
          <cell r="F1841">
            <v>9143</v>
          </cell>
          <cell r="G1841">
            <v>13387</v>
          </cell>
        </row>
        <row r="1842">
          <cell r="B1842">
            <v>36027</v>
          </cell>
          <cell r="C1842" t="str">
            <v>Dutchess County</v>
          </cell>
          <cell r="D1842">
            <v>78665</v>
          </cell>
          <cell r="E1842">
            <v>59422</v>
          </cell>
          <cell r="F1842">
            <v>81443</v>
          </cell>
          <cell r="G1842">
            <v>66872</v>
          </cell>
        </row>
        <row r="1843">
          <cell r="B1843">
            <v>36029</v>
          </cell>
          <cell r="C1843" t="str">
            <v>Erie County</v>
          </cell>
          <cell r="D1843">
            <v>246872</v>
          </cell>
          <cell r="E1843">
            <v>181132</v>
          </cell>
          <cell r="F1843">
            <v>267174</v>
          </cell>
          <cell r="G1843">
            <v>197527</v>
          </cell>
        </row>
        <row r="1844">
          <cell r="B1844">
            <v>36031</v>
          </cell>
          <cell r="C1844" t="str">
            <v>Essex County</v>
          </cell>
          <cell r="D1844">
            <v>8037</v>
          </cell>
          <cell r="E1844">
            <v>8840</v>
          </cell>
          <cell r="F1844">
            <v>9947</v>
          </cell>
          <cell r="G1844">
            <v>8976</v>
          </cell>
        </row>
        <row r="1845">
          <cell r="B1845">
            <v>36033</v>
          </cell>
          <cell r="C1845" t="str">
            <v>Franklin County</v>
          </cell>
          <cell r="D1845">
            <v>8505</v>
          </cell>
          <cell r="E1845">
            <v>8050</v>
          </cell>
          <cell r="F1845">
            <v>9253</v>
          </cell>
          <cell r="G1845">
            <v>9668</v>
          </cell>
        </row>
        <row r="1846">
          <cell r="B1846">
            <v>36035</v>
          </cell>
          <cell r="C1846" t="str">
            <v>Fulton County</v>
          </cell>
          <cell r="D1846">
            <v>8671</v>
          </cell>
          <cell r="E1846">
            <v>11727</v>
          </cell>
          <cell r="F1846">
            <v>7931</v>
          </cell>
          <cell r="G1846">
            <v>15378</v>
          </cell>
        </row>
        <row r="1847">
          <cell r="B1847">
            <v>36037</v>
          </cell>
          <cell r="C1847" t="str">
            <v>Genesee County</v>
          </cell>
          <cell r="D1847">
            <v>9900</v>
          </cell>
          <cell r="E1847">
            <v>15017</v>
          </cell>
          <cell r="F1847">
            <v>9625</v>
          </cell>
          <cell r="G1847">
            <v>18876</v>
          </cell>
        </row>
        <row r="1848">
          <cell r="B1848">
            <v>36039</v>
          </cell>
          <cell r="C1848" t="str">
            <v>Greene County</v>
          </cell>
          <cell r="D1848">
            <v>7747</v>
          </cell>
          <cell r="E1848">
            <v>11754</v>
          </cell>
          <cell r="F1848">
            <v>10346</v>
          </cell>
          <cell r="G1848">
            <v>14271</v>
          </cell>
        </row>
        <row r="1849">
          <cell r="B1849">
            <v>36041</v>
          </cell>
          <cell r="C1849" t="str">
            <v>Hamilton County</v>
          </cell>
          <cell r="D1849">
            <v>985</v>
          </cell>
          <cell r="E1849">
            <v>2136</v>
          </cell>
          <cell r="F1849">
            <v>1178</v>
          </cell>
          <cell r="G1849">
            <v>2225</v>
          </cell>
        </row>
        <row r="1850">
          <cell r="B1850">
            <v>36043</v>
          </cell>
          <cell r="C1850" t="str">
            <v>Herkimer County</v>
          </cell>
          <cell r="D1850">
            <v>11066</v>
          </cell>
          <cell r="E1850">
            <v>14985</v>
          </cell>
          <cell r="F1850">
            <v>9937</v>
          </cell>
          <cell r="G1850">
            <v>18870</v>
          </cell>
        </row>
        <row r="1851">
          <cell r="B1851">
            <v>36045</v>
          </cell>
          <cell r="C1851" t="str">
            <v>Jefferson County</v>
          </cell>
          <cell r="D1851">
            <v>15519</v>
          </cell>
          <cell r="E1851">
            <v>18200</v>
          </cell>
          <cell r="F1851">
            <v>17307</v>
          </cell>
          <cell r="G1851">
            <v>25629</v>
          </cell>
        </row>
        <row r="1852">
          <cell r="B1852">
            <v>36047</v>
          </cell>
          <cell r="C1852" t="str">
            <v>Kings County</v>
          </cell>
          <cell r="D1852">
            <v>647321</v>
          </cell>
          <cell r="E1852">
            <v>187832</v>
          </cell>
          <cell r="F1852">
            <v>703310</v>
          </cell>
          <cell r="G1852">
            <v>202772</v>
          </cell>
        </row>
        <row r="1853">
          <cell r="B1853">
            <v>36049</v>
          </cell>
          <cell r="C1853" t="str">
            <v>Lewis County</v>
          </cell>
          <cell r="D1853">
            <v>4031</v>
          </cell>
          <cell r="E1853">
            <v>6230</v>
          </cell>
          <cell r="F1853">
            <v>3824</v>
          </cell>
          <cell r="G1853">
            <v>8894</v>
          </cell>
        </row>
        <row r="1854">
          <cell r="B1854">
            <v>36051</v>
          </cell>
          <cell r="C1854" t="str">
            <v>Livingston County</v>
          </cell>
          <cell r="D1854">
            <v>10449</v>
          </cell>
          <cell r="E1854">
            <v>15441</v>
          </cell>
          <cell r="F1854">
            <v>12477</v>
          </cell>
          <cell r="G1854">
            <v>18182</v>
          </cell>
        </row>
        <row r="1855">
          <cell r="B1855">
            <v>36053</v>
          </cell>
          <cell r="C1855" t="str">
            <v>Madison County</v>
          </cell>
          <cell r="D1855">
            <v>12532</v>
          </cell>
          <cell r="E1855">
            <v>14533</v>
          </cell>
          <cell r="F1855">
            <v>14807</v>
          </cell>
          <cell r="G1855">
            <v>18408</v>
          </cell>
        </row>
        <row r="1856">
          <cell r="B1856">
            <v>36055</v>
          </cell>
          <cell r="C1856" t="str">
            <v>Monroe County</v>
          </cell>
          <cell r="D1856">
            <v>192922</v>
          </cell>
          <cell r="E1856">
            <v>143620</v>
          </cell>
          <cell r="F1856">
            <v>225746</v>
          </cell>
          <cell r="G1856">
            <v>145661</v>
          </cell>
        </row>
        <row r="1857">
          <cell r="B1857">
            <v>36057</v>
          </cell>
          <cell r="C1857" t="str">
            <v>Montgomery County</v>
          </cell>
          <cell r="D1857">
            <v>8602</v>
          </cell>
          <cell r="E1857">
            <v>11577</v>
          </cell>
          <cell r="F1857">
            <v>7977</v>
          </cell>
          <cell r="G1857">
            <v>12745</v>
          </cell>
        </row>
        <row r="1858">
          <cell r="B1858">
            <v>36059</v>
          </cell>
          <cell r="C1858" t="str">
            <v>Nassau County</v>
          </cell>
          <cell r="D1858">
            <v>312944</v>
          </cell>
          <cell r="E1858">
            <v>310753</v>
          </cell>
          <cell r="F1858">
            <v>396504</v>
          </cell>
          <cell r="G1858">
            <v>326716</v>
          </cell>
        </row>
        <row r="1859">
          <cell r="B1859">
            <v>36061</v>
          </cell>
          <cell r="C1859" t="str">
            <v>New York County</v>
          </cell>
          <cell r="D1859">
            <v>553304</v>
          </cell>
          <cell r="E1859">
            <v>93181</v>
          </cell>
          <cell r="F1859">
            <v>603040</v>
          </cell>
          <cell r="G1859">
            <v>85185</v>
          </cell>
        </row>
        <row r="1860">
          <cell r="B1860">
            <v>36063</v>
          </cell>
          <cell r="C1860" t="str">
            <v>Niagara County</v>
          </cell>
          <cell r="D1860">
            <v>44331</v>
          </cell>
          <cell r="E1860">
            <v>44893</v>
          </cell>
          <cell r="F1860">
            <v>46029</v>
          </cell>
          <cell r="G1860">
            <v>56068</v>
          </cell>
        </row>
        <row r="1861">
          <cell r="B1861">
            <v>36065</v>
          </cell>
          <cell r="C1861" t="str">
            <v>Oneida County</v>
          </cell>
          <cell r="D1861">
            <v>42296</v>
          </cell>
          <cell r="E1861">
            <v>52973</v>
          </cell>
          <cell r="F1861">
            <v>41567</v>
          </cell>
          <cell r="G1861">
            <v>57180</v>
          </cell>
        </row>
        <row r="1862">
          <cell r="B1862">
            <v>36067</v>
          </cell>
          <cell r="C1862" t="str">
            <v>Onondaga County</v>
          </cell>
          <cell r="D1862">
            <v>124363</v>
          </cell>
          <cell r="E1862">
            <v>91809</v>
          </cell>
          <cell r="F1862">
            <v>138894</v>
          </cell>
          <cell r="G1862">
            <v>90619</v>
          </cell>
        </row>
        <row r="1863">
          <cell r="B1863">
            <v>36069</v>
          </cell>
          <cell r="C1863" t="str">
            <v>Ontario County</v>
          </cell>
          <cell r="D1863">
            <v>26311</v>
          </cell>
          <cell r="E1863">
            <v>25006</v>
          </cell>
          <cell r="F1863">
            <v>29025</v>
          </cell>
          <cell r="G1863">
            <v>29039</v>
          </cell>
        </row>
        <row r="1864">
          <cell r="B1864">
            <v>36071</v>
          </cell>
          <cell r="C1864" t="str">
            <v>Orange County</v>
          </cell>
          <cell r="D1864">
            <v>83833</v>
          </cell>
          <cell r="E1864">
            <v>76147</v>
          </cell>
          <cell r="F1864">
            <v>84684</v>
          </cell>
          <cell r="G1864">
            <v>84996</v>
          </cell>
        </row>
        <row r="1865">
          <cell r="B1865">
            <v>36073</v>
          </cell>
          <cell r="C1865" t="str">
            <v>Orleans County</v>
          </cell>
          <cell r="D1865">
            <v>5720</v>
          </cell>
          <cell r="E1865">
            <v>9337</v>
          </cell>
          <cell r="F1865">
            <v>5587</v>
          </cell>
          <cell r="G1865">
            <v>12126</v>
          </cell>
        </row>
        <row r="1866">
          <cell r="B1866">
            <v>36075</v>
          </cell>
          <cell r="C1866" t="str">
            <v>Oswego County</v>
          </cell>
          <cell r="D1866">
            <v>19769</v>
          </cell>
          <cell r="E1866">
            <v>24919</v>
          </cell>
          <cell r="F1866">
            <v>21143</v>
          </cell>
          <cell r="G1866">
            <v>32138</v>
          </cell>
        </row>
        <row r="1867">
          <cell r="B1867">
            <v>36077</v>
          </cell>
          <cell r="C1867" t="str">
            <v>Otsego County</v>
          </cell>
          <cell r="D1867">
            <v>10660</v>
          </cell>
          <cell r="E1867">
            <v>12632</v>
          </cell>
          <cell r="F1867">
            <v>12975</v>
          </cell>
          <cell r="G1867">
            <v>14382</v>
          </cell>
        </row>
        <row r="1868">
          <cell r="B1868">
            <v>36079</v>
          </cell>
          <cell r="C1868" t="str">
            <v>Putnam County</v>
          </cell>
          <cell r="D1868">
            <v>24779</v>
          </cell>
          <cell r="E1868">
            <v>27812</v>
          </cell>
          <cell r="F1868">
            <v>24953</v>
          </cell>
          <cell r="G1868">
            <v>29283</v>
          </cell>
        </row>
        <row r="1869">
          <cell r="B1869">
            <v>36081</v>
          </cell>
          <cell r="C1869" t="str">
            <v>Queens County</v>
          </cell>
          <cell r="D1869">
            <v>516614</v>
          </cell>
          <cell r="E1869">
            <v>205703</v>
          </cell>
          <cell r="F1869">
            <v>569038</v>
          </cell>
          <cell r="G1869">
            <v>212665</v>
          </cell>
        </row>
        <row r="1870">
          <cell r="B1870">
            <v>36083</v>
          </cell>
          <cell r="C1870" t="str">
            <v>Rensselaer County</v>
          </cell>
          <cell r="D1870">
            <v>35011</v>
          </cell>
          <cell r="E1870">
            <v>33762</v>
          </cell>
          <cell r="F1870">
            <v>40969</v>
          </cell>
          <cell r="G1870">
            <v>36500</v>
          </cell>
        </row>
        <row r="1871">
          <cell r="B1871">
            <v>36085</v>
          </cell>
          <cell r="C1871" t="str">
            <v>Richmond County</v>
          </cell>
          <cell r="D1871">
            <v>89815</v>
          </cell>
          <cell r="E1871">
            <v>106339</v>
          </cell>
          <cell r="F1871">
            <v>90997</v>
          </cell>
          <cell r="G1871">
            <v>123320</v>
          </cell>
        </row>
        <row r="1872">
          <cell r="B1872">
            <v>36087</v>
          </cell>
          <cell r="C1872" t="str">
            <v>Rockland County</v>
          </cell>
          <cell r="D1872">
            <v>72760</v>
          </cell>
          <cell r="E1872">
            <v>66076</v>
          </cell>
          <cell r="F1872">
            <v>75802</v>
          </cell>
          <cell r="G1872">
            <v>73186</v>
          </cell>
        </row>
        <row r="1873">
          <cell r="B1873">
            <v>36089</v>
          </cell>
          <cell r="C1873" t="str">
            <v>Saint Lawrence County</v>
          </cell>
          <cell r="D1873">
            <v>19398</v>
          </cell>
          <cell r="E1873">
            <v>19468</v>
          </cell>
          <cell r="F1873">
            <v>19361</v>
          </cell>
          <cell r="G1873">
            <v>24608</v>
          </cell>
        </row>
        <row r="1874">
          <cell r="B1874">
            <v>36091</v>
          </cell>
          <cell r="C1874" t="str">
            <v>Saratoga County</v>
          </cell>
          <cell r="D1874">
            <v>71196</v>
          </cell>
          <cell r="E1874">
            <v>58514</v>
          </cell>
          <cell r="F1874">
            <v>68471</v>
          </cell>
          <cell r="G1874">
            <v>61305</v>
          </cell>
        </row>
        <row r="1875">
          <cell r="B1875">
            <v>36093</v>
          </cell>
          <cell r="C1875" t="str">
            <v>Schenectady County</v>
          </cell>
          <cell r="D1875">
            <v>36230</v>
          </cell>
          <cell r="E1875">
            <v>31143</v>
          </cell>
          <cell r="F1875">
            <v>42465</v>
          </cell>
          <cell r="G1875">
            <v>30741</v>
          </cell>
        </row>
        <row r="1876">
          <cell r="B1876">
            <v>36095</v>
          </cell>
          <cell r="C1876" t="str">
            <v>Schoharie County</v>
          </cell>
          <cell r="D1876">
            <v>5016</v>
          </cell>
          <cell r="E1876">
            <v>7792</v>
          </cell>
          <cell r="F1876">
            <v>5345</v>
          </cell>
          <cell r="G1876">
            <v>9903</v>
          </cell>
        </row>
        <row r="1877">
          <cell r="B1877">
            <v>36097</v>
          </cell>
          <cell r="C1877" t="str">
            <v>Schuyler County</v>
          </cell>
          <cell r="D1877">
            <v>3064</v>
          </cell>
          <cell r="E1877">
            <v>4406</v>
          </cell>
          <cell r="F1877">
            <v>3903</v>
          </cell>
          <cell r="G1877">
            <v>5621</v>
          </cell>
        </row>
        <row r="1878">
          <cell r="B1878">
            <v>36099</v>
          </cell>
          <cell r="C1878" t="str">
            <v>Seneca County</v>
          </cell>
          <cell r="D1878">
            <v>6257</v>
          </cell>
          <cell r="E1878">
            <v>7057</v>
          </cell>
          <cell r="F1878">
            <v>6914</v>
          </cell>
          <cell r="G1878">
            <v>8329</v>
          </cell>
        </row>
        <row r="1879">
          <cell r="B1879">
            <v>36101</v>
          </cell>
          <cell r="C1879" t="str">
            <v>Steuben County</v>
          </cell>
          <cell r="D1879">
            <v>14012</v>
          </cell>
          <cell r="E1879">
            <v>23062</v>
          </cell>
          <cell r="F1879">
            <v>15790</v>
          </cell>
          <cell r="G1879">
            <v>29474</v>
          </cell>
        </row>
        <row r="1880">
          <cell r="B1880">
            <v>36103</v>
          </cell>
          <cell r="C1880" t="str">
            <v>Suffolk County</v>
          </cell>
          <cell r="D1880">
            <v>373933</v>
          </cell>
          <cell r="E1880">
            <v>339789</v>
          </cell>
          <cell r="F1880">
            <v>381021</v>
          </cell>
          <cell r="G1880">
            <v>381253</v>
          </cell>
        </row>
        <row r="1881">
          <cell r="B1881">
            <v>36105</v>
          </cell>
          <cell r="C1881" t="str">
            <v>Sullivan County</v>
          </cell>
          <cell r="D1881">
            <v>13474</v>
          </cell>
          <cell r="E1881">
            <v>15217</v>
          </cell>
          <cell r="F1881">
            <v>15489</v>
          </cell>
          <cell r="G1881">
            <v>18665</v>
          </cell>
        </row>
        <row r="1882">
          <cell r="B1882">
            <v>36107</v>
          </cell>
          <cell r="C1882" t="str">
            <v>Tioga County</v>
          </cell>
          <cell r="D1882">
            <v>8111</v>
          </cell>
          <cell r="E1882">
            <v>12048</v>
          </cell>
          <cell r="F1882">
            <v>9634</v>
          </cell>
          <cell r="G1882">
            <v>14791</v>
          </cell>
        </row>
        <row r="1883">
          <cell r="B1883">
            <v>36109</v>
          </cell>
          <cell r="C1883" t="str">
            <v>Tompkins County</v>
          </cell>
          <cell r="D1883">
            <v>33033</v>
          </cell>
          <cell r="E1883">
            <v>12598</v>
          </cell>
          <cell r="F1883">
            <v>33619</v>
          </cell>
          <cell r="G1883">
            <v>11096</v>
          </cell>
        </row>
        <row r="1884">
          <cell r="B1884">
            <v>36111</v>
          </cell>
          <cell r="C1884" t="str">
            <v>Ulster County</v>
          </cell>
          <cell r="D1884">
            <v>54513</v>
          </cell>
          <cell r="E1884">
            <v>35472</v>
          </cell>
          <cell r="F1884">
            <v>57970</v>
          </cell>
          <cell r="G1884">
            <v>37590</v>
          </cell>
        </row>
        <row r="1885">
          <cell r="B1885">
            <v>36113</v>
          </cell>
          <cell r="C1885" t="str">
            <v>Warren County</v>
          </cell>
          <cell r="D1885">
            <v>15895</v>
          </cell>
          <cell r="E1885">
            <v>14706</v>
          </cell>
          <cell r="F1885">
            <v>17642</v>
          </cell>
          <cell r="G1885">
            <v>17699</v>
          </cell>
        </row>
        <row r="1886">
          <cell r="B1886">
            <v>36115</v>
          </cell>
          <cell r="C1886" t="str">
            <v>Washington County</v>
          </cell>
          <cell r="D1886">
            <v>9820</v>
          </cell>
          <cell r="E1886">
            <v>13006</v>
          </cell>
          <cell r="F1886">
            <v>11565</v>
          </cell>
          <cell r="G1886">
            <v>15941</v>
          </cell>
        </row>
        <row r="1887">
          <cell r="B1887">
            <v>36117</v>
          </cell>
          <cell r="C1887" t="str">
            <v>Wayne County</v>
          </cell>
          <cell r="D1887">
            <v>13901</v>
          </cell>
          <cell r="E1887">
            <v>20559</v>
          </cell>
          <cell r="F1887">
            <v>17456</v>
          </cell>
          <cell r="G1887">
            <v>26204</v>
          </cell>
        </row>
        <row r="1888">
          <cell r="B1888">
            <v>36119</v>
          </cell>
          <cell r="C1888" t="str">
            <v>Westchester County</v>
          </cell>
          <cell r="D1888">
            <v>265202</v>
          </cell>
          <cell r="E1888">
            <v>152109</v>
          </cell>
          <cell r="F1888">
            <v>312371</v>
          </cell>
          <cell r="G1888">
            <v>144713</v>
          </cell>
        </row>
        <row r="1889">
          <cell r="B1889">
            <v>36121</v>
          </cell>
          <cell r="C1889" t="str">
            <v>Wyoming County</v>
          </cell>
          <cell r="D1889">
            <v>5362</v>
          </cell>
          <cell r="E1889">
            <v>11147</v>
          </cell>
          <cell r="F1889">
            <v>5073</v>
          </cell>
          <cell r="G1889">
            <v>13898</v>
          </cell>
        </row>
        <row r="1890">
          <cell r="B1890">
            <v>36123</v>
          </cell>
          <cell r="C1890" t="str">
            <v>Yates County</v>
          </cell>
          <cell r="D1890">
            <v>3666</v>
          </cell>
          <cell r="E1890">
            <v>5174</v>
          </cell>
          <cell r="F1890">
            <v>4219</v>
          </cell>
          <cell r="G1890">
            <v>6208</v>
          </cell>
        </row>
        <row r="1891">
          <cell r="B1891">
            <v>37001</v>
          </cell>
          <cell r="C1891" t="str">
            <v>Alamance County</v>
          </cell>
          <cell r="D1891">
            <v>41910</v>
          </cell>
          <cell r="E1891">
            <v>47710</v>
          </cell>
          <cell r="F1891">
            <v>38825</v>
          </cell>
          <cell r="G1891">
            <v>46056</v>
          </cell>
        </row>
        <row r="1892">
          <cell r="B1892">
            <v>37003</v>
          </cell>
          <cell r="C1892" t="str">
            <v>Alexander County</v>
          </cell>
          <cell r="D1892">
            <v>4087</v>
          </cell>
          <cell r="E1892">
            <v>17282</v>
          </cell>
          <cell r="F1892">
            <v>4145</v>
          </cell>
          <cell r="G1892">
            <v>15888</v>
          </cell>
        </row>
        <row r="1893">
          <cell r="B1893">
            <v>37005</v>
          </cell>
          <cell r="C1893" t="str">
            <v>Alleghany County</v>
          </cell>
          <cell r="D1893">
            <v>1764</v>
          </cell>
          <cell r="E1893">
            <v>4975</v>
          </cell>
          <cell r="F1893">
            <v>1486</v>
          </cell>
          <cell r="G1893">
            <v>4527</v>
          </cell>
        </row>
        <row r="1894">
          <cell r="B1894">
            <v>37007</v>
          </cell>
          <cell r="C1894" t="str">
            <v>Anson County</v>
          </cell>
          <cell r="D1894">
            <v>5619</v>
          </cell>
          <cell r="E1894">
            <v>4783</v>
          </cell>
          <cell r="F1894">
            <v>5789</v>
          </cell>
          <cell r="G1894">
            <v>5321</v>
          </cell>
        </row>
        <row r="1895">
          <cell r="B1895">
            <v>37009</v>
          </cell>
          <cell r="C1895" t="str">
            <v>Ashe County</v>
          </cell>
          <cell r="D1895">
            <v>4200</v>
          </cell>
          <cell r="E1895">
            <v>13047</v>
          </cell>
          <cell r="F1895">
            <v>4164</v>
          </cell>
          <cell r="G1895">
            <v>11451</v>
          </cell>
        </row>
        <row r="1896">
          <cell r="B1896">
            <v>37011</v>
          </cell>
          <cell r="C1896" t="str">
            <v>Avery County</v>
          </cell>
          <cell r="D1896">
            <v>1852</v>
          </cell>
          <cell r="E1896">
            <v>7394</v>
          </cell>
          <cell r="F1896">
            <v>2191</v>
          </cell>
          <cell r="G1896">
            <v>7172</v>
          </cell>
        </row>
        <row r="1897">
          <cell r="B1897">
            <v>37013</v>
          </cell>
          <cell r="C1897" t="str">
            <v>Beaufort County</v>
          </cell>
          <cell r="D1897">
            <v>9365</v>
          </cell>
          <cell r="E1897">
            <v>17008</v>
          </cell>
          <cell r="F1897">
            <v>9633</v>
          </cell>
          <cell r="G1897">
            <v>16437</v>
          </cell>
        </row>
        <row r="1898">
          <cell r="B1898">
            <v>37015</v>
          </cell>
          <cell r="C1898" t="str">
            <v>Bertie County</v>
          </cell>
          <cell r="D1898">
            <v>5769</v>
          </cell>
          <cell r="E1898">
            <v>3435</v>
          </cell>
          <cell r="F1898">
            <v>5939</v>
          </cell>
          <cell r="G1898">
            <v>3817</v>
          </cell>
        </row>
        <row r="1899">
          <cell r="B1899">
            <v>37017</v>
          </cell>
          <cell r="C1899" t="str">
            <v>Bladen County</v>
          </cell>
          <cell r="D1899">
            <v>6946</v>
          </cell>
          <cell r="E1899">
            <v>10030</v>
          </cell>
          <cell r="F1899">
            <v>7326</v>
          </cell>
          <cell r="G1899">
            <v>9676</v>
          </cell>
        </row>
        <row r="1900">
          <cell r="B1900">
            <v>37019</v>
          </cell>
          <cell r="C1900" t="str">
            <v>Brunswick County</v>
          </cell>
          <cell r="D1900">
            <v>40135</v>
          </cell>
          <cell r="E1900">
            <v>70314</v>
          </cell>
          <cell r="F1900">
            <v>33310</v>
          </cell>
          <cell r="G1900">
            <v>55850</v>
          </cell>
        </row>
        <row r="1901">
          <cell r="B1901">
            <v>37021</v>
          </cell>
          <cell r="C1901" t="str">
            <v>Buncombe County</v>
          </cell>
          <cell r="D1901">
            <v>110347</v>
          </cell>
          <cell r="E1901">
            <v>63518</v>
          </cell>
          <cell r="F1901">
            <v>96515</v>
          </cell>
          <cell r="G1901">
            <v>62412</v>
          </cell>
        </row>
        <row r="1902">
          <cell r="B1902">
            <v>37023</v>
          </cell>
          <cell r="C1902" t="str">
            <v>Burke County</v>
          </cell>
          <cell r="D1902">
            <v>11744</v>
          </cell>
          <cell r="E1902">
            <v>33283</v>
          </cell>
          <cell r="F1902">
            <v>13118</v>
          </cell>
          <cell r="G1902">
            <v>31019</v>
          </cell>
        </row>
        <row r="1903">
          <cell r="B1903">
            <v>37025</v>
          </cell>
          <cell r="C1903" t="str">
            <v>Cabarrus County</v>
          </cell>
          <cell r="D1903">
            <v>64770</v>
          </cell>
          <cell r="E1903">
            <v>71513</v>
          </cell>
          <cell r="F1903">
            <v>52162</v>
          </cell>
          <cell r="G1903">
            <v>63237</v>
          </cell>
        </row>
        <row r="1904">
          <cell r="B1904">
            <v>37027</v>
          </cell>
          <cell r="C1904" t="str">
            <v>Caldwell County</v>
          </cell>
          <cell r="D1904">
            <v>9014</v>
          </cell>
          <cell r="E1904">
            <v>35670</v>
          </cell>
          <cell r="F1904">
            <v>10245</v>
          </cell>
          <cell r="G1904">
            <v>32119</v>
          </cell>
        </row>
        <row r="1905">
          <cell r="B1905">
            <v>37029</v>
          </cell>
          <cell r="C1905" t="str">
            <v>Camden County</v>
          </cell>
          <cell r="D1905">
            <v>1447</v>
          </cell>
          <cell r="E1905">
            <v>4885</v>
          </cell>
          <cell r="F1905">
            <v>1537</v>
          </cell>
          <cell r="G1905">
            <v>4312</v>
          </cell>
        </row>
        <row r="1906">
          <cell r="B1906">
            <v>37031</v>
          </cell>
          <cell r="C1906" t="str">
            <v>Carteret County</v>
          </cell>
          <cell r="D1906">
            <v>11554</v>
          </cell>
          <cell r="E1906">
            <v>32979</v>
          </cell>
          <cell r="F1906">
            <v>12093</v>
          </cell>
          <cell r="G1906">
            <v>30028</v>
          </cell>
        </row>
        <row r="1907">
          <cell r="B1907">
            <v>37033</v>
          </cell>
          <cell r="C1907" t="str">
            <v>Caswell County</v>
          </cell>
          <cell r="D1907">
            <v>4804</v>
          </cell>
          <cell r="E1907">
            <v>7249</v>
          </cell>
          <cell r="F1907">
            <v>4860</v>
          </cell>
          <cell r="G1907">
            <v>7089</v>
          </cell>
        </row>
        <row r="1908">
          <cell r="B1908">
            <v>37035</v>
          </cell>
          <cell r="C1908" t="str">
            <v>Catawba County</v>
          </cell>
          <cell r="D1908">
            <v>24044</v>
          </cell>
          <cell r="E1908">
            <v>61525</v>
          </cell>
          <cell r="F1908">
            <v>25689</v>
          </cell>
          <cell r="G1908">
            <v>56588</v>
          </cell>
        </row>
        <row r="1909">
          <cell r="B1909">
            <v>37037</v>
          </cell>
          <cell r="C1909" t="str">
            <v>Chatham County</v>
          </cell>
          <cell r="D1909">
            <v>31882</v>
          </cell>
          <cell r="E1909">
            <v>23939</v>
          </cell>
          <cell r="F1909">
            <v>26787</v>
          </cell>
          <cell r="G1909">
            <v>21186</v>
          </cell>
        </row>
        <row r="1910">
          <cell r="B1910">
            <v>37039</v>
          </cell>
          <cell r="C1910" t="str">
            <v>Cherokee County</v>
          </cell>
          <cell r="D1910">
            <v>3180</v>
          </cell>
          <cell r="E1910">
            <v>14511</v>
          </cell>
          <cell r="F1910">
            <v>3583</v>
          </cell>
          <cell r="G1910">
            <v>12628</v>
          </cell>
        </row>
        <row r="1911">
          <cell r="B1911">
            <v>37041</v>
          </cell>
          <cell r="C1911" t="str">
            <v>Chowan County</v>
          </cell>
          <cell r="D1911">
            <v>3161</v>
          </cell>
          <cell r="E1911">
            <v>4653</v>
          </cell>
          <cell r="F1911">
            <v>3247</v>
          </cell>
          <cell r="G1911">
            <v>4471</v>
          </cell>
        </row>
        <row r="1912">
          <cell r="B1912">
            <v>37043</v>
          </cell>
          <cell r="C1912" t="str">
            <v>Clay County</v>
          </cell>
          <cell r="D1912">
            <v>1497</v>
          </cell>
          <cell r="E1912">
            <v>5766</v>
          </cell>
          <cell r="F1912">
            <v>1699</v>
          </cell>
          <cell r="G1912">
            <v>5112</v>
          </cell>
        </row>
        <row r="1913">
          <cell r="B1913">
            <v>37045</v>
          </cell>
          <cell r="C1913" t="str">
            <v>Cleveland County</v>
          </cell>
          <cell r="D1913">
            <v>15557</v>
          </cell>
          <cell r="E1913">
            <v>36089</v>
          </cell>
          <cell r="F1913">
            <v>16955</v>
          </cell>
          <cell r="G1913">
            <v>33798</v>
          </cell>
        </row>
        <row r="1914">
          <cell r="B1914">
            <v>37047</v>
          </cell>
          <cell r="C1914" t="str">
            <v>Columbus County</v>
          </cell>
          <cell r="D1914">
            <v>9216</v>
          </cell>
          <cell r="E1914">
            <v>16851</v>
          </cell>
          <cell r="F1914">
            <v>9446</v>
          </cell>
          <cell r="G1914">
            <v>16832</v>
          </cell>
        </row>
        <row r="1915">
          <cell r="B1915">
            <v>37049</v>
          </cell>
          <cell r="C1915" t="str">
            <v>Craven County</v>
          </cell>
          <cell r="D1915">
            <v>22259</v>
          </cell>
          <cell r="E1915">
            <v>33143</v>
          </cell>
          <cell r="F1915">
            <v>21148</v>
          </cell>
          <cell r="G1915">
            <v>31032</v>
          </cell>
        </row>
        <row r="1916">
          <cell r="B1916">
            <v>37051</v>
          </cell>
          <cell r="C1916" t="str">
            <v>Cumberland County</v>
          </cell>
          <cell r="D1916">
            <v>91620</v>
          </cell>
          <cell r="E1916">
            <v>62017</v>
          </cell>
          <cell r="F1916">
            <v>84469</v>
          </cell>
          <cell r="G1916">
            <v>60032</v>
          </cell>
        </row>
        <row r="1917">
          <cell r="B1917">
            <v>37053</v>
          </cell>
          <cell r="C1917" t="str">
            <v>Currituck County</v>
          </cell>
          <cell r="D1917">
            <v>4225</v>
          </cell>
          <cell r="E1917">
            <v>13913</v>
          </cell>
          <cell r="F1917">
            <v>4195</v>
          </cell>
          <cell r="G1917">
            <v>11657</v>
          </cell>
        </row>
        <row r="1918">
          <cell r="B1918">
            <v>37055</v>
          </cell>
          <cell r="C1918" t="str">
            <v>Dare County</v>
          </cell>
          <cell r="D1918">
            <v>10929</v>
          </cell>
          <cell r="E1918">
            <v>15652</v>
          </cell>
          <cell r="F1918">
            <v>9936</v>
          </cell>
          <cell r="G1918">
            <v>13938</v>
          </cell>
        </row>
        <row r="1919">
          <cell r="B1919">
            <v>37057</v>
          </cell>
          <cell r="C1919" t="str">
            <v>Davidson County</v>
          </cell>
          <cell r="D1919">
            <v>19925</v>
          </cell>
          <cell r="E1919">
            <v>72227</v>
          </cell>
          <cell r="F1919">
            <v>22636</v>
          </cell>
          <cell r="G1919">
            <v>64658</v>
          </cell>
        </row>
        <row r="1920">
          <cell r="B1920">
            <v>37059</v>
          </cell>
          <cell r="C1920" t="str">
            <v>Davie County</v>
          </cell>
          <cell r="D1920">
            <v>6617</v>
          </cell>
          <cell r="E1920">
            <v>20187</v>
          </cell>
          <cell r="F1920">
            <v>6713</v>
          </cell>
          <cell r="G1920">
            <v>18228</v>
          </cell>
        </row>
        <row r="1921">
          <cell r="B1921">
            <v>37061</v>
          </cell>
          <cell r="C1921" t="str">
            <v>Duplin County</v>
          </cell>
          <cell r="D1921">
            <v>7838</v>
          </cell>
          <cell r="E1921">
            <v>13890</v>
          </cell>
          <cell r="F1921">
            <v>8767</v>
          </cell>
          <cell r="G1921">
            <v>13793</v>
          </cell>
        </row>
        <row r="1922">
          <cell r="B1922">
            <v>37063</v>
          </cell>
          <cell r="C1922" t="str">
            <v>Durham County</v>
          </cell>
          <cell r="D1922">
            <v>168413</v>
          </cell>
          <cell r="E1922">
            <v>31363</v>
          </cell>
          <cell r="F1922">
            <v>144688</v>
          </cell>
          <cell r="G1922">
            <v>32459</v>
          </cell>
        </row>
        <row r="1923">
          <cell r="B1923">
            <v>37065</v>
          </cell>
          <cell r="C1923" t="str">
            <v>Edgecombe County</v>
          </cell>
          <cell r="D1923">
            <v>16191</v>
          </cell>
          <cell r="E1923">
            <v>8056</v>
          </cell>
          <cell r="F1923">
            <v>16089</v>
          </cell>
          <cell r="G1923">
            <v>9206</v>
          </cell>
        </row>
        <row r="1924">
          <cell r="B1924">
            <v>37067</v>
          </cell>
          <cell r="C1924" t="str">
            <v>Forsyth County</v>
          </cell>
          <cell r="D1924">
            <v>124312</v>
          </cell>
          <cell r="E1924">
            <v>86711</v>
          </cell>
          <cell r="F1924">
            <v>113033</v>
          </cell>
          <cell r="G1924">
            <v>85064</v>
          </cell>
        </row>
        <row r="1925">
          <cell r="B1925">
            <v>37069</v>
          </cell>
          <cell r="C1925" t="str">
            <v>Franklin County</v>
          </cell>
          <cell r="D1925">
            <v>17401</v>
          </cell>
          <cell r="E1925">
            <v>23997</v>
          </cell>
          <cell r="F1925">
            <v>15879</v>
          </cell>
          <cell r="G1925">
            <v>20901</v>
          </cell>
        </row>
        <row r="1926">
          <cell r="B1926">
            <v>37071</v>
          </cell>
          <cell r="C1926" t="str">
            <v>Gaston County</v>
          </cell>
          <cell r="D1926">
            <v>39888</v>
          </cell>
          <cell r="E1926">
            <v>80193</v>
          </cell>
          <cell r="F1926">
            <v>40959</v>
          </cell>
          <cell r="G1926">
            <v>73033</v>
          </cell>
        </row>
        <row r="1927">
          <cell r="B1927">
            <v>37073</v>
          </cell>
          <cell r="C1927" t="str">
            <v>Gates County</v>
          </cell>
          <cell r="D1927">
            <v>2436</v>
          </cell>
          <cell r="E1927">
            <v>3553</v>
          </cell>
          <cell r="F1927">
            <v>2546</v>
          </cell>
          <cell r="G1927">
            <v>3367</v>
          </cell>
        </row>
        <row r="1928">
          <cell r="B1928">
            <v>37075</v>
          </cell>
          <cell r="C1928" t="str">
            <v>Graham County</v>
          </cell>
          <cell r="D1928">
            <v>1139</v>
          </cell>
          <cell r="E1928">
            <v>3950</v>
          </cell>
          <cell r="F1928">
            <v>905</v>
          </cell>
          <cell r="G1928">
            <v>3710</v>
          </cell>
        </row>
        <row r="1929">
          <cell r="B1929">
            <v>37077</v>
          </cell>
          <cell r="C1929" t="str">
            <v>Granville County</v>
          </cell>
          <cell r="D1929">
            <v>15612</v>
          </cell>
          <cell r="E1929">
            <v>18248</v>
          </cell>
          <cell r="F1929">
            <v>14565</v>
          </cell>
          <cell r="G1929">
            <v>16647</v>
          </cell>
        </row>
        <row r="1930">
          <cell r="B1930">
            <v>37079</v>
          </cell>
          <cell r="C1930" t="str">
            <v>Greene County</v>
          </cell>
          <cell r="D1930">
            <v>3456</v>
          </cell>
          <cell r="E1930">
            <v>4706</v>
          </cell>
          <cell r="F1930">
            <v>3832</v>
          </cell>
          <cell r="G1930">
            <v>4874</v>
          </cell>
        </row>
        <row r="1931">
          <cell r="B1931">
            <v>37081</v>
          </cell>
          <cell r="C1931" t="str">
            <v>Guilford County</v>
          </cell>
          <cell r="D1931">
            <v>192034</v>
          </cell>
          <cell r="E1931">
            <v>108515</v>
          </cell>
          <cell r="F1931">
            <v>173086</v>
          </cell>
          <cell r="G1931">
            <v>107294</v>
          </cell>
        </row>
        <row r="1932">
          <cell r="B1932">
            <v>37083</v>
          </cell>
          <cell r="C1932" t="str">
            <v>Halifax County</v>
          </cell>
          <cell r="D1932">
            <v>15562</v>
          </cell>
          <cell r="E1932">
            <v>8508</v>
          </cell>
          <cell r="F1932">
            <v>15545</v>
          </cell>
          <cell r="G1932">
            <v>10080</v>
          </cell>
        </row>
        <row r="1933">
          <cell r="B1933">
            <v>37085</v>
          </cell>
          <cell r="C1933" t="str">
            <v>Harnett County</v>
          </cell>
          <cell r="D1933">
            <v>24080</v>
          </cell>
          <cell r="E1933">
            <v>40517</v>
          </cell>
          <cell r="F1933">
            <v>22093</v>
          </cell>
          <cell r="G1933">
            <v>35177</v>
          </cell>
        </row>
        <row r="1934">
          <cell r="B1934">
            <v>37087</v>
          </cell>
          <cell r="C1934" t="str">
            <v>Haywood County</v>
          </cell>
          <cell r="D1934">
            <v>11223</v>
          </cell>
          <cell r="E1934">
            <v>25595</v>
          </cell>
          <cell r="F1934">
            <v>13144</v>
          </cell>
          <cell r="G1934">
            <v>22834</v>
          </cell>
        </row>
        <row r="1935">
          <cell r="B1935">
            <v>37089</v>
          </cell>
          <cell r="C1935" t="str">
            <v>Henderson County</v>
          </cell>
          <cell r="D1935">
            <v>30633</v>
          </cell>
          <cell r="E1935">
            <v>43651</v>
          </cell>
          <cell r="F1935">
            <v>27211</v>
          </cell>
          <cell r="G1935">
            <v>40032</v>
          </cell>
        </row>
        <row r="1936">
          <cell r="B1936">
            <v>37091</v>
          </cell>
          <cell r="C1936" t="str">
            <v>Hertford County</v>
          </cell>
          <cell r="D1936">
            <v>6973</v>
          </cell>
          <cell r="E1936">
            <v>3132</v>
          </cell>
          <cell r="F1936">
            <v>7097</v>
          </cell>
          <cell r="G1936">
            <v>3479</v>
          </cell>
        </row>
        <row r="1937">
          <cell r="B1937">
            <v>37093</v>
          </cell>
          <cell r="C1937" t="str">
            <v>Hoke County</v>
          </cell>
          <cell r="D1937">
            <v>13202</v>
          </cell>
          <cell r="E1937">
            <v>10947</v>
          </cell>
          <cell r="F1937">
            <v>11804</v>
          </cell>
          <cell r="G1937">
            <v>9453</v>
          </cell>
        </row>
        <row r="1938">
          <cell r="B1938">
            <v>37095</v>
          </cell>
          <cell r="C1938" t="str">
            <v>Hyde County</v>
          </cell>
          <cell r="D1938">
            <v>1048</v>
          </cell>
          <cell r="E1938">
            <v>1260</v>
          </cell>
          <cell r="F1938">
            <v>1046</v>
          </cell>
          <cell r="G1938">
            <v>1418</v>
          </cell>
        </row>
        <row r="1939">
          <cell r="B1939">
            <v>37097</v>
          </cell>
          <cell r="C1939" t="str">
            <v>Iredell County</v>
          </cell>
          <cell r="D1939">
            <v>36136</v>
          </cell>
          <cell r="E1939">
            <v>77513</v>
          </cell>
          <cell r="F1939">
            <v>33888</v>
          </cell>
          <cell r="G1939">
            <v>67010</v>
          </cell>
        </row>
        <row r="1940">
          <cell r="B1940">
            <v>37099</v>
          </cell>
          <cell r="C1940" t="str">
            <v>Jackson County</v>
          </cell>
          <cell r="D1940">
            <v>9635</v>
          </cell>
          <cell r="E1940">
            <v>12671</v>
          </cell>
          <cell r="F1940">
            <v>9591</v>
          </cell>
          <cell r="G1940">
            <v>11356</v>
          </cell>
        </row>
        <row r="1941">
          <cell r="B1941">
            <v>37101</v>
          </cell>
          <cell r="C1941" t="str">
            <v>Johnston County</v>
          </cell>
          <cell r="D1941">
            <v>49538</v>
          </cell>
          <cell r="E1941">
            <v>80819</v>
          </cell>
          <cell r="F1941">
            <v>41257</v>
          </cell>
          <cell r="G1941">
            <v>68353</v>
          </cell>
        </row>
        <row r="1942">
          <cell r="B1942">
            <v>37103</v>
          </cell>
          <cell r="C1942" t="str">
            <v>Jones County</v>
          </cell>
          <cell r="D1942">
            <v>2048</v>
          </cell>
          <cell r="E1942">
            <v>3241</v>
          </cell>
          <cell r="F1942">
            <v>2197</v>
          </cell>
          <cell r="G1942">
            <v>3280</v>
          </cell>
        </row>
        <row r="1943">
          <cell r="B1943">
            <v>37105</v>
          </cell>
          <cell r="C1943" t="str">
            <v>Lee County</v>
          </cell>
          <cell r="D1943">
            <v>12674</v>
          </cell>
          <cell r="E1943">
            <v>17550</v>
          </cell>
          <cell r="F1943">
            <v>12143</v>
          </cell>
          <cell r="G1943">
            <v>16469</v>
          </cell>
        </row>
        <row r="1944">
          <cell r="B1944">
            <v>37107</v>
          </cell>
          <cell r="C1944" t="str">
            <v>Lenoir County</v>
          </cell>
          <cell r="D1944">
            <v>13367</v>
          </cell>
          <cell r="E1944">
            <v>13572</v>
          </cell>
          <cell r="F1944">
            <v>13605</v>
          </cell>
          <cell r="G1944">
            <v>14590</v>
          </cell>
        </row>
        <row r="1945">
          <cell r="B1945">
            <v>37109</v>
          </cell>
          <cell r="C1945" t="str">
            <v>Lincoln County</v>
          </cell>
          <cell r="D1945">
            <v>12281</v>
          </cell>
          <cell r="E1945">
            <v>42982</v>
          </cell>
          <cell r="F1945">
            <v>13274</v>
          </cell>
          <cell r="G1945">
            <v>36341</v>
          </cell>
        </row>
        <row r="1946">
          <cell r="B1946">
            <v>37111</v>
          </cell>
          <cell r="C1946" t="str">
            <v>McDowell County</v>
          </cell>
          <cell r="D1946">
            <v>4968</v>
          </cell>
          <cell r="E1946">
            <v>18929</v>
          </cell>
          <cell r="F1946">
            <v>5832</v>
          </cell>
          <cell r="G1946">
            <v>16883</v>
          </cell>
        </row>
        <row r="1947">
          <cell r="B1947">
            <v>37113</v>
          </cell>
          <cell r="C1947" t="str">
            <v>Macon County</v>
          </cell>
          <cell r="D1947">
            <v>5797</v>
          </cell>
          <cell r="E1947">
            <v>15719</v>
          </cell>
          <cell r="F1947">
            <v>6230</v>
          </cell>
          <cell r="G1947">
            <v>14211</v>
          </cell>
        </row>
        <row r="1948">
          <cell r="B1948">
            <v>37115</v>
          </cell>
          <cell r="C1948" t="str">
            <v>Madison County</v>
          </cell>
          <cell r="D1948">
            <v>4343</v>
          </cell>
          <cell r="E1948">
            <v>8837</v>
          </cell>
          <cell r="F1948">
            <v>4901</v>
          </cell>
          <cell r="G1948">
            <v>7979</v>
          </cell>
        </row>
        <row r="1949">
          <cell r="B1949">
            <v>37117</v>
          </cell>
          <cell r="C1949" t="str">
            <v>Martin County</v>
          </cell>
          <cell r="D1949">
            <v>5452</v>
          </cell>
          <cell r="E1949">
            <v>6196</v>
          </cell>
          <cell r="F1949">
            <v>5911</v>
          </cell>
          <cell r="G1949">
            <v>6532</v>
          </cell>
        </row>
        <row r="1950">
          <cell r="B1950">
            <v>37119</v>
          </cell>
          <cell r="C1950" t="str">
            <v>Mecklenburg County</v>
          </cell>
          <cell r="D1950">
            <v>451763</v>
          </cell>
          <cell r="E1950">
            <v>184417</v>
          </cell>
          <cell r="F1950">
            <v>378107</v>
          </cell>
          <cell r="G1950">
            <v>179211</v>
          </cell>
        </row>
        <row r="1951">
          <cell r="B1951">
            <v>37121</v>
          </cell>
          <cell r="C1951" t="str">
            <v>Mitchell County</v>
          </cell>
          <cell r="D1951">
            <v>1680</v>
          </cell>
          <cell r="E1951">
            <v>7122</v>
          </cell>
          <cell r="F1951">
            <v>1867</v>
          </cell>
          <cell r="G1951">
            <v>7090</v>
          </cell>
        </row>
        <row r="1952">
          <cell r="B1952">
            <v>37123</v>
          </cell>
          <cell r="C1952" t="str">
            <v>Montgomery County</v>
          </cell>
          <cell r="D1952">
            <v>4147</v>
          </cell>
          <cell r="E1952">
            <v>8750</v>
          </cell>
          <cell r="F1952">
            <v>4327</v>
          </cell>
          <cell r="G1952">
            <v>8411</v>
          </cell>
        </row>
        <row r="1953">
          <cell r="B1953">
            <v>37125</v>
          </cell>
          <cell r="C1953" t="str">
            <v>Moore County</v>
          </cell>
          <cell r="D1953">
            <v>22449</v>
          </cell>
          <cell r="E1953">
            <v>40792</v>
          </cell>
          <cell r="F1953">
            <v>20779</v>
          </cell>
          <cell r="G1953">
            <v>36764</v>
          </cell>
        </row>
        <row r="1954">
          <cell r="B1954">
            <v>37127</v>
          </cell>
          <cell r="C1954" t="str">
            <v>Nash County</v>
          </cell>
          <cell r="D1954">
            <v>27762</v>
          </cell>
          <cell r="E1954">
            <v>25840</v>
          </cell>
          <cell r="F1954">
            <v>25947</v>
          </cell>
          <cell r="G1954">
            <v>25827</v>
          </cell>
        </row>
        <row r="1955">
          <cell r="B1955">
            <v>37129</v>
          </cell>
          <cell r="C1955" t="str">
            <v>New Hanover County</v>
          </cell>
          <cell r="D1955">
            <v>76488</v>
          </cell>
          <cell r="E1955">
            <v>69140</v>
          </cell>
          <cell r="F1955">
            <v>66138</v>
          </cell>
          <cell r="G1955">
            <v>63331</v>
          </cell>
        </row>
        <row r="1956">
          <cell r="B1956">
            <v>37131</v>
          </cell>
          <cell r="C1956" t="str">
            <v>Northampton County</v>
          </cell>
          <cell r="D1956">
            <v>5897</v>
          </cell>
          <cell r="E1956">
            <v>3504</v>
          </cell>
          <cell r="F1956">
            <v>6069</v>
          </cell>
          <cell r="G1956">
            <v>3989</v>
          </cell>
        </row>
        <row r="1957">
          <cell r="B1957">
            <v>37133</v>
          </cell>
          <cell r="C1957" t="str">
            <v>Onslow County</v>
          </cell>
          <cell r="D1957">
            <v>26355</v>
          </cell>
          <cell r="E1957">
            <v>53200</v>
          </cell>
          <cell r="F1957">
            <v>24266</v>
          </cell>
          <cell r="G1957">
            <v>46078</v>
          </cell>
        </row>
        <row r="1958">
          <cell r="B1958">
            <v>37135</v>
          </cell>
          <cell r="C1958" t="str">
            <v>Orange County</v>
          </cell>
          <cell r="D1958">
            <v>69439</v>
          </cell>
          <cell r="E1958">
            <v>20102</v>
          </cell>
          <cell r="F1958">
            <v>63594</v>
          </cell>
          <cell r="G1958">
            <v>20176</v>
          </cell>
        </row>
        <row r="1959">
          <cell r="B1959">
            <v>37137</v>
          </cell>
          <cell r="C1959" t="str">
            <v>Pamlico County</v>
          </cell>
          <cell r="D1959">
            <v>2579</v>
          </cell>
          <cell r="E1959">
            <v>5080</v>
          </cell>
          <cell r="F1959">
            <v>2713</v>
          </cell>
          <cell r="G1959">
            <v>4849</v>
          </cell>
        </row>
        <row r="1960">
          <cell r="B1960">
            <v>37139</v>
          </cell>
          <cell r="C1960" t="str">
            <v>Pasquotank County</v>
          </cell>
          <cell r="D1960">
            <v>9965</v>
          </cell>
          <cell r="E1960">
            <v>10265</v>
          </cell>
          <cell r="F1960">
            <v>9832</v>
          </cell>
          <cell r="G1960">
            <v>9770</v>
          </cell>
        </row>
        <row r="1961">
          <cell r="B1961">
            <v>37141</v>
          </cell>
          <cell r="C1961" t="str">
            <v>Pender County</v>
          </cell>
          <cell r="D1961">
            <v>12442</v>
          </cell>
          <cell r="E1961">
            <v>26430</v>
          </cell>
          <cell r="F1961">
            <v>11723</v>
          </cell>
          <cell r="G1961">
            <v>21956</v>
          </cell>
        </row>
        <row r="1962">
          <cell r="B1962">
            <v>37143</v>
          </cell>
          <cell r="C1962" t="str">
            <v>Perquimans County</v>
          </cell>
          <cell r="D1962">
            <v>2415</v>
          </cell>
          <cell r="E1962">
            <v>5411</v>
          </cell>
          <cell r="F1962">
            <v>2492</v>
          </cell>
          <cell r="G1962">
            <v>4903</v>
          </cell>
        </row>
        <row r="1963">
          <cell r="B1963">
            <v>37145</v>
          </cell>
          <cell r="C1963" t="str">
            <v>Person County</v>
          </cell>
          <cell r="D1963">
            <v>8609</v>
          </cell>
          <cell r="E1963">
            <v>13822</v>
          </cell>
          <cell r="F1963">
            <v>8465</v>
          </cell>
          <cell r="G1963">
            <v>13184</v>
          </cell>
        </row>
        <row r="1964">
          <cell r="B1964">
            <v>37147</v>
          </cell>
          <cell r="C1964" t="str">
            <v>Pitt County</v>
          </cell>
          <cell r="D1964">
            <v>51959</v>
          </cell>
          <cell r="E1964">
            <v>40897</v>
          </cell>
          <cell r="F1964">
            <v>47252</v>
          </cell>
          <cell r="G1964">
            <v>38982</v>
          </cell>
        </row>
        <row r="1965">
          <cell r="B1965">
            <v>37149</v>
          </cell>
          <cell r="C1965" t="str">
            <v>Polk County</v>
          </cell>
          <cell r="D1965">
            <v>4187</v>
          </cell>
          <cell r="E1965">
            <v>8349</v>
          </cell>
          <cell r="F1965">
            <v>4518</v>
          </cell>
          <cell r="G1965">
            <v>7689</v>
          </cell>
        </row>
        <row r="1966">
          <cell r="B1966">
            <v>37151</v>
          </cell>
          <cell r="C1966" t="str">
            <v>Randolph County</v>
          </cell>
          <cell r="D1966">
            <v>14061</v>
          </cell>
          <cell r="E1966">
            <v>63425</v>
          </cell>
          <cell r="F1966">
            <v>15618</v>
          </cell>
          <cell r="G1966">
            <v>56894</v>
          </cell>
        </row>
        <row r="1967">
          <cell r="B1967">
            <v>37153</v>
          </cell>
          <cell r="C1967" t="str">
            <v>Richmond County</v>
          </cell>
          <cell r="D1967">
            <v>8099</v>
          </cell>
          <cell r="E1967">
            <v>12030</v>
          </cell>
          <cell r="F1967">
            <v>8754</v>
          </cell>
          <cell r="G1967">
            <v>11830</v>
          </cell>
        </row>
        <row r="1968">
          <cell r="B1968">
            <v>37155</v>
          </cell>
          <cell r="C1968" t="str">
            <v>Robeson County</v>
          </cell>
          <cell r="D1968">
            <v>18308</v>
          </cell>
          <cell r="E1968">
            <v>29703</v>
          </cell>
          <cell r="F1968">
            <v>19020</v>
          </cell>
          <cell r="G1968">
            <v>27806</v>
          </cell>
        </row>
        <row r="1969">
          <cell r="B1969">
            <v>37157</v>
          </cell>
          <cell r="C1969" t="str">
            <v>Rockingham County</v>
          </cell>
          <cell r="D1969">
            <v>14819</v>
          </cell>
          <cell r="E1969">
            <v>32714</v>
          </cell>
          <cell r="F1969">
            <v>15992</v>
          </cell>
          <cell r="G1969">
            <v>31301</v>
          </cell>
        </row>
        <row r="1970">
          <cell r="B1970">
            <v>37159</v>
          </cell>
          <cell r="C1970" t="str">
            <v>Rowan County</v>
          </cell>
          <cell r="D1970">
            <v>21629</v>
          </cell>
          <cell r="E1970">
            <v>53847</v>
          </cell>
          <cell r="F1970">
            <v>23114</v>
          </cell>
          <cell r="G1970">
            <v>49297</v>
          </cell>
        </row>
        <row r="1971">
          <cell r="B1971">
            <v>37161</v>
          </cell>
          <cell r="C1971" t="str">
            <v>Rutherford County</v>
          </cell>
          <cell r="D1971">
            <v>7879</v>
          </cell>
          <cell r="E1971">
            <v>27662</v>
          </cell>
          <cell r="F1971">
            <v>9135</v>
          </cell>
          <cell r="G1971">
            <v>24891</v>
          </cell>
        </row>
        <row r="1972">
          <cell r="B1972">
            <v>37163</v>
          </cell>
          <cell r="C1972" t="str">
            <v>Sampson County</v>
          </cell>
          <cell r="D1972">
            <v>10507</v>
          </cell>
          <cell r="E1972">
            <v>18114</v>
          </cell>
          <cell r="F1972">
            <v>10966</v>
          </cell>
          <cell r="G1972">
            <v>17411</v>
          </cell>
        </row>
        <row r="1973">
          <cell r="B1973">
            <v>37165</v>
          </cell>
          <cell r="C1973" t="str">
            <v>Scotland County</v>
          </cell>
          <cell r="D1973">
            <v>7142</v>
          </cell>
          <cell r="E1973">
            <v>7673</v>
          </cell>
          <cell r="F1973">
            <v>7186</v>
          </cell>
          <cell r="G1973">
            <v>7473</v>
          </cell>
        </row>
        <row r="1974">
          <cell r="B1974">
            <v>37167</v>
          </cell>
          <cell r="C1974" t="str">
            <v>Stanly County</v>
          </cell>
          <cell r="D1974">
            <v>7383</v>
          </cell>
          <cell r="E1974">
            <v>27670</v>
          </cell>
          <cell r="F1974">
            <v>8129</v>
          </cell>
          <cell r="G1974">
            <v>25458</v>
          </cell>
        </row>
        <row r="1975">
          <cell r="B1975">
            <v>37169</v>
          </cell>
          <cell r="C1975" t="str">
            <v>Stokes County</v>
          </cell>
          <cell r="D1975">
            <v>5239</v>
          </cell>
          <cell r="E1975">
            <v>22356</v>
          </cell>
          <cell r="F1975">
            <v>5286</v>
          </cell>
          <cell r="G1975">
            <v>20142</v>
          </cell>
        </row>
        <row r="1976">
          <cell r="B1976">
            <v>37171</v>
          </cell>
          <cell r="C1976" t="str">
            <v>Surry County</v>
          </cell>
          <cell r="D1976">
            <v>8097</v>
          </cell>
          <cell r="E1976">
            <v>31018</v>
          </cell>
          <cell r="F1976">
            <v>8721</v>
          </cell>
          <cell r="G1976">
            <v>27538</v>
          </cell>
        </row>
        <row r="1977">
          <cell r="B1977">
            <v>37173</v>
          </cell>
          <cell r="C1977" t="str">
            <v>Swain County</v>
          </cell>
          <cell r="D1977">
            <v>2454</v>
          </cell>
          <cell r="E1977">
            <v>4552</v>
          </cell>
          <cell r="F1977">
            <v>2780</v>
          </cell>
          <cell r="G1977">
            <v>4161</v>
          </cell>
        </row>
        <row r="1978">
          <cell r="B1978">
            <v>37175</v>
          </cell>
          <cell r="C1978" t="str">
            <v>Transylvania County</v>
          </cell>
          <cell r="D1978">
            <v>8326</v>
          </cell>
          <cell r="E1978">
            <v>12010</v>
          </cell>
          <cell r="F1978">
            <v>8444</v>
          </cell>
          <cell r="G1978">
            <v>11636</v>
          </cell>
        </row>
        <row r="1979">
          <cell r="B1979">
            <v>37177</v>
          </cell>
          <cell r="C1979" t="str">
            <v>Tyrrell County</v>
          </cell>
          <cell r="D1979">
            <v>796</v>
          </cell>
          <cell r="E1979">
            <v>993</v>
          </cell>
          <cell r="F1979">
            <v>758</v>
          </cell>
          <cell r="G1979">
            <v>1044</v>
          </cell>
        </row>
        <row r="1980">
          <cell r="B1980">
            <v>37179</v>
          </cell>
          <cell r="C1980" t="str">
            <v>Union County</v>
          </cell>
          <cell r="D1980">
            <v>59397</v>
          </cell>
          <cell r="E1980">
            <v>93824</v>
          </cell>
          <cell r="F1980">
            <v>48725</v>
          </cell>
          <cell r="G1980">
            <v>80382</v>
          </cell>
        </row>
        <row r="1981">
          <cell r="B1981">
            <v>37181</v>
          </cell>
          <cell r="C1981" t="str">
            <v>Vance County</v>
          </cell>
          <cell r="D1981">
            <v>12719</v>
          </cell>
          <cell r="E1981">
            <v>7409</v>
          </cell>
          <cell r="F1981">
            <v>12431</v>
          </cell>
          <cell r="G1981">
            <v>8391</v>
          </cell>
        </row>
        <row r="1982">
          <cell r="B1982">
            <v>37183</v>
          </cell>
          <cell r="C1982" t="str">
            <v>Wake County</v>
          </cell>
          <cell r="D1982">
            <v>474332</v>
          </cell>
          <cell r="E1982">
            <v>239346</v>
          </cell>
          <cell r="F1982">
            <v>393336</v>
          </cell>
          <cell r="G1982">
            <v>226197</v>
          </cell>
        </row>
        <row r="1983">
          <cell r="B1983">
            <v>37185</v>
          </cell>
          <cell r="C1983" t="str">
            <v>Warren County</v>
          </cell>
          <cell r="D1983">
            <v>6470</v>
          </cell>
          <cell r="E1983">
            <v>3139</v>
          </cell>
          <cell r="F1983">
            <v>6400</v>
          </cell>
          <cell r="G1983">
            <v>3752</v>
          </cell>
        </row>
        <row r="1984">
          <cell r="B1984">
            <v>37187</v>
          </cell>
          <cell r="C1984" t="str">
            <v>Washington County</v>
          </cell>
          <cell r="D1984">
            <v>3300</v>
          </cell>
          <cell r="E1984">
            <v>2481</v>
          </cell>
          <cell r="F1984">
            <v>3396</v>
          </cell>
          <cell r="G1984">
            <v>2781</v>
          </cell>
        </row>
        <row r="1985">
          <cell r="B1985">
            <v>37189</v>
          </cell>
          <cell r="C1985" t="str">
            <v>Watauga County</v>
          </cell>
          <cell r="D1985">
            <v>18695</v>
          </cell>
          <cell r="E1985">
            <v>14944</v>
          </cell>
          <cell r="F1985">
            <v>17122</v>
          </cell>
          <cell r="G1985">
            <v>14451</v>
          </cell>
        </row>
        <row r="1986">
          <cell r="B1986">
            <v>37191</v>
          </cell>
          <cell r="C1986" t="str">
            <v>Wayne County</v>
          </cell>
          <cell r="D1986">
            <v>25384</v>
          </cell>
          <cell r="E1986">
            <v>31328</v>
          </cell>
          <cell r="F1986">
            <v>24215</v>
          </cell>
          <cell r="G1986">
            <v>30709</v>
          </cell>
        </row>
        <row r="1987">
          <cell r="B1987">
            <v>37193</v>
          </cell>
          <cell r="C1987" t="str">
            <v>Wilkes County</v>
          </cell>
          <cell r="D1987">
            <v>7449</v>
          </cell>
          <cell r="E1987">
            <v>29417</v>
          </cell>
          <cell r="F1987">
            <v>7511</v>
          </cell>
          <cell r="G1987">
            <v>27592</v>
          </cell>
        </row>
        <row r="1988">
          <cell r="B1988">
            <v>37195</v>
          </cell>
          <cell r="C1988" t="str">
            <v>Wilson County</v>
          </cell>
          <cell r="D1988">
            <v>21814</v>
          </cell>
          <cell r="E1988">
            <v>19045</v>
          </cell>
          <cell r="F1988">
            <v>20754</v>
          </cell>
          <cell r="G1988">
            <v>19581</v>
          </cell>
        </row>
        <row r="1989">
          <cell r="B1989">
            <v>37197</v>
          </cell>
          <cell r="C1989" t="str">
            <v>Yadkin County</v>
          </cell>
          <cell r="D1989">
            <v>3401</v>
          </cell>
          <cell r="E1989">
            <v>17355</v>
          </cell>
          <cell r="F1989">
            <v>3763</v>
          </cell>
          <cell r="G1989">
            <v>15933</v>
          </cell>
        </row>
        <row r="1990">
          <cell r="B1990">
            <v>37199</v>
          </cell>
          <cell r="C1990" t="str">
            <v>Yancey County</v>
          </cell>
          <cell r="D1990">
            <v>3698</v>
          </cell>
          <cell r="E1990">
            <v>8192</v>
          </cell>
          <cell r="F1990">
            <v>3688</v>
          </cell>
          <cell r="G1990">
            <v>7516</v>
          </cell>
        </row>
        <row r="1991">
          <cell r="B1991">
            <v>38001</v>
          </cell>
          <cell r="C1991" t="str">
            <v>Adams County</v>
          </cell>
          <cell r="D1991">
            <v>331</v>
          </cell>
          <cell r="E1991">
            <v>957</v>
          </cell>
          <cell r="F1991">
            <v>258</v>
          </cell>
          <cell r="G1991">
            <v>981</v>
          </cell>
        </row>
        <row r="1992">
          <cell r="B1992">
            <v>38003</v>
          </cell>
          <cell r="C1992" t="str">
            <v>Barnes County</v>
          </cell>
          <cell r="D1992">
            <v>2183</v>
          </cell>
          <cell r="E1992">
            <v>3501</v>
          </cell>
          <cell r="F1992">
            <v>1820</v>
          </cell>
          <cell r="G1992">
            <v>3568</v>
          </cell>
        </row>
        <row r="1993">
          <cell r="B1993">
            <v>38005</v>
          </cell>
          <cell r="C1993" t="str">
            <v>Benson County</v>
          </cell>
          <cell r="D1993">
            <v>1004</v>
          </cell>
          <cell r="E1993">
            <v>1110</v>
          </cell>
          <cell r="F1993">
            <v>822</v>
          </cell>
          <cell r="G1993">
            <v>1094</v>
          </cell>
        </row>
        <row r="1994">
          <cell r="B1994">
            <v>38007</v>
          </cell>
          <cell r="C1994" t="str">
            <v>Billings County</v>
          </cell>
          <cell r="D1994">
            <v>94</v>
          </cell>
          <cell r="E1994">
            <v>466</v>
          </cell>
          <cell r="F1994">
            <v>72</v>
          </cell>
          <cell r="G1994">
            <v>541</v>
          </cell>
        </row>
        <row r="1995">
          <cell r="B1995">
            <v>38009</v>
          </cell>
          <cell r="C1995" t="str">
            <v>Bottineau County</v>
          </cell>
          <cell r="D1995">
            <v>1094</v>
          </cell>
          <cell r="E1995">
            <v>2517</v>
          </cell>
          <cell r="F1995">
            <v>821</v>
          </cell>
          <cell r="G1995">
            <v>2575</v>
          </cell>
        </row>
        <row r="1996">
          <cell r="B1996">
            <v>38011</v>
          </cell>
          <cell r="C1996" t="str">
            <v>Bowman County</v>
          </cell>
          <cell r="D1996">
            <v>356</v>
          </cell>
          <cell r="E1996">
            <v>1289</v>
          </cell>
          <cell r="F1996">
            <v>228</v>
          </cell>
          <cell r="G1996">
            <v>1395</v>
          </cell>
        </row>
        <row r="1997">
          <cell r="B1997">
            <v>38013</v>
          </cell>
          <cell r="C1997" t="str">
            <v>Burke County</v>
          </cell>
          <cell r="D1997">
            <v>203</v>
          </cell>
          <cell r="E1997">
            <v>952</v>
          </cell>
          <cell r="F1997">
            <v>137</v>
          </cell>
          <cell r="G1997">
            <v>994</v>
          </cell>
        </row>
        <row r="1998">
          <cell r="B1998">
            <v>38015</v>
          </cell>
          <cell r="C1998" t="str">
            <v>Burleigh County</v>
          </cell>
          <cell r="D1998">
            <v>13257</v>
          </cell>
          <cell r="E1998">
            <v>36665</v>
          </cell>
          <cell r="F1998">
            <v>14348</v>
          </cell>
          <cell r="G1998">
            <v>34744</v>
          </cell>
        </row>
        <row r="1999">
          <cell r="B1999">
            <v>38017</v>
          </cell>
          <cell r="C1999" t="str">
            <v>Cass County</v>
          </cell>
          <cell r="D1999">
            <v>41077</v>
          </cell>
          <cell r="E1999">
            <v>43077</v>
          </cell>
          <cell r="F1999">
            <v>40311</v>
          </cell>
          <cell r="G1999">
            <v>42619</v>
          </cell>
        </row>
        <row r="2000">
          <cell r="B2000">
            <v>38019</v>
          </cell>
          <cell r="C2000" t="str">
            <v>Cavalier County</v>
          </cell>
          <cell r="D2000">
            <v>596</v>
          </cell>
          <cell r="E2000">
            <v>1593</v>
          </cell>
          <cell r="F2000">
            <v>474</v>
          </cell>
          <cell r="G2000">
            <v>1499</v>
          </cell>
        </row>
        <row r="2001">
          <cell r="B2001">
            <v>38021</v>
          </cell>
          <cell r="C2001" t="str">
            <v>Dickey County</v>
          </cell>
          <cell r="D2001">
            <v>796</v>
          </cell>
          <cell r="E2001">
            <v>1792</v>
          </cell>
          <cell r="F2001">
            <v>608</v>
          </cell>
          <cell r="G2001">
            <v>1742</v>
          </cell>
        </row>
        <row r="2002">
          <cell r="B2002">
            <v>38023</v>
          </cell>
          <cell r="C2002" t="str">
            <v>Divide County</v>
          </cell>
          <cell r="D2002">
            <v>351</v>
          </cell>
          <cell r="E2002">
            <v>854</v>
          </cell>
          <cell r="F2002">
            <v>265</v>
          </cell>
          <cell r="G2002">
            <v>904</v>
          </cell>
        </row>
        <row r="2003">
          <cell r="B2003">
            <v>38025</v>
          </cell>
          <cell r="C2003" t="str">
            <v>Dunn County</v>
          </cell>
          <cell r="D2003">
            <v>453</v>
          </cell>
          <cell r="E2003">
            <v>1673</v>
          </cell>
          <cell r="F2003">
            <v>342</v>
          </cell>
          <cell r="G2003">
            <v>1951</v>
          </cell>
        </row>
        <row r="2004">
          <cell r="B2004">
            <v>38027</v>
          </cell>
          <cell r="C2004" t="str">
            <v>Eddy County</v>
          </cell>
          <cell r="D2004">
            <v>452</v>
          </cell>
          <cell r="E2004">
            <v>818</v>
          </cell>
          <cell r="F2004">
            <v>383</v>
          </cell>
          <cell r="G2004">
            <v>854</v>
          </cell>
        </row>
        <row r="2005">
          <cell r="B2005">
            <v>38029</v>
          </cell>
          <cell r="C2005" t="str">
            <v>Emmons County</v>
          </cell>
          <cell r="D2005">
            <v>398</v>
          </cell>
          <cell r="E2005">
            <v>1661</v>
          </cell>
          <cell r="F2005">
            <v>237</v>
          </cell>
          <cell r="G2005">
            <v>1738</v>
          </cell>
        </row>
        <row r="2006">
          <cell r="B2006">
            <v>38031</v>
          </cell>
          <cell r="C2006" t="str">
            <v>Foster County</v>
          </cell>
          <cell r="D2006">
            <v>476</v>
          </cell>
          <cell r="E2006">
            <v>1203</v>
          </cell>
          <cell r="F2006">
            <v>373</v>
          </cell>
          <cell r="G2006">
            <v>1362</v>
          </cell>
        </row>
        <row r="2007">
          <cell r="B2007">
            <v>38033</v>
          </cell>
          <cell r="C2007" t="str">
            <v>Golden Valley County</v>
          </cell>
          <cell r="D2007">
            <v>165</v>
          </cell>
          <cell r="E2007">
            <v>794</v>
          </cell>
          <cell r="F2007">
            <v>137</v>
          </cell>
          <cell r="G2007">
            <v>871</v>
          </cell>
        </row>
        <row r="2008">
          <cell r="B2008">
            <v>38035</v>
          </cell>
          <cell r="C2008" t="str">
            <v>Grand Forks County</v>
          </cell>
          <cell r="D2008">
            <v>11933</v>
          </cell>
          <cell r="E2008">
            <v>16258</v>
          </cell>
          <cell r="F2008">
            <v>12880</v>
          </cell>
          <cell r="G2008">
            <v>16987</v>
          </cell>
        </row>
        <row r="2009">
          <cell r="B2009">
            <v>38037</v>
          </cell>
          <cell r="C2009" t="str">
            <v>Grant County</v>
          </cell>
          <cell r="D2009">
            <v>307</v>
          </cell>
          <cell r="E2009">
            <v>1152</v>
          </cell>
          <cell r="F2009">
            <v>207</v>
          </cell>
          <cell r="G2009">
            <v>1145</v>
          </cell>
        </row>
        <row r="2010">
          <cell r="B2010">
            <v>38039</v>
          </cell>
          <cell r="C2010" t="str">
            <v>Griggs County</v>
          </cell>
          <cell r="D2010">
            <v>369</v>
          </cell>
          <cell r="E2010">
            <v>923</v>
          </cell>
          <cell r="F2010">
            <v>308</v>
          </cell>
          <cell r="G2010">
            <v>907</v>
          </cell>
        </row>
        <row r="2011">
          <cell r="B2011">
            <v>38041</v>
          </cell>
          <cell r="C2011" t="str">
            <v>Hettinger County</v>
          </cell>
          <cell r="D2011">
            <v>299</v>
          </cell>
          <cell r="E2011">
            <v>1120</v>
          </cell>
          <cell r="F2011">
            <v>196</v>
          </cell>
          <cell r="G2011">
            <v>1091</v>
          </cell>
        </row>
        <row r="2012">
          <cell r="B2012">
            <v>38043</v>
          </cell>
          <cell r="C2012" t="str">
            <v>Kidder County</v>
          </cell>
          <cell r="D2012">
            <v>366</v>
          </cell>
          <cell r="E2012">
            <v>1095</v>
          </cell>
          <cell r="F2012">
            <v>221</v>
          </cell>
          <cell r="G2012">
            <v>1215</v>
          </cell>
        </row>
        <row r="2013">
          <cell r="B2013">
            <v>38045</v>
          </cell>
          <cell r="C2013" t="str">
            <v>LaMoure County</v>
          </cell>
          <cell r="D2013">
            <v>680</v>
          </cell>
          <cell r="E2013">
            <v>1625</v>
          </cell>
          <cell r="F2013">
            <v>527</v>
          </cell>
          <cell r="G2013">
            <v>1645</v>
          </cell>
        </row>
        <row r="2014">
          <cell r="B2014">
            <v>38047</v>
          </cell>
          <cell r="C2014" t="str">
            <v>Logan County</v>
          </cell>
          <cell r="D2014">
            <v>216</v>
          </cell>
          <cell r="E2014">
            <v>945</v>
          </cell>
          <cell r="F2014">
            <v>128</v>
          </cell>
          <cell r="G2014">
            <v>930</v>
          </cell>
        </row>
        <row r="2015">
          <cell r="B2015">
            <v>38049</v>
          </cell>
          <cell r="C2015" t="str">
            <v>McHenry County</v>
          </cell>
          <cell r="D2015">
            <v>747</v>
          </cell>
          <cell r="E2015">
            <v>2118</v>
          </cell>
          <cell r="F2015">
            <v>564</v>
          </cell>
          <cell r="G2015">
            <v>2364</v>
          </cell>
        </row>
        <row r="2016">
          <cell r="B2016">
            <v>38051</v>
          </cell>
          <cell r="C2016" t="str">
            <v>McIntosh County</v>
          </cell>
          <cell r="D2016">
            <v>486</v>
          </cell>
          <cell r="E2016">
            <v>1211</v>
          </cell>
          <cell r="F2016">
            <v>261</v>
          </cell>
          <cell r="G2016">
            <v>1153</v>
          </cell>
        </row>
        <row r="2017">
          <cell r="B2017">
            <v>38053</v>
          </cell>
          <cell r="C2017" t="str">
            <v>McKenzie County</v>
          </cell>
          <cell r="D2017">
            <v>907</v>
          </cell>
          <cell r="E2017">
            <v>5104</v>
          </cell>
          <cell r="F2017">
            <v>814</v>
          </cell>
          <cell r="G2017">
            <v>4482</v>
          </cell>
        </row>
        <row r="2018">
          <cell r="B2018">
            <v>38055</v>
          </cell>
          <cell r="C2018" t="str">
            <v>McLean County</v>
          </cell>
          <cell r="D2018">
            <v>1601</v>
          </cell>
          <cell r="E2018">
            <v>3505</v>
          </cell>
          <cell r="F2018">
            <v>1230</v>
          </cell>
          <cell r="G2018">
            <v>4198</v>
          </cell>
        </row>
        <row r="2019">
          <cell r="B2019">
            <v>38057</v>
          </cell>
          <cell r="C2019" t="str">
            <v>Mercer County</v>
          </cell>
          <cell r="D2019">
            <v>959</v>
          </cell>
          <cell r="E2019">
            <v>3474</v>
          </cell>
          <cell r="F2019">
            <v>704</v>
          </cell>
          <cell r="G2019">
            <v>3856</v>
          </cell>
        </row>
        <row r="2020">
          <cell r="B2020">
            <v>38059</v>
          </cell>
          <cell r="C2020" t="str">
            <v>Morton County</v>
          </cell>
          <cell r="D2020">
            <v>4014</v>
          </cell>
          <cell r="E2020">
            <v>12713</v>
          </cell>
          <cell r="F2020">
            <v>3872</v>
          </cell>
          <cell r="G2020">
            <v>12243</v>
          </cell>
        </row>
        <row r="2021">
          <cell r="B2021">
            <v>38061</v>
          </cell>
          <cell r="C2021" t="str">
            <v>Mountrail County</v>
          </cell>
          <cell r="D2021">
            <v>1448</v>
          </cell>
          <cell r="E2021">
            <v>2453</v>
          </cell>
          <cell r="F2021">
            <v>1256</v>
          </cell>
          <cell r="G2021">
            <v>2824</v>
          </cell>
        </row>
        <row r="2022">
          <cell r="B2022">
            <v>38063</v>
          </cell>
          <cell r="C2022" t="str">
            <v>Nelson County</v>
          </cell>
          <cell r="D2022">
            <v>675</v>
          </cell>
          <cell r="E2022">
            <v>1125</v>
          </cell>
          <cell r="F2022">
            <v>586</v>
          </cell>
          <cell r="G2022">
            <v>1141</v>
          </cell>
        </row>
        <row r="2023">
          <cell r="B2023">
            <v>38065</v>
          </cell>
          <cell r="C2023" t="str">
            <v>Oliver County</v>
          </cell>
          <cell r="D2023">
            <v>258</v>
          </cell>
          <cell r="E2023">
            <v>790</v>
          </cell>
          <cell r="F2023">
            <v>129</v>
          </cell>
          <cell r="G2023">
            <v>918</v>
          </cell>
        </row>
        <row r="2024">
          <cell r="B2024">
            <v>38067</v>
          </cell>
          <cell r="C2024" t="str">
            <v>Pembina County</v>
          </cell>
          <cell r="D2024">
            <v>1031</v>
          </cell>
          <cell r="E2024">
            <v>2396</v>
          </cell>
          <cell r="F2024">
            <v>786</v>
          </cell>
          <cell r="G2024">
            <v>2460</v>
          </cell>
        </row>
        <row r="2025">
          <cell r="B2025">
            <v>38069</v>
          </cell>
          <cell r="C2025" t="str">
            <v>Pierce County</v>
          </cell>
          <cell r="D2025">
            <v>610</v>
          </cell>
          <cell r="E2025">
            <v>1531</v>
          </cell>
          <cell r="F2025">
            <v>497</v>
          </cell>
          <cell r="G2025">
            <v>1585</v>
          </cell>
        </row>
        <row r="2026">
          <cell r="B2026">
            <v>38071</v>
          </cell>
          <cell r="C2026" t="str">
            <v>Ramsey County</v>
          </cell>
          <cell r="D2026">
            <v>2040</v>
          </cell>
          <cell r="E2026">
            <v>3284</v>
          </cell>
          <cell r="F2026">
            <v>1639</v>
          </cell>
          <cell r="G2026">
            <v>3577</v>
          </cell>
        </row>
        <row r="2027">
          <cell r="B2027">
            <v>38073</v>
          </cell>
          <cell r="C2027" t="str">
            <v>Ransom County</v>
          </cell>
          <cell r="D2027">
            <v>1154</v>
          </cell>
          <cell r="E2027">
            <v>1398</v>
          </cell>
          <cell r="F2027">
            <v>945</v>
          </cell>
          <cell r="G2027">
            <v>1418</v>
          </cell>
        </row>
        <row r="2028">
          <cell r="B2028">
            <v>38075</v>
          </cell>
          <cell r="C2028" t="str">
            <v>Renville County</v>
          </cell>
          <cell r="D2028">
            <v>291</v>
          </cell>
          <cell r="E2028">
            <v>929</v>
          </cell>
          <cell r="F2028">
            <v>220</v>
          </cell>
          <cell r="G2028">
            <v>1065</v>
          </cell>
        </row>
        <row r="2029">
          <cell r="B2029">
            <v>38077</v>
          </cell>
          <cell r="C2029" t="str">
            <v>Richland County</v>
          </cell>
          <cell r="D2029">
            <v>2966</v>
          </cell>
          <cell r="E2029">
            <v>4791</v>
          </cell>
          <cell r="F2029">
            <v>2510</v>
          </cell>
          <cell r="G2029">
            <v>5072</v>
          </cell>
        </row>
        <row r="2030">
          <cell r="B2030">
            <v>38079</v>
          </cell>
          <cell r="C2030" t="str">
            <v>Rolette County</v>
          </cell>
          <cell r="D2030">
            <v>2423</v>
          </cell>
          <cell r="E2030">
            <v>1218</v>
          </cell>
          <cell r="F2030">
            <v>2482</v>
          </cell>
          <cell r="G2030">
            <v>1257</v>
          </cell>
        </row>
        <row r="2031">
          <cell r="B2031">
            <v>38081</v>
          </cell>
          <cell r="C2031" t="str">
            <v>Sargent County</v>
          </cell>
          <cell r="D2031">
            <v>868</v>
          </cell>
          <cell r="E2031">
            <v>1209</v>
          </cell>
          <cell r="F2031">
            <v>738</v>
          </cell>
          <cell r="G2031">
            <v>1266</v>
          </cell>
        </row>
        <row r="2032">
          <cell r="B2032">
            <v>38083</v>
          </cell>
          <cell r="C2032" t="str">
            <v>Sheridan County</v>
          </cell>
          <cell r="D2032">
            <v>184</v>
          </cell>
          <cell r="E2032">
            <v>717</v>
          </cell>
          <cell r="F2032">
            <v>104</v>
          </cell>
          <cell r="G2032">
            <v>688</v>
          </cell>
        </row>
        <row r="2033">
          <cell r="B2033">
            <v>38085</v>
          </cell>
          <cell r="C2033" t="str">
            <v>Sioux County</v>
          </cell>
          <cell r="D2033">
            <v>741</v>
          </cell>
          <cell r="E2033">
            <v>298</v>
          </cell>
          <cell r="F2033">
            <v>804</v>
          </cell>
          <cell r="G2033">
            <v>258</v>
          </cell>
        </row>
        <row r="2034">
          <cell r="B2034">
            <v>38087</v>
          </cell>
          <cell r="C2034" t="str">
            <v>Slope County</v>
          </cell>
          <cell r="D2034">
            <v>66</v>
          </cell>
          <cell r="E2034">
            <v>356</v>
          </cell>
          <cell r="F2034">
            <v>44</v>
          </cell>
          <cell r="G2034">
            <v>380</v>
          </cell>
        </row>
        <row r="2035">
          <cell r="B2035">
            <v>38089</v>
          </cell>
          <cell r="C2035" t="str">
            <v>Stark County</v>
          </cell>
          <cell r="D2035">
            <v>2948</v>
          </cell>
          <cell r="E2035">
            <v>12882</v>
          </cell>
          <cell r="F2035">
            <v>2499</v>
          </cell>
          <cell r="G2035">
            <v>12110</v>
          </cell>
        </row>
        <row r="2036">
          <cell r="B2036">
            <v>38091</v>
          </cell>
          <cell r="C2036" t="str">
            <v>Steele County</v>
          </cell>
          <cell r="D2036">
            <v>451</v>
          </cell>
          <cell r="E2036">
            <v>651</v>
          </cell>
          <cell r="F2036">
            <v>392</v>
          </cell>
          <cell r="G2036">
            <v>652</v>
          </cell>
        </row>
        <row r="2037">
          <cell r="B2037">
            <v>38093</v>
          </cell>
          <cell r="C2037" t="str">
            <v>Stutsman County</v>
          </cell>
          <cell r="D2037">
            <v>3464</v>
          </cell>
          <cell r="E2037">
            <v>6230</v>
          </cell>
          <cell r="F2037">
            <v>2676</v>
          </cell>
          <cell r="G2037">
            <v>6994</v>
          </cell>
        </row>
        <row r="2038">
          <cell r="B2038">
            <v>38095</v>
          </cell>
          <cell r="C2038" t="str">
            <v>Towner County</v>
          </cell>
          <cell r="D2038">
            <v>429</v>
          </cell>
          <cell r="E2038">
            <v>833</v>
          </cell>
          <cell r="F2038">
            <v>317</v>
          </cell>
          <cell r="G2038">
            <v>830</v>
          </cell>
        </row>
        <row r="2039">
          <cell r="B2039">
            <v>38097</v>
          </cell>
          <cell r="C2039" t="str">
            <v>Traill County</v>
          </cell>
          <cell r="D2039">
            <v>1749</v>
          </cell>
          <cell r="E2039">
            <v>2470</v>
          </cell>
          <cell r="F2039">
            <v>1493</v>
          </cell>
          <cell r="G2039">
            <v>2522</v>
          </cell>
        </row>
        <row r="2040">
          <cell r="B2040">
            <v>38099</v>
          </cell>
          <cell r="C2040" t="str">
            <v>Walsh County</v>
          </cell>
          <cell r="D2040">
            <v>1645</v>
          </cell>
          <cell r="E2040">
            <v>3231</v>
          </cell>
          <cell r="F2040">
            <v>1333</v>
          </cell>
          <cell r="G2040">
            <v>3324</v>
          </cell>
        </row>
        <row r="2041">
          <cell r="B2041">
            <v>38101</v>
          </cell>
          <cell r="C2041" t="str">
            <v>Ward County</v>
          </cell>
          <cell r="D2041">
            <v>8195</v>
          </cell>
          <cell r="E2041">
            <v>19326</v>
          </cell>
          <cell r="F2041">
            <v>7293</v>
          </cell>
          <cell r="G2041">
            <v>19974</v>
          </cell>
        </row>
        <row r="2042">
          <cell r="B2042">
            <v>38103</v>
          </cell>
          <cell r="C2042" t="str">
            <v>Wells County</v>
          </cell>
          <cell r="D2042">
            <v>633</v>
          </cell>
          <cell r="E2042">
            <v>1855</v>
          </cell>
          <cell r="F2042">
            <v>442</v>
          </cell>
          <cell r="G2042">
            <v>1893</v>
          </cell>
        </row>
        <row r="2043">
          <cell r="B2043">
            <v>38105</v>
          </cell>
          <cell r="C2043" t="str">
            <v>Williams County</v>
          </cell>
          <cell r="D2043">
            <v>2537</v>
          </cell>
          <cell r="E2043">
            <v>12182</v>
          </cell>
          <cell r="F2043">
            <v>2169</v>
          </cell>
          <cell r="G2043">
            <v>11739</v>
          </cell>
        </row>
        <row r="2044">
          <cell r="B2044">
            <v>39001</v>
          </cell>
          <cell r="C2044" t="str">
            <v>Adams County</v>
          </cell>
          <cell r="D2044">
            <v>3261</v>
          </cell>
          <cell r="E2044">
            <v>9883</v>
          </cell>
          <cell r="F2044">
            <v>2156</v>
          </cell>
          <cell r="G2044">
            <v>9870</v>
          </cell>
        </row>
        <row r="2045">
          <cell r="B2045">
            <v>39003</v>
          </cell>
          <cell r="C2045" t="str">
            <v>Allen County</v>
          </cell>
          <cell r="D2045">
            <v>14388</v>
          </cell>
          <cell r="E2045">
            <v>30499</v>
          </cell>
          <cell r="F2045">
            <v>14149</v>
          </cell>
          <cell r="G2045">
            <v>33116</v>
          </cell>
        </row>
        <row r="2046">
          <cell r="B2046">
            <v>39005</v>
          </cell>
          <cell r="C2046" t="str">
            <v>Ashland County</v>
          </cell>
          <cell r="D2046">
            <v>6546</v>
          </cell>
          <cell r="E2046">
            <v>18048</v>
          </cell>
          <cell r="F2046">
            <v>6541</v>
          </cell>
          <cell r="G2046">
            <v>19407</v>
          </cell>
        </row>
        <row r="2047">
          <cell r="B2047">
            <v>39007</v>
          </cell>
          <cell r="C2047" t="str">
            <v>Ashtabula County</v>
          </cell>
          <cell r="D2047">
            <v>18946</v>
          </cell>
          <cell r="E2047">
            <v>20903</v>
          </cell>
          <cell r="F2047">
            <v>16497</v>
          </cell>
          <cell r="G2047">
            <v>26890</v>
          </cell>
        </row>
        <row r="2048">
          <cell r="B2048">
            <v>39009</v>
          </cell>
          <cell r="C2048" t="str">
            <v>Athens County</v>
          </cell>
          <cell r="D2048">
            <v>14732</v>
          </cell>
          <cell r="E2048">
            <v>9120</v>
          </cell>
          <cell r="F2048">
            <v>14772</v>
          </cell>
          <cell r="G2048">
            <v>10862</v>
          </cell>
        </row>
        <row r="2049">
          <cell r="B2049">
            <v>39011</v>
          </cell>
          <cell r="C2049" t="str">
            <v>Auglaize County</v>
          </cell>
          <cell r="D2049">
            <v>5232</v>
          </cell>
          <cell r="E2049">
            <v>20862</v>
          </cell>
          <cell r="F2049">
            <v>4651</v>
          </cell>
          <cell r="G2049">
            <v>20798</v>
          </cell>
        </row>
        <row r="2050">
          <cell r="B2050">
            <v>39013</v>
          </cell>
          <cell r="C2050" t="str">
            <v>Belmont County</v>
          </cell>
          <cell r="D2050">
            <v>10778</v>
          </cell>
          <cell r="E2050">
            <v>20337</v>
          </cell>
          <cell r="F2050">
            <v>9138</v>
          </cell>
          <cell r="G2050">
            <v>23560</v>
          </cell>
        </row>
        <row r="2051">
          <cell r="B2051">
            <v>39015</v>
          </cell>
          <cell r="C2051" t="str">
            <v>Brown County</v>
          </cell>
          <cell r="D2051">
            <v>5016</v>
          </cell>
          <cell r="E2051">
            <v>17461</v>
          </cell>
          <cell r="F2051">
            <v>4380</v>
          </cell>
          <cell r="G2051">
            <v>16480</v>
          </cell>
        </row>
        <row r="2052">
          <cell r="B2052">
            <v>39017</v>
          </cell>
          <cell r="C2052" t="str">
            <v>Butler County</v>
          </cell>
          <cell r="D2052">
            <v>69713</v>
          </cell>
          <cell r="E2052">
            <v>117172</v>
          </cell>
          <cell r="F2052">
            <v>69613</v>
          </cell>
          <cell r="G2052">
            <v>114392</v>
          </cell>
        </row>
        <row r="2053">
          <cell r="B2053">
            <v>39019</v>
          </cell>
          <cell r="C2053" t="str">
            <v>Carroll County</v>
          </cell>
          <cell r="D2053">
            <v>3981</v>
          </cell>
          <cell r="E2053">
            <v>10600</v>
          </cell>
          <cell r="F2053">
            <v>3251</v>
          </cell>
          <cell r="G2053">
            <v>10745</v>
          </cell>
        </row>
        <row r="2054">
          <cell r="B2054">
            <v>39021</v>
          </cell>
          <cell r="C2054" t="str">
            <v>Champaign County</v>
          </cell>
          <cell r="D2054">
            <v>5253</v>
          </cell>
          <cell r="E2054">
            <v>14009</v>
          </cell>
          <cell r="F2054">
            <v>5062</v>
          </cell>
          <cell r="G2054">
            <v>14589</v>
          </cell>
        </row>
        <row r="2055">
          <cell r="B2055">
            <v>39023</v>
          </cell>
          <cell r="C2055" t="str">
            <v>Clark County</v>
          </cell>
          <cell r="D2055">
            <v>25847</v>
          </cell>
          <cell r="E2055">
            <v>33030</v>
          </cell>
          <cell r="F2055">
            <v>24076</v>
          </cell>
          <cell r="G2055">
            <v>39032</v>
          </cell>
        </row>
        <row r="2056">
          <cell r="B2056">
            <v>39025</v>
          </cell>
          <cell r="C2056" t="str">
            <v>Clermont County</v>
          </cell>
          <cell r="D2056">
            <v>34645</v>
          </cell>
          <cell r="E2056">
            <v>79504</v>
          </cell>
          <cell r="F2056">
            <v>34092</v>
          </cell>
          <cell r="G2056">
            <v>74570</v>
          </cell>
        </row>
        <row r="2057">
          <cell r="B2057">
            <v>39027</v>
          </cell>
          <cell r="C2057" t="str">
            <v>Clinton County</v>
          </cell>
          <cell r="D2057">
            <v>4627</v>
          </cell>
          <cell r="E2057">
            <v>15869</v>
          </cell>
          <cell r="F2057">
            <v>4697</v>
          </cell>
          <cell r="G2057">
            <v>15488</v>
          </cell>
        </row>
        <row r="2058">
          <cell r="B2058">
            <v>39029</v>
          </cell>
          <cell r="C2058" t="str">
            <v>Columbiana County</v>
          </cell>
          <cell r="D2058">
            <v>18341</v>
          </cell>
          <cell r="E2058">
            <v>30128</v>
          </cell>
          <cell r="F2058">
            <v>13359</v>
          </cell>
          <cell r="G2058">
            <v>35726</v>
          </cell>
        </row>
        <row r="2059">
          <cell r="B2059">
            <v>39031</v>
          </cell>
          <cell r="C2059" t="str">
            <v>Coshocton County</v>
          </cell>
          <cell r="D2059">
            <v>5359</v>
          </cell>
          <cell r="E2059">
            <v>10031</v>
          </cell>
          <cell r="F2059">
            <v>4125</v>
          </cell>
          <cell r="G2059">
            <v>12325</v>
          </cell>
        </row>
        <row r="2060">
          <cell r="B2060">
            <v>39033</v>
          </cell>
          <cell r="C2060" t="str">
            <v>Crawford County</v>
          </cell>
          <cell r="D2060">
            <v>6450</v>
          </cell>
          <cell r="E2060">
            <v>12386</v>
          </cell>
          <cell r="F2060">
            <v>4916</v>
          </cell>
          <cell r="G2060">
            <v>15436</v>
          </cell>
        </row>
        <row r="2061">
          <cell r="B2061">
            <v>39035</v>
          </cell>
          <cell r="C2061" t="str">
            <v>Cuyahoga County</v>
          </cell>
          <cell r="D2061">
            <v>398322</v>
          </cell>
          <cell r="E2061">
            <v>211193</v>
          </cell>
          <cell r="F2061">
            <v>416176</v>
          </cell>
          <cell r="G2061">
            <v>202699</v>
          </cell>
        </row>
        <row r="2062">
          <cell r="B2062">
            <v>39037</v>
          </cell>
          <cell r="C2062" t="str">
            <v>Darke County</v>
          </cell>
          <cell r="D2062">
            <v>6787</v>
          </cell>
          <cell r="E2062">
            <v>20995</v>
          </cell>
          <cell r="F2062">
            <v>4731</v>
          </cell>
          <cell r="G2062">
            <v>22004</v>
          </cell>
        </row>
        <row r="2063">
          <cell r="B2063">
            <v>39039</v>
          </cell>
          <cell r="C2063" t="str">
            <v>Defiance County</v>
          </cell>
          <cell r="D2063">
            <v>6142</v>
          </cell>
          <cell r="E2063">
            <v>11732</v>
          </cell>
          <cell r="F2063">
            <v>5981</v>
          </cell>
          <cell r="G2063">
            <v>13038</v>
          </cell>
        </row>
        <row r="2064">
          <cell r="B2064">
            <v>39041</v>
          </cell>
          <cell r="C2064" t="str">
            <v>Delaware County</v>
          </cell>
          <cell r="D2064">
            <v>71266</v>
          </cell>
          <cell r="E2064">
            <v>72335</v>
          </cell>
          <cell r="F2064">
            <v>57735</v>
          </cell>
          <cell r="G2064">
            <v>66356</v>
          </cell>
        </row>
        <row r="2065">
          <cell r="B2065">
            <v>39043</v>
          </cell>
          <cell r="C2065" t="str">
            <v>Erie County</v>
          </cell>
          <cell r="D2065">
            <v>17302</v>
          </cell>
          <cell r="E2065">
            <v>19894</v>
          </cell>
          <cell r="F2065">
            <v>17493</v>
          </cell>
          <cell r="G2065">
            <v>22160</v>
          </cell>
        </row>
        <row r="2066">
          <cell r="B2066">
            <v>39045</v>
          </cell>
          <cell r="C2066" t="str">
            <v>Fairfield County</v>
          </cell>
          <cell r="D2066">
            <v>31427</v>
          </cell>
          <cell r="E2066">
            <v>52955</v>
          </cell>
          <cell r="F2066">
            <v>31224</v>
          </cell>
          <cell r="G2066">
            <v>50797</v>
          </cell>
        </row>
        <row r="2067">
          <cell r="B2067">
            <v>39047</v>
          </cell>
          <cell r="C2067" t="str">
            <v>Fayette County</v>
          </cell>
          <cell r="D2067">
            <v>3382</v>
          </cell>
          <cell r="E2067">
            <v>8117</v>
          </cell>
          <cell r="F2067">
            <v>2975</v>
          </cell>
          <cell r="G2067">
            <v>9473</v>
          </cell>
        </row>
        <row r="2068">
          <cell r="B2068">
            <v>39049</v>
          </cell>
          <cell r="C2068" t="str">
            <v>Franklin County</v>
          </cell>
          <cell r="D2068">
            <v>447755</v>
          </cell>
          <cell r="E2068">
            <v>206655</v>
          </cell>
          <cell r="F2068">
            <v>409144</v>
          </cell>
          <cell r="G2068">
            <v>211237</v>
          </cell>
        </row>
        <row r="2069">
          <cell r="B2069">
            <v>39051</v>
          </cell>
          <cell r="C2069" t="str">
            <v>Fulton County</v>
          </cell>
          <cell r="D2069">
            <v>6609</v>
          </cell>
          <cell r="E2069">
            <v>15219</v>
          </cell>
          <cell r="F2069">
            <v>6664</v>
          </cell>
          <cell r="G2069">
            <v>15731</v>
          </cell>
        </row>
        <row r="2070">
          <cell r="B2070">
            <v>39053</v>
          </cell>
          <cell r="C2070" t="str">
            <v>Gallia County</v>
          </cell>
          <cell r="D2070">
            <v>3601</v>
          </cell>
          <cell r="E2070">
            <v>8736</v>
          </cell>
          <cell r="F2070">
            <v>2990</v>
          </cell>
          <cell r="G2070">
            <v>10645</v>
          </cell>
        </row>
        <row r="2071">
          <cell r="B2071">
            <v>39055</v>
          </cell>
          <cell r="C2071" t="str">
            <v>Geauga County</v>
          </cell>
          <cell r="D2071">
            <v>21231</v>
          </cell>
          <cell r="E2071">
            <v>35178</v>
          </cell>
          <cell r="F2071">
            <v>21201</v>
          </cell>
          <cell r="G2071">
            <v>34143</v>
          </cell>
        </row>
        <row r="2072">
          <cell r="B2072">
            <v>39057</v>
          </cell>
          <cell r="C2072" t="str">
            <v>Greene County</v>
          </cell>
          <cell r="D2072">
            <v>34096</v>
          </cell>
          <cell r="E2072">
            <v>53242</v>
          </cell>
          <cell r="F2072">
            <v>34798</v>
          </cell>
          <cell r="G2072">
            <v>52072</v>
          </cell>
        </row>
        <row r="2073">
          <cell r="B2073">
            <v>39059</v>
          </cell>
          <cell r="C2073" t="str">
            <v>Guernsey County</v>
          </cell>
          <cell r="D2073">
            <v>6053</v>
          </cell>
          <cell r="E2073">
            <v>11065</v>
          </cell>
          <cell r="F2073">
            <v>4577</v>
          </cell>
          <cell r="G2073">
            <v>13407</v>
          </cell>
        </row>
        <row r="2074">
          <cell r="B2074">
            <v>39061</v>
          </cell>
          <cell r="C2074" t="str">
            <v>Hamilton County</v>
          </cell>
          <cell r="D2074">
            <v>243503</v>
          </cell>
          <cell r="E2074">
            <v>193140</v>
          </cell>
          <cell r="F2074">
            <v>246266</v>
          </cell>
          <cell r="G2074">
            <v>177886</v>
          </cell>
        </row>
        <row r="2075">
          <cell r="B2075">
            <v>39063</v>
          </cell>
          <cell r="C2075" t="str">
            <v>Hancock County</v>
          </cell>
          <cell r="D2075">
            <v>10450</v>
          </cell>
          <cell r="E2075">
            <v>25195</v>
          </cell>
          <cell r="F2075">
            <v>11757</v>
          </cell>
          <cell r="G2075">
            <v>26310</v>
          </cell>
        </row>
        <row r="2076">
          <cell r="B2076">
            <v>39065</v>
          </cell>
          <cell r="C2076" t="str">
            <v>Hardin County</v>
          </cell>
          <cell r="D2076">
            <v>3968</v>
          </cell>
          <cell r="E2076">
            <v>7689</v>
          </cell>
          <cell r="F2076">
            <v>3062</v>
          </cell>
          <cell r="G2076">
            <v>9949</v>
          </cell>
        </row>
        <row r="2077">
          <cell r="B2077">
            <v>39067</v>
          </cell>
          <cell r="C2077" t="str">
            <v>Harrison County</v>
          </cell>
          <cell r="D2077">
            <v>2658</v>
          </cell>
          <cell r="E2077">
            <v>4648</v>
          </cell>
          <cell r="F2077">
            <v>1768</v>
          </cell>
          <cell r="G2077">
            <v>5792</v>
          </cell>
        </row>
        <row r="2078">
          <cell r="B2078">
            <v>39069</v>
          </cell>
          <cell r="C2078" t="str">
            <v>Henry County</v>
          </cell>
          <cell r="D2078">
            <v>4240</v>
          </cell>
          <cell r="E2078">
            <v>8928</v>
          </cell>
          <cell r="F2078">
            <v>4062</v>
          </cell>
          <cell r="G2078">
            <v>10479</v>
          </cell>
        </row>
        <row r="2079">
          <cell r="B2079">
            <v>39071</v>
          </cell>
          <cell r="C2079" t="str">
            <v>Highland County</v>
          </cell>
          <cell r="D2079">
            <v>4795</v>
          </cell>
          <cell r="E2079">
            <v>16056</v>
          </cell>
          <cell r="F2079">
            <v>3799</v>
          </cell>
          <cell r="G2079">
            <v>15678</v>
          </cell>
        </row>
        <row r="2080">
          <cell r="B2080">
            <v>39073</v>
          </cell>
          <cell r="C2080" t="str">
            <v>Hocking County</v>
          </cell>
          <cell r="D2080">
            <v>4318</v>
          </cell>
          <cell r="E2080">
            <v>9408</v>
          </cell>
          <cell r="F2080">
            <v>3880</v>
          </cell>
          <cell r="G2080">
            <v>9737</v>
          </cell>
        </row>
        <row r="2081">
          <cell r="B2081">
            <v>39075</v>
          </cell>
          <cell r="C2081" t="str">
            <v>Holmes County</v>
          </cell>
          <cell r="D2081">
            <v>2264</v>
          </cell>
          <cell r="E2081">
            <v>11478</v>
          </cell>
          <cell r="F2081">
            <v>1994</v>
          </cell>
          <cell r="G2081">
            <v>10796</v>
          </cell>
        </row>
        <row r="2082">
          <cell r="B2082">
            <v>39077</v>
          </cell>
          <cell r="C2082" t="str">
            <v>Huron County</v>
          </cell>
          <cell r="D2082">
            <v>8099</v>
          </cell>
          <cell r="E2082">
            <v>17367</v>
          </cell>
          <cell r="F2082">
            <v>7759</v>
          </cell>
          <cell r="G2082">
            <v>18956</v>
          </cell>
        </row>
        <row r="2083">
          <cell r="B2083">
            <v>39079</v>
          </cell>
          <cell r="C2083" t="str">
            <v>Jackson County</v>
          </cell>
          <cell r="D2083">
            <v>4714</v>
          </cell>
          <cell r="E2083">
            <v>10357</v>
          </cell>
          <cell r="F2083">
            <v>3311</v>
          </cell>
          <cell r="G2083">
            <v>11309</v>
          </cell>
        </row>
        <row r="2084">
          <cell r="B2084">
            <v>39081</v>
          </cell>
          <cell r="C2084" t="str">
            <v>Jefferson County</v>
          </cell>
          <cell r="D2084">
            <v>11805</v>
          </cell>
          <cell r="E2084">
            <v>17834</v>
          </cell>
          <cell r="F2084">
            <v>10018</v>
          </cell>
          <cell r="G2084">
            <v>22828</v>
          </cell>
        </row>
        <row r="2085">
          <cell r="B2085">
            <v>39083</v>
          </cell>
          <cell r="C2085" t="str">
            <v>Knox County</v>
          </cell>
          <cell r="D2085">
            <v>8116</v>
          </cell>
          <cell r="E2085">
            <v>22654</v>
          </cell>
          <cell r="F2085">
            <v>8589</v>
          </cell>
          <cell r="G2085">
            <v>22340</v>
          </cell>
        </row>
        <row r="2086">
          <cell r="B2086">
            <v>39085</v>
          </cell>
          <cell r="C2086" t="str">
            <v>Lake County</v>
          </cell>
          <cell r="D2086">
            <v>53707</v>
          </cell>
          <cell r="E2086">
            <v>72965</v>
          </cell>
          <cell r="F2086">
            <v>55514</v>
          </cell>
          <cell r="G2086">
            <v>73278</v>
          </cell>
        </row>
        <row r="2087">
          <cell r="B2087">
            <v>39087</v>
          </cell>
          <cell r="C2087" t="str">
            <v>Lawrence County</v>
          </cell>
          <cell r="D2087">
            <v>9620</v>
          </cell>
          <cell r="E2087">
            <v>17872</v>
          </cell>
          <cell r="F2087">
            <v>7489</v>
          </cell>
          <cell r="G2087">
            <v>20306</v>
          </cell>
        </row>
        <row r="2088">
          <cell r="B2088">
            <v>39089</v>
          </cell>
          <cell r="C2088" t="str">
            <v>Licking County</v>
          </cell>
          <cell r="D2088">
            <v>31462</v>
          </cell>
          <cell r="E2088">
            <v>61075</v>
          </cell>
          <cell r="F2088">
            <v>33055</v>
          </cell>
          <cell r="G2088">
            <v>59514</v>
          </cell>
        </row>
        <row r="2089">
          <cell r="B2089">
            <v>39091</v>
          </cell>
          <cell r="C2089" t="str">
            <v>Logan County</v>
          </cell>
          <cell r="D2089">
            <v>5450</v>
          </cell>
          <cell r="E2089">
            <v>17265</v>
          </cell>
          <cell r="F2089">
            <v>5055</v>
          </cell>
          <cell r="G2089">
            <v>17964</v>
          </cell>
        </row>
        <row r="2090">
          <cell r="B2090">
            <v>39093</v>
          </cell>
          <cell r="C2090" t="str">
            <v>Lorain County</v>
          </cell>
          <cell r="D2090">
            <v>72948</v>
          </cell>
          <cell r="E2090">
            <v>76319</v>
          </cell>
          <cell r="F2090">
            <v>75667</v>
          </cell>
          <cell r="G2090">
            <v>79520</v>
          </cell>
        </row>
        <row r="2091">
          <cell r="B2091">
            <v>39095</v>
          </cell>
          <cell r="C2091" t="str">
            <v>Lucas County</v>
          </cell>
          <cell r="D2091">
            <v>112667</v>
          </cell>
          <cell r="E2091">
            <v>76726</v>
          </cell>
          <cell r="F2091">
            <v>115411</v>
          </cell>
          <cell r="G2091">
            <v>81763</v>
          </cell>
        </row>
        <row r="2092">
          <cell r="B2092">
            <v>39097</v>
          </cell>
          <cell r="C2092" t="str">
            <v>Madison County</v>
          </cell>
          <cell r="D2092">
            <v>5282</v>
          </cell>
          <cell r="E2092">
            <v>13907</v>
          </cell>
          <cell r="F2092">
            <v>5698</v>
          </cell>
          <cell r="G2092">
            <v>13835</v>
          </cell>
        </row>
        <row r="2093">
          <cell r="B2093">
            <v>39099</v>
          </cell>
          <cell r="C2093" t="str">
            <v>Mahoning County</v>
          </cell>
          <cell r="D2093">
            <v>67380</v>
          </cell>
          <cell r="E2093">
            <v>49767</v>
          </cell>
          <cell r="F2093">
            <v>57641</v>
          </cell>
          <cell r="G2093">
            <v>59903</v>
          </cell>
        </row>
        <row r="2094">
          <cell r="B2094">
            <v>39101</v>
          </cell>
          <cell r="C2094" t="str">
            <v>Marion County</v>
          </cell>
          <cell r="D2094">
            <v>10012</v>
          </cell>
          <cell r="E2094">
            <v>15660</v>
          </cell>
          <cell r="F2094">
            <v>8269</v>
          </cell>
          <cell r="G2094">
            <v>19023</v>
          </cell>
        </row>
        <row r="2095">
          <cell r="B2095">
            <v>39103</v>
          </cell>
          <cell r="C2095" t="str">
            <v>Medina County</v>
          </cell>
          <cell r="D2095">
            <v>40710</v>
          </cell>
          <cell r="E2095">
            <v>70279</v>
          </cell>
          <cell r="F2095">
            <v>39800</v>
          </cell>
          <cell r="G2095">
            <v>64598</v>
          </cell>
        </row>
        <row r="2096">
          <cell r="B2096">
            <v>39105</v>
          </cell>
          <cell r="C2096" t="str">
            <v>Meigs County</v>
          </cell>
          <cell r="D2096">
            <v>3758</v>
          </cell>
          <cell r="E2096">
            <v>6580</v>
          </cell>
          <cell r="F2096">
            <v>2492</v>
          </cell>
          <cell r="G2096">
            <v>8316</v>
          </cell>
        </row>
        <row r="2097">
          <cell r="B2097">
            <v>39107</v>
          </cell>
          <cell r="C2097" t="str">
            <v>Mercer County</v>
          </cell>
          <cell r="D2097">
            <v>4505</v>
          </cell>
          <cell r="E2097">
            <v>20247</v>
          </cell>
          <cell r="F2097">
            <v>4030</v>
          </cell>
          <cell r="G2097">
            <v>19452</v>
          </cell>
        </row>
        <row r="2098">
          <cell r="B2098">
            <v>39109</v>
          </cell>
          <cell r="C2098" t="str">
            <v>Miami County</v>
          </cell>
          <cell r="D2098">
            <v>14700</v>
          </cell>
          <cell r="E2098">
            <v>42039</v>
          </cell>
          <cell r="F2098">
            <v>15663</v>
          </cell>
          <cell r="G2098">
            <v>41371</v>
          </cell>
        </row>
        <row r="2099">
          <cell r="B2099">
            <v>39111</v>
          </cell>
          <cell r="C2099" t="str">
            <v>Monroe County</v>
          </cell>
          <cell r="D2099">
            <v>2621</v>
          </cell>
          <cell r="E2099">
            <v>4558</v>
          </cell>
          <cell r="F2099">
            <v>1605</v>
          </cell>
          <cell r="G2099">
            <v>5463</v>
          </cell>
        </row>
        <row r="2100">
          <cell r="B2100">
            <v>39113</v>
          </cell>
          <cell r="C2100" t="str">
            <v>Montgomery County</v>
          </cell>
          <cell r="D2100">
            <v>127526</v>
          </cell>
          <cell r="E2100">
            <v>119656</v>
          </cell>
          <cell r="F2100">
            <v>135064</v>
          </cell>
          <cell r="G2100">
            <v>129034</v>
          </cell>
        </row>
        <row r="2101">
          <cell r="B2101">
            <v>39115</v>
          </cell>
          <cell r="C2101" t="str">
            <v>Morgan County</v>
          </cell>
          <cell r="D2101">
            <v>2251</v>
          </cell>
          <cell r="E2101">
            <v>3671</v>
          </cell>
          <cell r="F2101">
            <v>1725</v>
          </cell>
          <cell r="G2101">
            <v>5041</v>
          </cell>
        </row>
        <row r="2102">
          <cell r="B2102">
            <v>39117</v>
          </cell>
          <cell r="C2102" t="str">
            <v>Morrow County</v>
          </cell>
          <cell r="D2102">
            <v>4155</v>
          </cell>
          <cell r="E2102">
            <v>14756</v>
          </cell>
          <cell r="F2102">
            <v>4048</v>
          </cell>
          <cell r="G2102">
            <v>14077</v>
          </cell>
        </row>
        <row r="2103">
          <cell r="B2103">
            <v>39119</v>
          </cell>
          <cell r="C2103" t="str">
            <v>Muskingum County</v>
          </cell>
          <cell r="D2103">
            <v>13290</v>
          </cell>
          <cell r="E2103">
            <v>22540</v>
          </cell>
          <cell r="F2103">
            <v>11971</v>
          </cell>
          <cell r="G2103">
            <v>27867</v>
          </cell>
        </row>
        <row r="2104">
          <cell r="B2104">
            <v>39121</v>
          </cell>
          <cell r="C2104" t="str">
            <v>Noble County</v>
          </cell>
          <cell r="D2104">
            <v>1818</v>
          </cell>
          <cell r="E2104">
            <v>4368</v>
          </cell>
          <cell r="F2104">
            <v>1170</v>
          </cell>
          <cell r="G2104">
            <v>5135</v>
          </cell>
        </row>
        <row r="2105">
          <cell r="B2105">
            <v>39123</v>
          </cell>
          <cell r="C2105" t="str">
            <v>Ottawa County</v>
          </cell>
          <cell r="D2105">
            <v>8958</v>
          </cell>
          <cell r="E2105">
            <v>13272</v>
          </cell>
          <cell r="F2105">
            <v>9008</v>
          </cell>
          <cell r="G2105">
            <v>14628</v>
          </cell>
        </row>
        <row r="2106">
          <cell r="B2106">
            <v>39125</v>
          </cell>
          <cell r="C2106" t="str">
            <v>Paulding County</v>
          </cell>
          <cell r="D2106">
            <v>2948</v>
          </cell>
          <cell r="E2106">
            <v>6297</v>
          </cell>
          <cell r="F2106">
            <v>2213</v>
          </cell>
          <cell r="G2106">
            <v>7086</v>
          </cell>
        </row>
        <row r="2107">
          <cell r="B2107">
            <v>39127</v>
          </cell>
          <cell r="C2107" t="str">
            <v>Perry County</v>
          </cell>
          <cell r="D2107">
            <v>5140</v>
          </cell>
          <cell r="E2107">
            <v>11726</v>
          </cell>
          <cell r="F2107">
            <v>4098</v>
          </cell>
          <cell r="G2107">
            <v>12357</v>
          </cell>
        </row>
        <row r="2108">
          <cell r="B2108">
            <v>39129</v>
          </cell>
          <cell r="C2108" t="str">
            <v>Pickaway County</v>
          </cell>
          <cell r="D2108">
            <v>6911</v>
          </cell>
          <cell r="E2108">
            <v>22184</v>
          </cell>
          <cell r="F2108">
            <v>7304</v>
          </cell>
          <cell r="G2108">
            <v>20593</v>
          </cell>
        </row>
        <row r="2109">
          <cell r="B2109">
            <v>39131</v>
          </cell>
          <cell r="C2109" t="str">
            <v>Pike County</v>
          </cell>
          <cell r="D2109">
            <v>4183</v>
          </cell>
          <cell r="E2109">
            <v>8899</v>
          </cell>
          <cell r="F2109">
            <v>3110</v>
          </cell>
          <cell r="G2109">
            <v>9157</v>
          </cell>
        </row>
        <row r="2110">
          <cell r="B2110">
            <v>39133</v>
          </cell>
          <cell r="C2110" t="str">
            <v>Portage County</v>
          </cell>
          <cell r="D2110">
            <v>35307</v>
          </cell>
          <cell r="E2110">
            <v>46347</v>
          </cell>
          <cell r="F2110">
            <v>35661</v>
          </cell>
          <cell r="G2110">
            <v>45990</v>
          </cell>
        </row>
        <row r="2111">
          <cell r="B2111">
            <v>39135</v>
          </cell>
          <cell r="C2111" t="str">
            <v>Preble County</v>
          </cell>
          <cell r="D2111">
            <v>5207</v>
          </cell>
          <cell r="E2111">
            <v>17223</v>
          </cell>
          <cell r="F2111">
            <v>4493</v>
          </cell>
          <cell r="G2111">
            <v>17022</v>
          </cell>
        </row>
        <row r="2112">
          <cell r="B2112">
            <v>39137</v>
          </cell>
          <cell r="C2112" t="str">
            <v>Putnam County</v>
          </cell>
          <cell r="D2112">
            <v>3879</v>
          </cell>
          <cell r="E2112">
            <v>16598</v>
          </cell>
          <cell r="F2112">
            <v>3195</v>
          </cell>
          <cell r="G2112">
            <v>16412</v>
          </cell>
        </row>
        <row r="2113">
          <cell r="B2113">
            <v>39139</v>
          </cell>
          <cell r="C2113" t="str">
            <v>Richland County</v>
          </cell>
          <cell r="D2113">
            <v>19415</v>
          </cell>
          <cell r="E2113">
            <v>37699</v>
          </cell>
          <cell r="F2113">
            <v>17640</v>
          </cell>
          <cell r="G2113">
            <v>41472</v>
          </cell>
        </row>
        <row r="2114">
          <cell r="B2114">
            <v>39141</v>
          </cell>
          <cell r="C2114" t="str">
            <v>Ross County</v>
          </cell>
          <cell r="D2114">
            <v>10678</v>
          </cell>
          <cell r="E2114">
            <v>19363</v>
          </cell>
          <cell r="F2114">
            <v>10557</v>
          </cell>
          <cell r="G2114">
            <v>22278</v>
          </cell>
        </row>
        <row r="2115">
          <cell r="B2115">
            <v>39143</v>
          </cell>
          <cell r="C2115" t="str">
            <v>Sandusky County</v>
          </cell>
          <cell r="D2115">
            <v>10864</v>
          </cell>
          <cell r="E2115">
            <v>15371</v>
          </cell>
          <cell r="F2115">
            <v>10596</v>
          </cell>
          <cell r="G2115">
            <v>18896</v>
          </cell>
        </row>
        <row r="2116">
          <cell r="B2116">
            <v>39145</v>
          </cell>
          <cell r="C2116" t="str">
            <v>Scioto County</v>
          </cell>
          <cell r="D2116">
            <v>12664</v>
          </cell>
          <cell r="E2116">
            <v>16927</v>
          </cell>
          <cell r="F2116">
            <v>9080</v>
          </cell>
          <cell r="G2116">
            <v>22609</v>
          </cell>
        </row>
        <row r="2117">
          <cell r="B2117">
            <v>39147</v>
          </cell>
          <cell r="C2117" t="str">
            <v>Seneca County</v>
          </cell>
          <cell r="D2117">
            <v>9418</v>
          </cell>
          <cell r="E2117">
            <v>13992</v>
          </cell>
          <cell r="F2117">
            <v>8266</v>
          </cell>
          <cell r="G2117">
            <v>17086</v>
          </cell>
        </row>
        <row r="2118">
          <cell r="B2118">
            <v>39149</v>
          </cell>
          <cell r="C2118" t="str">
            <v>Shelby County</v>
          </cell>
          <cell r="D2118">
            <v>5464</v>
          </cell>
          <cell r="E2118">
            <v>20881</v>
          </cell>
          <cell r="F2118">
            <v>4465</v>
          </cell>
          <cell r="G2118">
            <v>20422</v>
          </cell>
        </row>
        <row r="2119">
          <cell r="B2119">
            <v>39151</v>
          </cell>
          <cell r="C2119" t="str">
            <v>Stark County</v>
          </cell>
          <cell r="D2119">
            <v>74695</v>
          </cell>
          <cell r="E2119">
            <v>95789</v>
          </cell>
          <cell r="F2119">
            <v>75904</v>
          </cell>
          <cell r="G2119">
            <v>111097</v>
          </cell>
        </row>
        <row r="2120">
          <cell r="B2120">
            <v>39153</v>
          </cell>
          <cell r="C2120" t="str">
            <v>Summit County</v>
          </cell>
          <cell r="D2120">
            <v>139677</v>
          </cell>
          <cell r="E2120">
            <v>104992</v>
          </cell>
          <cell r="F2120">
            <v>151668</v>
          </cell>
          <cell r="G2120">
            <v>124833</v>
          </cell>
        </row>
        <row r="2121">
          <cell r="B2121">
            <v>39155</v>
          </cell>
          <cell r="C2121" t="str">
            <v>Trumbull County</v>
          </cell>
          <cell r="D2121">
            <v>48962</v>
          </cell>
          <cell r="E2121">
            <v>46598</v>
          </cell>
          <cell r="F2121">
            <v>44519</v>
          </cell>
          <cell r="G2121">
            <v>55194</v>
          </cell>
        </row>
        <row r="2122">
          <cell r="B2122">
            <v>39157</v>
          </cell>
          <cell r="C2122" t="str">
            <v>Tuscarawas County</v>
          </cell>
          <cell r="D2122">
            <v>14945</v>
          </cell>
          <cell r="E2122">
            <v>27386</v>
          </cell>
          <cell r="F2122">
            <v>12889</v>
          </cell>
          <cell r="G2122">
            <v>30458</v>
          </cell>
        </row>
        <row r="2123">
          <cell r="B2123">
            <v>39159</v>
          </cell>
          <cell r="C2123" t="str">
            <v>Union County</v>
          </cell>
          <cell r="D2123">
            <v>11614</v>
          </cell>
          <cell r="E2123">
            <v>24104</v>
          </cell>
          <cell r="F2123">
            <v>11141</v>
          </cell>
          <cell r="G2123">
            <v>21669</v>
          </cell>
        </row>
        <row r="2124">
          <cell r="B2124">
            <v>39161</v>
          </cell>
          <cell r="C2124" t="str">
            <v>Van Wert County</v>
          </cell>
          <cell r="D2124">
            <v>3964</v>
          </cell>
          <cell r="E2124">
            <v>9815</v>
          </cell>
          <cell r="F2124">
            <v>3067</v>
          </cell>
          <cell r="G2124">
            <v>11650</v>
          </cell>
        </row>
        <row r="2125">
          <cell r="B2125">
            <v>39163</v>
          </cell>
          <cell r="C2125" t="str">
            <v>Vinton County</v>
          </cell>
          <cell r="D2125">
            <v>1967</v>
          </cell>
          <cell r="E2125">
            <v>4210</v>
          </cell>
          <cell r="F2125">
            <v>1331</v>
          </cell>
          <cell r="G2125">
            <v>4632</v>
          </cell>
        </row>
        <row r="2126">
          <cell r="B2126">
            <v>39165</v>
          </cell>
          <cell r="C2126" t="str">
            <v>Warren County</v>
          </cell>
          <cell r="D2126">
            <v>52753</v>
          </cell>
          <cell r="E2126">
            <v>96185</v>
          </cell>
          <cell r="F2126">
            <v>46069</v>
          </cell>
          <cell r="G2126">
            <v>87988</v>
          </cell>
        </row>
        <row r="2127">
          <cell r="B2127">
            <v>39167</v>
          </cell>
          <cell r="C2127" t="str">
            <v>Washington County</v>
          </cell>
          <cell r="D2127">
            <v>8668</v>
          </cell>
          <cell r="E2127">
            <v>21466</v>
          </cell>
          <cell r="F2127">
            <v>9243</v>
          </cell>
          <cell r="G2127">
            <v>22307</v>
          </cell>
        </row>
        <row r="2128">
          <cell r="B2128">
            <v>39169</v>
          </cell>
          <cell r="C2128" t="str">
            <v>Wayne County</v>
          </cell>
          <cell r="D2128">
            <v>16117</v>
          </cell>
          <cell r="E2128">
            <v>35779</v>
          </cell>
          <cell r="F2128">
            <v>16660</v>
          </cell>
          <cell r="G2128">
            <v>36759</v>
          </cell>
        </row>
        <row r="2129">
          <cell r="B2129">
            <v>39171</v>
          </cell>
          <cell r="C2129" t="str">
            <v>Williams County</v>
          </cell>
          <cell r="D2129">
            <v>5218</v>
          </cell>
          <cell r="E2129">
            <v>11247</v>
          </cell>
          <cell r="F2129">
            <v>4842</v>
          </cell>
          <cell r="G2129">
            <v>13452</v>
          </cell>
        </row>
        <row r="2130">
          <cell r="B2130">
            <v>39173</v>
          </cell>
          <cell r="C2130" t="str">
            <v>Wood County</v>
          </cell>
          <cell r="D2130">
            <v>30496</v>
          </cell>
          <cell r="E2130">
            <v>34676</v>
          </cell>
          <cell r="F2130">
            <v>30617</v>
          </cell>
          <cell r="G2130">
            <v>35757</v>
          </cell>
        </row>
        <row r="2131">
          <cell r="B2131">
            <v>39175</v>
          </cell>
          <cell r="C2131" t="str">
            <v>Wyandot County</v>
          </cell>
          <cell r="D2131">
            <v>3282</v>
          </cell>
          <cell r="E2131">
            <v>6984</v>
          </cell>
          <cell r="F2131">
            <v>2733</v>
          </cell>
          <cell r="G2131">
            <v>8462</v>
          </cell>
        </row>
        <row r="2132">
          <cell r="B2132">
            <v>40001</v>
          </cell>
          <cell r="C2132" t="str">
            <v>Adair County</v>
          </cell>
          <cell r="D2132">
            <v>2103</v>
          </cell>
          <cell r="E2132">
            <v>4720</v>
          </cell>
          <cell r="F2132">
            <v>1387</v>
          </cell>
          <cell r="G2132">
            <v>5585</v>
          </cell>
        </row>
        <row r="2133">
          <cell r="B2133">
            <v>40003</v>
          </cell>
          <cell r="C2133" t="str">
            <v>Alfalfa County</v>
          </cell>
          <cell r="D2133">
            <v>499</v>
          </cell>
          <cell r="E2133">
            <v>2038</v>
          </cell>
          <cell r="F2133">
            <v>232</v>
          </cell>
          <cell r="G2133">
            <v>1978</v>
          </cell>
        </row>
        <row r="2134">
          <cell r="B2134">
            <v>40005</v>
          </cell>
          <cell r="C2134" t="str">
            <v>Atoka County</v>
          </cell>
          <cell r="D2134">
            <v>1378</v>
          </cell>
          <cell r="E2134">
            <v>4306</v>
          </cell>
          <cell r="F2134">
            <v>765</v>
          </cell>
          <cell r="G2134">
            <v>4557</v>
          </cell>
        </row>
        <row r="2135">
          <cell r="B2135">
            <v>40007</v>
          </cell>
          <cell r="C2135" t="str">
            <v>Beaver County</v>
          </cell>
          <cell r="D2135">
            <v>362</v>
          </cell>
          <cell r="E2135">
            <v>2116</v>
          </cell>
          <cell r="F2135">
            <v>190</v>
          </cell>
          <cell r="G2135">
            <v>1968</v>
          </cell>
        </row>
        <row r="2136">
          <cell r="B2136">
            <v>40009</v>
          </cell>
          <cell r="C2136" t="str">
            <v>Beckham County</v>
          </cell>
          <cell r="D2136">
            <v>1785</v>
          </cell>
          <cell r="E2136">
            <v>6148</v>
          </cell>
          <cell r="F2136">
            <v>1048</v>
          </cell>
          <cell r="G2136">
            <v>6767</v>
          </cell>
        </row>
        <row r="2137">
          <cell r="B2137">
            <v>40011</v>
          </cell>
          <cell r="C2137" t="str">
            <v>Blaine County</v>
          </cell>
          <cell r="D2137">
            <v>1149</v>
          </cell>
          <cell r="E2137">
            <v>3030</v>
          </cell>
          <cell r="F2137">
            <v>688</v>
          </cell>
          <cell r="G2137">
            <v>3136</v>
          </cell>
        </row>
        <row r="2138">
          <cell r="B2138">
            <v>40013</v>
          </cell>
          <cell r="C2138" t="str">
            <v>Bryan County</v>
          </cell>
          <cell r="D2138">
            <v>4255</v>
          </cell>
          <cell r="E2138">
            <v>12936</v>
          </cell>
          <cell r="F2138">
            <v>3323</v>
          </cell>
          <cell r="G2138">
            <v>12344</v>
          </cell>
        </row>
        <row r="2139">
          <cell r="B2139">
            <v>40015</v>
          </cell>
          <cell r="C2139" t="str">
            <v>Caddo County</v>
          </cell>
          <cell r="D2139">
            <v>3959</v>
          </cell>
          <cell r="E2139">
            <v>5606</v>
          </cell>
          <cell r="F2139">
            <v>2670</v>
          </cell>
          <cell r="G2139">
            <v>7013</v>
          </cell>
        </row>
        <row r="2140">
          <cell r="B2140">
            <v>40017</v>
          </cell>
          <cell r="C2140" t="str">
            <v>Canadian County</v>
          </cell>
          <cell r="D2140">
            <v>17799</v>
          </cell>
          <cell r="E2140">
            <v>46638</v>
          </cell>
          <cell r="F2140">
            <v>16742</v>
          </cell>
          <cell r="G2140">
            <v>43550</v>
          </cell>
        </row>
        <row r="2141">
          <cell r="B2141">
            <v>40019</v>
          </cell>
          <cell r="C2141" t="str">
            <v>Carter County</v>
          </cell>
          <cell r="D2141">
            <v>5619</v>
          </cell>
          <cell r="E2141">
            <v>14111</v>
          </cell>
          <cell r="F2141">
            <v>4470</v>
          </cell>
          <cell r="G2141">
            <v>14699</v>
          </cell>
        </row>
        <row r="2142">
          <cell r="B2142">
            <v>40021</v>
          </cell>
          <cell r="C2142" t="str">
            <v>Cherokee County</v>
          </cell>
          <cell r="D2142">
            <v>6092</v>
          </cell>
          <cell r="E2142">
            <v>10755</v>
          </cell>
          <cell r="F2142">
            <v>6027</v>
          </cell>
          <cell r="G2142">
            <v>11223</v>
          </cell>
        </row>
        <row r="2143">
          <cell r="B2143">
            <v>40023</v>
          </cell>
          <cell r="C2143" t="str">
            <v>Choctaw County</v>
          </cell>
          <cell r="D2143">
            <v>1673</v>
          </cell>
          <cell r="E2143">
            <v>4160</v>
          </cell>
          <cell r="F2143">
            <v>1082</v>
          </cell>
          <cell r="G2143">
            <v>4698</v>
          </cell>
        </row>
        <row r="2144">
          <cell r="B2144">
            <v>40025</v>
          </cell>
          <cell r="C2144" t="str">
            <v>Cimarron County</v>
          </cell>
          <cell r="D2144">
            <v>200</v>
          </cell>
          <cell r="E2144">
            <v>1131</v>
          </cell>
          <cell r="F2144">
            <v>70</v>
          </cell>
          <cell r="G2144">
            <v>970</v>
          </cell>
        </row>
        <row r="2145">
          <cell r="B2145">
            <v>40027</v>
          </cell>
          <cell r="C2145" t="str">
            <v>Cleveland County</v>
          </cell>
          <cell r="D2145">
            <v>53223</v>
          </cell>
          <cell r="E2145">
            <v>68018</v>
          </cell>
          <cell r="F2145">
            <v>49827</v>
          </cell>
          <cell r="G2145">
            <v>66677</v>
          </cell>
        </row>
        <row r="2146">
          <cell r="B2146">
            <v>40029</v>
          </cell>
          <cell r="C2146" t="str">
            <v>Coal County</v>
          </cell>
          <cell r="D2146">
            <v>640</v>
          </cell>
          <cell r="E2146">
            <v>1959</v>
          </cell>
          <cell r="F2146">
            <v>374</v>
          </cell>
          <cell r="G2146">
            <v>2091</v>
          </cell>
        </row>
        <row r="2147">
          <cell r="B2147">
            <v>40031</v>
          </cell>
          <cell r="C2147" t="str">
            <v>Comanche County</v>
          </cell>
          <cell r="D2147">
            <v>11648</v>
          </cell>
          <cell r="E2147">
            <v>19111</v>
          </cell>
          <cell r="F2147">
            <v>13747</v>
          </cell>
          <cell r="G2147">
            <v>20905</v>
          </cell>
        </row>
        <row r="2148">
          <cell r="B2148">
            <v>40033</v>
          </cell>
          <cell r="C2148" t="str">
            <v>Cotton County</v>
          </cell>
          <cell r="D2148">
            <v>659</v>
          </cell>
          <cell r="E2148">
            <v>1727</v>
          </cell>
          <cell r="F2148">
            <v>393</v>
          </cell>
          <cell r="G2148">
            <v>2117</v>
          </cell>
        </row>
        <row r="2149">
          <cell r="B2149">
            <v>40035</v>
          </cell>
          <cell r="C2149" t="str">
            <v>Craig County</v>
          </cell>
          <cell r="D2149">
            <v>1888</v>
          </cell>
          <cell r="E2149">
            <v>3883</v>
          </cell>
          <cell r="F2149">
            <v>1217</v>
          </cell>
          <cell r="G2149">
            <v>4686</v>
          </cell>
        </row>
        <row r="2150">
          <cell r="B2150">
            <v>40037</v>
          </cell>
          <cell r="C2150" t="str">
            <v>Creek County</v>
          </cell>
          <cell r="D2150">
            <v>7561</v>
          </cell>
          <cell r="E2150">
            <v>23459</v>
          </cell>
          <cell r="F2150">
            <v>6577</v>
          </cell>
          <cell r="G2150">
            <v>23294</v>
          </cell>
        </row>
        <row r="2151">
          <cell r="B2151">
            <v>40039</v>
          </cell>
          <cell r="C2151" t="str">
            <v>Custer County</v>
          </cell>
          <cell r="D2151">
            <v>3064</v>
          </cell>
          <cell r="E2151">
            <v>7387</v>
          </cell>
          <cell r="F2151">
            <v>2369</v>
          </cell>
          <cell r="G2151">
            <v>8060</v>
          </cell>
        </row>
        <row r="2152">
          <cell r="B2152">
            <v>40041</v>
          </cell>
          <cell r="C2152" t="str">
            <v>Delaware County</v>
          </cell>
          <cell r="D2152">
            <v>3859</v>
          </cell>
          <cell r="E2152">
            <v>14506</v>
          </cell>
          <cell r="F2152">
            <v>3472</v>
          </cell>
          <cell r="G2152">
            <v>13557</v>
          </cell>
        </row>
        <row r="2153">
          <cell r="B2153">
            <v>40043</v>
          </cell>
          <cell r="C2153" t="str">
            <v>Dewey County</v>
          </cell>
          <cell r="D2153">
            <v>439</v>
          </cell>
          <cell r="E2153">
            <v>1725</v>
          </cell>
          <cell r="F2153">
            <v>214</v>
          </cell>
          <cell r="G2153">
            <v>2124</v>
          </cell>
        </row>
        <row r="2154">
          <cell r="B2154">
            <v>40045</v>
          </cell>
          <cell r="C2154" t="str">
            <v>Ellis County</v>
          </cell>
          <cell r="D2154">
            <v>390</v>
          </cell>
          <cell r="E2154">
            <v>1591</v>
          </cell>
          <cell r="F2154">
            <v>162</v>
          </cell>
          <cell r="G2154">
            <v>1688</v>
          </cell>
        </row>
        <row r="2155">
          <cell r="B2155">
            <v>40047</v>
          </cell>
          <cell r="C2155" t="str">
            <v>Garfield County</v>
          </cell>
          <cell r="D2155">
            <v>6258</v>
          </cell>
          <cell r="E2155">
            <v>15998</v>
          </cell>
          <cell r="F2155">
            <v>4919</v>
          </cell>
          <cell r="G2155">
            <v>16970</v>
          </cell>
        </row>
        <row r="2156">
          <cell r="B2156">
            <v>40049</v>
          </cell>
          <cell r="C2156" t="str">
            <v>Garvin County</v>
          </cell>
          <cell r="D2156">
            <v>3091</v>
          </cell>
          <cell r="E2156">
            <v>7560</v>
          </cell>
          <cell r="F2156">
            <v>1865</v>
          </cell>
          <cell r="G2156">
            <v>8878</v>
          </cell>
        </row>
        <row r="2157">
          <cell r="B2157">
            <v>40051</v>
          </cell>
          <cell r="C2157" t="str">
            <v>Grady County</v>
          </cell>
          <cell r="D2157">
            <v>5439</v>
          </cell>
          <cell r="E2157">
            <v>19071</v>
          </cell>
          <cell r="F2157">
            <v>4144</v>
          </cell>
          <cell r="G2157">
            <v>18538</v>
          </cell>
        </row>
        <row r="2158">
          <cell r="B2158">
            <v>40053</v>
          </cell>
          <cell r="C2158" t="str">
            <v>Grant County</v>
          </cell>
          <cell r="D2158">
            <v>512</v>
          </cell>
          <cell r="E2158">
            <v>1918</v>
          </cell>
          <cell r="F2158">
            <v>280</v>
          </cell>
          <cell r="G2158">
            <v>1916</v>
          </cell>
        </row>
        <row r="2159">
          <cell r="B2159">
            <v>40055</v>
          </cell>
          <cell r="C2159" t="str">
            <v>Greer County</v>
          </cell>
          <cell r="D2159">
            <v>567</v>
          </cell>
          <cell r="E2159">
            <v>1384</v>
          </cell>
          <cell r="F2159">
            <v>328</v>
          </cell>
          <cell r="G2159">
            <v>1605</v>
          </cell>
        </row>
        <row r="2160">
          <cell r="B2160">
            <v>40057</v>
          </cell>
          <cell r="C2160" t="str">
            <v>Harmon County</v>
          </cell>
          <cell r="D2160">
            <v>289</v>
          </cell>
          <cell r="E2160">
            <v>726</v>
          </cell>
          <cell r="F2160">
            <v>177</v>
          </cell>
          <cell r="G2160">
            <v>747</v>
          </cell>
        </row>
        <row r="2161">
          <cell r="B2161">
            <v>40059</v>
          </cell>
          <cell r="C2161" t="str">
            <v>Harper County</v>
          </cell>
          <cell r="D2161">
            <v>296</v>
          </cell>
          <cell r="E2161">
            <v>1367</v>
          </cell>
          <cell r="F2161">
            <v>136</v>
          </cell>
          <cell r="G2161">
            <v>1327</v>
          </cell>
        </row>
        <row r="2162">
          <cell r="B2162">
            <v>40061</v>
          </cell>
          <cell r="C2162" t="str">
            <v>Haskell County</v>
          </cell>
          <cell r="D2162">
            <v>1191</v>
          </cell>
          <cell r="E2162">
            <v>3945</v>
          </cell>
          <cell r="F2162">
            <v>783</v>
          </cell>
          <cell r="G2162">
            <v>4165</v>
          </cell>
        </row>
        <row r="2163">
          <cell r="B2163">
            <v>40063</v>
          </cell>
          <cell r="C2163" t="str">
            <v>Hughes County</v>
          </cell>
          <cell r="D2163">
            <v>1528</v>
          </cell>
          <cell r="E2163">
            <v>2970</v>
          </cell>
          <cell r="F2163">
            <v>919</v>
          </cell>
          <cell r="G2163">
            <v>3875</v>
          </cell>
        </row>
        <row r="2164">
          <cell r="B2164">
            <v>40065</v>
          </cell>
          <cell r="C2164" t="str">
            <v>Jackson County</v>
          </cell>
          <cell r="D2164">
            <v>2365</v>
          </cell>
          <cell r="E2164">
            <v>5903</v>
          </cell>
          <cell r="F2164">
            <v>1646</v>
          </cell>
          <cell r="G2164">
            <v>6392</v>
          </cell>
        </row>
        <row r="2165">
          <cell r="B2165">
            <v>40067</v>
          </cell>
          <cell r="C2165" t="str">
            <v>Jefferson County</v>
          </cell>
          <cell r="D2165">
            <v>549</v>
          </cell>
          <cell r="E2165">
            <v>1685</v>
          </cell>
          <cell r="F2165">
            <v>319</v>
          </cell>
          <cell r="G2165">
            <v>2026</v>
          </cell>
        </row>
        <row r="2166">
          <cell r="B2166">
            <v>40069</v>
          </cell>
          <cell r="C2166" t="str">
            <v>Johnston County</v>
          </cell>
          <cell r="D2166">
            <v>1238</v>
          </cell>
          <cell r="E2166">
            <v>3242</v>
          </cell>
          <cell r="F2166">
            <v>738</v>
          </cell>
          <cell r="G2166">
            <v>3441</v>
          </cell>
        </row>
        <row r="2167">
          <cell r="B2167">
            <v>40071</v>
          </cell>
          <cell r="C2167" t="str">
            <v>Kay County</v>
          </cell>
          <cell r="D2167">
            <v>5599</v>
          </cell>
          <cell r="E2167">
            <v>12838</v>
          </cell>
          <cell r="F2167">
            <v>4040</v>
          </cell>
          <cell r="G2167">
            <v>12834</v>
          </cell>
        </row>
        <row r="2168">
          <cell r="B2168">
            <v>40073</v>
          </cell>
          <cell r="C2168" t="str">
            <v>Kingfisher County</v>
          </cell>
          <cell r="D2168">
            <v>1231</v>
          </cell>
          <cell r="E2168">
            <v>4987</v>
          </cell>
          <cell r="F2168">
            <v>854</v>
          </cell>
          <cell r="G2168">
            <v>5521</v>
          </cell>
        </row>
        <row r="2169">
          <cell r="B2169">
            <v>40075</v>
          </cell>
          <cell r="C2169" t="str">
            <v>Kiowa County</v>
          </cell>
          <cell r="D2169">
            <v>1123</v>
          </cell>
          <cell r="E2169">
            <v>2410</v>
          </cell>
          <cell r="F2169">
            <v>699</v>
          </cell>
          <cell r="G2169">
            <v>2673</v>
          </cell>
        </row>
        <row r="2170">
          <cell r="B2170">
            <v>40077</v>
          </cell>
          <cell r="C2170" t="str">
            <v>Latimer County</v>
          </cell>
          <cell r="D2170">
            <v>1184</v>
          </cell>
          <cell r="E2170">
            <v>3123</v>
          </cell>
          <cell r="F2170">
            <v>762</v>
          </cell>
          <cell r="G2170">
            <v>3437</v>
          </cell>
        </row>
        <row r="2171">
          <cell r="B2171">
            <v>40079</v>
          </cell>
          <cell r="C2171" t="str">
            <v>Le Flore County</v>
          </cell>
          <cell r="D2171">
            <v>4787</v>
          </cell>
          <cell r="E2171">
            <v>15548</v>
          </cell>
          <cell r="F2171">
            <v>3299</v>
          </cell>
          <cell r="G2171">
            <v>15213</v>
          </cell>
        </row>
        <row r="2172">
          <cell r="B2172">
            <v>40081</v>
          </cell>
          <cell r="C2172" t="str">
            <v>Lincoln County</v>
          </cell>
          <cell r="D2172">
            <v>3579</v>
          </cell>
          <cell r="E2172">
            <v>11901</v>
          </cell>
          <cell r="F2172">
            <v>2609</v>
          </cell>
          <cell r="G2172">
            <v>12013</v>
          </cell>
        </row>
        <row r="2173">
          <cell r="B2173">
            <v>40083</v>
          </cell>
          <cell r="C2173" t="str">
            <v>Logan County</v>
          </cell>
          <cell r="D2173">
            <v>4762</v>
          </cell>
          <cell r="E2173">
            <v>16548</v>
          </cell>
          <cell r="F2173">
            <v>5455</v>
          </cell>
          <cell r="G2173">
            <v>15608</v>
          </cell>
        </row>
        <row r="2174">
          <cell r="B2174">
            <v>40085</v>
          </cell>
          <cell r="C2174" t="str">
            <v>Love County</v>
          </cell>
          <cell r="D2174">
            <v>1102</v>
          </cell>
          <cell r="E2174">
            <v>3423</v>
          </cell>
          <cell r="F2174">
            <v>711</v>
          </cell>
          <cell r="G2174">
            <v>3305</v>
          </cell>
        </row>
        <row r="2175">
          <cell r="B2175">
            <v>40087</v>
          </cell>
          <cell r="C2175" t="str">
            <v>McClain County</v>
          </cell>
          <cell r="D2175">
            <v>2809</v>
          </cell>
          <cell r="E2175">
            <v>15541</v>
          </cell>
          <cell r="F2175">
            <v>3582</v>
          </cell>
          <cell r="G2175">
            <v>15295</v>
          </cell>
        </row>
        <row r="2176">
          <cell r="B2176">
            <v>40089</v>
          </cell>
          <cell r="C2176" t="str">
            <v>McCurtain County</v>
          </cell>
          <cell r="D2176">
            <v>2974</v>
          </cell>
          <cell r="E2176">
            <v>7695</v>
          </cell>
          <cell r="F2176">
            <v>1858</v>
          </cell>
          <cell r="G2176">
            <v>9485</v>
          </cell>
        </row>
        <row r="2177">
          <cell r="B2177">
            <v>40091</v>
          </cell>
          <cell r="C2177" t="str">
            <v>McIntosh County</v>
          </cell>
          <cell r="D2177">
            <v>2972</v>
          </cell>
          <cell r="E2177">
            <v>4929</v>
          </cell>
          <cell r="F2177">
            <v>2031</v>
          </cell>
          <cell r="G2177">
            <v>6172</v>
          </cell>
        </row>
        <row r="2178">
          <cell r="B2178">
            <v>40093</v>
          </cell>
          <cell r="C2178" t="str">
            <v>Major County</v>
          </cell>
          <cell r="D2178">
            <v>991</v>
          </cell>
          <cell r="E2178">
            <v>3224</v>
          </cell>
          <cell r="F2178">
            <v>320</v>
          </cell>
          <cell r="G2178">
            <v>3084</v>
          </cell>
        </row>
        <row r="2179">
          <cell r="B2179">
            <v>40095</v>
          </cell>
          <cell r="C2179" t="str">
            <v>Marshall County</v>
          </cell>
          <cell r="D2179">
            <v>1814</v>
          </cell>
          <cell r="E2179">
            <v>3997</v>
          </cell>
          <cell r="F2179">
            <v>1100</v>
          </cell>
          <cell r="G2179">
            <v>4891</v>
          </cell>
        </row>
        <row r="2180">
          <cell r="B2180">
            <v>40097</v>
          </cell>
          <cell r="C2180" t="str">
            <v>Mayes County</v>
          </cell>
          <cell r="D2180">
            <v>4552</v>
          </cell>
          <cell r="E2180">
            <v>11515</v>
          </cell>
          <cell r="F2180">
            <v>3581</v>
          </cell>
          <cell r="G2180">
            <v>12749</v>
          </cell>
        </row>
        <row r="2181">
          <cell r="B2181">
            <v>40099</v>
          </cell>
          <cell r="C2181" t="str">
            <v>Murray County</v>
          </cell>
          <cell r="D2181">
            <v>1670</v>
          </cell>
          <cell r="E2181">
            <v>4315</v>
          </cell>
          <cell r="F2181">
            <v>1156</v>
          </cell>
          <cell r="G2181">
            <v>4612</v>
          </cell>
        </row>
        <row r="2182">
          <cell r="B2182">
            <v>40101</v>
          </cell>
          <cell r="C2182" t="str">
            <v>Muskogee County</v>
          </cell>
          <cell r="D2182">
            <v>10848</v>
          </cell>
          <cell r="E2182">
            <v>14042</v>
          </cell>
          <cell r="F2182">
            <v>8027</v>
          </cell>
          <cell r="G2182">
            <v>16526</v>
          </cell>
        </row>
        <row r="2183">
          <cell r="B2183">
            <v>40103</v>
          </cell>
          <cell r="C2183" t="str">
            <v>Noble County</v>
          </cell>
          <cell r="D2183">
            <v>1365</v>
          </cell>
          <cell r="E2183">
            <v>3429</v>
          </cell>
          <cell r="F2183">
            <v>1003</v>
          </cell>
          <cell r="G2183">
            <v>3821</v>
          </cell>
        </row>
        <row r="2184">
          <cell r="B2184">
            <v>40105</v>
          </cell>
          <cell r="C2184" t="str">
            <v>Nowata County</v>
          </cell>
          <cell r="D2184">
            <v>1129</v>
          </cell>
          <cell r="E2184">
            <v>3041</v>
          </cell>
          <cell r="F2184">
            <v>712</v>
          </cell>
          <cell r="G2184">
            <v>3610</v>
          </cell>
        </row>
        <row r="2185">
          <cell r="B2185">
            <v>40107</v>
          </cell>
          <cell r="C2185" t="str">
            <v>Okfuskee County</v>
          </cell>
          <cell r="D2185">
            <v>1374</v>
          </cell>
          <cell r="E2185">
            <v>2427</v>
          </cell>
          <cell r="F2185">
            <v>896</v>
          </cell>
          <cell r="G2185">
            <v>3058</v>
          </cell>
        </row>
        <row r="2186">
          <cell r="B2186">
            <v>40109</v>
          </cell>
          <cell r="C2186" t="str">
            <v>Oklahoma County</v>
          </cell>
          <cell r="D2186">
            <v>133908</v>
          </cell>
          <cell r="E2186">
            <v>141836</v>
          </cell>
          <cell r="F2186">
            <v>141724</v>
          </cell>
          <cell r="G2186">
            <v>145050</v>
          </cell>
        </row>
        <row r="2187">
          <cell r="B2187">
            <v>40111</v>
          </cell>
          <cell r="C2187" t="str">
            <v>Okmulgee County</v>
          </cell>
          <cell r="D2187">
            <v>5920</v>
          </cell>
          <cell r="E2187">
            <v>8000</v>
          </cell>
          <cell r="F2187">
            <v>4357</v>
          </cell>
          <cell r="G2187">
            <v>9668</v>
          </cell>
        </row>
        <row r="2188">
          <cell r="B2188">
            <v>40113</v>
          </cell>
          <cell r="C2188" t="str">
            <v>Osage County</v>
          </cell>
          <cell r="D2188">
            <v>6284</v>
          </cell>
          <cell r="E2188">
            <v>13464</v>
          </cell>
          <cell r="F2188">
            <v>6002</v>
          </cell>
          <cell r="G2188">
            <v>14121</v>
          </cell>
        </row>
        <row r="2189">
          <cell r="B2189">
            <v>40115</v>
          </cell>
          <cell r="C2189" t="str">
            <v>Ottawa County</v>
          </cell>
          <cell r="D2189">
            <v>3670</v>
          </cell>
          <cell r="E2189">
            <v>6768</v>
          </cell>
          <cell r="F2189">
            <v>2686</v>
          </cell>
          <cell r="G2189">
            <v>8545</v>
          </cell>
        </row>
        <row r="2190">
          <cell r="B2190">
            <v>40117</v>
          </cell>
          <cell r="C2190" t="str">
            <v>Pawnee County</v>
          </cell>
          <cell r="D2190">
            <v>1919</v>
          </cell>
          <cell r="E2190">
            <v>4698</v>
          </cell>
          <cell r="F2190">
            <v>1363</v>
          </cell>
          <cell r="G2190">
            <v>5267</v>
          </cell>
        </row>
        <row r="2191">
          <cell r="B2191">
            <v>40119</v>
          </cell>
          <cell r="C2191" t="str">
            <v>Payne County</v>
          </cell>
          <cell r="D2191">
            <v>9554</v>
          </cell>
          <cell r="E2191">
            <v>16891</v>
          </cell>
          <cell r="F2191">
            <v>10904</v>
          </cell>
          <cell r="G2191">
            <v>17813</v>
          </cell>
        </row>
        <row r="2192">
          <cell r="B2192">
            <v>40121</v>
          </cell>
          <cell r="C2192" t="str">
            <v>Pittsburg County</v>
          </cell>
          <cell r="D2192">
            <v>5567</v>
          </cell>
          <cell r="E2192">
            <v>12494</v>
          </cell>
          <cell r="F2192">
            <v>3768</v>
          </cell>
          <cell r="G2192">
            <v>13851</v>
          </cell>
        </row>
        <row r="2193">
          <cell r="B2193">
            <v>40123</v>
          </cell>
          <cell r="C2193" t="str">
            <v>Pontotoc County</v>
          </cell>
          <cell r="D2193">
            <v>5139</v>
          </cell>
          <cell r="E2193">
            <v>9662</v>
          </cell>
          <cell r="F2193">
            <v>4117</v>
          </cell>
          <cell r="G2193">
            <v>10805</v>
          </cell>
        </row>
        <row r="2194">
          <cell r="B2194">
            <v>40125</v>
          </cell>
          <cell r="C2194" t="str">
            <v>Pottawatomie County</v>
          </cell>
          <cell r="D2194">
            <v>8196</v>
          </cell>
          <cell r="E2194">
            <v>19076</v>
          </cell>
          <cell r="F2194">
            <v>7275</v>
          </cell>
          <cell r="G2194">
            <v>20240</v>
          </cell>
        </row>
        <row r="2195">
          <cell r="B2195">
            <v>40127</v>
          </cell>
          <cell r="C2195" t="str">
            <v>Pushmataha County</v>
          </cell>
          <cell r="D2195">
            <v>1184</v>
          </cell>
          <cell r="E2195">
            <v>3883</v>
          </cell>
          <cell r="F2195">
            <v>668</v>
          </cell>
          <cell r="G2195">
            <v>4016</v>
          </cell>
        </row>
        <row r="2196">
          <cell r="B2196">
            <v>40129</v>
          </cell>
          <cell r="C2196" t="str">
            <v>Roger Mills County</v>
          </cell>
          <cell r="D2196">
            <v>378</v>
          </cell>
          <cell r="E2196">
            <v>1302</v>
          </cell>
          <cell r="F2196">
            <v>168</v>
          </cell>
          <cell r="G2196">
            <v>1629</v>
          </cell>
        </row>
        <row r="2197">
          <cell r="B2197">
            <v>40131</v>
          </cell>
          <cell r="C2197" t="str">
            <v>Rogers County</v>
          </cell>
          <cell r="D2197">
            <v>9391</v>
          </cell>
          <cell r="E2197">
            <v>36609</v>
          </cell>
          <cell r="F2197">
            <v>9589</v>
          </cell>
          <cell r="G2197">
            <v>34031</v>
          </cell>
        </row>
        <row r="2198">
          <cell r="B2198">
            <v>40133</v>
          </cell>
          <cell r="C2198" t="str">
            <v>Seminole County</v>
          </cell>
          <cell r="D2198">
            <v>3141</v>
          </cell>
          <cell r="E2198">
            <v>4969</v>
          </cell>
          <cell r="F2198">
            <v>2150</v>
          </cell>
          <cell r="G2198">
            <v>6011</v>
          </cell>
        </row>
        <row r="2199">
          <cell r="B2199">
            <v>40135</v>
          </cell>
          <cell r="C2199" t="str">
            <v>Sequoyah County</v>
          </cell>
          <cell r="D2199">
            <v>3838</v>
          </cell>
          <cell r="E2199">
            <v>12095</v>
          </cell>
          <cell r="F2199">
            <v>3035</v>
          </cell>
          <cell r="G2199">
            <v>12113</v>
          </cell>
        </row>
        <row r="2200">
          <cell r="B2200">
            <v>40137</v>
          </cell>
          <cell r="C2200" t="str">
            <v>Stephens County</v>
          </cell>
          <cell r="D2200">
            <v>4801</v>
          </cell>
          <cell r="E2200">
            <v>14604</v>
          </cell>
          <cell r="F2200">
            <v>3154</v>
          </cell>
          <cell r="G2200">
            <v>15560</v>
          </cell>
        </row>
        <row r="2201">
          <cell r="B2201">
            <v>40139</v>
          </cell>
          <cell r="C2201" t="str">
            <v>Texas County</v>
          </cell>
          <cell r="D2201">
            <v>1269</v>
          </cell>
          <cell r="E2201">
            <v>4701</v>
          </cell>
          <cell r="F2201">
            <v>894</v>
          </cell>
          <cell r="G2201">
            <v>4505</v>
          </cell>
        </row>
        <row r="2202">
          <cell r="B2202">
            <v>40141</v>
          </cell>
          <cell r="C2202" t="str">
            <v>Tillman County</v>
          </cell>
          <cell r="D2202">
            <v>936</v>
          </cell>
          <cell r="E2202">
            <v>2044</v>
          </cell>
          <cell r="F2202">
            <v>597</v>
          </cell>
          <cell r="G2202">
            <v>2076</v>
          </cell>
        </row>
        <row r="2203">
          <cell r="B2203">
            <v>40143</v>
          </cell>
          <cell r="C2203" t="str">
            <v>Tulsa County</v>
          </cell>
          <cell r="D2203">
            <v>106538</v>
          </cell>
          <cell r="E2203">
            <v>145780</v>
          </cell>
          <cell r="F2203">
            <v>108996</v>
          </cell>
          <cell r="G2203">
            <v>150574</v>
          </cell>
        </row>
        <row r="2204">
          <cell r="B2204">
            <v>40145</v>
          </cell>
          <cell r="C2204" t="str">
            <v>Wagoner County</v>
          </cell>
          <cell r="D2204">
            <v>8298</v>
          </cell>
          <cell r="E2204">
            <v>28159</v>
          </cell>
          <cell r="F2204">
            <v>8464</v>
          </cell>
          <cell r="G2204">
            <v>26165</v>
          </cell>
        </row>
        <row r="2205">
          <cell r="B2205">
            <v>40147</v>
          </cell>
          <cell r="C2205" t="str">
            <v>Washington County</v>
          </cell>
          <cell r="D2205">
            <v>6130</v>
          </cell>
          <cell r="E2205">
            <v>16081</v>
          </cell>
          <cell r="F2205">
            <v>5790</v>
          </cell>
          <cell r="G2205">
            <v>17076</v>
          </cell>
        </row>
        <row r="2206">
          <cell r="B2206">
            <v>40149</v>
          </cell>
          <cell r="C2206" t="str">
            <v>Washita County</v>
          </cell>
          <cell r="D2206">
            <v>1112</v>
          </cell>
          <cell r="E2206">
            <v>3485</v>
          </cell>
          <cell r="F2206">
            <v>598</v>
          </cell>
          <cell r="G2206">
            <v>4086</v>
          </cell>
        </row>
        <row r="2207">
          <cell r="B2207">
            <v>40151</v>
          </cell>
          <cell r="C2207" t="str">
            <v>Woods County</v>
          </cell>
          <cell r="D2207">
            <v>942</v>
          </cell>
          <cell r="E2207">
            <v>3021</v>
          </cell>
          <cell r="F2207">
            <v>591</v>
          </cell>
          <cell r="G2207">
            <v>2993</v>
          </cell>
        </row>
        <row r="2208">
          <cell r="B2208">
            <v>40153</v>
          </cell>
          <cell r="C2208" t="str">
            <v>Woodward County</v>
          </cell>
          <cell r="D2208">
            <v>1642</v>
          </cell>
          <cell r="E2208">
            <v>6130</v>
          </cell>
          <cell r="F2208">
            <v>1005</v>
          </cell>
          <cell r="G2208">
            <v>6611</v>
          </cell>
        </row>
        <row r="2209">
          <cell r="B2209">
            <v>41001</v>
          </cell>
          <cell r="C2209" t="str">
            <v>Baker County</v>
          </cell>
          <cell r="D2209">
            <v>2497</v>
          </cell>
          <cell r="E2209">
            <v>7288</v>
          </cell>
          <cell r="F2209">
            <v>2346</v>
          </cell>
          <cell r="G2209">
            <v>7352</v>
          </cell>
        </row>
        <row r="2210">
          <cell r="B2210">
            <v>41003</v>
          </cell>
          <cell r="C2210" t="str">
            <v>Benton County</v>
          </cell>
          <cell r="D2210">
            <v>38214</v>
          </cell>
          <cell r="E2210">
            <v>14717</v>
          </cell>
          <cell r="F2210">
            <v>35827</v>
          </cell>
          <cell r="G2210">
            <v>14878</v>
          </cell>
        </row>
        <row r="2211">
          <cell r="B2211">
            <v>41005</v>
          </cell>
          <cell r="C2211" t="str">
            <v>Clackamas County</v>
          </cell>
          <cell r="D2211">
            <v>152237</v>
          </cell>
          <cell r="E2211">
            <v>112204</v>
          </cell>
          <cell r="F2211">
            <v>139043</v>
          </cell>
          <cell r="G2211">
            <v>110509</v>
          </cell>
        </row>
        <row r="2212">
          <cell r="B2212">
            <v>41007</v>
          </cell>
          <cell r="C2212" t="str">
            <v>Clatsop County</v>
          </cell>
          <cell r="D2212">
            <v>12505</v>
          </cell>
          <cell r="E2212">
            <v>9193</v>
          </cell>
          <cell r="F2212">
            <v>12916</v>
          </cell>
          <cell r="G2212">
            <v>10218</v>
          </cell>
        </row>
        <row r="2213">
          <cell r="B2213">
            <v>41009</v>
          </cell>
          <cell r="C2213" t="str">
            <v>Columbia County</v>
          </cell>
          <cell r="D2213">
            <v>13453</v>
          </cell>
          <cell r="E2213">
            <v>19182</v>
          </cell>
          <cell r="F2213">
            <v>13835</v>
          </cell>
          <cell r="G2213">
            <v>17150</v>
          </cell>
        </row>
        <row r="2214">
          <cell r="B2214">
            <v>41011</v>
          </cell>
          <cell r="C2214" t="str">
            <v>Coos County</v>
          </cell>
          <cell r="D2214">
            <v>12573</v>
          </cell>
          <cell r="E2214">
            <v>21737</v>
          </cell>
          <cell r="F2214">
            <v>14243</v>
          </cell>
          <cell r="G2214">
            <v>21829</v>
          </cell>
        </row>
        <row r="2215">
          <cell r="B2215">
            <v>41013</v>
          </cell>
          <cell r="C2215" t="str">
            <v>Crook County</v>
          </cell>
          <cell r="D2215">
            <v>3379</v>
          </cell>
          <cell r="E2215">
            <v>13400</v>
          </cell>
          <cell r="F2215">
            <v>3801</v>
          </cell>
          <cell r="G2215">
            <v>11287</v>
          </cell>
        </row>
        <row r="2216">
          <cell r="B2216">
            <v>41015</v>
          </cell>
          <cell r="C2216" t="str">
            <v>Curry County</v>
          </cell>
          <cell r="D2216">
            <v>5900</v>
          </cell>
          <cell r="E2216">
            <v>8714</v>
          </cell>
          <cell r="F2216">
            <v>6058</v>
          </cell>
          <cell r="G2216">
            <v>8484</v>
          </cell>
        </row>
        <row r="2217">
          <cell r="B2217">
            <v>41017</v>
          </cell>
          <cell r="C2217" t="str">
            <v>Deschutes County</v>
          </cell>
          <cell r="D2217">
            <v>83449</v>
          </cell>
          <cell r="E2217">
            <v>61661</v>
          </cell>
          <cell r="F2217">
            <v>65962</v>
          </cell>
          <cell r="G2217">
            <v>55646</v>
          </cell>
        </row>
        <row r="2218">
          <cell r="B2218">
            <v>41019</v>
          </cell>
          <cell r="C2218" t="str">
            <v>Douglas County</v>
          </cell>
          <cell r="D2218">
            <v>16599</v>
          </cell>
          <cell r="E2218">
            <v>45234</v>
          </cell>
          <cell r="F2218">
            <v>19160</v>
          </cell>
          <cell r="G2218">
            <v>43298</v>
          </cell>
        </row>
        <row r="2219">
          <cell r="B2219">
            <v>41021</v>
          </cell>
          <cell r="C2219" t="str">
            <v>Gilliam County</v>
          </cell>
          <cell r="D2219">
            <v>371</v>
          </cell>
          <cell r="E2219">
            <v>678</v>
          </cell>
          <cell r="F2219">
            <v>324</v>
          </cell>
          <cell r="G2219">
            <v>834</v>
          </cell>
        </row>
        <row r="2220">
          <cell r="B2220">
            <v>41023</v>
          </cell>
          <cell r="C2220" t="str">
            <v>Grant County</v>
          </cell>
          <cell r="D2220">
            <v>1014</v>
          </cell>
          <cell r="E2220">
            <v>3410</v>
          </cell>
          <cell r="F2220">
            <v>929</v>
          </cell>
          <cell r="G2220">
            <v>3545</v>
          </cell>
        </row>
        <row r="2221">
          <cell r="B2221">
            <v>41025</v>
          </cell>
          <cell r="C2221" t="str">
            <v>Harney County</v>
          </cell>
          <cell r="D2221">
            <v>985</v>
          </cell>
          <cell r="E2221">
            <v>3455</v>
          </cell>
          <cell r="F2221">
            <v>894</v>
          </cell>
          <cell r="G2221">
            <v>3475</v>
          </cell>
        </row>
        <row r="2222">
          <cell r="B2222">
            <v>41027</v>
          </cell>
          <cell r="C2222" t="str">
            <v>Hood River County</v>
          </cell>
          <cell r="D2222">
            <v>9948</v>
          </cell>
          <cell r="E2222">
            <v>3513</v>
          </cell>
          <cell r="F2222">
            <v>8764</v>
          </cell>
          <cell r="G2222">
            <v>3955</v>
          </cell>
        </row>
        <row r="2223">
          <cell r="B2223">
            <v>41029</v>
          </cell>
          <cell r="C2223" t="str">
            <v>Jackson County</v>
          </cell>
          <cell r="D2223">
            <v>63309</v>
          </cell>
          <cell r="E2223">
            <v>66250</v>
          </cell>
          <cell r="F2223">
            <v>59478</v>
          </cell>
          <cell r="G2223">
            <v>63869</v>
          </cell>
        </row>
        <row r="2224">
          <cell r="B2224">
            <v>41031</v>
          </cell>
          <cell r="C2224" t="str">
            <v>Jefferson County</v>
          </cell>
          <cell r="D2224">
            <v>4506</v>
          </cell>
          <cell r="E2224">
            <v>8139</v>
          </cell>
          <cell r="F2224">
            <v>4393</v>
          </cell>
          <cell r="G2224">
            <v>7189</v>
          </cell>
        </row>
        <row r="2225">
          <cell r="B2225">
            <v>41033</v>
          </cell>
          <cell r="C2225" t="str">
            <v>Josephine County</v>
          </cell>
          <cell r="D2225">
            <v>18550</v>
          </cell>
          <cell r="E2225">
            <v>33061</v>
          </cell>
          <cell r="F2225">
            <v>18451</v>
          </cell>
          <cell r="G2225">
            <v>31751</v>
          </cell>
        </row>
        <row r="2226">
          <cell r="B2226">
            <v>41035</v>
          </cell>
          <cell r="C2226" t="str">
            <v>Klamath County</v>
          </cell>
          <cell r="D2226">
            <v>7641</v>
          </cell>
          <cell r="E2226">
            <v>25142</v>
          </cell>
          <cell r="F2226">
            <v>10388</v>
          </cell>
          <cell r="G2226">
            <v>25308</v>
          </cell>
        </row>
        <row r="2227">
          <cell r="B2227">
            <v>41037</v>
          </cell>
          <cell r="C2227" t="str">
            <v>Lake County</v>
          </cell>
          <cell r="D2227">
            <v>879</v>
          </cell>
          <cell r="E2227">
            <v>3515</v>
          </cell>
          <cell r="F2227">
            <v>792</v>
          </cell>
          <cell r="G2227">
            <v>3470</v>
          </cell>
        </row>
        <row r="2228">
          <cell r="B2228">
            <v>41039</v>
          </cell>
          <cell r="C2228" t="str">
            <v>Lane County</v>
          </cell>
          <cell r="D2228">
            <v>139181</v>
          </cell>
          <cell r="E2228">
            <v>77713</v>
          </cell>
          <cell r="F2228">
            <v>134366</v>
          </cell>
          <cell r="G2228">
            <v>80336</v>
          </cell>
        </row>
        <row r="2229">
          <cell r="B2229">
            <v>41041</v>
          </cell>
          <cell r="C2229" t="str">
            <v>Lincoln County</v>
          </cell>
          <cell r="D2229">
            <v>18148</v>
          </cell>
          <cell r="E2229">
            <v>12320</v>
          </cell>
          <cell r="F2229">
            <v>17385</v>
          </cell>
          <cell r="G2229">
            <v>12460</v>
          </cell>
        </row>
        <row r="2230">
          <cell r="B2230">
            <v>41043</v>
          </cell>
          <cell r="C2230" t="str">
            <v>Linn County</v>
          </cell>
          <cell r="D2230">
            <v>24347</v>
          </cell>
          <cell r="E2230">
            <v>47478</v>
          </cell>
          <cell r="F2230">
            <v>26512</v>
          </cell>
          <cell r="G2230">
            <v>43486</v>
          </cell>
        </row>
        <row r="2231">
          <cell r="B2231">
            <v>41045</v>
          </cell>
          <cell r="C2231" t="str">
            <v>Malheur County</v>
          </cell>
          <cell r="D2231">
            <v>2696</v>
          </cell>
          <cell r="E2231">
            <v>7691</v>
          </cell>
          <cell r="F2231">
            <v>3260</v>
          </cell>
          <cell r="G2231">
            <v>8187</v>
          </cell>
        </row>
        <row r="2232">
          <cell r="B2232">
            <v>41047</v>
          </cell>
          <cell r="C2232" t="str">
            <v>Marion County</v>
          </cell>
          <cell r="D2232">
            <v>81787</v>
          </cell>
          <cell r="E2232">
            <v>77671</v>
          </cell>
          <cell r="F2232">
            <v>80872</v>
          </cell>
          <cell r="G2232">
            <v>79002</v>
          </cell>
        </row>
        <row r="2233">
          <cell r="B2233">
            <v>41049</v>
          </cell>
          <cell r="C2233" t="str">
            <v>Morrow County</v>
          </cell>
          <cell r="D2233">
            <v>1215</v>
          </cell>
          <cell r="E2233">
            <v>3734</v>
          </cell>
          <cell r="F2233">
            <v>1371</v>
          </cell>
          <cell r="G2233">
            <v>3586</v>
          </cell>
        </row>
        <row r="2234">
          <cell r="B2234">
            <v>41051</v>
          </cell>
          <cell r="C2234" t="str">
            <v>Multnomah County</v>
          </cell>
          <cell r="D2234">
            <v>408798</v>
          </cell>
          <cell r="E2234">
            <v>85979</v>
          </cell>
          <cell r="F2234">
            <v>367249</v>
          </cell>
          <cell r="G2234">
            <v>82995</v>
          </cell>
        </row>
        <row r="2235">
          <cell r="B2235">
            <v>41053</v>
          </cell>
          <cell r="C2235" t="str">
            <v>Polk County</v>
          </cell>
          <cell r="D2235">
            <v>24986</v>
          </cell>
          <cell r="E2235">
            <v>25142</v>
          </cell>
          <cell r="F2235">
            <v>22917</v>
          </cell>
          <cell r="G2235">
            <v>23732</v>
          </cell>
        </row>
        <row r="2236">
          <cell r="B2236">
            <v>41055</v>
          </cell>
          <cell r="C2236" t="str">
            <v>Sherman County</v>
          </cell>
          <cell r="D2236">
            <v>358</v>
          </cell>
          <cell r="E2236">
            <v>756</v>
          </cell>
          <cell r="F2236">
            <v>260</v>
          </cell>
          <cell r="G2236">
            <v>921</v>
          </cell>
        </row>
        <row r="2237">
          <cell r="B2237">
            <v>41057</v>
          </cell>
          <cell r="C2237" t="str">
            <v>Tillamook County</v>
          </cell>
          <cell r="D2237">
            <v>7696</v>
          </cell>
          <cell r="E2237">
            <v>8261</v>
          </cell>
          <cell r="F2237">
            <v>8066</v>
          </cell>
          <cell r="G2237">
            <v>8354</v>
          </cell>
        </row>
        <row r="2238">
          <cell r="B2238">
            <v>41059</v>
          </cell>
          <cell r="C2238" t="str">
            <v>Umatilla County</v>
          </cell>
          <cell r="D2238">
            <v>7876</v>
          </cell>
          <cell r="E2238">
            <v>20992</v>
          </cell>
          <cell r="F2238">
            <v>10707</v>
          </cell>
          <cell r="G2238">
            <v>21270</v>
          </cell>
        </row>
        <row r="2239">
          <cell r="B2239">
            <v>41061</v>
          </cell>
          <cell r="C2239" t="str">
            <v>Union County</v>
          </cell>
          <cell r="D2239">
            <v>4020</v>
          </cell>
          <cell r="E2239">
            <v>10331</v>
          </cell>
          <cell r="F2239">
            <v>4254</v>
          </cell>
          <cell r="G2239">
            <v>10298</v>
          </cell>
        </row>
        <row r="2240">
          <cell r="B2240">
            <v>41063</v>
          </cell>
          <cell r="C2240" t="str">
            <v>Wallowa County</v>
          </cell>
          <cell r="D2240">
            <v>1268</v>
          </cell>
          <cell r="E2240">
            <v>3281</v>
          </cell>
          <cell r="F2240">
            <v>1625</v>
          </cell>
          <cell r="G2240">
            <v>3404</v>
          </cell>
        </row>
        <row r="2241">
          <cell r="B2241">
            <v>41065</v>
          </cell>
          <cell r="C2241" t="str">
            <v>Wasco County</v>
          </cell>
          <cell r="D2241">
            <v>5092</v>
          </cell>
          <cell r="E2241">
            <v>5942</v>
          </cell>
          <cell r="F2241">
            <v>6604</v>
          </cell>
          <cell r="G2241">
            <v>7035</v>
          </cell>
        </row>
        <row r="2242">
          <cell r="B2242">
            <v>41067</v>
          </cell>
          <cell r="C2242" t="str">
            <v>Washington County</v>
          </cell>
          <cell r="D2242">
            <v>247049</v>
          </cell>
          <cell r="E2242">
            <v>97831</v>
          </cell>
          <cell r="F2242">
            <v>209940</v>
          </cell>
          <cell r="G2242">
            <v>99073</v>
          </cell>
        </row>
        <row r="2243">
          <cell r="B2243">
            <v>41069</v>
          </cell>
          <cell r="C2243" t="str">
            <v>Wheeler County</v>
          </cell>
          <cell r="D2243">
            <v>243</v>
          </cell>
          <cell r="E2243">
            <v>597</v>
          </cell>
          <cell r="F2243">
            <v>217</v>
          </cell>
          <cell r="G2243">
            <v>711</v>
          </cell>
        </row>
        <row r="2244">
          <cell r="B2244">
            <v>41071</v>
          </cell>
          <cell r="C2244" t="str">
            <v>Yamhill County</v>
          </cell>
          <cell r="D2244">
            <v>29705</v>
          </cell>
          <cell r="E2244">
            <v>31515</v>
          </cell>
          <cell r="F2244">
            <v>27174</v>
          </cell>
          <cell r="G2244">
            <v>29551</v>
          </cell>
        </row>
        <row r="2245">
          <cell r="B2245">
            <v>42001</v>
          </cell>
          <cell r="C2245" t="str">
            <v>Adams County</v>
          </cell>
          <cell r="D2245">
            <v>17931</v>
          </cell>
          <cell r="E2245">
            <v>41454</v>
          </cell>
          <cell r="F2245">
            <v>18207</v>
          </cell>
          <cell r="G2245">
            <v>37523</v>
          </cell>
        </row>
        <row r="2246">
          <cell r="B2246">
            <v>42003</v>
          </cell>
          <cell r="C2246" t="str">
            <v>Allegheny County</v>
          </cell>
          <cell r="D2246">
            <v>386983</v>
          </cell>
          <cell r="E2246">
            <v>269521</v>
          </cell>
          <cell r="F2246">
            <v>430759</v>
          </cell>
          <cell r="G2246">
            <v>282913</v>
          </cell>
        </row>
        <row r="2247">
          <cell r="B2247">
            <v>42005</v>
          </cell>
          <cell r="C2247" t="str">
            <v>Armstrong County</v>
          </cell>
          <cell r="D2247">
            <v>9995</v>
          </cell>
          <cell r="E2247">
            <v>25788</v>
          </cell>
          <cell r="F2247">
            <v>8457</v>
          </cell>
          <cell r="G2247">
            <v>27489</v>
          </cell>
        </row>
        <row r="2248">
          <cell r="B2248">
            <v>42007</v>
          </cell>
          <cell r="C2248" t="str">
            <v>Beaver County</v>
          </cell>
          <cell r="D2248">
            <v>40898</v>
          </cell>
          <cell r="E2248">
            <v>51147</v>
          </cell>
          <cell r="F2248">
            <v>38122</v>
          </cell>
          <cell r="G2248">
            <v>54759</v>
          </cell>
        </row>
        <row r="2249">
          <cell r="B2249">
            <v>42009</v>
          </cell>
          <cell r="C2249" t="str">
            <v>Bedford County</v>
          </cell>
          <cell r="D2249">
            <v>5424</v>
          </cell>
          <cell r="E2249">
            <v>24394</v>
          </cell>
          <cell r="F2249">
            <v>4367</v>
          </cell>
          <cell r="G2249">
            <v>23025</v>
          </cell>
        </row>
        <row r="2250">
          <cell r="B2250">
            <v>42011</v>
          </cell>
          <cell r="C2250" t="str">
            <v>Berks County</v>
          </cell>
          <cell r="D2250">
            <v>88588</v>
          </cell>
          <cell r="E2250">
            <v>107261</v>
          </cell>
          <cell r="F2250">
            <v>92895</v>
          </cell>
          <cell r="G2250">
            <v>109736</v>
          </cell>
        </row>
        <row r="2251">
          <cell r="B2251">
            <v>42013</v>
          </cell>
          <cell r="C2251" t="str">
            <v>Blair County</v>
          </cell>
          <cell r="D2251">
            <v>16541</v>
          </cell>
          <cell r="E2251">
            <v>40832</v>
          </cell>
          <cell r="F2251">
            <v>17636</v>
          </cell>
          <cell r="G2251">
            <v>45306</v>
          </cell>
        </row>
        <row r="2252">
          <cell r="B2252">
            <v>42015</v>
          </cell>
          <cell r="C2252" t="str">
            <v>Bradford County</v>
          </cell>
          <cell r="D2252">
            <v>7591</v>
          </cell>
          <cell r="E2252">
            <v>18344</v>
          </cell>
          <cell r="F2252">
            <v>8046</v>
          </cell>
          <cell r="G2252">
            <v>21600</v>
          </cell>
        </row>
        <row r="2253">
          <cell r="B2253">
            <v>42017</v>
          </cell>
          <cell r="C2253" t="str">
            <v>Bucks County</v>
          </cell>
          <cell r="D2253">
            <v>217814</v>
          </cell>
          <cell r="E2253">
            <v>189953</v>
          </cell>
          <cell r="F2253">
            <v>204712</v>
          </cell>
          <cell r="G2253">
            <v>187367</v>
          </cell>
        </row>
        <row r="2254">
          <cell r="B2254">
            <v>42019</v>
          </cell>
          <cell r="C2254" t="str">
            <v>Butler County</v>
          </cell>
          <cell r="D2254">
            <v>32543</v>
          </cell>
          <cell r="E2254">
            <v>81165</v>
          </cell>
          <cell r="F2254">
            <v>37508</v>
          </cell>
          <cell r="G2254">
            <v>74359</v>
          </cell>
        </row>
        <row r="2255">
          <cell r="B2255">
            <v>42021</v>
          </cell>
          <cell r="C2255" t="str">
            <v>Cambria County</v>
          </cell>
          <cell r="D2255">
            <v>23718</v>
          </cell>
          <cell r="E2255">
            <v>42724</v>
          </cell>
          <cell r="F2255">
            <v>21730</v>
          </cell>
          <cell r="G2255">
            <v>48085</v>
          </cell>
        </row>
        <row r="2256">
          <cell r="B2256">
            <v>42023</v>
          </cell>
          <cell r="C2256" t="str">
            <v>Cameron County</v>
          </cell>
          <cell r="D2256">
            <v>741</v>
          </cell>
          <cell r="E2256">
            <v>1617</v>
          </cell>
          <cell r="F2256">
            <v>634</v>
          </cell>
          <cell r="G2256">
            <v>1771</v>
          </cell>
        </row>
        <row r="2257">
          <cell r="B2257">
            <v>42025</v>
          </cell>
          <cell r="C2257" t="str">
            <v>Carbon County</v>
          </cell>
          <cell r="D2257">
            <v>10689</v>
          </cell>
          <cell r="E2257">
            <v>22792</v>
          </cell>
          <cell r="F2257">
            <v>11212</v>
          </cell>
          <cell r="G2257">
            <v>21984</v>
          </cell>
        </row>
        <row r="2258">
          <cell r="B2258">
            <v>42027</v>
          </cell>
          <cell r="C2258" t="str">
            <v>Centre County</v>
          </cell>
          <cell r="D2258">
            <v>40298</v>
          </cell>
          <cell r="E2258">
            <v>36099</v>
          </cell>
          <cell r="F2258">
            <v>40055</v>
          </cell>
          <cell r="G2258">
            <v>36372</v>
          </cell>
        </row>
        <row r="2259">
          <cell r="B2259">
            <v>42029</v>
          </cell>
          <cell r="C2259" t="str">
            <v>Chester County</v>
          </cell>
          <cell r="D2259">
            <v>208711</v>
          </cell>
          <cell r="E2259">
            <v>129281</v>
          </cell>
          <cell r="F2259">
            <v>182372</v>
          </cell>
          <cell r="G2259">
            <v>128565</v>
          </cell>
        </row>
        <row r="2260">
          <cell r="B2260">
            <v>42031</v>
          </cell>
          <cell r="C2260" t="str">
            <v>Clarion County</v>
          </cell>
          <cell r="D2260">
            <v>5751</v>
          </cell>
          <cell r="E2260">
            <v>13291</v>
          </cell>
          <cell r="F2260">
            <v>4678</v>
          </cell>
          <cell r="G2260">
            <v>14578</v>
          </cell>
        </row>
        <row r="2261">
          <cell r="B2261">
            <v>42033</v>
          </cell>
          <cell r="C2261" t="str">
            <v>Clearfield County</v>
          </cell>
          <cell r="D2261">
            <v>11399</v>
          </cell>
          <cell r="E2261">
            <v>28159</v>
          </cell>
          <cell r="F2261">
            <v>9673</v>
          </cell>
          <cell r="G2261">
            <v>29203</v>
          </cell>
        </row>
        <row r="2262">
          <cell r="B2262">
            <v>42035</v>
          </cell>
          <cell r="C2262" t="str">
            <v>Clinton County</v>
          </cell>
          <cell r="D2262">
            <v>5816</v>
          </cell>
          <cell r="E2262">
            <v>9436</v>
          </cell>
          <cell r="F2262">
            <v>5502</v>
          </cell>
          <cell r="G2262">
            <v>11902</v>
          </cell>
        </row>
        <row r="2263">
          <cell r="B2263">
            <v>42037</v>
          </cell>
          <cell r="C2263" t="str">
            <v>Columbia County</v>
          </cell>
          <cell r="D2263">
            <v>9746</v>
          </cell>
          <cell r="E2263">
            <v>16931</v>
          </cell>
          <cell r="F2263">
            <v>10532</v>
          </cell>
          <cell r="G2263">
            <v>20098</v>
          </cell>
        </row>
        <row r="2264">
          <cell r="B2264">
            <v>42039</v>
          </cell>
          <cell r="C2264" t="str">
            <v>Crawford County</v>
          </cell>
          <cell r="D2264">
            <v>13295</v>
          </cell>
          <cell r="E2264">
            <v>26125</v>
          </cell>
          <cell r="F2264">
            <v>12924</v>
          </cell>
          <cell r="G2264">
            <v>28559</v>
          </cell>
        </row>
        <row r="2265">
          <cell r="B2265">
            <v>42041</v>
          </cell>
          <cell r="C2265" t="str">
            <v>Cumberland County</v>
          </cell>
          <cell r="D2265">
            <v>67052</v>
          </cell>
          <cell r="E2265">
            <v>79296</v>
          </cell>
          <cell r="F2265">
            <v>62245</v>
          </cell>
          <cell r="G2265">
            <v>77212</v>
          </cell>
        </row>
        <row r="2266">
          <cell r="B2266">
            <v>42043</v>
          </cell>
          <cell r="C2266" t="str">
            <v>Dauphin County</v>
          </cell>
          <cell r="D2266">
            <v>81091</v>
          </cell>
          <cell r="E2266">
            <v>58405</v>
          </cell>
          <cell r="F2266">
            <v>78983</v>
          </cell>
          <cell r="G2266">
            <v>66408</v>
          </cell>
        </row>
        <row r="2267">
          <cell r="B2267">
            <v>42045</v>
          </cell>
          <cell r="C2267" t="str">
            <v>Delaware County</v>
          </cell>
          <cell r="D2267">
            <v>209485</v>
          </cell>
          <cell r="E2267">
            <v>120995</v>
          </cell>
          <cell r="F2267">
            <v>206423</v>
          </cell>
          <cell r="G2267">
            <v>118532</v>
          </cell>
        </row>
        <row r="2268">
          <cell r="B2268">
            <v>42047</v>
          </cell>
          <cell r="C2268" t="str">
            <v>Elk County</v>
          </cell>
          <cell r="D2268">
            <v>5149</v>
          </cell>
          <cell r="E2268">
            <v>10697</v>
          </cell>
          <cell r="F2268">
            <v>4522</v>
          </cell>
          <cell r="G2268">
            <v>12140</v>
          </cell>
        </row>
        <row r="2269">
          <cell r="B2269">
            <v>42049</v>
          </cell>
          <cell r="C2269" t="str">
            <v>Erie County</v>
          </cell>
          <cell r="D2269">
            <v>61927</v>
          </cell>
          <cell r="E2269">
            <v>54150</v>
          </cell>
          <cell r="F2269">
            <v>68286</v>
          </cell>
          <cell r="G2269">
            <v>66869</v>
          </cell>
        </row>
        <row r="2270">
          <cell r="B2270">
            <v>42051</v>
          </cell>
          <cell r="C2270" t="str">
            <v>Fayette County</v>
          </cell>
          <cell r="D2270">
            <v>22694</v>
          </cell>
          <cell r="E2270">
            <v>39656</v>
          </cell>
          <cell r="F2270">
            <v>20444</v>
          </cell>
          <cell r="G2270">
            <v>41227</v>
          </cell>
        </row>
        <row r="2271">
          <cell r="B2271">
            <v>42053</v>
          </cell>
          <cell r="C2271" t="str">
            <v>Forest County</v>
          </cell>
          <cell r="D2271">
            <v>874</v>
          </cell>
          <cell r="E2271">
            <v>1595</v>
          </cell>
          <cell r="F2271">
            <v>728</v>
          </cell>
          <cell r="G2271">
            <v>1882</v>
          </cell>
        </row>
        <row r="2272">
          <cell r="B2272">
            <v>42055</v>
          </cell>
          <cell r="C2272" t="str">
            <v>Franklin County</v>
          </cell>
          <cell r="D2272">
            <v>19231</v>
          </cell>
          <cell r="E2272">
            <v>62567</v>
          </cell>
          <cell r="F2272">
            <v>22422</v>
          </cell>
          <cell r="G2272">
            <v>57245</v>
          </cell>
        </row>
        <row r="2273">
          <cell r="B2273">
            <v>42057</v>
          </cell>
          <cell r="C2273" t="str">
            <v>Fulton County</v>
          </cell>
          <cell r="D2273">
            <v>1356</v>
          </cell>
          <cell r="E2273">
            <v>7621</v>
          </cell>
          <cell r="F2273">
            <v>1085</v>
          </cell>
          <cell r="G2273">
            <v>6824</v>
          </cell>
        </row>
        <row r="2274">
          <cell r="B2274">
            <v>42059</v>
          </cell>
          <cell r="C2274" t="str">
            <v>Greene County</v>
          </cell>
          <cell r="D2274">
            <v>5765</v>
          </cell>
          <cell r="E2274">
            <v>12157</v>
          </cell>
          <cell r="F2274">
            <v>4911</v>
          </cell>
          <cell r="G2274">
            <v>12579</v>
          </cell>
        </row>
        <row r="2275">
          <cell r="B2275">
            <v>42061</v>
          </cell>
          <cell r="C2275" t="str">
            <v>Huntingdon County</v>
          </cell>
          <cell r="D2275">
            <v>5183</v>
          </cell>
          <cell r="E2275">
            <v>16878</v>
          </cell>
          <cell r="F2275">
            <v>5445</v>
          </cell>
          <cell r="G2275">
            <v>17061</v>
          </cell>
        </row>
        <row r="2276">
          <cell r="B2276">
            <v>42063</v>
          </cell>
          <cell r="C2276" t="str">
            <v>Indiana County</v>
          </cell>
          <cell r="D2276">
            <v>14119</v>
          </cell>
          <cell r="E2276">
            <v>27177</v>
          </cell>
          <cell r="F2276">
            <v>12634</v>
          </cell>
          <cell r="G2276">
            <v>28089</v>
          </cell>
        </row>
        <row r="2277">
          <cell r="B2277">
            <v>42065</v>
          </cell>
          <cell r="C2277" t="str">
            <v>Jefferson County</v>
          </cell>
          <cell r="D2277">
            <v>5265</v>
          </cell>
          <cell r="E2277">
            <v>15815</v>
          </cell>
          <cell r="F2277">
            <v>4527</v>
          </cell>
          <cell r="G2277">
            <v>17960</v>
          </cell>
        </row>
        <row r="2278">
          <cell r="B2278">
            <v>42067</v>
          </cell>
          <cell r="C2278" t="str">
            <v>Juniata County</v>
          </cell>
          <cell r="D2278">
            <v>2727</v>
          </cell>
          <cell r="E2278">
            <v>10372</v>
          </cell>
          <cell r="F2278">
            <v>2253</v>
          </cell>
          <cell r="G2278">
            <v>9649</v>
          </cell>
        </row>
        <row r="2279">
          <cell r="B2279">
            <v>42069</v>
          </cell>
          <cell r="C2279" t="str">
            <v>Lackawanna County</v>
          </cell>
          <cell r="D2279">
            <v>58853</v>
          </cell>
          <cell r="E2279">
            <v>44216</v>
          </cell>
          <cell r="F2279">
            <v>61991</v>
          </cell>
          <cell r="G2279">
            <v>52334</v>
          </cell>
        </row>
        <row r="2280">
          <cell r="B2280">
            <v>42071</v>
          </cell>
          <cell r="C2280" t="str">
            <v>Lancaster County</v>
          </cell>
          <cell r="D2280">
            <v>123866</v>
          </cell>
          <cell r="E2280">
            <v>163994</v>
          </cell>
          <cell r="F2280">
            <v>115847</v>
          </cell>
          <cell r="G2280">
            <v>160209</v>
          </cell>
        </row>
        <row r="2281">
          <cell r="B2281">
            <v>42073</v>
          </cell>
          <cell r="C2281" t="str">
            <v>Lawrence County</v>
          </cell>
          <cell r="D2281">
            <v>18130</v>
          </cell>
          <cell r="E2281">
            <v>26559</v>
          </cell>
          <cell r="F2281">
            <v>15978</v>
          </cell>
          <cell r="G2281">
            <v>29597</v>
          </cell>
        </row>
        <row r="2282">
          <cell r="B2282">
            <v>42075</v>
          </cell>
          <cell r="C2282" t="str">
            <v>Lebanon County</v>
          </cell>
          <cell r="D2282">
            <v>22837</v>
          </cell>
          <cell r="E2282">
            <v>48941</v>
          </cell>
          <cell r="F2282">
            <v>23932</v>
          </cell>
          <cell r="G2282">
            <v>46731</v>
          </cell>
        </row>
        <row r="2283">
          <cell r="B2283">
            <v>42077</v>
          </cell>
          <cell r="C2283" t="str">
            <v>Lehigh County</v>
          </cell>
          <cell r="D2283">
            <v>99415</v>
          </cell>
          <cell r="E2283">
            <v>76918</v>
          </cell>
          <cell r="F2283">
            <v>98288</v>
          </cell>
          <cell r="G2283">
            <v>84259</v>
          </cell>
        </row>
        <row r="2284">
          <cell r="B2284">
            <v>42079</v>
          </cell>
          <cell r="C2284" t="str">
            <v>Luzerne County</v>
          </cell>
          <cell r="D2284">
            <v>64176</v>
          </cell>
          <cell r="E2284">
            <v>70368</v>
          </cell>
          <cell r="F2284">
            <v>64873</v>
          </cell>
          <cell r="G2284">
            <v>86929</v>
          </cell>
        </row>
        <row r="2285">
          <cell r="B2285">
            <v>42081</v>
          </cell>
          <cell r="C2285" t="str">
            <v>Lycoming County</v>
          </cell>
          <cell r="D2285">
            <v>15946</v>
          </cell>
          <cell r="E2285">
            <v>37525</v>
          </cell>
          <cell r="F2285">
            <v>16971</v>
          </cell>
          <cell r="G2285">
            <v>41462</v>
          </cell>
        </row>
        <row r="2286">
          <cell r="B2286">
            <v>42083</v>
          </cell>
          <cell r="C2286" t="str">
            <v>McKean County</v>
          </cell>
          <cell r="D2286">
            <v>5453</v>
          </cell>
          <cell r="E2286">
            <v>10576</v>
          </cell>
          <cell r="F2286">
            <v>5098</v>
          </cell>
          <cell r="G2286">
            <v>14083</v>
          </cell>
        </row>
        <row r="2287">
          <cell r="B2287">
            <v>42085</v>
          </cell>
          <cell r="C2287" t="str">
            <v>Mercer County</v>
          </cell>
          <cell r="D2287">
            <v>23236</v>
          </cell>
          <cell r="E2287">
            <v>30610</v>
          </cell>
          <cell r="F2287">
            <v>21067</v>
          </cell>
          <cell r="G2287">
            <v>36143</v>
          </cell>
        </row>
        <row r="2288">
          <cell r="B2288">
            <v>42087</v>
          </cell>
          <cell r="C2288" t="str">
            <v>Mifflin County</v>
          </cell>
          <cell r="D2288">
            <v>5143</v>
          </cell>
          <cell r="E2288">
            <v>16618</v>
          </cell>
          <cell r="F2288">
            <v>4603</v>
          </cell>
          <cell r="G2288">
            <v>16670</v>
          </cell>
        </row>
        <row r="2289">
          <cell r="B2289">
            <v>42089</v>
          </cell>
          <cell r="C2289" t="str">
            <v>Monroe County</v>
          </cell>
          <cell r="D2289">
            <v>47973</v>
          </cell>
          <cell r="E2289">
            <v>42522</v>
          </cell>
          <cell r="F2289">
            <v>44060</v>
          </cell>
          <cell r="G2289">
            <v>38726</v>
          </cell>
        </row>
        <row r="2290">
          <cell r="B2290">
            <v>42091</v>
          </cell>
          <cell r="C2290" t="str">
            <v>Montgomery County</v>
          </cell>
          <cell r="D2290">
            <v>351338</v>
          </cell>
          <cell r="E2290">
            <v>168686</v>
          </cell>
          <cell r="F2290">
            <v>319511</v>
          </cell>
          <cell r="G2290">
            <v>185460</v>
          </cell>
        </row>
        <row r="2291">
          <cell r="B2291">
            <v>42093</v>
          </cell>
          <cell r="C2291" t="str">
            <v>Montour County</v>
          </cell>
          <cell r="D2291">
            <v>3109</v>
          </cell>
          <cell r="E2291">
            <v>5277</v>
          </cell>
          <cell r="F2291">
            <v>3771</v>
          </cell>
          <cell r="G2291">
            <v>5844</v>
          </cell>
        </row>
        <row r="2292">
          <cell r="B2292">
            <v>42095</v>
          </cell>
          <cell r="C2292" t="str">
            <v>Northampton County</v>
          </cell>
          <cell r="D2292">
            <v>84503</v>
          </cell>
          <cell r="E2292">
            <v>87224</v>
          </cell>
          <cell r="F2292">
            <v>85087</v>
          </cell>
          <cell r="G2292">
            <v>83854</v>
          </cell>
        </row>
        <row r="2293">
          <cell r="B2293">
            <v>42097</v>
          </cell>
          <cell r="C2293" t="str">
            <v>Northumberland County</v>
          </cell>
          <cell r="D2293">
            <v>13406</v>
          </cell>
          <cell r="E2293">
            <v>22545</v>
          </cell>
          <cell r="F2293">
            <v>12677</v>
          </cell>
          <cell r="G2293">
            <v>28952</v>
          </cell>
        </row>
        <row r="2294">
          <cell r="B2294">
            <v>42099</v>
          </cell>
          <cell r="C2294" t="str">
            <v>Perry County</v>
          </cell>
          <cell r="D2294">
            <v>4916</v>
          </cell>
          <cell r="E2294">
            <v>19822</v>
          </cell>
          <cell r="F2294">
            <v>5950</v>
          </cell>
          <cell r="G2294">
            <v>18293</v>
          </cell>
        </row>
        <row r="2295">
          <cell r="B2295">
            <v>42101</v>
          </cell>
          <cell r="C2295" t="str">
            <v>Philadelphia County</v>
          </cell>
          <cell r="D2295">
            <v>565325</v>
          </cell>
          <cell r="E2295">
            <v>134913</v>
          </cell>
          <cell r="F2295">
            <v>603790</v>
          </cell>
          <cell r="G2295">
            <v>132740</v>
          </cell>
        </row>
        <row r="2296">
          <cell r="B2296">
            <v>42103</v>
          </cell>
          <cell r="C2296" t="str">
            <v>Pike County</v>
          </cell>
          <cell r="D2296">
            <v>14141</v>
          </cell>
          <cell r="E2296">
            <v>22207</v>
          </cell>
          <cell r="F2296">
            <v>13019</v>
          </cell>
          <cell r="G2296">
            <v>19213</v>
          </cell>
        </row>
        <row r="2297">
          <cell r="B2297">
            <v>42105</v>
          </cell>
          <cell r="C2297" t="str">
            <v>Potter County</v>
          </cell>
          <cell r="D2297">
            <v>2047</v>
          </cell>
          <cell r="E2297">
            <v>6749</v>
          </cell>
          <cell r="F2297">
            <v>1726</v>
          </cell>
          <cell r="G2297">
            <v>7239</v>
          </cell>
        </row>
        <row r="2298">
          <cell r="B2298">
            <v>42107</v>
          </cell>
          <cell r="C2298" t="str">
            <v>Schuylkill County</v>
          </cell>
          <cell r="D2298">
            <v>22284</v>
          </cell>
          <cell r="E2298">
            <v>38828</v>
          </cell>
          <cell r="F2298">
            <v>20727</v>
          </cell>
          <cell r="G2298">
            <v>48871</v>
          </cell>
        </row>
        <row r="2299">
          <cell r="B2299">
            <v>42109</v>
          </cell>
          <cell r="C2299" t="str">
            <v>Snyder County</v>
          </cell>
          <cell r="D2299">
            <v>4369</v>
          </cell>
          <cell r="E2299">
            <v>14190</v>
          </cell>
          <cell r="F2299">
            <v>4910</v>
          </cell>
          <cell r="G2299">
            <v>13983</v>
          </cell>
        </row>
        <row r="2300">
          <cell r="B2300">
            <v>42111</v>
          </cell>
          <cell r="C2300" t="str">
            <v>Somerset County</v>
          </cell>
          <cell r="D2300">
            <v>10327</v>
          </cell>
          <cell r="E2300">
            <v>31748</v>
          </cell>
          <cell r="F2300">
            <v>8654</v>
          </cell>
          <cell r="G2300">
            <v>31466</v>
          </cell>
        </row>
        <row r="2301">
          <cell r="B2301">
            <v>42113</v>
          </cell>
          <cell r="C2301" t="str">
            <v>Sullivan County</v>
          </cell>
          <cell r="D2301">
            <v>1029</v>
          </cell>
          <cell r="E2301">
            <v>2384</v>
          </cell>
          <cell r="F2301">
            <v>921</v>
          </cell>
          <cell r="G2301">
            <v>2619</v>
          </cell>
        </row>
        <row r="2302">
          <cell r="B2302">
            <v>42115</v>
          </cell>
          <cell r="C2302" t="str">
            <v>Susquehanna County</v>
          </cell>
          <cell r="D2302">
            <v>6011</v>
          </cell>
          <cell r="E2302">
            <v>14426</v>
          </cell>
          <cell r="F2302">
            <v>6236</v>
          </cell>
          <cell r="G2302">
            <v>15207</v>
          </cell>
        </row>
        <row r="2303">
          <cell r="B2303">
            <v>42117</v>
          </cell>
          <cell r="C2303" t="str">
            <v>Tioga County</v>
          </cell>
          <cell r="D2303">
            <v>4869</v>
          </cell>
          <cell r="E2303">
            <v>14383</v>
          </cell>
          <cell r="F2303">
            <v>4955</v>
          </cell>
          <cell r="G2303">
            <v>15742</v>
          </cell>
        </row>
        <row r="2304">
          <cell r="B2304">
            <v>42119</v>
          </cell>
          <cell r="C2304" t="str">
            <v>Union County</v>
          </cell>
          <cell r="D2304">
            <v>7292</v>
          </cell>
          <cell r="E2304">
            <v>12521</v>
          </cell>
          <cell r="F2304">
            <v>7475</v>
          </cell>
          <cell r="G2304">
            <v>12356</v>
          </cell>
        </row>
        <row r="2305">
          <cell r="B2305">
            <v>42121</v>
          </cell>
          <cell r="C2305" t="str">
            <v>Venango County</v>
          </cell>
          <cell r="D2305">
            <v>8350</v>
          </cell>
          <cell r="E2305">
            <v>14740</v>
          </cell>
          <cell r="F2305">
            <v>7585</v>
          </cell>
          <cell r="G2305">
            <v>18569</v>
          </cell>
        </row>
        <row r="2306">
          <cell r="B2306">
            <v>42123</v>
          </cell>
          <cell r="C2306" t="str">
            <v>Warren County</v>
          </cell>
          <cell r="D2306">
            <v>6878</v>
          </cell>
          <cell r="E2306">
            <v>11025</v>
          </cell>
          <cell r="F2306">
            <v>6066</v>
          </cell>
          <cell r="G2306">
            <v>14237</v>
          </cell>
        </row>
        <row r="2307">
          <cell r="B2307">
            <v>42125</v>
          </cell>
          <cell r="C2307" t="str">
            <v>Washington County</v>
          </cell>
          <cell r="D2307">
            <v>45274</v>
          </cell>
          <cell r="E2307">
            <v>75614</v>
          </cell>
          <cell r="F2307">
            <v>45088</v>
          </cell>
          <cell r="G2307">
            <v>72080</v>
          </cell>
        </row>
        <row r="2308">
          <cell r="B2308">
            <v>42127</v>
          </cell>
          <cell r="C2308" t="str">
            <v>Wayne County</v>
          </cell>
          <cell r="D2308">
            <v>8905</v>
          </cell>
          <cell r="E2308">
            <v>20174</v>
          </cell>
          <cell r="F2308">
            <v>9191</v>
          </cell>
          <cell r="G2308">
            <v>18637</v>
          </cell>
        </row>
        <row r="2309">
          <cell r="B2309">
            <v>42129</v>
          </cell>
          <cell r="C2309" t="str">
            <v>Westmoreland County</v>
          </cell>
          <cell r="D2309">
            <v>72503</v>
          </cell>
          <cell r="E2309">
            <v>133699</v>
          </cell>
          <cell r="F2309">
            <v>72129</v>
          </cell>
          <cell r="G2309">
            <v>130218</v>
          </cell>
        </row>
        <row r="2310">
          <cell r="B2310">
            <v>42131</v>
          </cell>
          <cell r="C2310" t="str">
            <v>Wyoming County</v>
          </cell>
          <cell r="D2310">
            <v>4353</v>
          </cell>
          <cell r="E2310">
            <v>8916</v>
          </cell>
          <cell r="F2310">
            <v>4704</v>
          </cell>
          <cell r="G2310">
            <v>9936</v>
          </cell>
        </row>
        <row r="2311">
          <cell r="B2311">
            <v>42133</v>
          </cell>
          <cell r="C2311" t="str">
            <v>York County</v>
          </cell>
          <cell r="D2311">
            <v>85874</v>
          </cell>
          <cell r="E2311">
            <v>157035</v>
          </cell>
          <cell r="F2311">
            <v>88114</v>
          </cell>
          <cell r="G2311">
            <v>146733</v>
          </cell>
        </row>
        <row r="2312">
          <cell r="B2312">
            <v>44001</v>
          </cell>
          <cell r="C2312" t="str">
            <v>Bristol County</v>
          </cell>
          <cell r="D2312">
            <v>17731</v>
          </cell>
          <cell r="E2312">
            <v>9298</v>
          </cell>
          <cell r="F2312">
            <v>18050</v>
          </cell>
          <cell r="G2312">
            <v>9745</v>
          </cell>
        </row>
        <row r="2313">
          <cell r="B2313">
            <v>44003</v>
          </cell>
          <cell r="C2313" t="str">
            <v>Kent County</v>
          </cell>
          <cell r="D2313">
            <v>43543</v>
          </cell>
          <cell r="E2313">
            <v>36309</v>
          </cell>
          <cell r="F2313">
            <v>49113</v>
          </cell>
          <cell r="G2313">
            <v>42001</v>
          </cell>
        </row>
        <row r="2314">
          <cell r="B2314">
            <v>44005</v>
          </cell>
          <cell r="C2314" t="str">
            <v>Newport County</v>
          </cell>
          <cell r="D2314">
            <v>29080</v>
          </cell>
          <cell r="E2314">
            <v>15143</v>
          </cell>
          <cell r="F2314">
            <v>29486</v>
          </cell>
          <cell r="G2314">
            <v>15722</v>
          </cell>
        </row>
        <row r="2315">
          <cell r="B2315">
            <v>44007</v>
          </cell>
          <cell r="C2315" t="str">
            <v>Providence County</v>
          </cell>
          <cell r="D2315">
            <v>156844</v>
          </cell>
          <cell r="E2315">
            <v>89578</v>
          </cell>
          <cell r="F2315">
            <v>165012</v>
          </cell>
          <cell r="G2315">
            <v>102551</v>
          </cell>
        </row>
        <row r="2316">
          <cell r="B2316">
            <v>44009</v>
          </cell>
          <cell r="C2316" t="str">
            <v>Washington County</v>
          </cell>
          <cell r="D2316">
            <v>34866</v>
          </cell>
          <cell r="E2316">
            <v>26214</v>
          </cell>
          <cell r="F2316">
            <v>44549</v>
          </cell>
          <cell r="G2316">
            <v>29818</v>
          </cell>
        </row>
        <row r="2317">
          <cell r="B2317">
            <v>45001</v>
          </cell>
          <cell r="C2317" t="str">
            <v>Abbeville County</v>
          </cell>
          <cell r="D2317">
            <v>3843</v>
          </cell>
          <cell r="E2317">
            <v>8615</v>
          </cell>
          <cell r="F2317">
            <v>4101</v>
          </cell>
          <cell r="G2317">
            <v>8215</v>
          </cell>
        </row>
        <row r="2318">
          <cell r="B2318">
            <v>45003</v>
          </cell>
          <cell r="C2318" t="str">
            <v>Aiken County</v>
          </cell>
          <cell r="D2318">
            <v>34424</v>
          </cell>
          <cell r="E2318">
            <v>53960</v>
          </cell>
          <cell r="F2318">
            <v>32275</v>
          </cell>
          <cell r="G2318">
            <v>51589</v>
          </cell>
        </row>
        <row r="2319">
          <cell r="B2319">
            <v>45005</v>
          </cell>
          <cell r="C2319" t="str">
            <v>Allendale County</v>
          </cell>
          <cell r="D2319">
            <v>2672</v>
          </cell>
          <cell r="E2319">
            <v>1122</v>
          </cell>
          <cell r="F2319">
            <v>2718</v>
          </cell>
          <cell r="G2319">
            <v>835</v>
          </cell>
        </row>
        <row r="2320">
          <cell r="B2320">
            <v>45007</v>
          </cell>
          <cell r="C2320" t="str">
            <v>Anderson County</v>
          </cell>
          <cell r="D2320">
            <v>24984</v>
          </cell>
          <cell r="E2320">
            <v>74200</v>
          </cell>
          <cell r="F2320">
            <v>27169</v>
          </cell>
          <cell r="G2320">
            <v>67565</v>
          </cell>
        </row>
        <row r="2321">
          <cell r="B2321">
            <v>45009</v>
          </cell>
          <cell r="C2321" t="str">
            <v>Bamberg County</v>
          </cell>
          <cell r="D2321">
            <v>3973</v>
          </cell>
          <cell r="E2321">
            <v>2097</v>
          </cell>
          <cell r="F2321">
            <v>4010</v>
          </cell>
          <cell r="G2321">
            <v>2417</v>
          </cell>
        </row>
        <row r="2322">
          <cell r="B2322">
            <v>45011</v>
          </cell>
          <cell r="C2322" t="str">
            <v>Barnwell County</v>
          </cell>
          <cell r="D2322">
            <v>4572</v>
          </cell>
          <cell r="E2322">
            <v>4740</v>
          </cell>
          <cell r="F2322">
            <v>4720</v>
          </cell>
          <cell r="G2322">
            <v>5492</v>
          </cell>
        </row>
        <row r="2323">
          <cell r="B2323">
            <v>45013</v>
          </cell>
          <cell r="C2323" t="str">
            <v>Beaufort County</v>
          </cell>
          <cell r="D2323">
            <v>51003</v>
          </cell>
          <cell r="E2323">
            <v>60105</v>
          </cell>
          <cell r="F2323">
            <v>43419</v>
          </cell>
          <cell r="G2323">
            <v>53194</v>
          </cell>
        </row>
        <row r="2324">
          <cell r="B2324">
            <v>45015</v>
          </cell>
          <cell r="C2324" t="str">
            <v>Berkeley County</v>
          </cell>
          <cell r="D2324">
            <v>55305</v>
          </cell>
          <cell r="E2324">
            <v>67010</v>
          </cell>
          <cell r="F2324">
            <v>45223</v>
          </cell>
          <cell r="G2324">
            <v>57397</v>
          </cell>
        </row>
        <row r="2325">
          <cell r="B2325">
            <v>45017</v>
          </cell>
          <cell r="C2325" t="str">
            <v>Calhoun County</v>
          </cell>
          <cell r="D2325">
            <v>3978</v>
          </cell>
          <cell r="E2325">
            <v>4321</v>
          </cell>
          <cell r="F2325">
            <v>3905</v>
          </cell>
          <cell r="G2325">
            <v>4305</v>
          </cell>
        </row>
        <row r="2326">
          <cell r="B2326">
            <v>45019</v>
          </cell>
          <cell r="C2326" t="str">
            <v>Charleston County</v>
          </cell>
          <cell r="D2326">
            <v>142236</v>
          </cell>
          <cell r="E2326">
            <v>96980</v>
          </cell>
          <cell r="F2326">
            <v>121485</v>
          </cell>
          <cell r="G2326">
            <v>93297</v>
          </cell>
        </row>
        <row r="2327">
          <cell r="B2327">
            <v>45021</v>
          </cell>
          <cell r="C2327" t="str">
            <v>Cherokee County</v>
          </cell>
          <cell r="D2327">
            <v>6206</v>
          </cell>
          <cell r="E2327">
            <v>18707</v>
          </cell>
          <cell r="F2327">
            <v>6983</v>
          </cell>
          <cell r="G2327">
            <v>18043</v>
          </cell>
        </row>
        <row r="2328">
          <cell r="B2328">
            <v>45023</v>
          </cell>
          <cell r="C2328" t="str">
            <v>Chester County</v>
          </cell>
          <cell r="D2328">
            <v>6642</v>
          </cell>
          <cell r="E2328">
            <v>8823</v>
          </cell>
          <cell r="F2328">
            <v>6941</v>
          </cell>
          <cell r="G2328">
            <v>8660</v>
          </cell>
        </row>
        <row r="2329">
          <cell r="B2329">
            <v>45025</v>
          </cell>
          <cell r="C2329" t="str">
            <v>Chesterfield County</v>
          </cell>
          <cell r="D2329">
            <v>6875</v>
          </cell>
          <cell r="E2329">
            <v>11686</v>
          </cell>
          <cell r="F2329">
            <v>7431</v>
          </cell>
          <cell r="G2329">
            <v>11297</v>
          </cell>
        </row>
        <row r="2330">
          <cell r="B2330">
            <v>45027</v>
          </cell>
          <cell r="C2330" t="str">
            <v>Clarendon County</v>
          </cell>
          <cell r="D2330">
            <v>8177</v>
          </cell>
          <cell r="E2330">
            <v>8434</v>
          </cell>
          <cell r="F2330">
            <v>8250</v>
          </cell>
          <cell r="G2330">
            <v>8361</v>
          </cell>
        </row>
        <row r="2331">
          <cell r="B2331">
            <v>45029</v>
          </cell>
          <cell r="C2331" t="str">
            <v>Colleton County</v>
          </cell>
          <cell r="D2331">
            <v>8648</v>
          </cell>
          <cell r="E2331">
            <v>10033</v>
          </cell>
          <cell r="F2331">
            <v>8602</v>
          </cell>
          <cell r="G2331">
            <v>10440</v>
          </cell>
        </row>
        <row r="2332">
          <cell r="B2332">
            <v>45031</v>
          </cell>
          <cell r="C2332" t="str">
            <v>Darlington County</v>
          </cell>
          <cell r="D2332">
            <v>15308</v>
          </cell>
          <cell r="E2332">
            <v>15575</v>
          </cell>
          <cell r="F2332">
            <v>15220</v>
          </cell>
          <cell r="G2332">
            <v>16832</v>
          </cell>
        </row>
        <row r="2333">
          <cell r="B2333">
            <v>45033</v>
          </cell>
          <cell r="C2333" t="str">
            <v>Dillon County</v>
          </cell>
          <cell r="D2333">
            <v>6017</v>
          </cell>
          <cell r="E2333">
            <v>5989</v>
          </cell>
          <cell r="F2333">
            <v>6436</v>
          </cell>
          <cell r="G2333">
            <v>6582</v>
          </cell>
        </row>
        <row r="2334">
          <cell r="B2334">
            <v>45035</v>
          </cell>
          <cell r="C2334" t="str">
            <v>Dorchester County</v>
          </cell>
          <cell r="D2334">
            <v>40330</v>
          </cell>
          <cell r="E2334">
            <v>46983</v>
          </cell>
          <cell r="F2334">
            <v>33824</v>
          </cell>
          <cell r="G2334">
            <v>41913</v>
          </cell>
        </row>
        <row r="2335">
          <cell r="B2335">
            <v>45037</v>
          </cell>
          <cell r="C2335" t="str">
            <v>Edgefield County</v>
          </cell>
          <cell r="D2335">
            <v>4984</v>
          </cell>
          <cell r="E2335">
            <v>8822</v>
          </cell>
          <cell r="F2335">
            <v>4953</v>
          </cell>
          <cell r="G2335">
            <v>8184</v>
          </cell>
        </row>
        <row r="2336">
          <cell r="B2336">
            <v>45039</v>
          </cell>
          <cell r="C2336" t="str">
            <v>Fairfield County</v>
          </cell>
          <cell r="D2336">
            <v>7436</v>
          </cell>
          <cell r="E2336">
            <v>4614</v>
          </cell>
          <cell r="F2336">
            <v>7382</v>
          </cell>
          <cell r="G2336">
            <v>4625</v>
          </cell>
        </row>
        <row r="2337">
          <cell r="B2337">
            <v>45041</v>
          </cell>
          <cell r="C2337" t="str">
            <v>Florence County</v>
          </cell>
          <cell r="D2337">
            <v>32459</v>
          </cell>
          <cell r="E2337">
            <v>32295</v>
          </cell>
          <cell r="F2337">
            <v>31153</v>
          </cell>
          <cell r="G2337">
            <v>32615</v>
          </cell>
        </row>
        <row r="2338">
          <cell r="B2338">
            <v>45043</v>
          </cell>
          <cell r="C2338" t="str">
            <v>Georgetown County</v>
          </cell>
          <cell r="D2338">
            <v>16694</v>
          </cell>
          <cell r="E2338">
            <v>22523</v>
          </cell>
          <cell r="F2338">
            <v>15822</v>
          </cell>
          <cell r="G2338">
            <v>20487</v>
          </cell>
        </row>
        <row r="2339">
          <cell r="B2339">
            <v>45045</v>
          </cell>
          <cell r="C2339" t="str">
            <v>Greenville County</v>
          </cell>
          <cell r="D2339">
            <v>117076</v>
          </cell>
          <cell r="E2339">
            <v>162630</v>
          </cell>
          <cell r="F2339">
            <v>103030</v>
          </cell>
          <cell r="G2339">
            <v>150021</v>
          </cell>
        </row>
        <row r="2340">
          <cell r="B2340">
            <v>45047</v>
          </cell>
          <cell r="C2340" t="str">
            <v>Greenwood County</v>
          </cell>
          <cell r="D2340">
            <v>11347</v>
          </cell>
          <cell r="E2340">
            <v>19702</v>
          </cell>
          <cell r="F2340">
            <v>12145</v>
          </cell>
          <cell r="G2340">
            <v>19431</v>
          </cell>
        </row>
        <row r="2341">
          <cell r="B2341">
            <v>45049</v>
          </cell>
          <cell r="C2341" t="str">
            <v>Hampton County</v>
          </cell>
          <cell r="D2341">
            <v>5314</v>
          </cell>
          <cell r="E2341">
            <v>3393</v>
          </cell>
          <cell r="F2341">
            <v>5323</v>
          </cell>
          <cell r="G2341">
            <v>3906</v>
          </cell>
        </row>
        <row r="2342">
          <cell r="B2342">
            <v>45051</v>
          </cell>
          <cell r="C2342" t="str">
            <v>Horry County</v>
          </cell>
          <cell r="D2342">
            <v>68042</v>
          </cell>
          <cell r="E2342">
            <v>150393</v>
          </cell>
          <cell r="F2342">
            <v>59180</v>
          </cell>
          <cell r="G2342">
            <v>118821</v>
          </cell>
        </row>
        <row r="2343">
          <cell r="B2343">
            <v>45053</v>
          </cell>
          <cell r="C2343" t="str">
            <v>Jasper County</v>
          </cell>
          <cell r="D2343">
            <v>7426</v>
          </cell>
          <cell r="E2343">
            <v>8112</v>
          </cell>
          <cell r="F2343">
            <v>7185</v>
          </cell>
          <cell r="G2343">
            <v>7078</v>
          </cell>
        </row>
        <row r="2344">
          <cell r="B2344">
            <v>45055</v>
          </cell>
          <cell r="C2344" t="str">
            <v>Kershaw County</v>
          </cell>
          <cell r="D2344">
            <v>13267</v>
          </cell>
          <cell r="E2344">
            <v>21870</v>
          </cell>
          <cell r="F2344">
            <v>12699</v>
          </cell>
          <cell r="G2344">
            <v>20471</v>
          </cell>
        </row>
        <row r="2345">
          <cell r="B2345">
            <v>45057</v>
          </cell>
          <cell r="C2345" t="str">
            <v>Lancaster County</v>
          </cell>
          <cell r="D2345">
            <v>20476</v>
          </cell>
          <cell r="E2345">
            <v>36261</v>
          </cell>
          <cell r="F2345">
            <v>18937</v>
          </cell>
          <cell r="G2345">
            <v>30312</v>
          </cell>
        </row>
        <row r="2346">
          <cell r="B2346">
            <v>45059</v>
          </cell>
          <cell r="C2346" t="str">
            <v>Laurens County</v>
          </cell>
          <cell r="D2346">
            <v>9848</v>
          </cell>
          <cell r="E2346">
            <v>21054</v>
          </cell>
          <cell r="F2346">
            <v>10159</v>
          </cell>
          <cell r="G2346">
            <v>20004</v>
          </cell>
        </row>
        <row r="2347">
          <cell r="B2347">
            <v>45061</v>
          </cell>
          <cell r="C2347" t="str">
            <v>Lee County</v>
          </cell>
          <cell r="D2347">
            <v>5249</v>
          </cell>
          <cell r="E2347">
            <v>2734</v>
          </cell>
          <cell r="F2347">
            <v>5329</v>
          </cell>
          <cell r="G2347">
            <v>3008</v>
          </cell>
        </row>
        <row r="2348">
          <cell r="B2348">
            <v>45063</v>
          </cell>
          <cell r="C2348" t="str">
            <v>Lexington County</v>
          </cell>
          <cell r="D2348">
            <v>56288</v>
          </cell>
          <cell r="E2348">
            <v>99607</v>
          </cell>
          <cell r="F2348">
            <v>49301</v>
          </cell>
          <cell r="G2348">
            <v>92817</v>
          </cell>
        </row>
        <row r="2349">
          <cell r="B2349">
            <v>45065</v>
          </cell>
          <cell r="C2349" t="str">
            <v>McCormick County</v>
          </cell>
          <cell r="D2349">
            <v>2433</v>
          </cell>
          <cell r="E2349">
            <v>2517</v>
          </cell>
          <cell r="F2349">
            <v>2687</v>
          </cell>
          <cell r="G2349">
            <v>2958</v>
          </cell>
        </row>
        <row r="2350">
          <cell r="B2350">
            <v>45067</v>
          </cell>
          <cell r="C2350" t="str">
            <v>Marion County</v>
          </cell>
          <cell r="D2350">
            <v>8786</v>
          </cell>
          <cell r="E2350">
            <v>4916</v>
          </cell>
          <cell r="F2350">
            <v>8872</v>
          </cell>
          <cell r="G2350">
            <v>5711</v>
          </cell>
        </row>
        <row r="2351">
          <cell r="B2351">
            <v>45069</v>
          </cell>
          <cell r="C2351" t="str">
            <v>Marlboro County</v>
          </cell>
          <cell r="D2351">
            <v>5351</v>
          </cell>
          <cell r="E2351">
            <v>4033</v>
          </cell>
          <cell r="F2351">
            <v>6290</v>
          </cell>
          <cell r="G2351">
            <v>5044</v>
          </cell>
        </row>
        <row r="2352">
          <cell r="B2352">
            <v>45071</v>
          </cell>
          <cell r="C2352" t="str">
            <v>Newberry County</v>
          </cell>
          <cell r="D2352">
            <v>6621</v>
          </cell>
          <cell r="E2352">
            <v>10809</v>
          </cell>
          <cell r="F2352">
            <v>6958</v>
          </cell>
          <cell r="G2352">
            <v>11443</v>
          </cell>
        </row>
        <row r="2353">
          <cell r="B2353">
            <v>45073</v>
          </cell>
          <cell r="C2353" t="str">
            <v>Oconee County</v>
          </cell>
          <cell r="D2353">
            <v>8903</v>
          </cell>
          <cell r="E2353">
            <v>33305</v>
          </cell>
          <cell r="F2353">
            <v>10414</v>
          </cell>
          <cell r="G2353">
            <v>29698</v>
          </cell>
        </row>
        <row r="2354">
          <cell r="B2354">
            <v>45075</v>
          </cell>
          <cell r="C2354" t="str">
            <v>Orangeburg County</v>
          </cell>
          <cell r="D2354">
            <v>27768</v>
          </cell>
          <cell r="E2354">
            <v>11938</v>
          </cell>
          <cell r="F2354">
            <v>27295</v>
          </cell>
          <cell r="G2354">
            <v>13603</v>
          </cell>
        </row>
        <row r="2355">
          <cell r="B2355">
            <v>45077</v>
          </cell>
          <cell r="C2355" t="str">
            <v>Pickens County</v>
          </cell>
          <cell r="D2355">
            <v>13246</v>
          </cell>
          <cell r="E2355">
            <v>47059</v>
          </cell>
          <cell r="F2355">
            <v>13645</v>
          </cell>
          <cell r="G2355">
            <v>42907</v>
          </cell>
        </row>
        <row r="2356">
          <cell r="B2356">
            <v>45079</v>
          </cell>
          <cell r="C2356" t="str">
            <v>Richland County</v>
          </cell>
          <cell r="D2356">
            <v>147564</v>
          </cell>
          <cell r="E2356">
            <v>56307</v>
          </cell>
          <cell r="F2356">
            <v>132570</v>
          </cell>
          <cell r="G2356">
            <v>58313</v>
          </cell>
        </row>
        <row r="2357">
          <cell r="B2357">
            <v>45081</v>
          </cell>
          <cell r="C2357" t="str">
            <v>Saluda County</v>
          </cell>
          <cell r="D2357">
            <v>2880</v>
          </cell>
          <cell r="E2357">
            <v>6155</v>
          </cell>
          <cell r="F2357">
            <v>2963</v>
          </cell>
          <cell r="G2357">
            <v>6210</v>
          </cell>
        </row>
        <row r="2358">
          <cell r="B2358">
            <v>45083</v>
          </cell>
          <cell r="C2358" t="str">
            <v>Spartanburg County</v>
          </cell>
          <cell r="D2358">
            <v>54296</v>
          </cell>
          <cell r="E2358">
            <v>101874</v>
          </cell>
          <cell r="F2358">
            <v>52926</v>
          </cell>
          <cell r="G2358">
            <v>93560</v>
          </cell>
        </row>
        <row r="2359">
          <cell r="B2359">
            <v>45085</v>
          </cell>
          <cell r="C2359" t="str">
            <v>Sumter County</v>
          </cell>
          <cell r="D2359">
            <v>28848</v>
          </cell>
          <cell r="E2359">
            <v>21101</v>
          </cell>
          <cell r="F2359">
            <v>27379</v>
          </cell>
          <cell r="G2359">
            <v>21000</v>
          </cell>
        </row>
        <row r="2360">
          <cell r="B2360">
            <v>45087</v>
          </cell>
          <cell r="C2360" t="str">
            <v>Union County</v>
          </cell>
          <cell r="D2360">
            <v>4826</v>
          </cell>
          <cell r="E2360">
            <v>6344</v>
          </cell>
          <cell r="F2360">
            <v>4935</v>
          </cell>
          <cell r="G2360">
            <v>8183</v>
          </cell>
        </row>
        <row r="2361">
          <cell r="B2361">
            <v>45089</v>
          </cell>
          <cell r="C2361" t="str">
            <v>Williamsburg County</v>
          </cell>
          <cell r="D2361">
            <v>10079</v>
          </cell>
          <cell r="E2361">
            <v>5091</v>
          </cell>
          <cell r="F2361">
            <v>10289</v>
          </cell>
          <cell r="G2361">
            <v>5532</v>
          </cell>
        </row>
        <row r="2362">
          <cell r="B2362">
            <v>45091</v>
          </cell>
          <cell r="C2362" t="str">
            <v>York County</v>
          </cell>
          <cell r="D2362">
            <v>71848</v>
          </cell>
          <cell r="E2362">
            <v>96854</v>
          </cell>
          <cell r="F2362">
            <v>59008</v>
          </cell>
          <cell r="G2362">
            <v>82727</v>
          </cell>
        </row>
        <row r="2363">
          <cell r="B2363">
            <v>46003</v>
          </cell>
          <cell r="C2363" t="str">
            <v>Aurora County</v>
          </cell>
          <cell r="D2363">
            <v>377</v>
          </cell>
          <cell r="E2363">
            <v>937</v>
          </cell>
          <cell r="F2363">
            <v>317</v>
          </cell>
          <cell r="G2363">
            <v>1052</v>
          </cell>
        </row>
        <row r="2364">
          <cell r="B2364">
            <v>46005</v>
          </cell>
          <cell r="C2364" t="str">
            <v>Beadle County</v>
          </cell>
          <cell r="D2364">
            <v>2443</v>
          </cell>
          <cell r="E2364">
            <v>4642</v>
          </cell>
          <cell r="F2364">
            <v>2107</v>
          </cell>
          <cell r="G2364">
            <v>4808</v>
          </cell>
        </row>
        <row r="2365">
          <cell r="B2365">
            <v>46007</v>
          </cell>
          <cell r="C2365" t="str">
            <v>Bennett County</v>
          </cell>
          <cell r="D2365">
            <v>507</v>
          </cell>
          <cell r="E2365">
            <v>692</v>
          </cell>
          <cell r="F2365">
            <v>466</v>
          </cell>
          <cell r="G2365">
            <v>694</v>
          </cell>
        </row>
        <row r="2366">
          <cell r="B2366">
            <v>46009</v>
          </cell>
          <cell r="C2366" t="str">
            <v>Bon Homme County</v>
          </cell>
          <cell r="D2366">
            <v>899</v>
          </cell>
          <cell r="E2366">
            <v>2040</v>
          </cell>
          <cell r="F2366">
            <v>721</v>
          </cell>
          <cell r="G2366">
            <v>2235</v>
          </cell>
        </row>
        <row r="2367">
          <cell r="B2367">
            <v>46011</v>
          </cell>
          <cell r="C2367" t="str">
            <v>Brookings County</v>
          </cell>
          <cell r="D2367">
            <v>5568</v>
          </cell>
          <cell r="E2367">
            <v>7316</v>
          </cell>
          <cell r="F2367">
            <v>6110</v>
          </cell>
          <cell r="G2367">
            <v>8000</v>
          </cell>
        </row>
        <row r="2368">
          <cell r="B2368">
            <v>46013</v>
          </cell>
          <cell r="C2368" t="str">
            <v>Brown County</v>
          </cell>
          <cell r="D2368">
            <v>7477</v>
          </cell>
          <cell r="E2368">
            <v>9493</v>
          </cell>
          <cell r="F2368">
            <v>6538</v>
          </cell>
          <cell r="G2368">
            <v>10580</v>
          </cell>
        </row>
        <row r="2369">
          <cell r="B2369">
            <v>46015</v>
          </cell>
          <cell r="C2369" t="str">
            <v>Brule County</v>
          </cell>
          <cell r="D2369">
            <v>769</v>
          </cell>
          <cell r="E2369">
            <v>1524</v>
          </cell>
          <cell r="F2369">
            <v>673</v>
          </cell>
          <cell r="G2369">
            <v>1750</v>
          </cell>
        </row>
        <row r="2370">
          <cell r="B2370">
            <v>46017</v>
          </cell>
          <cell r="C2370" t="str">
            <v>Buffalo County</v>
          </cell>
          <cell r="D2370">
            <v>347</v>
          </cell>
          <cell r="E2370">
            <v>184</v>
          </cell>
          <cell r="F2370">
            <v>352</v>
          </cell>
          <cell r="G2370">
            <v>183</v>
          </cell>
        </row>
        <row r="2371">
          <cell r="B2371">
            <v>46019</v>
          </cell>
          <cell r="C2371" t="str">
            <v>Butte County</v>
          </cell>
          <cell r="D2371">
            <v>1058</v>
          </cell>
          <cell r="E2371">
            <v>3504</v>
          </cell>
          <cell r="F2371">
            <v>939</v>
          </cell>
          <cell r="G2371">
            <v>3731</v>
          </cell>
        </row>
        <row r="2372">
          <cell r="B2372">
            <v>46021</v>
          </cell>
          <cell r="C2372" t="str">
            <v>Campbell County</v>
          </cell>
          <cell r="D2372">
            <v>186</v>
          </cell>
          <cell r="E2372">
            <v>755</v>
          </cell>
          <cell r="F2372">
            <v>117</v>
          </cell>
          <cell r="G2372">
            <v>747</v>
          </cell>
        </row>
        <row r="2373">
          <cell r="B2373">
            <v>46023</v>
          </cell>
          <cell r="C2373" t="str">
            <v>Charles Mix County</v>
          </cell>
          <cell r="D2373">
            <v>1412</v>
          </cell>
          <cell r="E2373">
            <v>2220</v>
          </cell>
          <cell r="F2373">
            <v>1177</v>
          </cell>
          <cell r="G2373">
            <v>2552</v>
          </cell>
        </row>
        <row r="2374">
          <cell r="B2374">
            <v>46025</v>
          </cell>
          <cell r="C2374" t="str">
            <v>Clark County</v>
          </cell>
          <cell r="D2374">
            <v>519</v>
          </cell>
          <cell r="E2374">
            <v>1337</v>
          </cell>
          <cell r="F2374">
            <v>437</v>
          </cell>
          <cell r="G2374">
            <v>1373</v>
          </cell>
        </row>
        <row r="2375">
          <cell r="B2375">
            <v>46027</v>
          </cell>
          <cell r="C2375" t="str">
            <v>Clay County</v>
          </cell>
          <cell r="D2375">
            <v>2914</v>
          </cell>
          <cell r="E2375">
            <v>2390</v>
          </cell>
          <cell r="F2375">
            <v>3083</v>
          </cell>
          <cell r="G2375">
            <v>2456</v>
          </cell>
        </row>
        <row r="2376">
          <cell r="B2376">
            <v>46029</v>
          </cell>
          <cell r="C2376" t="str">
            <v>Codington County</v>
          </cell>
          <cell r="D2376">
            <v>4260</v>
          </cell>
          <cell r="E2376">
            <v>8719</v>
          </cell>
          <cell r="F2376">
            <v>3837</v>
          </cell>
          <cell r="G2376">
            <v>8958</v>
          </cell>
        </row>
        <row r="2377">
          <cell r="B2377">
            <v>46031</v>
          </cell>
          <cell r="C2377" t="str">
            <v>Corson County</v>
          </cell>
          <cell r="D2377">
            <v>683</v>
          </cell>
          <cell r="E2377">
            <v>660</v>
          </cell>
          <cell r="F2377">
            <v>622</v>
          </cell>
          <cell r="G2377">
            <v>647</v>
          </cell>
        </row>
        <row r="2378">
          <cell r="B2378">
            <v>46033</v>
          </cell>
          <cell r="C2378" t="str">
            <v>Custer County</v>
          </cell>
          <cell r="D2378">
            <v>1315</v>
          </cell>
          <cell r="E2378">
            <v>4097</v>
          </cell>
          <cell r="F2378">
            <v>1522</v>
          </cell>
          <cell r="G2378">
            <v>3852</v>
          </cell>
        </row>
        <row r="2379">
          <cell r="B2379">
            <v>46035</v>
          </cell>
          <cell r="C2379" t="str">
            <v>Davison County</v>
          </cell>
          <cell r="D2379">
            <v>2991</v>
          </cell>
          <cell r="E2379">
            <v>5132</v>
          </cell>
          <cell r="F2379">
            <v>2648</v>
          </cell>
          <cell r="G2379">
            <v>5613</v>
          </cell>
        </row>
        <row r="2380">
          <cell r="B2380">
            <v>46037</v>
          </cell>
          <cell r="C2380" t="str">
            <v>Day County</v>
          </cell>
          <cell r="D2380">
            <v>1153</v>
          </cell>
          <cell r="E2380">
            <v>1758</v>
          </cell>
          <cell r="F2380">
            <v>1052</v>
          </cell>
          <cell r="G2380">
            <v>1869</v>
          </cell>
        </row>
        <row r="2381">
          <cell r="B2381">
            <v>46039</v>
          </cell>
          <cell r="C2381" t="str">
            <v>Deuel County</v>
          </cell>
          <cell r="D2381">
            <v>837</v>
          </cell>
          <cell r="E2381">
            <v>1398</v>
          </cell>
          <cell r="F2381">
            <v>609</v>
          </cell>
          <cell r="G2381">
            <v>1699</v>
          </cell>
        </row>
        <row r="2382">
          <cell r="B2382">
            <v>46041</v>
          </cell>
          <cell r="C2382" t="str">
            <v>Dewey County</v>
          </cell>
          <cell r="D2382">
            <v>1038</v>
          </cell>
          <cell r="E2382">
            <v>794</v>
          </cell>
          <cell r="F2382">
            <v>1131</v>
          </cell>
          <cell r="G2382">
            <v>790</v>
          </cell>
        </row>
        <row r="2383">
          <cell r="B2383">
            <v>46043</v>
          </cell>
          <cell r="C2383" t="str">
            <v>Douglas County</v>
          </cell>
          <cell r="D2383">
            <v>389</v>
          </cell>
          <cell r="E2383">
            <v>1418</v>
          </cell>
          <cell r="F2383">
            <v>216</v>
          </cell>
          <cell r="G2383">
            <v>1468</v>
          </cell>
        </row>
        <row r="2384">
          <cell r="B2384">
            <v>46045</v>
          </cell>
          <cell r="C2384" t="str">
            <v>Edmunds County</v>
          </cell>
          <cell r="D2384">
            <v>504</v>
          </cell>
          <cell r="E2384">
            <v>1432</v>
          </cell>
          <cell r="F2384">
            <v>417</v>
          </cell>
          <cell r="G2384">
            <v>1538</v>
          </cell>
        </row>
        <row r="2385">
          <cell r="B2385">
            <v>46047</v>
          </cell>
          <cell r="C2385" t="str">
            <v>Fall River County</v>
          </cell>
          <cell r="D2385">
            <v>1217</v>
          </cell>
          <cell r="E2385">
            <v>2523</v>
          </cell>
          <cell r="F2385">
            <v>1053</v>
          </cell>
          <cell r="G2385">
            <v>2878</v>
          </cell>
        </row>
        <row r="2386">
          <cell r="B2386">
            <v>46049</v>
          </cell>
          <cell r="C2386" t="str">
            <v>Faulk County</v>
          </cell>
          <cell r="D2386">
            <v>240</v>
          </cell>
          <cell r="E2386">
            <v>923</v>
          </cell>
          <cell r="F2386">
            <v>198</v>
          </cell>
          <cell r="G2386">
            <v>964</v>
          </cell>
        </row>
        <row r="2387">
          <cell r="B2387">
            <v>46051</v>
          </cell>
          <cell r="C2387" t="str">
            <v>Grant County</v>
          </cell>
          <cell r="D2387">
            <v>1305</v>
          </cell>
          <cell r="E2387">
            <v>2283</v>
          </cell>
          <cell r="F2387">
            <v>1056</v>
          </cell>
          <cell r="G2387">
            <v>2618</v>
          </cell>
        </row>
        <row r="2388">
          <cell r="B2388">
            <v>46053</v>
          </cell>
          <cell r="C2388" t="str">
            <v>Gregory County</v>
          </cell>
          <cell r="D2388">
            <v>538</v>
          </cell>
          <cell r="E2388">
            <v>1637</v>
          </cell>
          <cell r="F2388">
            <v>455</v>
          </cell>
          <cell r="G2388">
            <v>1771</v>
          </cell>
        </row>
        <row r="2389">
          <cell r="B2389">
            <v>46055</v>
          </cell>
          <cell r="C2389" t="str">
            <v>Haakon County</v>
          </cell>
          <cell r="D2389">
            <v>142</v>
          </cell>
          <cell r="E2389">
            <v>957</v>
          </cell>
          <cell r="F2389">
            <v>105</v>
          </cell>
          <cell r="G2389">
            <v>1026</v>
          </cell>
        </row>
        <row r="2390">
          <cell r="B2390">
            <v>46057</v>
          </cell>
          <cell r="C2390" t="str">
            <v>Hamlin County</v>
          </cell>
          <cell r="D2390">
            <v>842</v>
          </cell>
          <cell r="E2390">
            <v>2026</v>
          </cell>
          <cell r="F2390">
            <v>647</v>
          </cell>
          <cell r="G2390">
            <v>2372</v>
          </cell>
        </row>
        <row r="2391">
          <cell r="B2391">
            <v>46059</v>
          </cell>
          <cell r="C2391" t="str">
            <v>Hand County</v>
          </cell>
          <cell r="D2391">
            <v>442</v>
          </cell>
          <cell r="E2391">
            <v>1455</v>
          </cell>
          <cell r="F2391">
            <v>373</v>
          </cell>
          <cell r="G2391">
            <v>1433</v>
          </cell>
        </row>
        <row r="2392">
          <cell r="B2392">
            <v>46061</v>
          </cell>
          <cell r="C2392" t="str">
            <v>Hanson County</v>
          </cell>
          <cell r="D2392">
            <v>624</v>
          </cell>
          <cell r="E2392">
            <v>1797</v>
          </cell>
          <cell r="F2392">
            <v>557</v>
          </cell>
          <cell r="G2392">
            <v>1793</v>
          </cell>
        </row>
        <row r="2393">
          <cell r="B2393">
            <v>46063</v>
          </cell>
          <cell r="C2393" t="str">
            <v>Harding County</v>
          </cell>
          <cell r="D2393">
            <v>89</v>
          </cell>
          <cell r="E2393">
            <v>629</v>
          </cell>
          <cell r="F2393">
            <v>49</v>
          </cell>
          <cell r="G2393">
            <v>748</v>
          </cell>
        </row>
        <row r="2394">
          <cell r="B2394">
            <v>46065</v>
          </cell>
          <cell r="C2394" t="str">
            <v>Hughes County</v>
          </cell>
          <cell r="D2394">
            <v>2577</v>
          </cell>
          <cell r="E2394">
            <v>5455</v>
          </cell>
          <cell r="F2394">
            <v>2953</v>
          </cell>
          <cell r="G2394">
            <v>5522</v>
          </cell>
        </row>
        <row r="2395">
          <cell r="B2395">
            <v>46067</v>
          </cell>
          <cell r="C2395" t="str">
            <v>Hutchinson County</v>
          </cell>
          <cell r="D2395">
            <v>1008</v>
          </cell>
          <cell r="E2395">
            <v>2828</v>
          </cell>
          <cell r="F2395">
            <v>762</v>
          </cell>
          <cell r="G2395">
            <v>2944</v>
          </cell>
        </row>
        <row r="2396">
          <cell r="B2396">
            <v>46069</v>
          </cell>
          <cell r="C2396" t="str">
            <v>Hyde County</v>
          </cell>
          <cell r="D2396">
            <v>158</v>
          </cell>
          <cell r="E2396">
            <v>580</v>
          </cell>
          <cell r="F2396">
            <v>136</v>
          </cell>
          <cell r="G2396">
            <v>564</v>
          </cell>
        </row>
        <row r="2397">
          <cell r="B2397">
            <v>46071</v>
          </cell>
          <cell r="C2397" t="str">
            <v>Jackson County</v>
          </cell>
          <cell r="D2397">
            <v>375</v>
          </cell>
          <cell r="E2397">
            <v>707</v>
          </cell>
          <cell r="F2397">
            <v>359</v>
          </cell>
          <cell r="G2397">
            <v>738</v>
          </cell>
        </row>
        <row r="2398">
          <cell r="B2398">
            <v>46073</v>
          </cell>
          <cell r="C2398" t="str">
            <v>Jerauld County</v>
          </cell>
          <cell r="D2398">
            <v>306</v>
          </cell>
          <cell r="E2398">
            <v>717</v>
          </cell>
          <cell r="F2398">
            <v>270</v>
          </cell>
          <cell r="G2398">
            <v>721</v>
          </cell>
        </row>
        <row r="2399">
          <cell r="B2399">
            <v>46075</v>
          </cell>
          <cell r="C2399" t="str">
            <v>Jones County</v>
          </cell>
          <cell r="D2399">
            <v>101</v>
          </cell>
          <cell r="E2399">
            <v>522</v>
          </cell>
          <cell r="F2399">
            <v>90</v>
          </cell>
          <cell r="G2399">
            <v>498</v>
          </cell>
        </row>
        <row r="2400">
          <cell r="B2400">
            <v>46077</v>
          </cell>
          <cell r="C2400" t="str">
            <v>Kingsbury County</v>
          </cell>
          <cell r="D2400">
            <v>950</v>
          </cell>
          <cell r="E2400">
            <v>1819</v>
          </cell>
          <cell r="F2400">
            <v>819</v>
          </cell>
          <cell r="G2400">
            <v>1904</v>
          </cell>
        </row>
        <row r="2401">
          <cell r="B2401">
            <v>46079</v>
          </cell>
          <cell r="C2401" t="str">
            <v>Lake County</v>
          </cell>
          <cell r="D2401">
            <v>2617</v>
          </cell>
          <cell r="E2401">
            <v>3342</v>
          </cell>
          <cell r="F2401">
            <v>2068</v>
          </cell>
          <cell r="G2401">
            <v>3681</v>
          </cell>
        </row>
        <row r="2402">
          <cell r="B2402">
            <v>46081</v>
          </cell>
          <cell r="C2402" t="str">
            <v>Lawrence County</v>
          </cell>
          <cell r="D2402">
            <v>3867</v>
          </cell>
          <cell r="E2402">
            <v>8654</v>
          </cell>
          <cell r="F2402">
            <v>4537</v>
          </cell>
          <cell r="G2402">
            <v>8753</v>
          </cell>
        </row>
        <row r="2403">
          <cell r="B2403">
            <v>46083</v>
          </cell>
          <cell r="C2403" t="str">
            <v>Lincoln County</v>
          </cell>
          <cell r="D2403">
            <v>14025</v>
          </cell>
          <cell r="E2403">
            <v>23595</v>
          </cell>
          <cell r="F2403">
            <v>11981</v>
          </cell>
          <cell r="G2403">
            <v>19617</v>
          </cell>
        </row>
        <row r="2404">
          <cell r="B2404">
            <v>46085</v>
          </cell>
          <cell r="C2404" t="str">
            <v>Lyman County</v>
          </cell>
          <cell r="D2404">
            <v>604</v>
          </cell>
          <cell r="E2404">
            <v>976</v>
          </cell>
          <cell r="F2404">
            <v>525</v>
          </cell>
          <cell r="G2404">
            <v>1042</v>
          </cell>
        </row>
        <row r="2405">
          <cell r="B2405">
            <v>46087</v>
          </cell>
          <cell r="C2405" t="str">
            <v>McCook County</v>
          </cell>
          <cell r="D2405">
            <v>838</v>
          </cell>
          <cell r="E2405">
            <v>1854</v>
          </cell>
          <cell r="F2405">
            <v>769</v>
          </cell>
          <cell r="G2405">
            <v>2068</v>
          </cell>
        </row>
        <row r="2406">
          <cell r="B2406">
            <v>46089</v>
          </cell>
          <cell r="C2406" t="str">
            <v>McPherson County</v>
          </cell>
          <cell r="D2406">
            <v>337</v>
          </cell>
          <cell r="E2406">
            <v>1082</v>
          </cell>
          <cell r="F2406">
            <v>222</v>
          </cell>
          <cell r="G2406">
            <v>1075</v>
          </cell>
        </row>
        <row r="2407">
          <cell r="B2407">
            <v>46091</v>
          </cell>
          <cell r="C2407" t="str">
            <v>Marshall County</v>
          </cell>
          <cell r="D2407">
            <v>959</v>
          </cell>
          <cell r="E2407">
            <v>1222</v>
          </cell>
          <cell r="F2407">
            <v>858</v>
          </cell>
          <cell r="G2407">
            <v>1287</v>
          </cell>
        </row>
        <row r="2408">
          <cell r="B2408">
            <v>46093</v>
          </cell>
          <cell r="C2408" t="str">
            <v>Meade County</v>
          </cell>
          <cell r="D2408">
            <v>2832</v>
          </cell>
          <cell r="E2408">
            <v>10282</v>
          </cell>
          <cell r="F2408">
            <v>3285</v>
          </cell>
          <cell r="G2408">
            <v>9875</v>
          </cell>
        </row>
        <row r="2409">
          <cell r="B2409">
            <v>46095</v>
          </cell>
          <cell r="C2409" t="str">
            <v>Mellette County</v>
          </cell>
          <cell r="D2409">
            <v>323</v>
          </cell>
          <cell r="E2409">
            <v>474</v>
          </cell>
          <cell r="F2409">
            <v>298</v>
          </cell>
          <cell r="G2409">
            <v>449</v>
          </cell>
        </row>
        <row r="2410">
          <cell r="B2410">
            <v>46097</v>
          </cell>
          <cell r="C2410" t="str">
            <v>Miner County</v>
          </cell>
          <cell r="D2410">
            <v>328</v>
          </cell>
          <cell r="E2410">
            <v>782</v>
          </cell>
          <cell r="F2410">
            <v>320</v>
          </cell>
          <cell r="G2410">
            <v>787</v>
          </cell>
        </row>
        <row r="2411">
          <cell r="B2411">
            <v>46099</v>
          </cell>
          <cell r="C2411" t="str">
            <v>Minnehaha County</v>
          </cell>
          <cell r="D2411">
            <v>38966</v>
          </cell>
          <cell r="E2411">
            <v>51233</v>
          </cell>
          <cell r="F2411">
            <v>40482</v>
          </cell>
          <cell r="G2411">
            <v>49249</v>
          </cell>
        </row>
        <row r="2412">
          <cell r="B2412">
            <v>46101</v>
          </cell>
          <cell r="C2412" t="str">
            <v>Moody County</v>
          </cell>
          <cell r="D2412">
            <v>1360</v>
          </cell>
          <cell r="E2412">
            <v>1696</v>
          </cell>
          <cell r="F2412">
            <v>1179</v>
          </cell>
          <cell r="G2412">
            <v>1951</v>
          </cell>
        </row>
        <row r="2413">
          <cell r="B2413">
            <v>46103</v>
          </cell>
          <cell r="C2413" t="str">
            <v>Pennington County</v>
          </cell>
          <cell r="D2413">
            <v>20024</v>
          </cell>
          <cell r="E2413">
            <v>36664</v>
          </cell>
          <cell r="F2413">
            <v>20606</v>
          </cell>
          <cell r="G2413">
            <v>35063</v>
          </cell>
        </row>
        <row r="2414">
          <cell r="B2414">
            <v>46105</v>
          </cell>
          <cell r="C2414" t="str">
            <v>Perkins County</v>
          </cell>
          <cell r="D2414">
            <v>307</v>
          </cell>
          <cell r="E2414">
            <v>1363</v>
          </cell>
          <cell r="F2414">
            <v>239</v>
          </cell>
          <cell r="G2414">
            <v>1401</v>
          </cell>
        </row>
        <row r="2415">
          <cell r="B2415">
            <v>46107</v>
          </cell>
          <cell r="C2415" t="str">
            <v>Potter County</v>
          </cell>
          <cell r="D2415">
            <v>293</v>
          </cell>
          <cell r="E2415">
            <v>1149</v>
          </cell>
          <cell r="F2415">
            <v>227</v>
          </cell>
          <cell r="G2415">
            <v>1139</v>
          </cell>
        </row>
        <row r="2416">
          <cell r="B2416">
            <v>46109</v>
          </cell>
          <cell r="C2416" t="str">
            <v>Roberts County</v>
          </cell>
          <cell r="D2416">
            <v>2032</v>
          </cell>
          <cell r="E2416">
            <v>2169</v>
          </cell>
          <cell r="F2416">
            <v>1828</v>
          </cell>
          <cell r="G2416">
            <v>2404</v>
          </cell>
        </row>
        <row r="2417">
          <cell r="B2417">
            <v>46111</v>
          </cell>
          <cell r="C2417" t="str">
            <v>Sanborn County</v>
          </cell>
          <cell r="D2417">
            <v>278</v>
          </cell>
          <cell r="E2417">
            <v>869</v>
          </cell>
          <cell r="F2417">
            <v>257</v>
          </cell>
          <cell r="G2417">
            <v>905</v>
          </cell>
        </row>
        <row r="2418">
          <cell r="B2418">
            <v>46113</v>
          </cell>
          <cell r="C2418" t="str">
            <v>Shannon County</v>
          </cell>
          <cell r="D2418">
            <v>2361</v>
          </cell>
          <cell r="E2418">
            <v>278</v>
          </cell>
          <cell r="F2418" t="e">
            <v>#N/A</v>
          </cell>
          <cell r="G2418" t="e">
            <v>#N/A</v>
          </cell>
        </row>
        <row r="2419">
          <cell r="B2419">
            <v>46115</v>
          </cell>
          <cell r="C2419" t="str">
            <v>Spink County</v>
          </cell>
          <cell r="D2419">
            <v>1073</v>
          </cell>
          <cell r="E2419">
            <v>2054</v>
          </cell>
          <cell r="F2419">
            <v>998</v>
          </cell>
          <cell r="G2419">
            <v>2104</v>
          </cell>
        </row>
        <row r="2420">
          <cell r="B2420">
            <v>46117</v>
          </cell>
          <cell r="C2420" t="str">
            <v>Stanley County</v>
          </cell>
          <cell r="D2420">
            <v>437</v>
          </cell>
          <cell r="E2420">
            <v>1176</v>
          </cell>
          <cell r="F2420">
            <v>421</v>
          </cell>
          <cell r="G2420">
            <v>1203</v>
          </cell>
        </row>
        <row r="2421">
          <cell r="B2421">
            <v>46119</v>
          </cell>
          <cell r="C2421" t="str">
            <v>Sully County</v>
          </cell>
          <cell r="D2421">
            <v>226</v>
          </cell>
          <cell r="E2421">
            <v>680</v>
          </cell>
          <cell r="F2421">
            <v>185</v>
          </cell>
          <cell r="G2421">
            <v>726</v>
          </cell>
        </row>
        <row r="2422">
          <cell r="B2422">
            <v>46121</v>
          </cell>
          <cell r="C2422" t="str">
            <v>Todd County</v>
          </cell>
          <cell r="D2422">
            <v>1751</v>
          </cell>
          <cell r="E2422">
            <v>589</v>
          </cell>
          <cell r="F2422">
            <v>1963</v>
          </cell>
          <cell r="G2422">
            <v>532</v>
          </cell>
        </row>
        <row r="2423">
          <cell r="B2423">
            <v>46123</v>
          </cell>
          <cell r="C2423" t="str">
            <v>Tripp County</v>
          </cell>
          <cell r="D2423">
            <v>640</v>
          </cell>
          <cell r="E2423">
            <v>2100</v>
          </cell>
          <cell r="F2423">
            <v>495</v>
          </cell>
          <cell r="G2423">
            <v>2161</v>
          </cell>
        </row>
        <row r="2424">
          <cell r="B2424">
            <v>46125</v>
          </cell>
          <cell r="C2424" t="str">
            <v>Turner County</v>
          </cell>
          <cell r="D2424">
            <v>1519</v>
          </cell>
          <cell r="E2424">
            <v>2924</v>
          </cell>
          <cell r="F2424">
            <v>1139</v>
          </cell>
          <cell r="G2424">
            <v>3290</v>
          </cell>
        </row>
        <row r="2425">
          <cell r="B2425">
            <v>46127</v>
          </cell>
          <cell r="C2425" t="str">
            <v>Union County</v>
          </cell>
          <cell r="D2425">
            <v>2537</v>
          </cell>
          <cell r="E2425">
            <v>6535</v>
          </cell>
          <cell r="F2425">
            <v>2725</v>
          </cell>
          <cell r="G2425">
            <v>5944</v>
          </cell>
        </row>
        <row r="2426">
          <cell r="B2426">
            <v>46129</v>
          </cell>
          <cell r="C2426" t="str">
            <v>Walworth County</v>
          </cell>
          <cell r="D2426">
            <v>685</v>
          </cell>
          <cell r="E2426">
            <v>1952</v>
          </cell>
          <cell r="F2426">
            <v>565</v>
          </cell>
          <cell r="G2426">
            <v>1966</v>
          </cell>
        </row>
        <row r="2427">
          <cell r="B2427">
            <v>46135</v>
          </cell>
          <cell r="C2427" t="str">
            <v>Yankton County</v>
          </cell>
          <cell r="D2427">
            <v>3751</v>
          </cell>
          <cell r="E2427">
            <v>6187</v>
          </cell>
          <cell r="F2427">
            <v>4016</v>
          </cell>
          <cell r="G2427">
            <v>6581</v>
          </cell>
        </row>
        <row r="2428">
          <cell r="B2428">
            <v>46137</v>
          </cell>
          <cell r="C2428" t="str">
            <v>Ziebach County</v>
          </cell>
          <cell r="D2428">
            <v>420</v>
          </cell>
          <cell r="E2428">
            <v>398</v>
          </cell>
          <cell r="F2428">
            <v>481</v>
          </cell>
          <cell r="G2428">
            <v>404</v>
          </cell>
        </row>
        <row r="2429">
          <cell r="B2429">
            <v>47001</v>
          </cell>
          <cell r="C2429" t="str">
            <v>Anderson County</v>
          </cell>
          <cell r="D2429">
            <v>11188</v>
          </cell>
          <cell r="E2429">
            <v>23061</v>
          </cell>
          <cell r="F2429">
            <v>11741</v>
          </cell>
          <cell r="G2429">
            <v>23184</v>
          </cell>
        </row>
        <row r="2430">
          <cell r="B2430">
            <v>47003</v>
          </cell>
          <cell r="C2430" t="str">
            <v>Bedford County</v>
          </cell>
          <cell r="D2430">
            <v>4780</v>
          </cell>
          <cell r="E2430">
            <v>16431</v>
          </cell>
          <cell r="F2430">
            <v>4453</v>
          </cell>
          <cell r="G2430">
            <v>14354</v>
          </cell>
        </row>
        <row r="2431">
          <cell r="B2431">
            <v>47005</v>
          </cell>
          <cell r="C2431" t="str">
            <v>Benton County</v>
          </cell>
          <cell r="D2431">
            <v>2065</v>
          </cell>
          <cell r="E2431">
            <v>6311</v>
          </cell>
          <cell r="F2431">
            <v>1529</v>
          </cell>
          <cell r="G2431">
            <v>5668</v>
          </cell>
        </row>
        <row r="2432">
          <cell r="B2432">
            <v>47007</v>
          </cell>
          <cell r="C2432" t="str">
            <v>Bledsoe County</v>
          </cell>
          <cell r="D2432">
            <v>1224</v>
          </cell>
          <cell r="E2432">
            <v>5544</v>
          </cell>
          <cell r="F2432">
            <v>971</v>
          </cell>
          <cell r="G2432">
            <v>4725</v>
          </cell>
        </row>
        <row r="2433">
          <cell r="B2433">
            <v>47009</v>
          </cell>
          <cell r="C2433" t="str">
            <v>Blount County</v>
          </cell>
          <cell r="D2433">
            <v>16645</v>
          </cell>
          <cell r="E2433">
            <v>53079</v>
          </cell>
          <cell r="F2433">
            <v>17932</v>
          </cell>
          <cell r="G2433">
            <v>47369</v>
          </cell>
        </row>
        <row r="2434">
          <cell r="B2434">
            <v>47011</v>
          </cell>
          <cell r="C2434" t="str">
            <v>Bradley County</v>
          </cell>
          <cell r="D2434">
            <v>8851</v>
          </cell>
          <cell r="E2434">
            <v>38343</v>
          </cell>
          <cell r="F2434">
            <v>9851</v>
          </cell>
          <cell r="G2434">
            <v>35204</v>
          </cell>
        </row>
        <row r="2435">
          <cell r="B2435">
            <v>47013</v>
          </cell>
          <cell r="C2435" t="str">
            <v>Campbell County</v>
          </cell>
          <cell r="D2435">
            <v>3219</v>
          </cell>
          <cell r="E2435">
            <v>14260</v>
          </cell>
          <cell r="F2435">
            <v>2441</v>
          </cell>
          <cell r="G2435">
            <v>12331</v>
          </cell>
        </row>
        <row r="2436">
          <cell r="B2436">
            <v>47015</v>
          </cell>
          <cell r="C2436" t="str">
            <v>Cannon County</v>
          </cell>
          <cell r="D2436">
            <v>1661</v>
          </cell>
          <cell r="E2436">
            <v>6062</v>
          </cell>
          <cell r="F2436">
            <v>1261</v>
          </cell>
          <cell r="G2436">
            <v>5190</v>
          </cell>
        </row>
        <row r="2437">
          <cell r="B2437">
            <v>47017</v>
          </cell>
          <cell r="C2437" t="str">
            <v>Carroll County</v>
          </cell>
          <cell r="D2437">
            <v>3315</v>
          </cell>
          <cell r="E2437">
            <v>9125</v>
          </cell>
          <cell r="F2437">
            <v>2559</v>
          </cell>
          <cell r="G2437">
            <v>9205</v>
          </cell>
        </row>
        <row r="2438">
          <cell r="B2438">
            <v>47019</v>
          </cell>
          <cell r="C2438" t="str">
            <v>Carter County</v>
          </cell>
          <cell r="D2438">
            <v>4980</v>
          </cell>
          <cell r="E2438">
            <v>19814</v>
          </cell>
          <cell r="F2438">
            <v>4529</v>
          </cell>
          <cell r="G2438">
            <v>19584</v>
          </cell>
        </row>
        <row r="2439">
          <cell r="B2439">
            <v>47021</v>
          </cell>
          <cell r="C2439" t="str">
            <v>Cheatham County</v>
          </cell>
          <cell r="D2439">
            <v>5203</v>
          </cell>
          <cell r="E2439">
            <v>16254</v>
          </cell>
          <cell r="F2439">
            <v>5514</v>
          </cell>
          <cell r="G2439">
            <v>14438</v>
          </cell>
        </row>
        <row r="2440">
          <cell r="B2440">
            <v>47023</v>
          </cell>
          <cell r="C2440" t="str">
            <v>Chester County</v>
          </cell>
          <cell r="D2440">
            <v>1652</v>
          </cell>
          <cell r="E2440">
            <v>6008</v>
          </cell>
          <cell r="F2440">
            <v>1412</v>
          </cell>
          <cell r="G2440">
            <v>5952</v>
          </cell>
        </row>
        <row r="2441">
          <cell r="B2441">
            <v>47025</v>
          </cell>
          <cell r="C2441" t="str">
            <v>Claiborne County</v>
          </cell>
          <cell r="D2441">
            <v>2502</v>
          </cell>
          <cell r="E2441">
            <v>12411</v>
          </cell>
          <cell r="F2441">
            <v>2202</v>
          </cell>
          <cell r="G2441">
            <v>10604</v>
          </cell>
        </row>
        <row r="2442">
          <cell r="B2442">
            <v>47027</v>
          </cell>
          <cell r="C2442" t="str">
            <v>Clay County</v>
          </cell>
          <cell r="D2442">
            <v>987</v>
          </cell>
          <cell r="E2442">
            <v>3134</v>
          </cell>
          <cell r="F2442">
            <v>735</v>
          </cell>
          <cell r="G2442">
            <v>2733</v>
          </cell>
        </row>
        <row r="2443">
          <cell r="B2443">
            <v>47029</v>
          </cell>
          <cell r="C2443" t="str">
            <v>Cocke County</v>
          </cell>
          <cell r="D2443">
            <v>2591</v>
          </cell>
          <cell r="E2443">
            <v>13145</v>
          </cell>
          <cell r="F2443">
            <v>2533</v>
          </cell>
          <cell r="G2443">
            <v>12162</v>
          </cell>
        </row>
        <row r="2444">
          <cell r="B2444">
            <v>47031</v>
          </cell>
          <cell r="C2444" t="str">
            <v>Coffee County</v>
          </cell>
          <cell r="D2444">
            <v>6215</v>
          </cell>
          <cell r="E2444">
            <v>19527</v>
          </cell>
          <cell r="F2444">
            <v>5705</v>
          </cell>
          <cell r="G2444">
            <v>17883</v>
          </cell>
        </row>
        <row r="2445">
          <cell r="B2445">
            <v>47033</v>
          </cell>
          <cell r="C2445" t="str">
            <v>Crockett County</v>
          </cell>
          <cell r="D2445">
            <v>1732</v>
          </cell>
          <cell r="E2445">
            <v>4552</v>
          </cell>
          <cell r="F2445">
            <v>1382</v>
          </cell>
          <cell r="G2445">
            <v>4673</v>
          </cell>
        </row>
        <row r="2446">
          <cell r="B2446">
            <v>47035</v>
          </cell>
          <cell r="C2446" t="str">
            <v>Cumberland County</v>
          </cell>
          <cell r="D2446">
            <v>6637</v>
          </cell>
          <cell r="E2446">
            <v>29148</v>
          </cell>
          <cell r="F2446">
            <v>6728</v>
          </cell>
          <cell r="G2446">
            <v>25168</v>
          </cell>
        </row>
        <row r="2447">
          <cell r="B2447">
            <v>47037</v>
          </cell>
          <cell r="C2447" t="str">
            <v>Davidson County</v>
          </cell>
          <cell r="D2447">
            <v>206359</v>
          </cell>
          <cell r="E2447">
            <v>94707</v>
          </cell>
          <cell r="F2447">
            <v>199703</v>
          </cell>
          <cell r="G2447">
            <v>100218</v>
          </cell>
        </row>
        <row r="2448">
          <cell r="B2448">
            <v>47039</v>
          </cell>
          <cell r="C2448" t="str">
            <v>Decatur County</v>
          </cell>
          <cell r="D2448">
            <v>1246</v>
          </cell>
          <cell r="E2448">
            <v>4408</v>
          </cell>
          <cell r="F2448">
            <v>904</v>
          </cell>
          <cell r="G2448">
            <v>4229</v>
          </cell>
        </row>
        <row r="2449">
          <cell r="B2449">
            <v>47041</v>
          </cell>
          <cell r="C2449" t="str">
            <v>DeKalb County</v>
          </cell>
          <cell r="D2449">
            <v>2187</v>
          </cell>
          <cell r="E2449">
            <v>8044</v>
          </cell>
          <cell r="F2449">
            <v>1750</v>
          </cell>
          <cell r="G2449">
            <v>6672</v>
          </cell>
        </row>
        <row r="2450">
          <cell r="B2450">
            <v>47043</v>
          </cell>
          <cell r="C2450" t="str">
            <v>Dickson County</v>
          </cell>
          <cell r="D2450">
            <v>6160</v>
          </cell>
          <cell r="E2450">
            <v>20397</v>
          </cell>
          <cell r="F2450">
            <v>6106</v>
          </cell>
          <cell r="G2450">
            <v>17643</v>
          </cell>
        </row>
        <row r="2451">
          <cell r="B2451">
            <v>47045</v>
          </cell>
          <cell r="C2451" t="str">
            <v>Dyer County</v>
          </cell>
          <cell r="D2451">
            <v>3884</v>
          </cell>
          <cell r="E2451">
            <v>12015</v>
          </cell>
          <cell r="F2451">
            <v>3158</v>
          </cell>
          <cell r="G2451">
            <v>11768</v>
          </cell>
        </row>
        <row r="2452">
          <cell r="B2452">
            <v>47047</v>
          </cell>
          <cell r="C2452" t="str">
            <v>Fayette County</v>
          </cell>
          <cell r="D2452">
            <v>6956</v>
          </cell>
          <cell r="E2452">
            <v>17532</v>
          </cell>
          <cell r="F2452">
            <v>7027</v>
          </cell>
          <cell r="G2452">
            <v>15690</v>
          </cell>
        </row>
        <row r="2453">
          <cell r="B2453">
            <v>47049</v>
          </cell>
          <cell r="C2453" t="str">
            <v>Fentress County</v>
          </cell>
          <cell r="D2453">
            <v>1428</v>
          </cell>
          <cell r="E2453">
            <v>8717</v>
          </cell>
          <cell r="F2453">
            <v>1214</v>
          </cell>
          <cell r="G2453">
            <v>7441</v>
          </cell>
        </row>
        <row r="2454">
          <cell r="B2454">
            <v>47051</v>
          </cell>
          <cell r="C2454" t="str">
            <v>Franklin County</v>
          </cell>
          <cell r="D2454">
            <v>5396</v>
          </cell>
          <cell r="E2454">
            <v>15403</v>
          </cell>
          <cell r="F2454">
            <v>4864</v>
          </cell>
          <cell r="G2454">
            <v>13987</v>
          </cell>
        </row>
        <row r="2455">
          <cell r="B2455">
            <v>47053</v>
          </cell>
          <cell r="C2455" t="str">
            <v>Gibson County</v>
          </cell>
          <cell r="D2455">
            <v>6922</v>
          </cell>
          <cell r="E2455">
            <v>15932</v>
          </cell>
          <cell r="F2455">
            <v>5771</v>
          </cell>
          <cell r="G2455">
            <v>16259</v>
          </cell>
        </row>
        <row r="2456">
          <cell r="B2456">
            <v>47055</v>
          </cell>
          <cell r="C2456" t="str">
            <v>Giles County</v>
          </cell>
          <cell r="D2456">
            <v>3827</v>
          </cell>
          <cell r="E2456">
            <v>10977</v>
          </cell>
          <cell r="F2456">
            <v>3298</v>
          </cell>
          <cell r="G2456">
            <v>9784</v>
          </cell>
        </row>
        <row r="2457">
          <cell r="B2457">
            <v>47057</v>
          </cell>
          <cell r="C2457" t="str">
            <v>Grainger County</v>
          </cell>
          <cell r="D2457">
            <v>1578</v>
          </cell>
          <cell r="E2457">
            <v>10630</v>
          </cell>
          <cell r="F2457">
            <v>1467</v>
          </cell>
          <cell r="G2457">
            <v>8565</v>
          </cell>
        </row>
        <row r="2458">
          <cell r="B2458">
            <v>47059</v>
          </cell>
          <cell r="C2458" t="str">
            <v>Greene County</v>
          </cell>
          <cell r="D2458">
            <v>5608</v>
          </cell>
          <cell r="E2458">
            <v>23989</v>
          </cell>
          <cell r="F2458">
            <v>5199</v>
          </cell>
          <cell r="G2458">
            <v>22259</v>
          </cell>
        </row>
        <row r="2459">
          <cell r="B2459">
            <v>47061</v>
          </cell>
          <cell r="C2459" t="str">
            <v>Grundy County</v>
          </cell>
          <cell r="D2459">
            <v>1485</v>
          </cell>
          <cell r="E2459">
            <v>6014</v>
          </cell>
          <cell r="F2459">
            <v>988</v>
          </cell>
          <cell r="G2459">
            <v>4802</v>
          </cell>
        </row>
        <row r="2460">
          <cell r="B2460">
            <v>47063</v>
          </cell>
          <cell r="C2460" t="str">
            <v>Hamblen County</v>
          </cell>
          <cell r="D2460">
            <v>5614</v>
          </cell>
          <cell r="E2460">
            <v>19732</v>
          </cell>
          <cell r="F2460">
            <v>5500</v>
          </cell>
          <cell r="G2460">
            <v>18811</v>
          </cell>
        </row>
        <row r="2461">
          <cell r="B2461">
            <v>47065</v>
          </cell>
          <cell r="C2461" t="str">
            <v>Hamilton County</v>
          </cell>
          <cell r="D2461">
            <v>73440</v>
          </cell>
          <cell r="E2461">
            <v>89538</v>
          </cell>
          <cell r="F2461">
            <v>75522</v>
          </cell>
          <cell r="G2461">
            <v>92108</v>
          </cell>
        </row>
        <row r="2462">
          <cell r="B2462">
            <v>47067</v>
          </cell>
          <cell r="C2462" t="str">
            <v>Hancock County</v>
          </cell>
          <cell r="D2462">
            <v>490</v>
          </cell>
          <cell r="E2462">
            <v>1824</v>
          </cell>
          <cell r="F2462">
            <v>362</v>
          </cell>
          <cell r="G2462">
            <v>2372</v>
          </cell>
        </row>
        <row r="2463">
          <cell r="B2463">
            <v>47069</v>
          </cell>
          <cell r="C2463" t="str">
            <v>Hardeman County</v>
          </cell>
          <cell r="D2463">
            <v>4273</v>
          </cell>
          <cell r="E2463">
            <v>5416</v>
          </cell>
          <cell r="F2463">
            <v>4180</v>
          </cell>
          <cell r="G2463">
            <v>5760</v>
          </cell>
        </row>
        <row r="2464">
          <cell r="B2464">
            <v>47071</v>
          </cell>
          <cell r="C2464" t="str">
            <v>Hardin County</v>
          </cell>
          <cell r="D2464">
            <v>2239</v>
          </cell>
          <cell r="E2464">
            <v>10550</v>
          </cell>
          <cell r="F2464">
            <v>1775</v>
          </cell>
          <cell r="G2464">
            <v>9559</v>
          </cell>
        </row>
        <row r="2465">
          <cell r="B2465">
            <v>47073</v>
          </cell>
          <cell r="C2465" t="str">
            <v>Hawkins County</v>
          </cell>
          <cell r="D2465">
            <v>4542</v>
          </cell>
          <cell r="E2465">
            <v>23069</v>
          </cell>
          <cell r="F2465">
            <v>4083</v>
          </cell>
          <cell r="G2465">
            <v>20405</v>
          </cell>
        </row>
        <row r="2466">
          <cell r="B2466">
            <v>47075</v>
          </cell>
          <cell r="C2466" t="str">
            <v>Haywood County</v>
          </cell>
          <cell r="D2466">
            <v>3968</v>
          </cell>
          <cell r="E2466">
            <v>2723</v>
          </cell>
          <cell r="F2466">
            <v>4012</v>
          </cell>
          <cell r="G2466">
            <v>3343</v>
          </cell>
        </row>
        <row r="2467">
          <cell r="B2467">
            <v>47077</v>
          </cell>
          <cell r="C2467" t="str">
            <v>Henderson County</v>
          </cell>
          <cell r="D2467">
            <v>2345</v>
          </cell>
          <cell r="E2467">
            <v>10479</v>
          </cell>
          <cell r="F2467">
            <v>2092</v>
          </cell>
          <cell r="G2467">
            <v>9797</v>
          </cell>
        </row>
        <row r="2468">
          <cell r="B2468">
            <v>47079</v>
          </cell>
          <cell r="C2468" t="str">
            <v>Henry County</v>
          </cell>
          <cell r="D2468">
            <v>4501</v>
          </cell>
          <cell r="E2468">
            <v>12045</v>
          </cell>
          <cell r="F2468">
            <v>3548</v>
          </cell>
          <cell r="G2468">
            <v>11239</v>
          </cell>
        </row>
        <row r="2469">
          <cell r="B2469">
            <v>47081</v>
          </cell>
          <cell r="C2469" t="str">
            <v>Hickman County</v>
          </cell>
          <cell r="D2469">
            <v>2493</v>
          </cell>
          <cell r="E2469">
            <v>8896</v>
          </cell>
          <cell r="F2469">
            <v>2130</v>
          </cell>
          <cell r="G2469">
            <v>7577</v>
          </cell>
        </row>
        <row r="2470">
          <cell r="B2470">
            <v>47083</v>
          </cell>
          <cell r="C2470" t="str">
            <v>Houston County</v>
          </cell>
          <cell r="D2470">
            <v>1184</v>
          </cell>
          <cell r="E2470">
            <v>3144</v>
          </cell>
          <cell r="F2470">
            <v>871</v>
          </cell>
          <cell r="G2470">
            <v>2718</v>
          </cell>
        </row>
        <row r="2471">
          <cell r="B2471">
            <v>47085</v>
          </cell>
          <cell r="C2471" t="str">
            <v>Humphreys County</v>
          </cell>
          <cell r="D2471">
            <v>2550</v>
          </cell>
          <cell r="E2471">
            <v>7003</v>
          </cell>
          <cell r="F2471">
            <v>2017</v>
          </cell>
          <cell r="G2471">
            <v>6120</v>
          </cell>
        </row>
        <row r="2472">
          <cell r="B2472">
            <v>47087</v>
          </cell>
          <cell r="C2472" t="str">
            <v>Jackson County</v>
          </cell>
          <cell r="D2472">
            <v>1693</v>
          </cell>
          <cell r="E2472">
            <v>4974</v>
          </cell>
          <cell r="F2472">
            <v>1135</v>
          </cell>
          <cell r="G2472">
            <v>4118</v>
          </cell>
        </row>
        <row r="2473">
          <cell r="B2473">
            <v>47089</v>
          </cell>
          <cell r="C2473" t="str">
            <v>Jefferson County</v>
          </cell>
          <cell r="D2473">
            <v>4487</v>
          </cell>
          <cell r="E2473">
            <v>21751</v>
          </cell>
          <cell r="F2473">
            <v>4654</v>
          </cell>
          <cell r="G2473">
            <v>18651</v>
          </cell>
        </row>
        <row r="2474">
          <cell r="B2474">
            <v>47091</v>
          </cell>
          <cell r="C2474" t="str">
            <v>Johnson County</v>
          </cell>
          <cell r="D2474">
            <v>1292</v>
          </cell>
          <cell r="E2474">
            <v>7031</v>
          </cell>
          <cell r="F2474">
            <v>1246</v>
          </cell>
          <cell r="G2474">
            <v>6468</v>
          </cell>
        </row>
        <row r="2475">
          <cell r="B2475">
            <v>47093</v>
          </cell>
          <cell r="C2475" t="str">
            <v>Knox County</v>
          </cell>
          <cell r="D2475">
            <v>86724</v>
          </cell>
          <cell r="E2475">
            <v>128660</v>
          </cell>
          <cell r="F2475">
            <v>91422</v>
          </cell>
          <cell r="G2475">
            <v>124540</v>
          </cell>
        </row>
        <row r="2476">
          <cell r="B2476">
            <v>47095</v>
          </cell>
          <cell r="C2476" t="str">
            <v>Lake County</v>
          </cell>
          <cell r="D2476">
            <v>1109</v>
          </cell>
          <cell r="E2476">
            <v>1142</v>
          </cell>
          <cell r="F2476">
            <v>526</v>
          </cell>
          <cell r="G2476">
            <v>1492</v>
          </cell>
        </row>
        <row r="2477">
          <cell r="B2477">
            <v>47097</v>
          </cell>
          <cell r="C2477" t="str">
            <v>Lauderdale County</v>
          </cell>
          <cell r="D2477">
            <v>3586</v>
          </cell>
          <cell r="E2477">
            <v>5313</v>
          </cell>
          <cell r="F2477">
            <v>3193</v>
          </cell>
          <cell r="G2477">
            <v>5674</v>
          </cell>
        </row>
        <row r="2478">
          <cell r="B2478">
            <v>47099</v>
          </cell>
          <cell r="C2478" t="str">
            <v>Lawrence County</v>
          </cell>
          <cell r="D2478">
            <v>4170</v>
          </cell>
          <cell r="E2478">
            <v>17513</v>
          </cell>
          <cell r="F2478">
            <v>3195</v>
          </cell>
          <cell r="G2478">
            <v>15334</v>
          </cell>
        </row>
        <row r="2479">
          <cell r="B2479">
            <v>47101</v>
          </cell>
          <cell r="C2479" t="str">
            <v>Lewis County</v>
          </cell>
          <cell r="D2479">
            <v>1498</v>
          </cell>
          <cell r="E2479">
            <v>5054</v>
          </cell>
          <cell r="F2479">
            <v>1072</v>
          </cell>
          <cell r="G2479">
            <v>4474</v>
          </cell>
        </row>
        <row r="2480">
          <cell r="B2480">
            <v>47103</v>
          </cell>
          <cell r="C2480" t="str">
            <v>Lincoln County</v>
          </cell>
          <cell r="D2480">
            <v>3604</v>
          </cell>
          <cell r="E2480">
            <v>13609</v>
          </cell>
          <cell r="F2480">
            <v>2919</v>
          </cell>
          <cell r="G2480">
            <v>12281</v>
          </cell>
        </row>
        <row r="2481">
          <cell r="B2481">
            <v>47105</v>
          </cell>
          <cell r="C2481" t="str">
            <v>Loudon County</v>
          </cell>
          <cell r="D2481">
            <v>6441</v>
          </cell>
          <cell r="E2481">
            <v>24799</v>
          </cell>
          <cell r="F2481">
            <v>6948</v>
          </cell>
          <cell r="G2481">
            <v>21713</v>
          </cell>
        </row>
        <row r="2482">
          <cell r="B2482">
            <v>47107</v>
          </cell>
          <cell r="C2482" t="str">
            <v>McMinn County</v>
          </cell>
          <cell r="D2482">
            <v>4778</v>
          </cell>
          <cell r="E2482">
            <v>16602</v>
          </cell>
          <cell r="F2482">
            <v>4361</v>
          </cell>
          <cell r="G2482">
            <v>18198</v>
          </cell>
        </row>
        <row r="2483">
          <cell r="B2483">
            <v>47109</v>
          </cell>
          <cell r="C2483" t="str">
            <v>McNairy County</v>
          </cell>
          <cell r="D2483">
            <v>4367</v>
          </cell>
          <cell r="E2483">
            <v>6840</v>
          </cell>
          <cell r="F2483">
            <v>1943</v>
          </cell>
          <cell r="G2483">
            <v>9093</v>
          </cell>
        </row>
        <row r="2484">
          <cell r="B2484">
            <v>47111</v>
          </cell>
          <cell r="C2484" t="str">
            <v>Macon County</v>
          </cell>
          <cell r="D2484">
            <v>1708</v>
          </cell>
          <cell r="E2484">
            <v>8811</v>
          </cell>
          <cell r="F2484">
            <v>1307</v>
          </cell>
          <cell r="G2484">
            <v>8096</v>
          </cell>
        </row>
        <row r="2485">
          <cell r="B2485">
            <v>47113</v>
          </cell>
          <cell r="C2485" t="str">
            <v>Madison County</v>
          </cell>
          <cell r="D2485">
            <v>13399</v>
          </cell>
          <cell r="E2485">
            <v>17503</v>
          </cell>
          <cell r="F2485">
            <v>18390</v>
          </cell>
          <cell r="G2485">
            <v>23943</v>
          </cell>
        </row>
        <row r="2486">
          <cell r="B2486">
            <v>47115</v>
          </cell>
          <cell r="C2486" t="str">
            <v>Marion County</v>
          </cell>
          <cell r="D2486">
            <v>4344</v>
          </cell>
          <cell r="E2486">
            <v>6933</v>
          </cell>
          <cell r="F2486">
            <v>3177</v>
          </cell>
          <cell r="G2486">
            <v>9911</v>
          </cell>
        </row>
        <row r="2487">
          <cell r="B2487">
            <v>47117</v>
          </cell>
          <cell r="C2487" t="str">
            <v>Marshall County</v>
          </cell>
          <cell r="D2487">
            <v>3685</v>
          </cell>
          <cell r="E2487">
            <v>10085</v>
          </cell>
          <cell r="F2487">
            <v>3605</v>
          </cell>
          <cell r="G2487">
            <v>11043</v>
          </cell>
        </row>
        <row r="2488">
          <cell r="B2488">
            <v>47119</v>
          </cell>
          <cell r="C2488" t="str">
            <v>Maury County</v>
          </cell>
          <cell r="D2488">
            <v>9736</v>
          </cell>
          <cell r="E2488">
            <v>33380</v>
          </cell>
          <cell r="F2488">
            <v>14418</v>
          </cell>
          <cell r="G2488">
            <v>31464</v>
          </cell>
        </row>
        <row r="2489">
          <cell r="B2489">
            <v>47121</v>
          </cell>
          <cell r="C2489" t="str">
            <v>Meigs County</v>
          </cell>
          <cell r="D2489">
            <v>1064</v>
          </cell>
          <cell r="E2489">
            <v>5389</v>
          </cell>
          <cell r="F2489">
            <v>1008</v>
          </cell>
          <cell r="G2489">
            <v>4467</v>
          </cell>
        </row>
        <row r="2490">
          <cell r="B2490">
            <v>47123</v>
          </cell>
          <cell r="C2490" t="str">
            <v>Monroe County</v>
          </cell>
          <cell r="D2490">
            <v>4138</v>
          </cell>
          <cell r="E2490">
            <v>19693</v>
          </cell>
          <cell r="F2490">
            <v>3764</v>
          </cell>
          <cell r="G2490">
            <v>16783</v>
          </cell>
        </row>
        <row r="2491">
          <cell r="B2491">
            <v>47125</v>
          </cell>
          <cell r="C2491" t="str">
            <v>Montgomery County</v>
          </cell>
          <cell r="D2491">
            <v>34367</v>
          </cell>
          <cell r="E2491">
            <v>47509</v>
          </cell>
          <cell r="F2491">
            <v>32472</v>
          </cell>
          <cell r="G2491">
            <v>42187</v>
          </cell>
        </row>
        <row r="2492">
          <cell r="B2492">
            <v>47127</v>
          </cell>
          <cell r="C2492" t="str">
            <v>Moore County</v>
          </cell>
          <cell r="D2492">
            <v>743</v>
          </cell>
          <cell r="E2492">
            <v>3322</v>
          </cell>
          <cell r="F2492">
            <v>573</v>
          </cell>
          <cell r="G2492">
            <v>2888</v>
          </cell>
        </row>
        <row r="2493">
          <cell r="B2493">
            <v>47129</v>
          </cell>
          <cell r="C2493" t="str">
            <v>Morgan County</v>
          </cell>
          <cell r="D2493">
            <v>1623</v>
          </cell>
          <cell r="E2493">
            <v>7923</v>
          </cell>
          <cell r="F2493">
            <v>1167</v>
          </cell>
          <cell r="G2493">
            <v>6930</v>
          </cell>
        </row>
        <row r="2494">
          <cell r="B2494">
            <v>47131</v>
          </cell>
          <cell r="C2494" t="str">
            <v>Obion County</v>
          </cell>
          <cell r="D2494">
            <v>3794</v>
          </cell>
          <cell r="E2494">
            <v>10674</v>
          </cell>
          <cell r="F2494">
            <v>2589</v>
          </cell>
          <cell r="G2494">
            <v>10790</v>
          </cell>
        </row>
        <row r="2495">
          <cell r="B2495">
            <v>47133</v>
          </cell>
          <cell r="C2495" t="str">
            <v>Overton County</v>
          </cell>
          <cell r="D2495">
            <v>2628</v>
          </cell>
          <cell r="E2495">
            <v>9796</v>
          </cell>
          <cell r="F2495">
            <v>2033</v>
          </cell>
          <cell r="G2495">
            <v>7918</v>
          </cell>
        </row>
        <row r="2496">
          <cell r="B2496">
            <v>47135</v>
          </cell>
          <cell r="C2496" t="str">
            <v>Perry County</v>
          </cell>
          <cell r="D2496">
            <v>937</v>
          </cell>
          <cell r="E2496">
            <v>3310</v>
          </cell>
          <cell r="F2496">
            <v>615</v>
          </cell>
          <cell r="G2496">
            <v>2775</v>
          </cell>
        </row>
        <row r="2497">
          <cell r="B2497">
            <v>47137</v>
          </cell>
          <cell r="C2497" t="str">
            <v>Pickett County</v>
          </cell>
          <cell r="D2497">
            <v>666</v>
          </cell>
          <cell r="E2497">
            <v>2656</v>
          </cell>
          <cell r="F2497">
            <v>525</v>
          </cell>
          <cell r="G2497">
            <v>2381</v>
          </cell>
        </row>
        <row r="2498">
          <cell r="B2498">
            <v>47139</v>
          </cell>
          <cell r="C2498" t="str">
            <v>Polk County</v>
          </cell>
          <cell r="D2498">
            <v>1931</v>
          </cell>
          <cell r="E2498">
            <v>8071</v>
          </cell>
          <cell r="F2498">
            <v>1492</v>
          </cell>
          <cell r="G2498">
            <v>6792</v>
          </cell>
        </row>
        <row r="2499">
          <cell r="B2499">
            <v>47141</v>
          </cell>
          <cell r="C2499" t="str">
            <v>Putnam County</v>
          </cell>
          <cell r="D2499">
            <v>8859</v>
          </cell>
          <cell r="E2499">
            <v>26713</v>
          </cell>
          <cell r="F2499">
            <v>9185</v>
          </cell>
          <cell r="G2499">
            <v>23759</v>
          </cell>
        </row>
        <row r="2500">
          <cell r="B2500">
            <v>47143</v>
          </cell>
          <cell r="C2500" t="str">
            <v>Rhea County</v>
          </cell>
          <cell r="D2500">
            <v>2668</v>
          </cell>
          <cell r="E2500">
            <v>12216</v>
          </cell>
          <cell r="F2500">
            <v>2369</v>
          </cell>
          <cell r="G2500">
            <v>11050</v>
          </cell>
        </row>
        <row r="2501">
          <cell r="B2501">
            <v>47145</v>
          </cell>
          <cell r="C2501" t="str">
            <v>Roane County</v>
          </cell>
          <cell r="D2501">
            <v>6534</v>
          </cell>
          <cell r="E2501">
            <v>20001</v>
          </cell>
          <cell r="F2501">
            <v>6043</v>
          </cell>
          <cell r="G2501">
            <v>19230</v>
          </cell>
        </row>
        <row r="2502">
          <cell r="B2502">
            <v>47147</v>
          </cell>
          <cell r="C2502" t="str">
            <v>Robertson County</v>
          </cell>
          <cell r="D2502">
            <v>8307</v>
          </cell>
          <cell r="E2502">
            <v>28155</v>
          </cell>
          <cell r="F2502">
            <v>8692</v>
          </cell>
          <cell r="G2502">
            <v>24536</v>
          </cell>
        </row>
        <row r="2503">
          <cell r="B2503">
            <v>47149</v>
          </cell>
          <cell r="C2503" t="str">
            <v>Rutherford County</v>
          </cell>
          <cell r="D2503">
            <v>67906</v>
          </cell>
          <cell r="E2503">
            <v>92885</v>
          </cell>
          <cell r="F2503">
            <v>59341</v>
          </cell>
          <cell r="G2503">
            <v>81480</v>
          </cell>
        </row>
        <row r="2504">
          <cell r="B2504">
            <v>47151</v>
          </cell>
          <cell r="C2504" t="str">
            <v>Scott County</v>
          </cell>
          <cell r="D2504">
            <v>1427</v>
          </cell>
          <cell r="E2504">
            <v>9792</v>
          </cell>
          <cell r="F2504">
            <v>986</v>
          </cell>
          <cell r="G2504">
            <v>8004</v>
          </cell>
        </row>
        <row r="2505">
          <cell r="B2505">
            <v>47153</v>
          </cell>
          <cell r="C2505" t="str">
            <v>Sequatchie County</v>
          </cell>
          <cell r="D2505">
            <v>1349</v>
          </cell>
          <cell r="E2505">
            <v>7074</v>
          </cell>
          <cell r="F2505">
            <v>1298</v>
          </cell>
          <cell r="G2505">
            <v>5855</v>
          </cell>
        </row>
        <row r="2506">
          <cell r="B2506">
            <v>47155</v>
          </cell>
          <cell r="C2506" t="str">
            <v>Sevier County</v>
          </cell>
          <cell r="D2506">
            <v>8628</v>
          </cell>
          <cell r="E2506">
            <v>38308</v>
          </cell>
          <cell r="F2506">
            <v>8721</v>
          </cell>
          <cell r="G2506">
            <v>33783</v>
          </cell>
        </row>
        <row r="2507">
          <cell r="B2507">
            <v>47157</v>
          </cell>
          <cell r="C2507" t="str">
            <v>Shelby County</v>
          </cell>
          <cell r="D2507">
            <v>244457</v>
          </cell>
          <cell r="E2507">
            <v>135162</v>
          </cell>
          <cell r="F2507">
            <v>246105</v>
          </cell>
          <cell r="G2507">
            <v>129815</v>
          </cell>
        </row>
        <row r="2508">
          <cell r="B2508">
            <v>47159</v>
          </cell>
          <cell r="C2508" t="str">
            <v>Smith County</v>
          </cell>
          <cell r="D2508">
            <v>2454</v>
          </cell>
          <cell r="E2508">
            <v>8535</v>
          </cell>
          <cell r="F2508">
            <v>1802</v>
          </cell>
          <cell r="G2508">
            <v>7136</v>
          </cell>
        </row>
        <row r="2509">
          <cell r="B2509">
            <v>47161</v>
          </cell>
          <cell r="C2509" t="str">
            <v>Stewart County</v>
          </cell>
          <cell r="D2509">
            <v>1621</v>
          </cell>
          <cell r="E2509">
            <v>5968</v>
          </cell>
          <cell r="F2509">
            <v>1232</v>
          </cell>
          <cell r="G2509">
            <v>4950</v>
          </cell>
        </row>
        <row r="2510">
          <cell r="B2510">
            <v>47163</v>
          </cell>
          <cell r="C2510" t="str">
            <v>Sullivan County</v>
          </cell>
          <cell r="D2510">
            <v>17595</v>
          </cell>
          <cell r="E2510">
            <v>58291</v>
          </cell>
          <cell r="F2510">
            <v>17272</v>
          </cell>
          <cell r="G2510">
            <v>55860</v>
          </cell>
        </row>
        <row r="2511">
          <cell r="B2511">
            <v>47165</v>
          </cell>
          <cell r="C2511" t="str">
            <v>Sumner County</v>
          </cell>
          <cell r="D2511">
            <v>26960</v>
          </cell>
          <cell r="E2511">
            <v>72317</v>
          </cell>
          <cell r="F2511">
            <v>27680</v>
          </cell>
          <cell r="G2511">
            <v>63454</v>
          </cell>
        </row>
        <row r="2512">
          <cell r="B2512">
            <v>47167</v>
          </cell>
          <cell r="C2512" t="str">
            <v>Tipton County</v>
          </cell>
          <cell r="D2512">
            <v>6543</v>
          </cell>
          <cell r="E2512">
            <v>21736</v>
          </cell>
          <cell r="F2512">
            <v>6837</v>
          </cell>
          <cell r="G2512">
            <v>20070</v>
          </cell>
        </row>
        <row r="2513">
          <cell r="B2513">
            <v>47169</v>
          </cell>
          <cell r="C2513" t="str">
            <v>Trousdale County</v>
          </cell>
          <cell r="D2513">
            <v>1160</v>
          </cell>
          <cell r="E2513">
            <v>3571</v>
          </cell>
          <cell r="F2513">
            <v>1012</v>
          </cell>
          <cell r="G2513">
            <v>2936</v>
          </cell>
        </row>
        <row r="2514">
          <cell r="B2514">
            <v>47171</v>
          </cell>
          <cell r="C2514" t="str">
            <v>Unicoi County</v>
          </cell>
          <cell r="D2514">
            <v>1809</v>
          </cell>
          <cell r="E2514">
            <v>6740</v>
          </cell>
          <cell r="F2514">
            <v>1615</v>
          </cell>
          <cell r="G2514">
            <v>6599</v>
          </cell>
        </row>
        <row r="2515">
          <cell r="B2515">
            <v>47173</v>
          </cell>
          <cell r="C2515" t="str">
            <v>Union County</v>
          </cell>
          <cell r="D2515">
            <v>1380</v>
          </cell>
          <cell r="E2515">
            <v>8164</v>
          </cell>
          <cell r="F2515">
            <v>1249</v>
          </cell>
          <cell r="G2515">
            <v>6803</v>
          </cell>
        </row>
        <row r="2516">
          <cell r="B2516">
            <v>47175</v>
          </cell>
          <cell r="C2516" t="str">
            <v>Van Buren County</v>
          </cell>
          <cell r="D2516">
            <v>731</v>
          </cell>
          <cell r="E2516">
            <v>2843</v>
          </cell>
          <cell r="F2516">
            <v>544</v>
          </cell>
          <cell r="G2516">
            <v>2342</v>
          </cell>
        </row>
        <row r="2517">
          <cell r="B2517">
            <v>47177</v>
          </cell>
          <cell r="C2517" t="str">
            <v>Warren County</v>
          </cell>
          <cell r="D2517">
            <v>4648</v>
          </cell>
          <cell r="E2517">
            <v>13299</v>
          </cell>
          <cell r="F2517">
            <v>3924</v>
          </cell>
          <cell r="G2517">
            <v>11850</v>
          </cell>
        </row>
        <row r="2518">
          <cell r="B2518">
            <v>47179</v>
          </cell>
          <cell r="C2518" t="str">
            <v>Washington County</v>
          </cell>
          <cell r="D2518">
            <v>16416</v>
          </cell>
          <cell r="E2518">
            <v>43750</v>
          </cell>
          <cell r="F2518">
            <v>18638</v>
          </cell>
          <cell r="G2518">
            <v>40444</v>
          </cell>
        </row>
        <row r="2519">
          <cell r="B2519">
            <v>47181</v>
          </cell>
          <cell r="C2519" t="str">
            <v>Wayne County</v>
          </cell>
          <cell r="D2519">
            <v>1057</v>
          </cell>
          <cell r="E2519">
            <v>6377</v>
          </cell>
          <cell r="F2519">
            <v>820</v>
          </cell>
          <cell r="G2519">
            <v>5795</v>
          </cell>
        </row>
        <row r="2520">
          <cell r="B2520">
            <v>47183</v>
          </cell>
          <cell r="C2520" t="str">
            <v>Weakley County</v>
          </cell>
          <cell r="D2520">
            <v>3909</v>
          </cell>
          <cell r="E2520">
            <v>10171</v>
          </cell>
          <cell r="F2520">
            <v>3020</v>
          </cell>
          <cell r="G2520">
            <v>10396</v>
          </cell>
        </row>
        <row r="2521">
          <cell r="B2521">
            <v>47185</v>
          </cell>
          <cell r="C2521" t="str">
            <v>White County</v>
          </cell>
          <cell r="D2521">
            <v>2642</v>
          </cell>
          <cell r="E2521">
            <v>11417</v>
          </cell>
          <cell r="F2521">
            <v>2143</v>
          </cell>
          <cell r="G2521">
            <v>9606</v>
          </cell>
        </row>
        <row r="2522">
          <cell r="B2522">
            <v>47187</v>
          </cell>
          <cell r="C2522" t="str">
            <v>Williamson County</v>
          </cell>
          <cell r="D2522">
            <v>63951</v>
          </cell>
          <cell r="E2522">
            <v>97971</v>
          </cell>
          <cell r="F2522">
            <v>50161</v>
          </cell>
          <cell r="G2522">
            <v>86469</v>
          </cell>
        </row>
        <row r="2523">
          <cell r="B2523">
            <v>47189</v>
          </cell>
          <cell r="C2523" t="str">
            <v>Wilson County</v>
          </cell>
          <cell r="D2523">
            <v>21911</v>
          </cell>
          <cell r="E2523">
            <v>58524</v>
          </cell>
          <cell r="F2523">
            <v>22254</v>
          </cell>
          <cell r="G2523">
            <v>50296</v>
          </cell>
        </row>
        <row r="2524">
          <cell r="B2524">
            <v>48001</v>
          </cell>
          <cell r="C2524" t="str">
            <v>Anderson County</v>
          </cell>
          <cell r="D2524">
            <v>4389</v>
          </cell>
          <cell r="E2524">
            <v>15748</v>
          </cell>
          <cell r="F2524">
            <v>3955</v>
          </cell>
          <cell r="G2524">
            <v>15110</v>
          </cell>
        </row>
        <row r="2525">
          <cell r="B2525">
            <v>48003</v>
          </cell>
          <cell r="C2525" t="str">
            <v>Andrews County</v>
          </cell>
          <cell r="D2525">
            <v>970</v>
          </cell>
          <cell r="E2525">
            <v>4809</v>
          </cell>
          <cell r="F2525">
            <v>850</v>
          </cell>
          <cell r="G2525">
            <v>4943</v>
          </cell>
        </row>
        <row r="2526">
          <cell r="B2526">
            <v>48005</v>
          </cell>
          <cell r="C2526" t="str">
            <v>Angelina County</v>
          </cell>
          <cell r="D2526">
            <v>9082</v>
          </cell>
          <cell r="E2526">
            <v>25655</v>
          </cell>
          <cell r="F2526">
            <v>9143</v>
          </cell>
          <cell r="G2526">
            <v>25076</v>
          </cell>
        </row>
        <row r="2527">
          <cell r="B2527">
            <v>48007</v>
          </cell>
          <cell r="C2527" t="str">
            <v>Aransas County</v>
          </cell>
          <cell r="D2527">
            <v>2785</v>
          </cell>
          <cell r="E2527">
            <v>10028</v>
          </cell>
          <cell r="F2527">
            <v>2916</v>
          </cell>
          <cell r="G2527">
            <v>9239</v>
          </cell>
        </row>
        <row r="2528">
          <cell r="B2528">
            <v>48009</v>
          </cell>
          <cell r="C2528" t="str">
            <v>Archer County</v>
          </cell>
          <cell r="D2528">
            <v>668</v>
          </cell>
          <cell r="E2528">
            <v>4445</v>
          </cell>
          <cell r="F2528">
            <v>446</v>
          </cell>
          <cell r="G2528">
            <v>4300</v>
          </cell>
        </row>
        <row r="2529">
          <cell r="B2529">
            <v>48011</v>
          </cell>
          <cell r="C2529" t="str">
            <v>Armstrong County</v>
          </cell>
          <cell r="D2529">
            <v>146</v>
          </cell>
          <cell r="E2529">
            <v>965</v>
          </cell>
          <cell r="F2529">
            <v>75</v>
          </cell>
          <cell r="G2529">
            <v>1035</v>
          </cell>
        </row>
        <row r="2530">
          <cell r="B2530">
            <v>48013</v>
          </cell>
          <cell r="C2530" t="str">
            <v>Atascosa County</v>
          </cell>
          <cell r="D2530">
            <v>5150</v>
          </cell>
          <cell r="E2530">
            <v>13250</v>
          </cell>
          <cell r="F2530">
            <v>5876</v>
          </cell>
          <cell r="G2530">
            <v>12039</v>
          </cell>
        </row>
        <row r="2531">
          <cell r="B2531">
            <v>48015</v>
          </cell>
          <cell r="C2531" t="str">
            <v>Austin County</v>
          </cell>
          <cell r="D2531">
            <v>2529</v>
          </cell>
          <cell r="E2531">
            <v>12573</v>
          </cell>
          <cell r="F2531">
            <v>2951</v>
          </cell>
          <cell r="G2531">
            <v>11447</v>
          </cell>
        </row>
        <row r="2532">
          <cell r="B2532">
            <v>48017</v>
          </cell>
          <cell r="C2532" t="str">
            <v>Bailey County</v>
          </cell>
          <cell r="D2532">
            <v>616</v>
          </cell>
          <cell r="E2532">
            <v>1476</v>
          </cell>
          <cell r="F2532">
            <v>409</v>
          </cell>
          <cell r="G2532">
            <v>1434</v>
          </cell>
        </row>
        <row r="2533">
          <cell r="B2533">
            <v>48019</v>
          </cell>
          <cell r="C2533" t="str">
            <v>Bandera County</v>
          </cell>
          <cell r="D2533">
            <v>2455</v>
          </cell>
          <cell r="E2533">
            <v>11270</v>
          </cell>
          <cell r="F2533">
            <v>2505</v>
          </cell>
          <cell r="G2533">
            <v>10057</v>
          </cell>
        </row>
        <row r="2534">
          <cell r="B2534">
            <v>48021</v>
          </cell>
          <cell r="C2534" t="str">
            <v>Bastrop County</v>
          </cell>
          <cell r="D2534">
            <v>16506</v>
          </cell>
          <cell r="E2534">
            <v>23334</v>
          </cell>
          <cell r="F2534">
            <v>15474</v>
          </cell>
          <cell r="G2534">
            <v>20516</v>
          </cell>
        </row>
        <row r="2535">
          <cell r="B2535">
            <v>48023</v>
          </cell>
          <cell r="C2535" t="str">
            <v>Baylor County</v>
          </cell>
          <cell r="D2535">
            <v>240</v>
          </cell>
          <cell r="E2535">
            <v>1316</v>
          </cell>
          <cell r="F2535">
            <v>183</v>
          </cell>
          <cell r="G2535">
            <v>1494</v>
          </cell>
        </row>
        <row r="2536">
          <cell r="B2536">
            <v>48025</v>
          </cell>
          <cell r="C2536" t="str">
            <v>Bee County</v>
          </cell>
          <cell r="D2536">
            <v>3497</v>
          </cell>
          <cell r="E2536">
            <v>5638</v>
          </cell>
          <cell r="F2536">
            <v>3288</v>
          </cell>
          <cell r="G2536">
            <v>6006</v>
          </cell>
        </row>
        <row r="2537">
          <cell r="B2537">
            <v>48027</v>
          </cell>
          <cell r="C2537" t="str">
            <v>Bell County</v>
          </cell>
          <cell r="D2537">
            <v>64921</v>
          </cell>
          <cell r="E2537">
            <v>72733</v>
          </cell>
          <cell r="F2537">
            <v>57014</v>
          </cell>
          <cell r="G2537">
            <v>67893</v>
          </cell>
        </row>
        <row r="2538">
          <cell r="B2538">
            <v>48029</v>
          </cell>
          <cell r="C2538" t="str">
            <v>Bexar County</v>
          </cell>
          <cell r="D2538">
            <v>544755</v>
          </cell>
          <cell r="E2538">
            <v>313638</v>
          </cell>
          <cell r="F2538">
            <v>448452</v>
          </cell>
          <cell r="G2538">
            <v>308618</v>
          </cell>
        </row>
        <row r="2539">
          <cell r="B2539">
            <v>48031</v>
          </cell>
          <cell r="C2539" t="str">
            <v>Blanco County</v>
          </cell>
          <cell r="D2539">
            <v>1634</v>
          </cell>
          <cell r="E2539">
            <v>6245</v>
          </cell>
          <cell r="F2539">
            <v>1911</v>
          </cell>
          <cell r="G2539">
            <v>5443</v>
          </cell>
        </row>
        <row r="2540">
          <cell r="B2540">
            <v>48033</v>
          </cell>
          <cell r="C2540" t="str">
            <v>Borden County</v>
          </cell>
          <cell r="D2540">
            <v>37</v>
          </cell>
          <cell r="E2540">
            <v>320</v>
          </cell>
          <cell r="F2540">
            <v>16</v>
          </cell>
          <cell r="G2540">
            <v>397</v>
          </cell>
        </row>
        <row r="2541">
          <cell r="B2541">
            <v>48035</v>
          </cell>
          <cell r="C2541" t="str">
            <v>Bosque County</v>
          </cell>
          <cell r="D2541">
            <v>1935</v>
          </cell>
          <cell r="E2541">
            <v>7771</v>
          </cell>
          <cell r="F2541">
            <v>1561</v>
          </cell>
          <cell r="G2541">
            <v>7469</v>
          </cell>
        </row>
        <row r="2542">
          <cell r="B2542">
            <v>48037</v>
          </cell>
          <cell r="C2542" t="str">
            <v>Bowie County</v>
          </cell>
          <cell r="D2542">
            <v>10636</v>
          </cell>
          <cell r="E2542">
            <v>26934</v>
          </cell>
          <cell r="F2542">
            <v>10747</v>
          </cell>
          <cell r="G2542">
            <v>27116</v>
          </cell>
        </row>
        <row r="2543">
          <cell r="B2543">
            <v>48039</v>
          </cell>
          <cell r="C2543" t="str">
            <v>Brazoria County</v>
          </cell>
          <cell r="D2543">
            <v>76071</v>
          </cell>
          <cell r="E2543">
            <v>99095</v>
          </cell>
          <cell r="F2543">
            <v>62228</v>
          </cell>
          <cell r="G2543">
            <v>90433</v>
          </cell>
        </row>
        <row r="2544">
          <cell r="B2544">
            <v>48041</v>
          </cell>
          <cell r="C2544" t="str">
            <v>Brazos County</v>
          </cell>
          <cell r="D2544">
            <v>42818</v>
          </cell>
          <cell r="E2544">
            <v>48053</v>
          </cell>
          <cell r="F2544">
            <v>35349</v>
          </cell>
          <cell r="G2544">
            <v>47530</v>
          </cell>
        </row>
        <row r="2545">
          <cell r="B2545">
            <v>48043</v>
          </cell>
          <cell r="C2545" t="str">
            <v>Brewster County</v>
          </cell>
          <cell r="D2545">
            <v>2161</v>
          </cell>
          <cell r="E2545">
            <v>2355</v>
          </cell>
          <cell r="F2545">
            <v>2258</v>
          </cell>
          <cell r="G2545">
            <v>2461</v>
          </cell>
        </row>
        <row r="2546">
          <cell r="B2546">
            <v>48045</v>
          </cell>
          <cell r="C2546" t="str">
            <v>Briscoe County</v>
          </cell>
          <cell r="D2546">
            <v>176</v>
          </cell>
          <cell r="E2546">
            <v>525</v>
          </cell>
          <cell r="F2546">
            <v>78</v>
          </cell>
          <cell r="G2546">
            <v>639</v>
          </cell>
        </row>
        <row r="2547">
          <cell r="B2547">
            <v>48047</v>
          </cell>
          <cell r="C2547" t="str">
            <v>Brooks County</v>
          </cell>
          <cell r="D2547">
            <v>1772</v>
          </cell>
          <cell r="E2547">
            <v>686</v>
          </cell>
          <cell r="F2547">
            <v>1470</v>
          </cell>
          <cell r="G2547">
            <v>998</v>
          </cell>
        </row>
        <row r="2548">
          <cell r="B2548">
            <v>48049</v>
          </cell>
          <cell r="C2548" t="str">
            <v>Brown County</v>
          </cell>
          <cell r="D2548">
            <v>2751</v>
          </cell>
          <cell r="E2548">
            <v>14010</v>
          </cell>
          <cell r="F2548">
            <v>2107</v>
          </cell>
          <cell r="G2548">
            <v>13698</v>
          </cell>
        </row>
        <row r="2549">
          <cell r="B2549">
            <v>48051</v>
          </cell>
          <cell r="C2549" t="str">
            <v>Burleson County</v>
          </cell>
          <cell r="D2549">
            <v>2011</v>
          </cell>
          <cell r="E2549">
            <v>7414</v>
          </cell>
          <cell r="F2549">
            <v>1788</v>
          </cell>
          <cell r="G2549">
            <v>6743</v>
          </cell>
        </row>
        <row r="2550">
          <cell r="B2550">
            <v>48053</v>
          </cell>
          <cell r="C2550" t="str">
            <v>Burnet County</v>
          </cell>
          <cell r="D2550">
            <v>4801</v>
          </cell>
          <cell r="E2550">
            <v>21561</v>
          </cell>
          <cell r="F2550">
            <v>5639</v>
          </cell>
          <cell r="G2550">
            <v>18767</v>
          </cell>
        </row>
        <row r="2551">
          <cell r="B2551">
            <v>48055</v>
          </cell>
          <cell r="C2551" t="str">
            <v>Caldwell County</v>
          </cell>
          <cell r="D2551">
            <v>6189</v>
          </cell>
          <cell r="E2551">
            <v>8331</v>
          </cell>
          <cell r="F2551">
            <v>6672</v>
          </cell>
          <cell r="G2551">
            <v>8031</v>
          </cell>
        </row>
        <row r="2552">
          <cell r="B2552">
            <v>48057</v>
          </cell>
          <cell r="C2552" t="str">
            <v>Calhoun County</v>
          </cell>
          <cell r="D2552">
            <v>2823</v>
          </cell>
          <cell r="E2552">
            <v>5289</v>
          </cell>
          <cell r="F2552">
            <v>2148</v>
          </cell>
          <cell r="G2552">
            <v>5641</v>
          </cell>
        </row>
        <row r="2553">
          <cell r="B2553">
            <v>48059</v>
          </cell>
          <cell r="C2553" t="str">
            <v>Callahan County</v>
          </cell>
          <cell r="D2553">
            <v>1104</v>
          </cell>
          <cell r="E2553">
            <v>6244</v>
          </cell>
          <cell r="F2553">
            <v>734</v>
          </cell>
          <cell r="G2553">
            <v>6012</v>
          </cell>
        </row>
        <row r="2554">
          <cell r="B2554">
            <v>48061</v>
          </cell>
          <cell r="C2554" t="str">
            <v>Cameron County</v>
          </cell>
          <cell r="D2554">
            <v>69203</v>
          </cell>
          <cell r="E2554">
            <v>47426</v>
          </cell>
          <cell r="F2554">
            <v>64063</v>
          </cell>
          <cell r="G2554">
            <v>49032</v>
          </cell>
        </row>
        <row r="2555">
          <cell r="B2555">
            <v>48063</v>
          </cell>
          <cell r="C2555" t="str">
            <v>Camp County</v>
          </cell>
          <cell r="D2555">
            <v>1598</v>
          </cell>
          <cell r="E2555">
            <v>3701</v>
          </cell>
          <cell r="F2555">
            <v>1394</v>
          </cell>
          <cell r="G2555">
            <v>3626</v>
          </cell>
        </row>
        <row r="2556">
          <cell r="B2556">
            <v>48065</v>
          </cell>
          <cell r="C2556" t="str">
            <v>Carson County</v>
          </cell>
          <cell r="D2556">
            <v>485</v>
          </cell>
          <cell r="E2556">
            <v>2672</v>
          </cell>
          <cell r="F2556">
            <v>297</v>
          </cell>
          <cell r="G2556">
            <v>2779</v>
          </cell>
        </row>
        <row r="2557">
          <cell r="B2557">
            <v>48067</v>
          </cell>
          <cell r="C2557" t="str">
            <v>Cass County</v>
          </cell>
          <cell r="D2557">
            <v>3204</v>
          </cell>
          <cell r="E2557">
            <v>11202</v>
          </cell>
          <cell r="F2557">
            <v>2795</v>
          </cell>
          <cell r="G2557">
            <v>11033</v>
          </cell>
        </row>
        <row r="2558">
          <cell r="B2558">
            <v>48069</v>
          </cell>
          <cell r="C2558" t="str">
            <v>Castro County</v>
          </cell>
          <cell r="D2558">
            <v>756</v>
          </cell>
          <cell r="E2558">
            <v>1536</v>
          </cell>
          <cell r="F2558">
            <v>466</v>
          </cell>
          <cell r="G2558">
            <v>1602</v>
          </cell>
        </row>
        <row r="2559">
          <cell r="B2559">
            <v>48071</v>
          </cell>
          <cell r="C2559" t="str">
            <v>Chambers County</v>
          </cell>
          <cell r="D2559">
            <v>3689</v>
          </cell>
          <cell r="E2559">
            <v>20980</v>
          </cell>
          <cell r="F2559">
            <v>3997</v>
          </cell>
          <cell r="G2559">
            <v>17353</v>
          </cell>
        </row>
        <row r="2560">
          <cell r="B2560">
            <v>48073</v>
          </cell>
          <cell r="C2560" t="str">
            <v>Cherokee County</v>
          </cell>
          <cell r="D2560">
            <v>4571</v>
          </cell>
          <cell r="E2560">
            <v>15857</v>
          </cell>
          <cell r="F2560">
            <v>4210</v>
          </cell>
          <cell r="G2560">
            <v>15101</v>
          </cell>
        </row>
        <row r="2561">
          <cell r="B2561">
            <v>48075</v>
          </cell>
          <cell r="C2561" t="str">
            <v>Childress County</v>
          </cell>
          <cell r="D2561">
            <v>478</v>
          </cell>
          <cell r="E2561">
            <v>1633</v>
          </cell>
          <cell r="F2561">
            <v>310</v>
          </cell>
          <cell r="G2561">
            <v>1943</v>
          </cell>
        </row>
        <row r="2562">
          <cell r="B2562">
            <v>48077</v>
          </cell>
          <cell r="C2562" t="str">
            <v>Clay County</v>
          </cell>
          <cell r="D2562">
            <v>903</v>
          </cell>
          <cell r="E2562">
            <v>5320</v>
          </cell>
          <cell r="F2562">
            <v>614</v>
          </cell>
          <cell r="G2562">
            <v>5069</v>
          </cell>
        </row>
        <row r="2563">
          <cell r="B2563">
            <v>48079</v>
          </cell>
          <cell r="C2563" t="str">
            <v>Cochran County</v>
          </cell>
          <cell r="D2563">
            <v>300</v>
          </cell>
          <cell r="E2563">
            <v>791</v>
          </cell>
          <cell r="F2563">
            <v>177</v>
          </cell>
          <cell r="G2563">
            <v>809</v>
          </cell>
        </row>
        <row r="2564">
          <cell r="B2564">
            <v>48081</v>
          </cell>
          <cell r="C2564" t="str">
            <v>Coke County</v>
          </cell>
          <cell r="D2564">
            <v>247</v>
          </cell>
          <cell r="E2564">
            <v>1573</v>
          </cell>
          <cell r="F2564">
            <v>178</v>
          </cell>
          <cell r="G2564">
            <v>1586</v>
          </cell>
        </row>
        <row r="2565">
          <cell r="B2565">
            <v>48083</v>
          </cell>
          <cell r="C2565" t="str">
            <v>Coleman County</v>
          </cell>
          <cell r="D2565">
            <v>755</v>
          </cell>
          <cell r="E2565">
            <v>3389</v>
          </cell>
          <cell r="F2565">
            <v>451</v>
          </cell>
          <cell r="G2565">
            <v>3641</v>
          </cell>
        </row>
        <row r="2566">
          <cell r="B2566">
            <v>48085</v>
          </cell>
          <cell r="C2566" t="str">
            <v>Collin County</v>
          </cell>
          <cell r="D2566">
            <v>326073</v>
          </cell>
          <cell r="E2566">
            <v>283878</v>
          </cell>
          <cell r="F2566">
            <v>230945</v>
          </cell>
          <cell r="G2566">
            <v>252318</v>
          </cell>
        </row>
        <row r="2567">
          <cell r="B2567">
            <v>48087</v>
          </cell>
          <cell r="C2567" t="str">
            <v>Collingsworth County</v>
          </cell>
          <cell r="D2567">
            <v>267</v>
          </cell>
          <cell r="E2567">
            <v>916</v>
          </cell>
          <cell r="F2567">
            <v>155</v>
          </cell>
          <cell r="G2567">
            <v>1048</v>
          </cell>
        </row>
        <row r="2568">
          <cell r="B2568">
            <v>48089</v>
          </cell>
          <cell r="C2568" t="str">
            <v>Colorado County</v>
          </cell>
          <cell r="D2568">
            <v>2423</v>
          </cell>
          <cell r="E2568">
            <v>7830</v>
          </cell>
          <cell r="F2568">
            <v>2420</v>
          </cell>
          <cell r="G2568">
            <v>7472</v>
          </cell>
        </row>
        <row r="2569">
          <cell r="B2569">
            <v>48091</v>
          </cell>
          <cell r="C2569" t="str">
            <v>Comal County</v>
          </cell>
          <cell r="D2569">
            <v>33744</v>
          </cell>
          <cell r="E2569">
            <v>77106</v>
          </cell>
          <cell r="F2569">
            <v>24826</v>
          </cell>
          <cell r="G2569">
            <v>62740</v>
          </cell>
        </row>
        <row r="2570">
          <cell r="B2570">
            <v>48093</v>
          </cell>
          <cell r="C2570" t="str">
            <v>Comanche County</v>
          </cell>
          <cell r="D2570">
            <v>1312</v>
          </cell>
          <cell r="E2570">
            <v>5251</v>
          </cell>
          <cell r="F2570">
            <v>853</v>
          </cell>
          <cell r="G2570">
            <v>5177</v>
          </cell>
        </row>
        <row r="2571">
          <cell r="B2571">
            <v>48095</v>
          </cell>
          <cell r="C2571" t="str">
            <v>Concho County</v>
          </cell>
          <cell r="D2571">
            <v>248</v>
          </cell>
          <cell r="E2571">
            <v>953</v>
          </cell>
          <cell r="F2571">
            <v>197</v>
          </cell>
          <cell r="G2571">
            <v>1058</v>
          </cell>
        </row>
        <row r="2572">
          <cell r="B2572">
            <v>48097</v>
          </cell>
          <cell r="C2572" t="str">
            <v>Cooke County</v>
          </cell>
          <cell r="D2572">
            <v>3223</v>
          </cell>
          <cell r="E2572">
            <v>16489</v>
          </cell>
          <cell r="F2572">
            <v>3210</v>
          </cell>
          <cell r="G2572">
            <v>15596</v>
          </cell>
        </row>
        <row r="2573">
          <cell r="B2573">
            <v>48099</v>
          </cell>
          <cell r="C2573" t="str">
            <v>Coryell County</v>
          </cell>
          <cell r="D2573">
            <v>6291</v>
          </cell>
          <cell r="E2573">
            <v>15960</v>
          </cell>
          <cell r="F2573">
            <v>7565</v>
          </cell>
          <cell r="G2573">
            <v>15438</v>
          </cell>
        </row>
        <row r="2574">
          <cell r="B2574">
            <v>48101</v>
          </cell>
          <cell r="C2574" t="str">
            <v>Cottle County</v>
          </cell>
          <cell r="D2574">
            <v>139</v>
          </cell>
          <cell r="E2574">
            <v>468</v>
          </cell>
          <cell r="F2574">
            <v>113</v>
          </cell>
          <cell r="G2574">
            <v>540</v>
          </cell>
        </row>
        <row r="2575">
          <cell r="B2575">
            <v>48103</v>
          </cell>
          <cell r="C2575" t="str">
            <v>Crane County</v>
          </cell>
          <cell r="D2575">
            <v>321</v>
          </cell>
          <cell r="E2575">
            <v>1182</v>
          </cell>
          <cell r="F2575">
            <v>241</v>
          </cell>
          <cell r="G2575">
            <v>1247</v>
          </cell>
        </row>
        <row r="2576">
          <cell r="B2576">
            <v>48105</v>
          </cell>
          <cell r="C2576" t="str">
            <v>Crockett County</v>
          </cell>
          <cell r="D2576">
            <v>536</v>
          </cell>
          <cell r="E2576">
            <v>1121</v>
          </cell>
          <cell r="F2576">
            <v>344</v>
          </cell>
          <cell r="G2576">
            <v>1220</v>
          </cell>
        </row>
        <row r="2577">
          <cell r="B2577">
            <v>48107</v>
          </cell>
          <cell r="C2577" t="str">
            <v>Crosby County</v>
          </cell>
          <cell r="D2577">
            <v>698</v>
          </cell>
          <cell r="E2577">
            <v>1221</v>
          </cell>
          <cell r="F2577">
            <v>527</v>
          </cell>
          <cell r="G2577">
            <v>1396</v>
          </cell>
        </row>
        <row r="2578">
          <cell r="B2578">
            <v>48109</v>
          </cell>
          <cell r="C2578" t="str">
            <v>Culberson County</v>
          </cell>
          <cell r="D2578">
            <v>460</v>
          </cell>
          <cell r="E2578">
            <v>387</v>
          </cell>
          <cell r="F2578">
            <v>438</v>
          </cell>
          <cell r="G2578">
            <v>415</v>
          </cell>
        </row>
        <row r="2579">
          <cell r="B2579">
            <v>48111</v>
          </cell>
          <cell r="C2579" t="str">
            <v>Dallam County</v>
          </cell>
          <cell r="D2579">
            <v>333</v>
          </cell>
          <cell r="E2579">
            <v>1243</v>
          </cell>
          <cell r="F2579">
            <v>197</v>
          </cell>
          <cell r="G2579">
            <v>1389</v>
          </cell>
        </row>
        <row r="2580">
          <cell r="B2580">
            <v>48113</v>
          </cell>
          <cell r="C2580" t="str">
            <v>Dallas County</v>
          </cell>
          <cell r="D2580">
            <v>679614</v>
          </cell>
          <cell r="E2580">
            <v>304420</v>
          </cell>
          <cell r="F2580">
            <v>598576</v>
          </cell>
          <cell r="G2580">
            <v>307076</v>
          </cell>
        </row>
        <row r="2581">
          <cell r="B2581">
            <v>48115</v>
          </cell>
          <cell r="C2581" t="str">
            <v>Dawson County</v>
          </cell>
          <cell r="D2581">
            <v>1210</v>
          </cell>
          <cell r="E2581">
            <v>2897</v>
          </cell>
          <cell r="F2581">
            <v>808</v>
          </cell>
          <cell r="G2581">
            <v>2951</v>
          </cell>
        </row>
        <row r="2582">
          <cell r="B2582">
            <v>48117</v>
          </cell>
          <cell r="C2582" t="str">
            <v>Deaf Smith County</v>
          </cell>
          <cell r="D2582">
            <v>1521</v>
          </cell>
          <cell r="E2582">
            <v>3357</v>
          </cell>
          <cell r="F2582">
            <v>1264</v>
          </cell>
          <cell r="G2582">
            <v>3294</v>
          </cell>
        </row>
        <row r="2583">
          <cell r="B2583">
            <v>48119</v>
          </cell>
          <cell r="C2583" t="str">
            <v>Delta County</v>
          </cell>
          <cell r="D2583">
            <v>572</v>
          </cell>
          <cell r="E2583">
            <v>2247</v>
          </cell>
          <cell r="F2583">
            <v>403</v>
          </cell>
          <cell r="G2583">
            <v>2162</v>
          </cell>
        </row>
        <row r="2584">
          <cell r="B2584">
            <v>48121</v>
          </cell>
          <cell r="C2584" t="str">
            <v>Denton County</v>
          </cell>
          <cell r="D2584">
            <v>265758</v>
          </cell>
          <cell r="E2584">
            <v>256441</v>
          </cell>
          <cell r="F2584">
            <v>188695</v>
          </cell>
          <cell r="G2584">
            <v>222480</v>
          </cell>
        </row>
        <row r="2585">
          <cell r="B2585">
            <v>48123</v>
          </cell>
          <cell r="C2585" t="str">
            <v>DeWitt County</v>
          </cell>
          <cell r="D2585">
            <v>1787</v>
          </cell>
          <cell r="E2585">
            <v>6704</v>
          </cell>
          <cell r="F2585">
            <v>1494</v>
          </cell>
          <cell r="G2585">
            <v>6567</v>
          </cell>
        </row>
        <row r="2586">
          <cell r="B2586">
            <v>48125</v>
          </cell>
          <cell r="C2586" t="str">
            <v>Dickens County</v>
          </cell>
          <cell r="D2586">
            <v>197</v>
          </cell>
          <cell r="E2586">
            <v>746</v>
          </cell>
          <cell r="F2586">
            <v>130</v>
          </cell>
          <cell r="G2586">
            <v>853</v>
          </cell>
        </row>
        <row r="2587">
          <cell r="B2587">
            <v>48127</v>
          </cell>
          <cell r="C2587" t="str">
            <v>Dimmit County</v>
          </cell>
          <cell r="D2587">
            <v>2295</v>
          </cell>
          <cell r="E2587">
            <v>1110</v>
          </cell>
          <cell r="F2587">
            <v>2264</v>
          </cell>
          <cell r="G2587">
            <v>1384</v>
          </cell>
        </row>
        <row r="2588">
          <cell r="B2588">
            <v>48129</v>
          </cell>
          <cell r="C2588" t="str">
            <v>Donley County</v>
          </cell>
          <cell r="D2588">
            <v>340</v>
          </cell>
          <cell r="E2588">
            <v>1279</v>
          </cell>
          <cell r="F2588">
            <v>198</v>
          </cell>
          <cell r="G2588">
            <v>1438</v>
          </cell>
        </row>
        <row r="2589">
          <cell r="B2589">
            <v>48131</v>
          </cell>
          <cell r="C2589" t="str">
            <v>Duval County</v>
          </cell>
          <cell r="D2589">
            <v>2822</v>
          </cell>
          <cell r="E2589">
            <v>2758</v>
          </cell>
          <cell r="F2589">
            <v>2575</v>
          </cell>
          <cell r="G2589">
            <v>2443</v>
          </cell>
        </row>
        <row r="2590">
          <cell r="B2590">
            <v>48133</v>
          </cell>
          <cell r="C2590" t="str">
            <v>Eastland County</v>
          </cell>
          <cell r="D2590">
            <v>1491</v>
          </cell>
          <cell r="E2590">
            <v>6992</v>
          </cell>
          <cell r="F2590">
            <v>983</v>
          </cell>
          <cell r="G2590">
            <v>7237</v>
          </cell>
        </row>
        <row r="2591">
          <cell r="B2591">
            <v>48135</v>
          </cell>
          <cell r="C2591" t="str">
            <v>Ector County</v>
          </cell>
          <cell r="D2591">
            <v>9879</v>
          </cell>
          <cell r="E2591">
            <v>30243</v>
          </cell>
          <cell r="F2591">
            <v>11367</v>
          </cell>
          <cell r="G2591">
            <v>32697</v>
          </cell>
        </row>
        <row r="2592">
          <cell r="B2592">
            <v>48137</v>
          </cell>
          <cell r="C2592" t="str">
            <v>Edwards County</v>
          </cell>
          <cell r="D2592">
            <v>271</v>
          </cell>
          <cell r="E2592">
            <v>885</v>
          </cell>
          <cell r="F2592">
            <v>168</v>
          </cell>
          <cell r="G2592">
            <v>893</v>
          </cell>
        </row>
        <row r="2593">
          <cell r="B2593">
            <v>48139</v>
          </cell>
          <cell r="C2593" t="str">
            <v>Ellis County</v>
          </cell>
          <cell r="D2593">
            <v>33093</v>
          </cell>
          <cell r="E2593">
            <v>65256</v>
          </cell>
          <cell r="F2593">
            <v>27565</v>
          </cell>
          <cell r="G2593">
            <v>56717</v>
          </cell>
        </row>
        <row r="2594">
          <cell r="B2594">
            <v>48141</v>
          </cell>
          <cell r="C2594" t="str">
            <v>El Paso County</v>
          </cell>
          <cell r="D2594">
            <v>205671</v>
          </cell>
          <cell r="E2594">
            <v>77589</v>
          </cell>
          <cell r="F2594">
            <v>178126</v>
          </cell>
          <cell r="G2594">
            <v>84331</v>
          </cell>
        </row>
        <row r="2595">
          <cell r="B2595">
            <v>48143</v>
          </cell>
          <cell r="C2595" t="str">
            <v>Erath County</v>
          </cell>
          <cell r="D2595">
            <v>3153</v>
          </cell>
          <cell r="E2595">
            <v>14613</v>
          </cell>
          <cell r="F2595">
            <v>2916</v>
          </cell>
          <cell r="G2595">
            <v>13684</v>
          </cell>
        </row>
        <row r="2596">
          <cell r="B2596">
            <v>48145</v>
          </cell>
          <cell r="C2596" t="str">
            <v>Falls County</v>
          </cell>
          <cell r="D2596">
            <v>2415</v>
          </cell>
          <cell r="E2596">
            <v>3900</v>
          </cell>
          <cell r="F2596">
            <v>1899</v>
          </cell>
          <cell r="G2596">
            <v>4177</v>
          </cell>
        </row>
        <row r="2597">
          <cell r="B2597">
            <v>48147</v>
          </cell>
          <cell r="C2597" t="str">
            <v>Fannin County</v>
          </cell>
          <cell r="D2597">
            <v>3472</v>
          </cell>
          <cell r="E2597">
            <v>13449</v>
          </cell>
          <cell r="F2597">
            <v>2655</v>
          </cell>
          <cell r="G2597">
            <v>12171</v>
          </cell>
        </row>
        <row r="2598">
          <cell r="B2598">
            <v>48149</v>
          </cell>
          <cell r="C2598" t="str">
            <v>Fayette County</v>
          </cell>
          <cell r="D2598">
            <v>2675</v>
          </cell>
          <cell r="E2598">
            <v>10736</v>
          </cell>
          <cell r="F2598">
            <v>2661</v>
          </cell>
          <cell r="G2598">
            <v>10171</v>
          </cell>
        </row>
        <row r="2599">
          <cell r="B2599">
            <v>48151</v>
          </cell>
          <cell r="C2599" t="str">
            <v>Fisher County</v>
          </cell>
          <cell r="D2599">
            <v>461</v>
          </cell>
          <cell r="E2599">
            <v>1218</v>
          </cell>
          <cell r="F2599">
            <v>352</v>
          </cell>
          <cell r="G2599">
            <v>1448</v>
          </cell>
        </row>
        <row r="2600">
          <cell r="B2600">
            <v>48153</v>
          </cell>
          <cell r="C2600" t="str">
            <v>Floyd County</v>
          </cell>
          <cell r="D2600">
            <v>700</v>
          </cell>
          <cell r="E2600">
            <v>1699</v>
          </cell>
          <cell r="F2600">
            <v>438</v>
          </cell>
          <cell r="G2600">
            <v>1584</v>
          </cell>
        </row>
        <row r="2601">
          <cell r="B2601">
            <v>48155</v>
          </cell>
          <cell r="C2601" t="str">
            <v>Foard County</v>
          </cell>
          <cell r="D2601">
            <v>138</v>
          </cell>
          <cell r="E2601">
            <v>369</v>
          </cell>
          <cell r="F2601">
            <v>99</v>
          </cell>
          <cell r="G2601">
            <v>445</v>
          </cell>
        </row>
        <row r="2602">
          <cell r="B2602">
            <v>48157</v>
          </cell>
          <cell r="C2602" t="str">
            <v>Fort Bend County</v>
          </cell>
          <cell r="D2602">
            <v>260475</v>
          </cell>
          <cell r="E2602">
            <v>182142</v>
          </cell>
          <cell r="F2602">
            <v>195552</v>
          </cell>
          <cell r="G2602">
            <v>157718</v>
          </cell>
        </row>
        <row r="2603">
          <cell r="B2603">
            <v>48159</v>
          </cell>
          <cell r="C2603" t="str">
            <v>Franklin County</v>
          </cell>
          <cell r="D2603">
            <v>1038</v>
          </cell>
          <cell r="E2603">
            <v>4467</v>
          </cell>
          <cell r="F2603">
            <v>804</v>
          </cell>
          <cell r="G2603">
            <v>4161</v>
          </cell>
        </row>
        <row r="2604">
          <cell r="B2604">
            <v>48161</v>
          </cell>
          <cell r="C2604" t="str">
            <v>Freestone County</v>
          </cell>
          <cell r="D2604">
            <v>2015</v>
          </cell>
          <cell r="E2604">
            <v>7415</v>
          </cell>
          <cell r="F2604">
            <v>1635</v>
          </cell>
          <cell r="G2604">
            <v>6991</v>
          </cell>
        </row>
        <row r="2605">
          <cell r="B2605">
            <v>48163</v>
          </cell>
          <cell r="C2605" t="str">
            <v>Frio County</v>
          </cell>
          <cell r="D2605">
            <v>2362</v>
          </cell>
          <cell r="E2605">
            <v>2014</v>
          </cell>
          <cell r="F2605">
            <v>2422</v>
          </cell>
          <cell r="G2605">
            <v>2823</v>
          </cell>
        </row>
        <row r="2606">
          <cell r="B2606">
            <v>48165</v>
          </cell>
          <cell r="C2606" t="str">
            <v>Gaines County</v>
          </cell>
          <cell r="D2606">
            <v>810</v>
          </cell>
          <cell r="E2606">
            <v>5984</v>
          </cell>
          <cell r="F2606">
            <v>576</v>
          </cell>
          <cell r="G2606">
            <v>5355</v>
          </cell>
        </row>
        <row r="2607">
          <cell r="B2607">
            <v>48167</v>
          </cell>
          <cell r="C2607" t="str">
            <v>Galveston County</v>
          </cell>
          <cell r="D2607">
            <v>57241</v>
          </cell>
          <cell r="E2607">
            <v>104983</v>
          </cell>
          <cell r="F2607">
            <v>58842</v>
          </cell>
          <cell r="G2607">
            <v>93911</v>
          </cell>
        </row>
        <row r="2608">
          <cell r="B2608">
            <v>48169</v>
          </cell>
          <cell r="C2608" t="str">
            <v>Garza County</v>
          </cell>
          <cell r="D2608">
            <v>409</v>
          </cell>
          <cell r="E2608">
            <v>1315</v>
          </cell>
          <cell r="F2608">
            <v>231</v>
          </cell>
          <cell r="G2608">
            <v>1413</v>
          </cell>
        </row>
        <row r="2609">
          <cell r="B2609">
            <v>48171</v>
          </cell>
          <cell r="C2609" t="str">
            <v>Gillespie County</v>
          </cell>
          <cell r="D2609">
            <v>2593</v>
          </cell>
          <cell r="E2609">
            <v>13577</v>
          </cell>
          <cell r="F2609">
            <v>3176</v>
          </cell>
          <cell r="G2609">
            <v>12514</v>
          </cell>
        </row>
        <row r="2610">
          <cell r="B2610">
            <v>48173</v>
          </cell>
          <cell r="C2610" t="str">
            <v>Glasscock County</v>
          </cell>
          <cell r="D2610">
            <v>53</v>
          </cell>
          <cell r="E2610">
            <v>607</v>
          </cell>
          <cell r="F2610">
            <v>39</v>
          </cell>
          <cell r="G2610">
            <v>611</v>
          </cell>
        </row>
        <row r="2611">
          <cell r="B2611">
            <v>48175</v>
          </cell>
          <cell r="C2611" t="str">
            <v>Goliad County</v>
          </cell>
          <cell r="D2611">
            <v>961</v>
          </cell>
          <cell r="E2611">
            <v>3317</v>
          </cell>
          <cell r="F2611">
            <v>877</v>
          </cell>
          <cell r="G2611">
            <v>3085</v>
          </cell>
        </row>
        <row r="2612">
          <cell r="B2612">
            <v>48177</v>
          </cell>
          <cell r="C2612" t="str">
            <v>Gonzales County</v>
          </cell>
          <cell r="D2612">
            <v>2148</v>
          </cell>
          <cell r="E2612">
            <v>5567</v>
          </cell>
          <cell r="F2612">
            <v>1948</v>
          </cell>
          <cell r="G2612">
            <v>5627</v>
          </cell>
        </row>
        <row r="2613">
          <cell r="B2613">
            <v>48179</v>
          </cell>
          <cell r="C2613" t="str">
            <v>Gray County</v>
          </cell>
          <cell r="D2613">
            <v>1250</v>
          </cell>
          <cell r="E2613">
            <v>6777</v>
          </cell>
          <cell r="F2613">
            <v>829</v>
          </cell>
          <cell r="G2613">
            <v>6840</v>
          </cell>
        </row>
        <row r="2614">
          <cell r="B2614">
            <v>48181</v>
          </cell>
          <cell r="C2614" t="str">
            <v>Grayson County</v>
          </cell>
          <cell r="D2614">
            <v>12420</v>
          </cell>
          <cell r="E2614">
            <v>46869</v>
          </cell>
          <cell r="F2614">
            <v>14506</v>
          </cell>
          <cell r="G2614">
            <v>44163</v>
          </cell>
        </row>
        <row r="2615">
          <cell r="B2615">
            <v>48183</v>
          </cell>
          <cell r="C2615" t="str">
            <v>Gregg County</v>
          </cell>
          <cell r="D2615">
            <v>14298</v>
          </cell>
          <cell r="E2615">
            <v>31642</v>
          </cell>
          <cell r="F2615">
            <v>14796</v>
          </cell>
          <cell r="G2615">
            <v>32493</v>
          </cell>
        </row>
        <row r="2616">
          <cell r="B2616">
            <v>48185</v>
          </cell>
          <cell r="C2616" t="str">
            <v>Grimes County</v>
          </cell>
          <cell r="D2616">
            <v>2559</v>
          </cell>
          <cell r="E2616">
            <v>11054</v>
          </cell>
          <cell r="F2616">
            <v>2833</v>
          </cell>
          <cell r="G2616">
            <v>9432</v>
          </cell>
        </row>
        <row r="2617">
          <cell r="B2617">
            <v>48187</v>
          </cell>
          <cell r="C2617" t="str">
            <v>Guadalupe County</v>
          </cell>
          <cell r="D2617">
            <v>37606</v>
          </cell>
          <cell r="E2617">
            <v>55229</v>
          </cell>
          <cell r="F2617">
            <v>28805</v>
          </cell>
          <cell r="G2617">
            <v>47553</v>
          </cell>
        </row>
        <row r="2618">
          <cell r="B2618">
            <v>48189</v>
          </cell>
          <cell r="C2618" t="str">
            <v>Hale County</v>
          </cell>
          <cell r="D2618">
            <v>2921</v>
          </cell>
          <cell r="E2618">
            <v>6833</v>
          </cell>
          <cell r="F2618">
            <v>2279</v>
          </cell>
          <cell r="G2618">
            <v>7177</v>
          </cell>
        </row>
        <row r="2619">
          <cell r="B2619">
            <v>48191</v>
          </cell>
          <cell r="C2619" t="str">
            <v>Hall County</v>
          </cell>
          <cell r="D2619">
            <v>340</v>
          </cell>
          <cell r="E2619">
            <v>848</v>
          </cell>
          <cell r="F2619">
            <v>168</v>
          </cell>
          <cell r="G2619">
            <v>995</v>
          </cell>
        </row>
        <row r="2620">
          <cell r="B2620">
            <v>48193</v>
          </cell>
          <cell r="C2620" t="str">
            <v>Hamilton County</v>
          </cell>
          <cell r="D2620">
            <v>946</v>
          </cell>
          <cell r="E2620">
            <v>3618</v>
          </cell>
          <cell r="F2620">
            <v>641</v>
          </cell>
          <cell r="G2620">
            <v>3616</v>
          </cell>
        </row>
        <row r="2621">
          <cell r="B2621">
            <v>48195</v>
          </cell>
          <cell r="C2621" t="str">
            <v>Hansford County</v>
          </cell>
          <cell r="D2621">
            <v>316</v>
          </cell>
          <cell r="E2621">
            <v>1799</v>
          </cell>
          <cell r="F2621">
            <v>166</v>
          </cell>
          <cell r="G2621">
            <v>1849</v>
          </cell>
        </row>
        <row r="2622">
          <cell r="B2622">
            <v>48197</v>
          </cell>
          <cell r="C2622" t="str">
            <v>Hardeman County</v>
          </cell>
          <cell r="D2622">
            <v>378</v>
          </cell>
          <cell r="E2622">
            <v>1055</v>
          </cell>
          <cell r="F2622">
            <v>241</v>
          </cell>
          <cell r="G2622">
            <v>1330</v>
          </cell>
        </row>
        <row r="2623">
          <cell r="B2623">
            <v>48199</v>
          </cell>
          <cell r="C2623" t="str">
            <v>Hardin County</v>
          </cell>
          <cell r="D2623">
            <v>3971</v>
          </cell>
          <cell r="E2623">
            <v>26878</v>
          </cell>
          <cell r="F2623">
            <v>3474</v>
          </cell>
          <cell r="G2623">
            <v>23858</v>
          </cell>
        </row>
        <row r="2624">
          <cell r="B2624">
            <v>48201</v>
          </cell>
          <cell r="C2624" t="str">
            <v>Harris County</v>
          </cell>
          <cell r="D2624">
            <v>1077914</v>
          </cell>
          <cell r="E2624">
            <v>699023</v>
          </cell>
          <cell r="F2624">
            <v>918193</v>
          </cell>
          <cell r="G2624">
            <v>700630</v>
          </cell>
        </row>
        <row r="2625">
          <cell r="B2625">
            <v>48203</v>
          </cell>
          <cell r="C2625" t="str">
            <v>Harrison County</v>
          </cell>
          <cell r="D2625">
            <v>8034</v>
          </cell>
          <cell r="E2625">
            <v>21999</v>
          </cell>
          <cell r="F2625">
            <v>7908</v>
          </cell>
          <cell r="G2625">
            <v>21466</v>
          </cell>
        </row>
        <row r="2626">
          <cell r="B2626">
            <v>48205</v>
          </cell>
          <cell r="C2626" t="str">
            <v>Hartley County</v>
          </cell>
          <cell r="D2626">
            <v>325</v>
          </cell>
          <cell r="E2626">
            <v>1876</v>
          </cell>
          <cell r="F2626">
            <v>195</v>
          </cell>
          <cell r="G2626">
            <v>1868</v>
          </cell>
        </row>
        <row r="2627">
          <cell r="B2627">
            <v>48207</v>
          </cell>
          <cell r="C2627" t="str">
            <v>Haskell County</v>
          </cell>
          <cell r="D2627">
            <v>575</v>
          </cell>
          <cell r="E2627">
            <v>1431</v>
          </cell>
          <cell r="F2627">
            <v>353</v>
          </cell>
          <cell r="G2627">
            <v>1840</v>
          </cell>
        </row>
        <row r="2628">
          <cell r="B2628">
            <v>48209</v>
          </cell>
          <cell r="C2628" t="str">
            <v>Hays County</v>
          </cell>
          <cell r="D2628">
            <v>84230</v>
          </cell>
          <cell r="E2628">
            <v>56245</v>
          </cell>
          <cell r="F2628">
            <v>59524</v>
          </cell>
          <cell r="G2628">
            <v>47680</v>
          </cell>
        </row>
        <row r="2629">
          <cell r="B2629">
            <v>48211</v>
          </cell>
          <cell r="C2629" t="str">
            <v>Hemphill County</v>
          </cell>
          <cell r="D2629">
            <v>303</v>
          </cell>
          <cell r="E2629">
            <v>1407</v>
          </cell>
          <cell r="F2629">
            <v>206</v>
          </cell>
          <cell r="G2629">
            <v>1486</v>
          </cell>
        </row>
        <row r="2630">
          <cell r="B2630">
            <v>48213</v>
          </cell>
          <cell r="C2630" t="str">
            <v>Henderson County</v>
          </cell>
          <cell r="D2630">
            <v>7246</v>
          </cell>
          <cell r="E2630">
            <v>31524</v>
          </cell>
          <cell r="F2630">
            <v>7060</v>
          </cell>
          <cell r="G2630">
            <v>28911</v>
          </cell>
        </row>
        <row r="2631">
          <cell r="B2631">
            <v>48215</v>
          </cell>
          <cell r="C2631" t="str">
            <v>Hidalgo County</v>
          </cell>
          <cell r="D2631">
            <v>143345</v>
          </cell>
          <cell r="E2631">
            <v>108613</v>
          </cell>
          <cell r="F2631">
            <v>128199</v>
          </cell>
          <cell r="G2631">
            <v>90527</v>
          </cell>
        </row>
        <row r="2632">
          <cell r="B2632">
            <v>48217</v>
          </cell>
          <cell r="C2632" t="str">
            <v>Hill County</v>
          </cell>
          <cell r="D2632">
            <v>3589</v>
          </cell>
          <cell r="E2632">
            <v>12610</v>
          </cell>
          <cell r="F2632">
            <v>2860</v>
          </cell>
          <cell r="G2632">
            <v>11926</v>
          </cell>
        </row>
        <row r="2633">
          <cell r="B2633">
            <v>48219</v>
          </cell>
          <cell r="C2633" t="str">
            <v>Hockley County</v>
          </cell>
          <cell r="D2633">
            <v>1879</v>
          </cell>
          <cell r="E2633">
            <v>6393</v>
          </cell>
          <cell r="F2633">
            <v>1482</v>
          </cell>
          <cell r="G2633">
            <v>6536</v>
          </cell>
        </row>
        <row r="2634">
          <cell r="B2634">
            <v>48221</v>
          </cell>
          <cell r="C2634" t="str">
            <v>Hood County</v>
          </cell>
          <cell r="D2634">
            <v>5499</v>
          </cell>
          <cell r="E2634">
            <v>30533</v>
          </cell>
          <cell r="F2634">
            <v>5648</v>
          </cell>
          <cell r="G2634">
            <v>26496</v>
          </cell>
        </row>
        <row r="2635">
          <cell r="B2635">
            <v>48223</v>
          </cell>
          <cell r="C2635" t="str">
            <v>Hopkins County</v>
          </cell>
          <cell r="D2635">
            <v>3497</v>
          </cell>
          <cell r="E2635">
            <v>13783</v>
          </cell>
          <cell r="F2635">
            <v>3046</v>
          </cell>
          <cell r="G2635">
            <v>12719</v>
          </cell>
        </row>
        <row r="2636">
          <cell r="B2636">
            <v>48225</v>
          </cell>
          <cell r="C2636" t="str">
            <v>Houston County</v>
          </cell>
          <cell r="D2636">
            <v>2687</v>
          </cell>
          <cell r="E2636">
            <v>7090</v>
          </cell>
          <cell r="F2636">
            <v>2314</v>
          </cell>
          <cell r="G2636">
            <v>7060</v>
          </cell>
        </row>
        <row r="2637">
          <cell r="B2637">
            <v>48227</v>
          </cell>
          <cell r="C2637" t="str">
            <v>Howard County</v>
          </cell>
          <cell r="D2637">
            <v>2740</v>
          </cell>
          <cell r="E2637">
            <v>6667</v>
          </cell>
          <cell r="F2637">
            <v>2069</v>
          </cell>
          <cell r="G2637">
            <v>8054</v>
          </cell>
        </row>
        <row r="2638">
          <cell r="B2638">
            <v>48229</v>
          </cell>
          <cell r="C2638" t="str">
            <v>Hudspeth County</v>
          </cell>
          <cell r="D2638">
            <v>374</v>
          </cell>
          <cell r="E2638">
            <v>702</v>
          </cell>
          <cell r="F2638">
            <v>371</v>
          </cell>
          <cell r="G2638">
            <v>779</v>
          </cell>
        </row>
        <row r="2639">
          <cell r="B2639">
            <v>48231</v>
          </cell>
          <cell r="C2639" t="str">
            <v>Hunt County</v>
          </cell>
          <cell r="D2639">
            <v>7851</v>
          </cell>
          <cell r="E2639">
            <v>31526</v>
          </cell>
          <cell r="F2639">
            <v>8906</v>
          </cell>
          <cell r="G2639">
            <v>29163</v>
          </cell>
        </row>
        <row r="2640">
          <cell r="B2640">
            <v>48233</v>
          </cell>
          <cell r="C2640" t="str">
            <v>Hutchinson County</v>
          </cell>
          <cell r="D2640">
            <v>1462</v>
          </cell>
          <cell r="E2640">
            <v>7226</v>
          </cell>
          <cell r="F2640">
            <v>965</v>
          </cell>
          <cell r="G2640">
            <v>7681</v>
          </cell>
        </row>
        <row r="2641">
          <cell r="B2641">
            <v>48235</v>
          </cell>
          <cell r="C2641" t="str">
            <v>Irion County</v>
          </cell>
          <cell r="D2641">
            <v>164</v>
          </cell>
          <cell r="E2641">
            <v>733</v>
          </cell>
          <cell r="F2641">
            <v>120</v>
          </cell>
          <cell r="G2641">
            <v>759</v>
          </cell>
        </row>
        <row r="2642">
          <cell r="B2642">
            <v>48237</v>
          </cell>
          <cell r="C2642" t="str">
            <v>Jack County</v>
          </cell>
          <cell r="D2642">
            <v>533</v>
          </cell>
          <cell r="E2642">
            <v>3487</v>
          </cell>
          <cell r="F2642">
            <v>331</v>
          </cell>
          <cell r="G2642">
            <v>3418</v>
          </cell>
        </row>
        <row r="2643">
          <cell r="B2643">
            <v>48239</v>
          </cell>
          <cell r="C2643" t="str">
            <v>Jackson County</v>
          </cell>
          <cell r="D2643">
            <v>1318</v>
          </cell>
          <cell r="E2643">
            <v>5232</v>
          </cell>
          <cell r="F2643">
            <v>1033</v>
          </cell>
          <cell r="G2643">
            <v>5231</v>
          </cell>
        </row>
        <row r="2644">
          <cell r="B2644">
            <v>48241</v>
          </cell>
          <cell r="C2644" t="str">
            <v>Jasper County</v>
          </cell>
          <cell r="D2644">
            <v>3288</v>
          </cell>
          <cell r="E2644">
            <v>13495</v>
          </cell>
          <cell r="F2644">
            <v>2954</v>
          </cell>
          <cell r="G2644">
            <v>12542</v>
          </cell>
        </row>
        <row r="2645">
          <cell r="B2645">
            <v>48243</v>
          </cell>
          <cell r="C2645" t="str">
            <v>Jeff Davis County</v>
          </cell>
          <cell r="D2645">
            <v>473</v>
          </cell>
          <cell r="E2645">
            <v>784</v>
          </cell>
          <cell r="F2645">
            <v>501</v>
          </cell>
          <cell r="G2645">
            <v>784</v>
          </cell>
        </row>
        <row r="2646">
          <cell r="B2646">
            <v>48245</v>
          </cell>
          <cell r="C2646" t="str">
            <v>Jefferson County</v>
          </cell>
          <cell r="D2646">
            <v>45633</v>
          </cell>
          <cell r="E2646">
            <v>42001</v>
          </cell>
          <cell r="F2646">
            <v>46073</v>
          </cell>
          <cell r="G2646">
            <v>47570</v>
          </cell>
        </row>
        <row r="2647">
          <cell r="B2647">
            <v>48247</v>
          </cell>
          <cell r="C2647" t="str">
            <v>Jim Hogg County</v>
          </cell>
          <cell r="D2647">
            <v>1415</v>
          </cell>
          <cell r="E2647">
            <v>571</v>
          </cell>
          <cell r="F2647">
            <v>1197</v>
          </cell>
          <cell r="G2647">
            <v>833</v>
          </cell>
        </row>
        <row r="2648">
          <cell r="B2648">
            <v>48249</v>
          </cell>
          <cell r="C2648" t="str">
            <v>Jim Wells County</v>
          </cell>
          <cell r="D2648">
            <v>6786</v>
          </cell>
          <cell r="E2648">
            <v>6335</v>
          </cell>
          <cell r="F2648">
            <v>6119</v>
          </cell>
          <cell r="G2648">
            <v>7453</v>
          </cell>
        </row>
        <row r="2649">
          <cell r="B2649">
            <v>48251</v>
          </cell>
          <cell r="C2649" t="str">
            <v>Johnson County</v>
          </cell>
          <cell r="D2649">
            <v>15043</v>
          </cell>
          <cell r="E2649">
            <v>62028</v>
          </cell>
          <cell r="F2649">
            <v>16464</v>
          </cell>
          <cell r="G2649">
            <v>54628</v>
          </cell>
        </row>
        <row r="2650">
          <cell r="B2650">
            <v>48253</v>
          </cell>
          <cell r="C2650" t="str">
            <v>Jones County</v>
          </cell>
          <cell r="D2650">
            <v>1495</v>
          </cell>
          <cell r="E2650">
            <v>5394</v>
          </cell>
          <cell r="F2650">
            <v>999</v>
          </cell>
          <cell r="G2650">
            <v>5660</v>
          </cell>
        </row>
        <row r="2651">
          <cell r="B2651">
            <v>48255</v>
          </cell>
          <cell r="C2651" t="str">
            <v>Karnes County</v>
          </cell>
          <cell r="D2651">
            <v>1557</v>
          </cell>
          <cell r="E2651">
            <v>3526</v>
          </cell>
          <cell r="F2651">
            <v>1234</v>
          </cell>
          <cell r="G2651">
            <v>3968</v>
          </cell>
        </row>
        <row r="2652">
          <cell r="B2652">
            <v>48257</v>
          </cell>
          <cell r="C2652" t="str">
            <v>Kaufman County</v>
          </cell>
          <cell r="D2652">
            <v>20905</v>
          </cell>
          <cell r="E2652">
            <v>44480</v>
          </cell>
          <cell r="F2652">
            <v>18405</v>
          </cell>
          <cell r="G2652">
            <v>37624</v>
          </cell>
        </row>
        <row r="2653">
          <cell r="B2653">
            <v>48259</v>
          </cell>
          <cell r="C2653" t="str">
            <v>Kendall County</v>
          </cell>
          <cell r="D2653">
            <v>7436</v>
          </cell>
          <cell r="E2653">
            <v>23590</v>
          </cell>
          <cell r="F2653">
            <v>6020</v>
          </cell>
          <cell r="G2653">
            <v>20083</v>
          </cell>
        </row>
        <row r="2654">
          <cell r="B2654">
            <v>48261</v>
          </cell>
          <cell r="C2654" t="str">
            <v>Kenedy County</v>
          </cell>
          <cell r="D2654">
            <v>113</v>
          </cell>
          <cell r="E2654">
            <v>82</v>
          </cell>
          <cell r="F2654">
            <v>65</v>
          </cell>
          <cell r="G2654">
            <v>127</v>
          </cell>
        </row>
        <row r="2655">
          <cell r="B2655">
            <v>48263</v>
          </cell>
          <cell r="C2655" t="str">
            <v>Kent County</v>
          </cell>
          <cell r="D2655">
            <v>87</v>
          </cell>
          <cell r="E2655">
            <v>311</v>
          </cell>
          <cell r="F2655">
            <v>47</v>
          </cell>
          <cell r="G2655">
            <v>411</v>
          </cell>
        </row>
        <row r="2656">
          <cell r="B2656">
            <v>48265</v>
          </cell>
          <cell r="C2656" t="str">
            <v>Kerr County</v>
          </cell>
          <cell r="D2656">
            <v>6008</v>
          </cell>
          <cell r="E2656">
            <v>21991</v>
          </cell>
          <cell r="F2656">
            <v>6524</v>
          </cell>
          <cell r="G2656">
            <v>20879</v>
          </cell>
        </row>
        <row r="2657">
          <cell r="B2657">
            <v>48267</v>
          </cell>
          <cell r="C2657" t="str">
            <v>Kimble County</v>
          </cell>
          <cell r="D2657">
            <v>379</v>
          </cell>
          <cell r="E2657">
            <v>2042</v>
          </cell>
          <cell r="F2657">
            <v>284</v>
          </cell>
          <cell r="G2657">
            <v>1987</v>
          </cell>
        </row>
        <row r="2658">
          <cell r="B2658">
            <v>48269</v>
          </cell>
          <cell r="C2658" t="str">
            <v>King County</v>
          </cell>
          <cell r="D2658">
            <v>10</v>
          </cell>
          <cell r="E2658">
            <v>140</v>
          </cell>
          <cell r="F2658">
            <v>8</v>
          </cell>
          <cell r="G2658">
            <v>151</v>
          </cell>
        </row>
        <row r="2659">
          <cell r="B2659">
            <v>48271</v>
          </cell>
          <cell r="C2659" t="str">
            <v>Kinney County</v>
          </cell>
          <cell r="D2659">
            <v>473</v>
          </cell>
          <cell r="E2659">
            <v>1154</v>
          </cell>
          <cell r="F2659">
            <v>446</v>
          </cell>
          <cell r="G2659">
            <v>1144</v>
          </cell>
        </row>
        <row r="2660">
          <cell r="B2660">
            <v>48273</v>
          </cell>
          <cell r="C2660" t="str">
            <v>Kleberg County</v>
          </cell>
          <cell r="D2660">
            <v>5009</v>
          </cell>
          <cell r="E2660">
            <v>4940</v>
          </cell>
          <cell r="F2660">
            <v>5314</v>
          </cell>
          <cell r="G2660">
            <v>5504</v>
          </cell>
        </row>
        <row r="2661">
          <cell r="B2661">
            <v>48275</v>
          </cell>
          <cell r="C2661" t="str">
            <v>Knox County</v>
          </cell>
          <cell r="D2661">
            <v>370</v>
          </cell>
          <cell r="E2661">
            <v>984</v>
          </cell>
          <cell r="F2661">
            <v>265</v>
          </cell>
          <cell r="G2661">
            <v>1180</v>
          </cell>
        </row>
        <row r="2662">
          <cell r="B2662">
            <v>48277</v>
          </cell>
          <cell r="C2662" t="str">
            <v>Lamar County</v>
          </cell>
          <cell r="D2662">
            <v>5366</v>
          </cell>
          <cell r="E2662">
            <v>17252</v>
          </cell>
          <cell r="F2662">
            <v>4458</v>
          </cell>
          <cell r="G2662">
            <v>16760</v>
          </cell>
        </row>
        <row r="2663">
          <cell r="B2663">
            <v>48279</v>
          </cell>
          <cell r="C2663" t="str">
            <v>Lamb County</v>
          </cell>
          <cell r="D2663">
            <v>1193</v>
          </cell>
          <cell r="E2663">
            <v>3133</v>
          </cell>
          <cell r="F2663">
            <v>840</v>
          </cell>
          <cell r="G2663">
            <v>3521</v>
          </cell>
        </row>
        <row r="2664">
          <cell r="B2664">
            <v>48281</v>
          </cell>
          <cell r="C2664" t="str">
            <v>Lampasas County</v>
          </cell>
          <cell r="D2664">
            <v>1509</v>
          </cell>
          <cell r="E2664">
            <v>8937</v>
          </cell>
          <cell r="F2664">
            <v>2144</v>
          </cell>
          <cell r="G2664">
            <v>8086</v>
          </cell>
        </row>
        <row r="2665">
          <cell r="B2665">
            <v>48283</v>
          </cell>
          <cell r="C2665" t="str">
            <v>La Salle County</v>
          </cell>
          <cell r="D2665">
            <v>1113</v>
          </cell>
          <cell r="E2665">
            <v>1020</v>
          </cell>
          <cell r="F2665">
            <v>1052</v>
          </cell>
          <cell r="G2665">
            <v>1335</v>
          </cell>
        </row>
        <row r="2666">
          <cell r="B2666">
            <v>48285</v>
          </cell>
          <cell r="C2666" t="str">
            <v>Lavaca County</v>
          </cell>
          <cell r="D2666">
            <v>1775</v>
          </cell>
          <cell r="E2666">
            <v>9313</v>
          </cell>
          <cell r="F2666">
            <v>1333</v>
          </cell>
          <cell r="G2666">
            <v>8804</v>
          </cell>
        </row>
        <row r="2667">
          <cell r="B2667">
            <v>48287</v>
          </cell>
          <cell r="C2667" t="str">
            <v>Lee County</v>
          </cell>
          <cell r="D2667">
            <v>1739</v>
          </cell>
          <cell r="E2667">
            <v>6847</v>
          </cell>
          <cell r="F2667">
            <v>1750</v>
          </cell>
          <cell r="G2667">
            <v>6255</v>
          </cell>
        </row>
        <row r="2668">
          <cell r="B2668">
            <v>48289</v>
          </cell>
          <cell r="C2668" t="str">
            <v>Leon County</v>
          </cell>
          <cell r="D2668">
            <v>1359</v>
          </cell>
          <cell r="E2668">
            <v>8234</v>
          </cell>
          <cell r="F2668">
            <v>1072</v>
          </cell>
          <cell r="G2668">
            <v>7523</v>
          </cell>
        </row>
        <row r="2669">
          <cell r="B2669">
            <v>48291</v>
          </cell>
          <cell r="C2669" t="str">
            <v>Liberty County</v>
          </cell>
          <cell r="D2669">
            <v>5974</v>
          </cell>
          <cell r="E2669">
            <v>25819</v>
          </cell>
          <cell r="F2669">
            <v>5785</v>
          </cell>
          <cell r="G2669">
            <v>23302</v>
          </cell>
        </row>
        <row r="2670">
          <cell r="B2670">
            <v>48293</v>
          </cell>
          <cell r="C2670" t="str">
            <v>Limestone County</v>
          </cell>
          <cell r="D2670">
            <v>2613</v>
          </cell>
          <cell r="E2670">
            <v>7024</v>
          </cell>
          <cell r="F2670">
            <v>2213</v>
          </cell>
          <cell r="G2670">
            <v>6789</v>
          </cell>
        </row>
        <row r="2671">
          <cell r="B2671">
            <v>48295</v>
          </cell>
          <cell r="C2671" t="str">
            <v>Lipscomb County</v>
          </cell>
          <cell r="D2671">
            <v>258</v>
          </cell>
          <cell r="E2671">
            <v>1126</v>
          </cell>
          <cell r="F2671">
            <v>131</v>
          </cell>
          <cell r="G2671">
            <v>1205</v>
          </cell>
        </row>
        <row r="2672">
          <cell r="B2672">
            <v>48297</v>
          </cell>
          <cell r="C2672" t="str">
            <v>Live Oak County</v>
          </cell>
          <cell r="D2672">
            <v>1087</v>
          </cell>
          <cell r="E2672">
            <v>4344</v>
          </cell>
          <cell r="F2672">
            <v>819</v>
          </cell>
          <cell r="G2672">
            <v>4199</v>
          </cell>
        </row>
        <row r="2673">
          <cell r="B2673">
            <v>48299</v>
          </cell>
          <cell r="C2673" t="str">
            <v>Llano County</v>
          </cell>
          <cell r="D2673">
            <v>2222</v>
          </cell>
          <cell r="E2673">
            <v>11024</v>
          </cell>
          <cell r="F2673">
            <v>2465</v>
          </cell>
          <cell r="G2673">
            <v>10079</v>
          </cell>
        </row>
        <row r="2674">
          <cell r="B2674">
            <v>48301</v>
          </cell>
          <cell r="C2674" t="str">
            <v>Loving County</v>
          </cell>
          <cell r="D2674">
            <v>11</v>
          </cell>
          <cell r="E2674">
            <v>56</v>
          </cell>
          <cell r="F2674">
            <v>4</v>
          </cell>
          <cell r="G2674">
            <v>60</v>
          </cell>
        </row>
        <row r="2675">
          <cell r="B2675">
            <v>48303</v>
          </cell>
          <cell r="C2675" t="str">
            <v>Lubbock County</v>
          </cell>
          <cell r="D2675">
            <v>35668</v>
          </cell>
          <cell r="E2675">
            <v>79015</v>
          </cell>
          <cell r="F2675">
            <v>40017</v>
          </cell>
          <cell r="G2675">
            <v>78861</v>
          </cell>
        </row>
        <row r="2676">
          <cell r="B2676">
            <v>48305</v>
          </cell>
          <cell r="C2676" t="str">
            <v>Lynn County</v>
          </cell>
          <cell r="D2676">
            <v>542</v>
          </cell>
          <cell r="E2676">
            <v>1586</v>
          </cell>
          <cell r="F2676">
            <v>428</v>
          </cell>
          <cell r="G2676">
            <v>1853</v>
          </cell>
        </row>
        <row r="2677">
          <cell r="B2677">
            <v>48307</v>
          </cell>
          <cell r="C2677" t="str">
            <v>McCulloch County</v>
          </cell>
          <cell r="D2677">
            <v>666</v>
          </cell>
          <cell r="E2677">
            <v>2813</v>
          </cell>
          <cell r="F2677">
            <v>490</v>
          </cell>
          <cell r="G2677">
            <v>2904</v>
          </cell>
        </row>
        <row r="2678">
          <cell r="B2678">
            <v>48309</v>
          </cell>
          <cell r="C2678" t="str">
            <v>McLennan County</v>
          </cell>
          <cell r="D2678">
            <v>25319</v>
          </cell>
          <cell r="E2678">
            <v>58471</v>
          </cell>
          <cell r="F2678">
            <v>36688</v>
          </cell>
          <cell r="G2678">
            <v>59543</v>
          </cell>
        </row>
        <row r="2679">
          <cell r="B2679">
            <v>48311</v>
          </cell>
          <cell r="C2679" t="str">
            <v>McMullen County</v>
          </cell>
          <cell r="D2679">
            <v>73</v>
          </cell>
          <cell r="E2679">
            <v>447</v>
          </cell>
          <cell r="F2679">
            <v>53</v>
          </cell>
          <cell r="G2679">
            <v>460</v>
          </cell>
        </row>
        <row r="2680">
          <cell r="B2680">
            <v>48313</v>
          </cell>
          <cell r="C2680" t="str">
            <v>Madison County</v>
          </cell>
          <cell r="D2680">
            <v>1231</v>
          </cell>
          <cell r="E2680">
            <v>4442</v>
          </cell>
          <cell r="F2680">
            <v>1088</v>
          </cell>
          <cell r="G2680">
            <v>4169</v>
          </cell>
        </row>
        <row r="2681">
          <cell r="B2681">
            <v>48315</v>
          </cell>
          <cell r="C2681" t="str">
            <v>Marion County</v>
          </cell>
          <cell r="D2681">
            <v>1473</v>
          </cell>
          <cell r="E2681">
            <v>3454</v>
          </cell>
          <cell r="F2681">
            <v>1339</v>
          </cell>
          <cell r="G2681">
            <v>3470</v>
          </cell>
        </row>
        <row r="2682">
          <cell r="B2682">
            <v>48317</v>
          </cell>
          <cell r="C2682" t="str">
            <v>Martin County</v>
          </cell>
          <cell r="D2682">
            <v>391</v>
          </cell>
          <cell r="E2682">
            <v>1806</v>
          </cell>
          <cell r="F2682">
            <v>288</v>
          </cell>
          <cell r="G2682">
            <v>1857</v>
          </cell>
        </row>
        <row r="2683">
          <cell r="B2683">
            <v>48319</v>
          </cell>
          <cell r="C2683" t="str">
            <v>Mason County</v>
          </cell>
          <cell r="D2683">
            <v>543</v>
          </cell>
          <cell r="E2683">
            <v>2042</v>
          </cell>
          <cell r="F2683">
            <v>457</v>
          </cell>
          <cell r="G2683">
            <v>1991</v>
          </cell>
        </row>
        <row r="2684">
          <cell r="B2684">
            <v>48321</v>
          </cell>
          <cell r="C2684" t="str">
            <v>Matagorda County</v>
          </cell>
          <cell r="D2684">
            <v>4133</v>
          </cell>
          <cell r="E2684">
            <v>9594</v>
          </cell>
          <cell r="F2684">
            <v>3733</v>
          </cell>
          <cell r="G2684">
            <v>9845</v>
          </cell>
        </row>
        <row r="2685">
          <cell r="B2685">
            <v>48323</v>
          </cell>
          <cell r="C2685" t="str">
            <v>Maverick County</v>
          </cell>
          <cell r="D2685">
            <v>8511</v>
          </cell>
          <cell r="E2685">
            <v>6818</v>
          </cell>
          <cell r="F2685">
            <v>8332</v>
          </cell>
          <cell r="G2685">
            <v>6881</v>
          </cell>
        </row>
        <row r="2686">
          <cell r="B2686">
            <v>48325</v>
          </cell>
          <cell r="C2686" t="str">
            <v>Medina County</v>
          </cell>
          <cell r="D2686">
            <v>6262</v>
          </cell>
          <cell r="E2686">
            <v>17583</v>
          </cell>
          <cell r="F2686">
            <v>6773</v>
          </cell>
          <cell r="G2686">
            <v>15642</v>
          </cell>
        </row>
        <row r="2687">
          <cell r="B2687">
            <v>48327</v>
          </cell>
          <cell r="C2687" t="str">
            <v>Menard County</v>
          </cell>
          <cell r="D2687">
            <v>253</v>
          </cell>
          <cell r="E2687">
            <v>699</v>
          </cell>
          <cell r="F2687">
            <v>197</v>
          </cell>
          <cell r="G2687">
            <v>823</v>
          </cell>
        </row>
        <row r="2688">
          <cell r="B2688">
            <v>48329</v>
          </cell>
          <cell r="C2688" t="str">
            <v>Midland County</v>
          </cell>
          <cell r="D2688">
            <v>10635</v>
          </cell>
          <cell r="E2688">
            <v>46535</v>
          </cell>
          <cell r="F2688">
            <v>12329</v>
          </cell>
          <cell r="G2688">
            <v>45624</v>
          </cell>
        </row>
        <row r="2689">
          <cell r="B2689">
            <v>48331</v>
          </cell>
          <cell r="C2689" t="str">
            <v>Milam County</v>
          </cell>
          <cell r="D2689">
            <v>3146</v>
          </cell>
          <cell r="E2689">
            <v>8355</v>
          </cell>
          <cell r="F2689">
            <v>2496</v>
          </cell>
          <cell r="G2689">
            <v>7984</v>
          </cell>
        </row>
        <row r="2690">
          <cell r="B2690">
            <v>48333</v>
          </cell>
          <cell r="C2690" t="str">
            <v>Mills County</v>
          </cell>
          <cell r="D2690">
            <v>396</v>
          </cell>
          <cell r="E2690">
            <v>2196</v>
          </cell>
          <cell r="F2690">
            <v>271</v>
          </cell>
          <cell r="G2690">
            <v>2217</v>
          </cell>
        </row>
        <row r="2691">
          <cell r="B2691">
            <v>48335</v>
          </cell>
          <cell r="C2691" t="str">
            <v>Mitchell County</v>
          </cell>
          <cell r="D2691">
            <v>547</v>
          </cell>
          <cell r="E2691">
            <v>1824</v>
          </cell>
          <cell r="F2691">
            <v>397</v>
          </cell>
          <cell r="G2691">
            <v>2170</v>
          </cell>
        </row>
        <row r="2692">
          <cell r="B2692">
            <v>48337</v>
          </cell>
          <cell r="C2692" t="str">
            <v>Montague County</v>
          </cell>
          <cell r="D2692">
            <v>1764</v>
          </cell>
          <cell r="E2692">
            <v>9096</v>
          </cell>
          <cell r="F2692">
            <v>1097</v>
          </cell>
          <cell r="G2692">
            <v>8615</v>
          </cell>
        </row>
        <row r="2693">
          <cell r="B2693">
            <v>48339</v>
          </cell>
          <cell r="C2693" t="str">
            <v>Montgomery County</v>
          </cell>
          <cell r="D2693">
            <v>98796</v>
          </cell>
          <cell r="E2693">
            <v>228507</v>
          </cell>
          <cell r="F2693">
            <v>74377</v>
          </cell>
          <cell r="G2693">
            <v>193382</v>
          </cell>
        </row>
        <row r="2694">
          <cell r="B2694">
            <v>48341</v>
          </cell>
          <cell r="C2694" t="str">
            <v>Moore County</v>
          </cell>
          <cell r="D2694">
            <v>1355</v>
          </cell>
          <cell r="E2694">
            <v>4162</v>
          </cell>
          <cell r="F2694">
            <v>1062</v>
          </cell>
          <cell r="G2694">
            <v>4359</v>
          </cell>
        </row>
        <row r="2695">
          <cell r="B2695">
            <v>48343</v>
          </cell>
          <cell r="C2695" t="str">
            <v>Morris County</v>
          </cell>
          <cell r="D2695">
            <v>1949</v>
          </cell>
          <cell r="E2695">
            <v>3627</v>
          </cell>
          <cell r="F2695">
            <v>1669</v>
          </cell>
          <cell r="G2695">
            <v>3872</v>
          </cell>
        </row>
        <row r="2696">
          <cell r="B2696">
            <v>48345</v>
          </cell>
          <cell r="C2696" t="str">
            <v>Motley County</v>
          </cell>
          <cell r="D2696">
            <v>84</v>
          </cell>
          <cell r="E2696">
            <v>511</v>
          </cell>
          <cell r="F2696">
            <v>46</v>
          </cell>
          <cell r="G2696">
            <v>604</v>
          </cell>
        </row>
        <row r="2697">
          <cell r="B2697">
            <v>48347</v>
          </cell>
          <cell r="C2697" t="str">
            <v>Nacogdoches County</v>
          </cell>
          <cell r="D2697">
            <v>8268</v>
          </cell>
          <cell r="E2697">
            <v>17307</v>
          </cell>
          <cell r="F2697">
            <v>9000</v>
          </cell>
          <cell r="G2697">
            <v>17378</v>
          </cell>
        </row>
        <row r="2698">
          <cell r="B2698">
            <v>48349</v>
          </cell>
          <cell r="C2698" t="str">
            <v>Navarro County</v>
          </cell>
          <cell r="D2698">
            <v>5473</v>
          </cell>
          <cell r="E2698">
            <v>14258</v>
          </cell>
          <cell r="F2698">
            <v>5101</v>
          </cell>
          <cell r="G2698">
            <v>13800</v>
          </cell>
        </row>
        <row r="2699">
          <cell r="B2699">
            <v>48351</v>
          </cell>
          <cell r="C2699" t="str">
            <v>Newton County</v>
          </cell>
          <cell r="D2699">
            <v>1438</v>
          </cell>
          <cell r="E2699">
            <v>4740</v>
          </cell>
          <cell r="F2699">
            <v>1173</v>
          </cell>
          <cell r="G2699">
            <v>4882</v>
          </cell>
        </row>
        <row r="2700">
          <cell r="B2700">
            <v>48353</v>
          </cell>
          <cell r="C2700" t="str">
            <v>Nolan County</v>
          </cell>
          <cell r="D2700">
            <v>1436</v>
          </cell>
          <cell r="E2700">
            <v>3553</v>
          </cell>
          <cell r="F2700">
            <v>1162</v>
          </cell>
          <cell r="G2700">
            <v>4131</v>
          </cell>
        </row>
        <row r="2701">
          <cell r="B2701">
            <v>48355</v>
          </cell>
          <cell r="C2701" t="str">
            <v>Nueces County</v>
          </cell>
          <cell r="D2701">
            <v>51275</v>
          </cell>
          <cell r="E2701">
            <v>61368</v>
          </cell>
          <cell r="F2701">
            <v>60925</v>
          </cell>
          <cell r="G2701">
            <v>64617</v>
          </cell>
        </row>
        <row r="2702">
          <cell r="B2702">
            <v>48357</v>
          </cell>
          <cell r="C2702" t="str">
            <v>Ochiltree County</v>
          </cell>
          <cell r="D2702">
            <v>421</v>
          </cell>
          <cell r="E2702">
            <v>2786</v>
          </cell>
          <cell r="F2702">
            <v>302</v>
          </cell>
          <cell r="G2702">
            <v>2812</v>
          </cell>
        </row>
        <row r="2703">
          <cell r="B2703">
            <v>48359</v>
          </cell>
          <cell r="C2703" t="str">
            <v>Oldham County</v>
          </cell>
          <cell r="D2703">
            <v>143</v>
          </cell>
          <cell r="E2703">
            <v>860</v>
          </cell>
          <cell r="F2703">
            <v>81</v>
          </cell>
          <cell r="G2703">
            <v>917</v>
          </cell>
        </row>
        <row r="2704">
          <cell r="B2704">
            <v>48361</v>
          </cell>
          <cell r="C2704" t="str">
            <v>Orange County</v>
          </cell>
          <cell r="D2704">
            <v>7088</v>
          </cell>
          <cell r="E2704">
            <v>30613</v>
          </cell>
          <cell r="F2704">
            <v>6357</v>
          </cell>
          <cell r="G2704">
            <v>29186</v>
          </cell>
        </row>
        <row r="2705">
          <cell r="B2705">
            <v>48363</v>
          </cell>
          <cell r="C2705" t="str">
            <v>Palo Pinto County</v>
          </cell>
          <cell r="D2705">
            <v>2740</v>
          </cell>
          <cell r="E2705">
            <v>10296</v>
          </cell>
          <cell r="F2705">
            <v>2178</v>
          </cell>
          <cell r="G2705">
            <v>10179</v>
          </cell>
        </row>
        <row r="2706">
          <cell r="B2706">
            <v>48365</v>
          </cell>
          <cell r="C2706" t="str">
            <v>Panola County</v>
          </cell>
          <cell r="D2706">
            <v>2376</v>
          </cell>
          <cell r="E2706">
            <v>9451</v>
          </cell>
          <cell r="F2706">
            <v>2057</v>
          </cell>
          <cell r="G2706">
            <v>9326</v>
          </cell>
        </row>
        <row r="2707">
          <cell r="B2707">
            <v>48367</v>
          </cell>
          <cell r="C2707" t="str">
            <v>Parker County</v>
          </cell>
          <cell r="D2707">
            <v>11440</v>
          </cell>
          <cell r="E2707">
            <v>75152</v>
          </cell>
          <cell r="F2707">
            <v>13017</v>
          </cell>
          <cell r="G2707">
            <v>62045</v>
          </cell>
        </row>
        <row r="2708">
          <cell r="B2708">
            <v>48369</v>
          </cell>
          <cell r="C2708" t="str">
            <v>Parmer County</v>
          </cell>
          <cell r="D2708">
            <v>762</v>
          </cell>
          <cell r="E2708">
            <v>2106</v>
          </cell>
          <cell r="F2708">
            <v>488</v>
          </cell>
          <cell r="G2708">
            <v>2135</v>
          </cell>
        </row>
        <row r="2709">
          <cell r="B2709">
            <v>48371</v>
          </cell>
          <cell r="C2709" t="str">
            <v>Pecos County</v>
          </cell>
          <cell r="D2709">
            <v>1611</v>
          </cell>
          <cell r="E2709">
            <v>2894</v>
          </cell>
          <cell r="F2709">
            <v>1382</v>
          </cell>
          <cell r="G2709">
            <v>3215</v>
          </cell>
        </row>
        <row r="2710">
          <cell r="B2710">
            <v>48373</v>
          </cell>
          <cell r="C2710" t="str">
            <v>Polk County</v>
          </cell>
          <cell r="D2710">
            <v>5427</v>
          </cell>
          <cell r="E2710">
            <v>18228</v>
          </cell>
          <cell r="F2710">
            <v>5387</v>
          </cell>
          <cell r="G2710">
            <v>18573</v>
          </cell>
        </row>
        <row r="2711">
          <cell r="B2711">
            <v>48375</v>
          </cell>
          <cell r="C2711" t="str">
            <v>Potter County</v>
          </cell>
          <cell r="D2711">
            <v>8839</v>
          </cell>
          <cell r="E2711">
            <v>20673</v>
          </cell>
          <cell r="F2711">
            <v>9921</v>
          </cell>
          <cell r="G2711">
            <v>22820</v>
          </cell>
        </row>
        <row r="2712">
          <cell r="B2712">
            <v>48377</v>
          </cell>
          <cell r="C2712" t="str">
            <v>Presidio County</v>
          </cell>
          <cell r="D2712">
            <v>1291</v>
          </cell>
          <cell r="E2712">
            <v>659</v>
          </cell>
          <cell r="F2712">
            <v>1463</v>
          </cell>
          <cell r="G2712">
            <v>721</v>
          </cell>
        </row>
        <row r="2713">
          <cell r="B2713">
            <v>48379</v>
          </cell>
          <cell r="C2713" t="str">
            <v>Rains County</v>
          </cell>
          <cell r="D2713">
            <v>938</v>
          </cell>
          <cell r="E2713">
            <v>6039</v>
          </cell>
          <cell r="F2713">
            <v>842</v>
          </cell>
          <cell r="G2713">
            <v>5155</v>
          </cell>
        </row>
        <row r="2714">
          <cell r="B2714">
            <v>48381</v>
          </cell>
          <cell r="C2714" t="str">
            <v>Randall County</v>
          </cell>
          <cell r="D2714">
            <v>10316</v>
          </cell>
          <cell r="E2714">
            <v>53106</v>
          </cell>
          <cell r="F2714">
            <v>12802</v>
          </cell>
          <cell r="G2714">
            <v>50796</v>
          </cell>
        </row>
        <row r="2715">
          <cell r="B2715">
            <v>48383</v>
          </cell>
          <cell r="C2715" t="str">
            <v>Reagan County</v>
          </cell>
          <cell r="D2715">
            <v>228</v>
          </cell>
          <cell r="E2715">
            <v>886</v>
          </cell>
          <cell r="F2715">
            <v>172</v>
          </cell>
          <cell r="G2715">
            <v>942</v>
          </cell>
        </row>
        <row r="2716">
          <cell r="B2716">
            <v>48385</v>
          </cell>
          <cell r="C2716" t="str">
            <v>Real County</v>
          </cell>
          <cell r="D2716">
            <v>368</v>
          </cell>
          <cell r="E2716">
            <v>1721</v>
          </cell>
          <cell r="F2716">
            <v>320</v>
          </cell>
          <cell r="G2716">
            <v>1643</v>
          </cell>
        </row>
        <row r="2717">
          <cell r="B2717">
            <v>48387</v>
          </cell>
          <cell r="C2717" t="str">
            <v>Red River County</v>
          </cell>
          <cell r="D2717">
            <v>1704</v>
          </cell>
          <cell r="E2717">
            <v>4231</v>
          </cell>
          <cell r="F2717">
            <v>1246</v>
          </cell>
          <cell r="G2717">
            <v>4517</v>
          </cell>
        </row>
        <row r="2718">
          <cell r="B2718">
            <v>48389</v>
          </cell>
          <cell r="C2718" t="str">
            <v>Reeves County</v>
          </cell>
          <cell r="D2718">
            <v>1630</v>
          </cell>
          <cell r="E2718">
            <v>1882</v>
          </cell>
          <cell r="F2718">
            <v>1395</v>
          </cell>
          <cell r="G2718">
            <v>2254</v>
          </cell>
        </row>
        <row r="2719">
          <cell r="B2719">
            <v>48391</v>
          </cell>
          <cell r="C2719" t="str">
            <v>Refugio County</v>
          </cell>
          <cell r="D2719">
            <v>1345</v>
          </cell>
          <cell r="E2719">
            <v>2018</v>
          </cell>
          <cell r="F2719">
            <v>1108</v>
          </cell>
          <cell r="G2719">
            <v>2210</v>
          </cell>
        </row>
        <row r="2720">
          <cell r="B2720">
            <v>48393</v>
          </cell>
          <cell r="C2720" t="str">
            <v>Roberts County</v>
          </cell>
          <cell r="D2720">
            <v>48</v>
          </cell>
          <cell r="E2720">
            <v>481</v>
          </cell>
          <cell r="F2720">
            <v>17</v>
          </cell>
          <cell r="G2720">
            <v>529</v>
          </cell>
        </row>
        <row r="2721">
          <cell r="B2721">
            <v>48395</v>
          </cell>
          <cell r="C2721" t="str">
            <v>Robertson County</v>
          </cell>
          <cell r="D2721">
            <v>2845</v>
          </cell>
          <cell r="E2721">
            <v>6107</v>
          </cell>
          <cell r="F2721">
            <v>2374</v>
          </cell>
          <cell r="G2721">
            <v>5646</v>
          </cell>
        </row>
        <row r="2722">
          <cell r="B2722">
            <v>48397</v>
          </cell>
          <cell r="C2722" t="str">
            <v>Rockwall County</v>
          </cell>
          <cell r="D2722">
            <v>22323</v>
          </cell>
          <cell r="E2722">
            <v>43350</v>
          </cell>
          <cell r="F2722">
            <v>16412</v>
          </cell>
          <cell r="G2722">
            <v>36726</v>
          </cell>
        </row>
        <row r="2723">
          <cell r="B2723">
            <v>48399</v>
          </cell>
          <cell r="C2723" t="str">
            <v>Runnels County</v>
          </cell>
          <cell r="D2723">
            <v>811</v>
          </cell>
          <cell r="E2723">
            <v>3535</v>
          </cell>
          <cell r="F2723">
            <v>552</v>
          </cell>
          <cell r="G2723">
            <v>3807</v>
          </cell>
        </row>
        <row r="2724">
          <cell r="B2724">
            <v>48401</v>
          </cell>
          <cell r="C2724" t="str">
            <v>Rusk County</v>
          </cell>
          <cell r="D2724">
            <v>4958</v>
          </cell>
          <cell r="E2724">
            <v>16773</v>
          </cell>
          <cell r="F2724">
            <v>4629</v>
          </cell>
          <cell r="G2724">
            <v>16534</v>
          </cell>
        </row>
        <row r="2725">
          <cell r="B2725">
            <v>48403</v>
          </cell>
          <cell r="C2725" t="str">
            <v>Sabine County</v>
          </cell>
          <cell r="D2725">
            <v>941</v>
          </cell>
          <cell r="E2725">
            <v>5178</v>
          </cell>
          <cell r="F2725">
            <v>669</v>
          </cell>
          <cell r="G2725">
            <v>4784</v>
          </cell>
        </row>
        <row r="2726">
          <cell r="B2726">
            <v>48405</v>
          </cell>
          <cell r="C2726" t="str">
            <v>San Augustine County</v>
          </cell>
          <cell r="D2726">
            <v>1135</v>
          </cell>
          <cell r="E2726">
            <v>2948</v>
          </cell>
          <cell r="F2726">
            <v>980</v>
          </cell>
          <cell r="G2726">
            <v>3007</v>
          </cell>
        </row>
        <row r="2727">
          <cell r="B2727">
            <v>48407</v>
          </cell>
          <cell r="C2727" t="str">
            <v>San Jacinto County</v>
          </cell>
          <cell r="D2727">
            <v>2386</v>
          </cell>
          <cell r="E2727">
            <v>11857</v>
          </cell>
          <cell r="F2727">
            <v>2337</v>
          </cell>
          <cell r="G2727">
            <v>10161</v>
          </cell>
        </row>
        <row r="2728">
          <cell r="B2728">
            <v>48409</v>
          </cell>
          <cell r="C2728" t="str">
            <v>San Patricio County</v>
          </cell>
          <cell r="D2728">
            <v>8346</v>
          </cell>
          <cell r="E2728">
            <v>16700</v>
          </cell>
          <cell r="F2728">
            <v>8988</v>
          </cell>
          <cell r="G2728">
            <v>16516</v>
          </cell>
        </row>
        <row r="2729">
          <cell r="B2729">
            <v>48411</v>
          </cell>
          <cell r="C2729" t="str">
            <v>San Saba County</v>
          </cell>
          <cell r="D2729">
            <v>434</v>
          </cell>
          <cell r="E2729">
            <v>2244</v>
          </cell>
          <cell r="F2729">
            <v>287</v>
          </cell>
          <cell r="G2729">
            <v>2308</v>
          </cell>
        </row>
        <row r="2730">
          <cell r="B2730">
            <v>48413</v>
          </cell>
          <cell r="C2730" t="str">
            <v>Schleicher County</v>
          </cell>
          <cell r="D2730">
            <v>301</v>
          </cell>
          <cell r="E2730">
            <v>891</v>
          </cell>
          <cell r="F2730">
            <v>211</v>
          </cell>
          <cell r="G2730">
            <v>940</v>
          </cell>
        </row>
        <row r="2731">
          <cell r="B2731">
            <v>48415</v>
          </cell>
          <cell r="C2731" t="str">
            <v>Scurry County</v>
          </cell>
          <cell r="D2731">
            <v>1074</v>
          </cell>
          <cell r="E2731">
            <v>4570</v>
          </cell>
          <cell r="F2731">
            <v>818</v>
          </cell>
          <cell r="G2731">
            <v>4983</v>
          </cell>
        </row>
        <row r="2732">
          <cell r="B2732">
            <v>48417</v>
          </cell>
          <cell r="C2732" t="str">
            <v>Shackelford County</v>
          </cell>
          <cell r="D2732">
            <v>204</v>
          </cell>
          <cell r="E2732">
            <v>1442</v>
          </cell>
          <cell r="F2732">
            <v>130</v>
          </cell>
          <cell r="G2732">
            <v>1484</v>
          </cell>
        </row>
        <row r="2733">
          <cell r="B2733">
            <v>48419</v>
          </cell>
          <cell r="C2733" t="str">
            <v>Shelby County</v>
          </cell>
          <cell r="D2733">
            <v>2531</v>
          </cell>
          <cell r="E2733">
            <v>7801</v>
          </cell>
          <cell r="F2733">
            <v>2068</v>
          </cell>
          <cell r="G2733">
            <v>7975</v>
          </cell>
        </row>
        <row r="2734">
          <cell r="B2734">
            <v>48421</v>
          </cell>
          <cell r="C2734" t="str">
            <v>Sherman County</v>
          </cell>
          <cell r="D2734">
            <v>207</v>
          </cell>
          <cell r="E2734">
            <v>906</v>
          </cell>
          <cell r="F2734">
            <v>91</v>
          </cell>
          <cell r="G2734">
            <v>886</v>
          </cell>
        </row>
        <row r="2735">
          <cell r="B2735">
            <v>48423</v>
          </cell>
          <cell r="C2735" t="str">
            <v>Smith County</v>
          </cell>
          <cell r="D2735">
            <v>29202</v>
          </cell>
          <cell r="E2735">
            <v>72258</v>
          </cell>
          <cell r="F2735">
            <v>29615</v>
          </cell>
          <cell r="G2735">
            <v>69080</v>
          </cell>
        </row>
        <row r="2736">
          <cell r="B2736">
            <v>48425</v>
          </cell>
          <cell r="C2736" t="str">
            <v>Somervell County</v>
          </cell>
          <cell r="D2736">
            <v>749</v>
          </cell>
          <cell r="E2736">
            <v>4601</v>
          </cell>
          <cell r="F2736">
            <v>768</v>
          </cell>
          <cell r="G2736">
            <v>4105</v>
          </cell>
        </row>
        <row r="2737">
          <cell r="B2737">
            <v>48427</v>
          </cell>
          <cell r="C2737" t="str">
            <v>Starr County</v>
          </cell>
          <cell r="D2737">
            <v>9213</v>
          </cell>
          <cell r="E2737">
            <v>8752</v>
          </cell>
          <cell r="F2737">
            <v>9123</v>
          </cell>
          <cell r="G2737">
            <v>8247</v>
          </cell>
        </row>
        <row r="2738">
          <cell r="B2738">
            <v>48429</v>
          </cell>
          <cell r="C2738" t="str">
            <v>Stephens County</v>
          </cell>
          <cell r="D2738">
            <v>631</v>
          </cell>
          <cell r="E2738">
            <v>3183</v>
          </cell>
          <cell r="F2738">
            <v>397</v>
          </cell>
          <cell r="G2738">
            <v>3385</v>
          </cell>
        </row>
        <row r="2739">
          <cell r="B2739">
            <v>48431</v>
          </cell>
          <cell r="C2739" t="str">
            <v>Sterling County</v>
          </cell>
          <cell r="D2739">
            <v>85</v>
          </cell>
          <cell r="E2739">
            <v>561</v>
          </cell>
          <cell r="F2739">
            <v>51</v>
          </cell>
          <cell r="G2739">
            <v>584</v>
          </cell>
        </row>
        <row r="2740">
          <cell r="B2740">
            <v>48433</v>
          </cell>
          <cell r="C2740" t="str">
            <v>Stonewall County</v>
          </cell>
          <cell r="D2740">
            <v>146</v>
          </cell>
          <cell r="E2740">
            <v>470</v>
          </cell>
          <cell r="F2740">
            <v>116</v>
          </cell>
          <cell r="G2740">
            <v>615</v>
          </cell>
        </row>
        <row r="2741">
          <cell r="B2741">
            <v>48435</v>
          </cell>
          <cell r="C2741" t="str">
            <v>Sutton County</v>
          </cell>
          <cell r="D2741">
            <v>446</v>
          </cell>
          <cell r="E2741">
            <v>1189</v>
          </cell>
          <cell r="F2741">
            <v>322</v>
          </cell>
          <cell r="G2741">
            <v>1222</v>
          </cell>
        </row>
        <row r="2742">
          <cell r="B2742">
            <v>48437</v>
          </cell>
          <cell r="C2742" t="str">
            <v>Swisher County</v>
          </cell>
          <cell r="D2742">
            <v>687</v>
          </cell>
          <cell r="E2742">
            <v>1461</v>
          </cell>
          <cell r="F2742">
            <v>478</v>
          </cell>
          <cell r="G2742">
            <v>1845</v>
          </cell>
        </row>
        <row r="2743">
          <cell r="B2743">
            <v>48439</v>
          </cell>
          <cell r="C2743" t="str">
            <v>Tarrant County</v>
          </cell>
          <cell r="D2743">
            <v>482134</v>
          </cell>
          <cell r="E2743">
            <v>422817</v>
          </cell>
          <cell r="F2743">
            <v>411567</v>
          </cell>
          <cell r="G2743">
            <v>409741</v>
          </cell>
        </row>
        <row r="2744">
          <cell r="B2744">
            <v>48441</v>
          </cell>
          <cell r="C2744" t="str">
            <v>Taylor County</v>
          </cell>
          <cell r="D2744">
            <v>10774</v>
          </cell>
          <cell r="E2744">
            <v>38521</v>
          </cell>
          <cell r="F2744">
            <v>14588</v>
          </cell>
          <cell r="G2744">
            <v>39547</v>
          </cell>
        </row>
        <row r="2745">
          <cell r="B2745">
            <v>48443</v>
          </cell>
          <cell r="C2745" t="str">
            <v>Terrell County</v>
          </cell>
          <cell r="D2745">
            <v>164</v>
          </cell>
          <cell r="E2745">
            <v>319</v>
          </cell>
          <cell r="F2745">
            <v>119</v>
          </cell>
          <cell r="G2745">
            <v>334</v>
          </cell>
        </row>
        <row r="2746">
          <cell r="B2746">
            <v>48445</v>
          </cell>
          <cell r="C2746" t="str">
            <v>Terry County</v>
          </cell>
          <cell r="D2746">
            <v>1128</v>
          </cell>
          <cell r="E2746">
            <v>2564</v>
          </cell>
          <cell r="F2746">
            <v>757</v>
          </cell>
          <cell r="G2746">
            <v>2812</v>
          </cell>
        </row>
        <row r="2747">
          <cell r="B2747">
            <v>48447</v>
          </cell>
          <cell r="C2747" t="str">
            <v>Throckmorton County</v>
          </cell>
          <cell r="D2747">
            <v>117</v>
          </cell>
          <cell r="E2747">
            <v>743</v>
          </cell>
          <cell r="F2747">
            <v>82</v>
          </cell>
          <cell r="G2747">
            <v>806</v>
          </cell>
        </row>
        <row r="2748">
          <cell r="B2748">
            <v>48449</v>
          </cell>
          <cell r="C2748" t="str">
            <v>Titus County</v>
          </cell>
          <cell r="D2748">
            <v>3125</v>
          </cell>
          <cell r="E2748">
            <v>7615</v>
          </cell>
          <cell r="F2748">
            <v>2856</v>
          </cell>
          <cell r="G2748">
            <v>7570</v>
          </cell>
        </row>
        <row r="2749">
          <cell r="B2749">
            <v>48451</v>
          </cell>
          <cell r="C2749" t="str">
            <v>Tom Green County</v>
          </cell>
          <cell r="D2749">
            <v>10362</v>
          </cell>
          <cell r="E2749">
            <v>32182</v>
          </cell>
          <cell r="F2749">
            <v>12239</v>
          </cell>
          <cell r="G2749">
            <v>32313</v>
          </cell>
        </row>
        <row r="2750">
          <cell r="B2750">
            <v>48453</v>
          </cell>
          <cell r="C2750" t="str">
            <v>Travis County</v>
          </cell>
          <cell r="D2750">
            <v>541578</v>
          </cell>
          <cell r="E2750">
            <v>159522</v>
          </cell>
          <cell r="F2750">
            <v>435860</v>
          </cell>
          <cell r="G2750">
            <v>161337</v>
          </cell>
        </row>
        <row r="2751">
          <cell r="B2751">
            <v>48455</v>
          </cell>
          <cell r="C2751" t="str">
            <v>Trinity County</v>
          </cell>
          <cell r="D2751">
            <v>1501</v>
          </cell>
          <cell r="E2751">
            <v>6022</v>
          </cell>
          <cell r="F2751">
            <v>1323</v>
          </cell>
          <cell r="G2751">
            <v>5579</v>
          </cell>
        </row>
        <row r="2752">
          <cell r="B2752">
            <v>48457</v>
          </cell>
          <cell r="C2752" t="str">
            <v>Tyler County</v>
          </cell>
          <cell r="D2752">
            <v>1716</v>
          </cell>
          <cell r="E2752">
            <v>8999</v>
          </cell>
          <cell r="F2752">
            <v>1403</v>
          </cell>
          <cell r="G2752">
            <v>8194</v>
          </cell>
        </row>
        <row r="2753">
          <cell r="B2753">
            <v>48459</v>
          </cell>
          <cell r="C2753" t="str">
            <v>Upshur County</v>
          </cell>
          <cell r="D2753">
            <v>3321</v>
          </cell>
          <cell r="E2753">
            <v>17182</v>
          </cell>
          <cell r="F2753">
            <v>2877</v>
          </cell>
          <cell r="G2753">
            <v>15809</v>
          </cell>
        </row>
        <row r="2754">
          <cell r="B2754">
            <v>48461</v>
          </cell>
          <cell r="C2754" t="str">
            <v>Upton County</v>
          </cell>
          <cell r="D2754">
            <v>263</v>
          </cell>
          <cell r="E2754">
            <v>1069</v>
          </cell>
          <cell r="F2754">
            <v>170</v>
          </cell>
          <cell r="G2754">
            <v>1178</v>
          </cell>
        </row>
        <row r="2755">
          <cell r="B2755">
            <v>48463</v>
          </cell>
          <cell r="C2755" t="str">
            <v>Uvalde County</v>
          </cell>
          <cell r="D2755">
            <v>3976</v>
          </cell>
          <cell r="E2755">
            <v>5914</v>
          </cell>
          <cell r="F2755">
            <v>4073</v>
          </cell>
          <cell r="G2755">
            <v>6174</v>
          </cell>
        </row>
        <row r="2756">
          <cell r="B2756">
            <v>48465</v>
          </cell>
          <cell r="C2756" t="str">
            <v>Val Verde County</v>
          </cell>
          <cell r="D2756">
            <v>6379</v>
          </cell>
          <cell r="E2756">
            <v>8033</v>
          </cell>
          <cell r="F2756">
            <v>6771</v>
          </cell>
          <cell r="G2756">
            <v>8284</v>
          </cell>
        </row>
        <row r="2757">
          <cell r="B2757">
            <v>48467</v>
          </cell>
          <cell r="C2757" t="str">
            <v>Van Zandt County</v>
          </cell>
          <cell r="D2757">
            <v>4095</v>
          </cell>
          <cell r="E2757">
            <v>24686</v>
          </cell>
          <cell r="F2757">
            <v>3516</v>
          </cell>
          <cell r="G2757">
            <v>22270</v>
          </cell>
        </row>
        <row r="2758">
          <cell r="B2758">
            <v>48469</v>
          </cell>
          <cell r="C2758" t="str">
            <v>Victoria County</v>
          </cell>
          <cell r="D2758">
            <v>9284</v>
          </cell>
          <cell r="E2758">
            <v>23368</v>
          </cell>
          <cell r="F2758">
            <v>10380</v>
          </cell>
          <cell r="G2758">
            <v>23358</v>
          </cell>
        </row>
        <row r="2759">
          <cell r="B2759">
            <v>48471</v>
          </cell>
          <cell r="C2759" t="str">
            <v>Walker County</v>
          </cell>
          <cell r="D2759">
            <v>7375</v>
          </cell>
          <cell r="E2759">
            <v>15908</v>
          </cell>
          <cell r="F2759">
            <v>7884</v>
          </cell>
          <cell r="G2759">
            <v>15375</v>
          </cell>
        </row>
        <row r="2760">
          <cell r="B2760">
            <v>48473</v>
          </cell>
          <cell r="C2760" t="str">
            <v>Waller County</v>
          </cell>
          <cell r="D2760">
            <v>8504</v>
          </cell>
          <cell r="E2760">
            <v>17152</v>
          </cell>
          <cell r="F2760">
            <v>8191</v>
          </cell>
          <cell r="G2760">
            <v>14260</v>
          </cell>
        </row>
        <row r="2761">
          <cell r="B2761">
            <v>48475</v>
          </cell>
          <cell r="C2761" t="str">
            <v>Ward County</v>
          </cell>
          <cell r="D2761">
            <v>988</v>
          </cell>
          <cell r="E2761">
            <v>2829</v>
          </cell>
          <cell r="F2761">
            <v>764</v>
          </cell>
          <cell r="G2761">
            <v>3241</v>
          </cell>
        </row>
        <row r="2762">
          <cell r="B2762">
            <v>48477</v>
          </cell>
          <cell r="C2762" t="str">
            <v>Washington County</v>
          </cell>
          <cell r="D2762">
            <v>3886</v>
          </cell>
          <cell r="E2762">
            <v>13953</v>
          </cell>
          <cell r="F2762">
            <v>4261</v>
          </cell>
          <cell r="G2762">
            <v>12959</v>
          </cell>
        </row>
        <row r="2763">
          <cell r="B2763">
            <v>48479</v>
          </cell>
          <cell r="C2763" t="str">
            <v>Webb County</v>
          </cell>
          <cell r="D2763">
            <v>45748</v>
          </cell>
          <cell r="E2763">
            <v>26737</v>
          </cell>
          <cell r="F2763">
            <v>41820</v>
          </cell>
          <cell r="G2763">
            <v>25898</v>
          </cell>
        </row>
        <row r="2764">
          <cell r="B2764">
            <v>48481</v>
          </cell>
          <cell r="C2764" t="str">
            <v>Wharton County</v>
          </cell>
          <cell r="D2764">
            <v>4921</v>
          </cell>
          <cell r="E2764">
            <v>11974</v>
          </cell>
          <cell r="F2764">
            <v>4694</v>
          </cell>
          <cell r="G2764">
            <v>11926</v>
          </cell>
        </row>
        <row r="2765">
          <cell r="B2765">
            <v>48483</v>
          </cell>
          <cell r="C2765" t="str">
            <v>Wheeler County</v>
          </cell>
          <cell r="D2765">
            <v>371</v>
          </cell>
          <cell r="E2765">
            <v>1952</v>
          </cell>
          <cell r="F2765">
            <v>168</v>
          </cell>
          <cell r="G2765">
            <v>2159</v>
          </cell>
        </row>
        <row r="2766">
          <cell r="B2766">
            <v>48485</v>
          </cell>
          <cell r="C2766" t="str">
            <v>Wichita County</v>
          </cell>
          <cell r="D2766">
            <v>14435</v>
          </cell>
          <cell r="E2766">
            <v>30498</v>
          </cell>
          <cell r="F2766">
            <v>13161</v>
          </cell>
          <cell r="G2766">
            <v>32069</v>
          </cell>
        </row>
        <row r="2767">
          <cell r="B2767">
            <v>48487</v>
          </cell>
          <cell r="C2767" t="str">
            <v>Wilbarger County</v>
          </cell>
          <cell r="D2767">
            <v>1341</v>
          </cell>
          <cell r="E2767">
            <v>3050</v>
          </cell>
          <cell r="F2767">
            <v>956</v>
          </cell>
          <cell r="G2767">
            <v>3524</v>
          </cell>
        </row>
        <row r="2768">
          <cell r="B2768">
            <v>48489</v>
          </cell>
          <cell r="C2768" t="str">
            <v>Willacy County</v>
          </cell>
          <cell r="D2768">
            <v>3094</v>
          </cell>
          <cell r="E2768">
            <v>1791</v>
          </cell>
          <cell r="F2768">
            <v>3108</v>
          </cell>
          <cell r="G2768">
            <v>2441</v>
          </cell>
        </row>
        <row r="2769">
          <cell r="B2769">
            <v>48491</v>
          </cell>
          <cell r="C2769" t="str">
            <v>Williamson County</v>
          </cell>
          <cell r="D2769">
            <v>204790</v>
          </cell>
          <cell r="E2769">
            <v>163749</v>
          </cell>
          <cell r="F2769">
            <v>143795</v>
          </cell>
          <cell r="G2769">
            <v>139729</v>
          </cell>
        </row>
        <row r="2770">
          <cell r="B2770">
            <v>48493</v>
          </cell>
          <cell r="C2770" t="str">
            <v>Wilson County</v>
          </cell>
          <cell r="D2770">
            <v>6046</v>
          </cell>
          <cell r="E2770">
            <v>21950</v>
          </cell>
          <cell r="F2770">
            <v>6350</v>
          </cell>
          <cell r="G2770">
            <v>18463</v>
          </cell>
        </row>
        <row r="2771">
          <cell r="B2771">
            <v>48495</v>
          </cell>
          <cell r="C2771" t="str">
            <v>Winkler County</v>
          </cell>
          <cell r="D2771">
            <v>501</v>
          </cell>
          <cell r="E2771">
            <v>1690</v>
          </cell>
          <cell r="F2771">
            <v>358</v>
          </cell>
          <cell r="G2771">
            <v>1753</v>
          </cell>
        </row>
        <row r="2772">
          <cell r="B2772">
            <v>48497</v>
          </cell>
          <cell r="C2772" t="str">
            <v>Wise County</v>
          </cell>
          <cell r="D2772">
            <v>4387</v>
          </cell>
          <cell r="E2772">
            <v>32249</v>
          </cell>
          <cell r="F2772">
            <v>4973</v>
          </cell>
          <cell r="G2772">
            <v>27032</v>
          </cell>
        </row>
        <row r="2773">
          <cell r="B2773">
            <v>48499</v>
          </cell>
          <cell r="C2773" t="str">
            <v>Wood County</v>
          </cell>
          <cell r="D2773">
            <v>3572</v>
          </cell>
          <cell r="E2773">
            <v>21146</v>
          </cell>
          <cell r="F2773">
            <v>3509</v>
          </cell>
          <cell r="G2773">
            <v>19049</v>
          </cell>
        </row>
        <row r="2774">
          <cell r="B2774">
            <v>48501</v>
          </cell>
          <cell r="C2774" t="str">
            <v>Yoakum County</v>
          </cell>
          <cell r="D2774">
            <v>562</v>
          </cell>
          <cell r="E2774">
            <v>1989</v>
          </cell>
          <cell r="F2774">
            <v>420</v>
          </cell>
          <cell r="G2774">
            <v>2174</v>
          </cell>
        </row>
        <row r="2775">
          <cell r="B2775">
            <v>48503</v>
          </cell>
          <cell r="C2775" t="str">
            <v>Young County</v>
          </cell>
          <cell r="D2775">
            <v>1420</v>
          </cell>
          <cell r="E2775">
            <v>7137</v>
          </cell>
          <cell r="F2775">
            <v>1034</v>
          </cell>
          <cell r="G2775">
            <v>7110</v>
          </cell>
        </row>
        <row r="2776">
          <cell r="B2776">
            <v>48505</v>
          </cell>
          <cell r="C2776" t="str">
            <v>Zapata County</v>
          </cell>
          <cell r="D2776">
            <v>1829</v>
          </cell>
          <cell r="E2776">
            <v>1873</v>
          </cell>
          <cell r="F2776">
            <v>1826</v>
          </cell>
          <cell r="G2776">
            <v>2033</v>
          </cell>
        </row>
        <row r="2777">
          <cell r="B2777">
            <v>48507</v>
          </cell>
          <cell r="C2777" t="str">
            <v>Zavala County</v>
          </cell>
          <cell r="D2777">
            <v>2822</v>
          </cell>
          <cell r="E2777">
            <v>820</v>
          </cell>
          <cell r="F2777">
            <v>2864</v>
          </cell>
          <cell r="G2777">
            <v>1490</v>
          </cell>
        </row>
        <row r="2778">
          <cell r="B2778">
            <v>49001</v>
          </cell>
          <cell r="C2778" t="str">
            <v>Beaver County</v>
          </cell>
          <cell r="D2778">
            <v>407</v>
          </cell>
          <cell r="E2778">
            <v>2714</v>
          </cell>
          <cell r="F2778">
            <v>357</v>
          </cell>
          <cell r="G2778">
            <v>2695</v>
          </cell>
        </row>
        <row r="2779">
          <cell r="B2779">
            <v>49003</v>
          </cell>
          <cell r="C2779" t="str">
            <v>Box Elder County</v>
          </cell>
          <cell r="D2779">
            <v>2976</v>
          </cell>
          <cell r="E2779">
            <v>17701</v>
          </cell>
          <cell r="F2779">
            <v>4473</v>
          </cell>
          <cell r="G2779">
            <v>21548</v>
          </cell>
        </row>
        <row r="2780">
          <cell r="B2780">
            <v>49005</v>
          </cell>
          <cell r="C2780" t="str">
            <v>Cache County</v>
          </cell>
          <cell r="D2780">
            <v>7310</v>
          </cell>
          <cell r="E2780">
            <v>28439</v>
          </cell>
          <cell r="F2780">
            <v>16650</v>
          </cell>
          <cell r="G2780">
            <v>38032</v>
          </cell>
        </row>
        <row r="2781">
          <cell r="B2781">
            <v>49007</v>
          </cell>
          <cell r="C2781" t="str">
            <v>Carbon County</v>
          </cell>
          <cell r="D2781">
            <v>2691</v>
          </cell>
          <cell r="E2781">
            <v>6409</v>
          </cell>
          <cell r="F2781">
            <v>2392</v>
          </cell>
          <cell r="G2781">
            <v>6693</v>
          </cell>
        </row>
        <row r="2782">
          <cell r="B2782">
            <v>49009</v>
          </cell>
          <cell r="C2782" t="str">
            <v>Daggett County</v>
          </cell>
          <cell r="D2782">
            <v>116</v>
          </cell>
          <cell r="E2782">
            <v>466</v>
          </cell>
          <cell r="F2782">
            <v>111</v>
          </cell>
          <cell r="G2782">
            <v>496</v>
          </cell>
        </row>
        <row r="2783">
          <cell r="B2783">
            <v>49011</v>
          </cell>
          <cell r="C2783" t="str">
            <v>Davis County</v>
          </cell>
          <cell r="D2783">
            <v>58315</v>
          </cell>
          <cell r="E2783">
            <v>89796</v>
          </cell>
          <cell r="F2783">
            <v>57411</v>
          </cell>
          <cell r="G2783">
            <v>104135</v>
          </cell>
        </row>
        <row r="2784">
          <cell r="B2784">
            <v>49013</v>
          </cell>
          <cell r="C2784" t="str">
            <v>Duchesne County</v>
          </cell>
          <cell r="D2784">
            <v>846</v>
          </cell>
          <cell r="E2784">
            <v>8022</v>
          </cell>
          <cell r="F2784">
            <v>843</v>
          </cell>
          <cell r="G2784">
            <v>7513</v>
          </cell>
        </row>
        <row r="2785">
          <cell r="B2785">
            <v>49015</v>
          </cell>
          <cell r="C2785" t="str">
            <v>Emery County</v>
          </cell>
          <cell r="D2785">
            <v>778</v>
          </cell>
          <cell r="E2785">
            <v>4112</v>
          </cell>
          <cell r="F2785">
            <v>572</v>
          </cell>
          <cell r="G2785">
            <v>4207</v>
          </cell>
        </row>
        <row r="2786">
          <cell r="B2786">
            <v>49017</v>
          </cell>
          <cell r="C2786" t="str">
            <v>Garfield County</v>
          </cell>
          <cell r="D2786">
            <v>386</v>
          </cell>
          <cell r="E2786">
            <v>2063</v>
          </cell>
          <cell r="F2786">
            <v>514</v>
          </cell>
          <cell r="G2786">
            <v>2158</v>
          </cell>
        </row>
        <row r="2787">
          <cell r="B2787">
            <v>49019</v>
          </cell>
          <cell r="C2787" t="str">
            <v>Grand County</v>
          </cell>
          <cell r="D2787">
            <v>2976</v>
          </cell>
          <cell r="E2787">
            <v>2104</v>
          </cell>
          <cell r="F2787">
            <v>2806</v>
          </cell>
          <cell r="G2787">
            <v>2248</v>
          </cell>
        </row>
        <row r="2788">
          <cell r="B2788">
            <v>49021</v>
          </cell>
          <cell r="C2788" t="str">
            <v>Iron County</v>
          </cell>
          <cell r="D2788">
            <v>1140</v>
          </cell>
          <cell r="E2788">
            <v>13714</v>
          </cell>
          <cell r="F2788">
            <v>4892</v>
          </cell>
          <cell r="G2788">
            <v>18989</v>
          </cell>
        </row>
        <row r="2789">
          <cell r="B2789">
            <v>49023</v>
          </cell>
          <cell r="C2789" t="str">
            <v>Juab County</v>
          </cell>
          <cell r="D2789">
            <v>705</v>
          </cell>
          <cell r="E2789">
            <v>5735</v>
          </cell>
          <cell r="F2789">
            <v>645</v>
          </cell>
          <cell r="G2789">
            <v>5087</v>
          </cell>
        </row>
        <row r="2790">
          <cell r="B2790">
            <v>49025</v>
          </cell>
          <cell r="C2790" t="str">
            <v>Kane County</v>
          </cell>
          <cell r="D2790">
            <v>1175</v>
          </cell>
          <cell r="E2790">
            <v>3068</v>
          </cell>
          <cell r="F2790">
            <v>1083</v>
          </cell>
          <cell r="G2790">
            <v>2998</v>
          </cell>
        </row>
        <row r="2791">
          <cell r="B2791">
            <v>49027</v>
          </cell>
          <cell r="C2791" t="str">
            <v>Millard County</v>
          </cell>
          <cell r="D2791">
            <v>708</v>
          </cell>
          <cell r="E2791">
            <v>5040</v>
          </cell>
          <cell r="F2791">
            <v>624</v>
          </cell>
          <cell r="G2791">
            <v>5404</v>
          </cell>
        </row>
        <row r="2792">
          <cell r="B2792">
            <v>49029</v>
          </cell>
          <cell r="C2792" t="str">
            <v>Morgan County</v>
          </cell>
          <cell r="D2792">
            <v>471</v>
          </cell>
          <cell r="E2792">
            <v>5576</v>
          </cell>
          <cell r="F2792">
            <v>1086</v>
          </cell>
          <cell r="G2792">
            <v>5181</v>
          </cell>
        </row>
        <row r="2793">
          <cell r="B2793">
            <v>49031</v>
          </cell>
          <cell r="C2793" t="str">
            <v>Piute County</v>
          </cell>
          <cell r="D2793">
            <v>118</v>
          </cell>
          <cell r="E2793">
            <v>691</v>
          </cell>
          <cell r="F2793">
            <v>86</v>
          </cell>
          <cell r="G2793">
            <v>773</v>
          </cell>
        </row>
        <row r="2794">
          <cell r="B2794">
            <v>49033</v>
          </cell>
          <cell r="C2794" t="str">
            <v>Rich County</v>
          </cell>
          <cell r="D2794">
            <v>168</v>
          </cell>
          <cell r="E2794">
            <v>1099</v>
          </cell>
          <cell r="F2794">
            <v>180</v>
          </cell>
          <cell r="G2794">
            <v>1157</v>
          </cell>
        </row>
        <row r="2795">
          <cell r="B2795">
            <v>49035</v>
          </cell>
          <cell r="C2795" t="str">
            <v>Salt Lake County</v>
          </cell>
          <cell r="D2795">
            <v>293179</v>
          </cell>
          <cell r="E2795">
            <v>176136</v>
          </cell>
          <cell r="F2795">
            <v>289906</v>
          </cell>
          <cell r="G2795">
            <v>230174</v>
          </cell>
        </row>
        <row r="2796">
          <cell r="B2796">
            <v>49037</v>
          </cell>
          <cell r="C2796" t="str">
            <v>San Juan County</v>
          </cell>
          <cell r="D2796">
            <v>2595</v>
          </cell>
          <cell r="E2796">
            <v>3100</v>
          </cell>
          <cell r="F2796">
            <v>3113</v>
          </cell>
          <cell r="G2796">
            <v>3535</v>
          </cell>
        </row>
        <row r="2797">
          <cell r="B2797">
            <v>49039</v>
          </cell>
          <cell r="C2797" t="str">
            <v>Sanpete County</v>
          </cell>
          <cell r="D2797">
            <v>1549</v>
          </cell>
          <cell r="E2797">
            <v>10666</v>
          </cell>
          <cell r="F2797">
            <v>1794</v>
          </cell>
          <cell r="G2797">
            <v>10459</v>
          </cell>
        </row>
        <row r="2798">
          <cell r="B2798">
            <v>49041</v>
          </cell>
          <cell r="C2798" t="str">
            <v>Sevier County</v>
          </cell>
          <cell r="D2798">
            <v>1128</v>
          </cell>
          <cell r="E2798">
            <v>9005</v>
          </cell>
          <cell r="F2798">
            <v>1084</v>
          </cell>
          <cell r="G2798">
            <v>9052</v>
          </cell>
        </row>
        <row r="2799">
          <cell r="B2799">
            <v>49043</v>
          </cell>
          <cell r="C2799" t="str">
            <v>Summit County</v>
          </cell>
          <cell r="D2799">
            <v>18967</v>
          </cell>
          <cell r="E2799">
            <v>10913</v>
          </cell>
          <cell r="F2799">
            <v>15244</v>
          </cell>
          <cell r="G2799">
            <v>10252</v>
          </cell>
        </row>
        <row r="2800">
          <cell r="B2800">
            <v>49045</v>
          </cell>
          <cell r="C2800" t="str">
            <v>Tooele County</v>
          </cell>
          <cell r="D2800">
            <v>3672</v>
          </cell>
          <cell r="E2800">
            <v>22789</v>
          </cell>
          <cell r="F2800">
            <v>8943</v>
          </cell>
          <cell r="G2800">
            <v>21014</v>
          </cell>
        </row>
        <row r="2801">
          <cell r="B2801">
            <v>49047</v>
          </cell>
          <cell r="C2801" t="str">
            <v>Uintah County</v>
          </cell>
          <cell r="D2801">
            <v>1342</v>
          </cell>
          <cell r="E2801">
            <v>14200</v>
          </cell>
          <cell r="F2801">
            <v>1663</v>
          </cell>
          <cell r="G2801">
            <v>13261</v>
          </cell>
        </row>
        <row r="2802">
          <cell r="B2802">
            <v>49049</v>
          </cell>
          <cell r="C2802" t="str">
            <v>Utah County</v>
          </cell>
          <cell r="D2802">
            <v>70505</v>
          </cell>
          <cell r="E2802">
            <v>186111</v>
          </cell>
          <cell r="F2802">
            <v>76033</v>
          </cell>
          <cell r="G2802">
            <v>192812</v>
          </cell>
        </row>
        <row r="2803">
          <cell r="B2803">
            <v>49051</v>
          </cell>
          <cell r="C2803" t="str">
            <v>Wasatch County</v>
          </cell>
          <cell r="D2803">
            <v>9245</v>
          </cell>
          <cell r="E2803">
            <v>12876</v>
          </cell>
          <cell r="F2803">
            <v>6187</v>
          </cell>
          <cell r="G2803">
            <v>10795</v>
          </cell>
        </row>
        <row r="2804">
          <cell r="B2804">
            <v>49053</v>
          </cell>
          <cell r="C2804" t="str">
            <v>Washington County</v>
          </cell>
          <cell r="D2804">
            <v>26643</v>
          </cell>
          <cell r="E2804">
            <v>79640</v>
          </cell>
          <cell r="F2804">
            <v>20530</v>
          </cell>
          <cell r="G2804">
            <v>67294</v>
          </cell>
        </row>
        <row r="2805">
          <cell r="B2805">
            <v>49055</v>
          </cell>
          <cell r="C2805" t="str">
            <v>Wayne County</v>
          </cell>
          <cell r="D2805">
            <v>274</v>
          </cell>
          <cell r="E2805">
            <v>1212</v>
          </cell>
          <cell r="F2805">
            <v>365</v>
          </cell>
          <cell r="G2805">
            <v>1229</v>
          </cell>
        </row>
        <row r="2806">
          <cell r="B2806">
            <v>49057</v>
          </cell>
          <cell r="C2806" t="str">
            <v>Weber County</v>
          </cell>
          <cell r="D2806">
            <v>23164</v>
          </cell>
          <cell r="E2806">
            <v>58180</v>
          </cell>
          <cell r="F2806">
            <v>40695</v>
          </cell>
          <cell r="G2806">
            <v>65949</v>
          </cell>
        </row>
        <row r="2807">
          <cell r="B2807">
            <v>50001</v>
          </cell>
          <cell r="C2807" t="str">
            <v>Addison County</v>
          </cell>
          <cell r="D2807">
            <v>15877</v>
          </cell>
          <cell r="E2807">
            <v>5877</v>
          </cell>
          <cell r="F2807">
            <v>14967</v>
          </cell>
          <cell r="G2807">
            <v>6292</v>
          </cell>
        </row>
        <row r="2808">
          <cell r="B2808">
            <v>50003</v>
          </cell>
          <cell r="C2808" t="str">
            <v>Bennington County</v>
          </cell>
          <cell r="D2808">
            <v>12606</v>
          </cell>
          <cell r="E2808">
            <v>6628</v>
          </cell>
          <cell r="F2808">
            <v>12705</v>
          </cell>
          <cell r="G2808">
            <v>7114</v>
          </cell>
        </row>
        <row r="2809">
          <cell r="B2809">
            <v>50005</v>
          </cell>
          <cell r="C2809" t="str">
            <v>Caledonia County</v>
          </cell>
          <cell r="D2809">
            <v>8653</v>
          </cell>
          <cell r="E2809">
            <v>5713</v>
          </cell>
          <cell r="F2809">
            <v>9011</v>
          </cell>
          <cell r="G2809">
            <v>6551</v>
          </cell>
        </row>
        <row r="2810">
          <cell r="B2810">
            <v>50007</v>
          </cell>
          <cell r="C2810" t="str">
            <v>Chittenden County</v>
          </cell>
          <cell r="D2810">
            <v>83346</v>
          </cell>
          <cell r="E2810">
            <v>21373</v>
          </cell>
          <cell r="F2810">
            <v>74961</v>
          </cell>
          <cell r="G2810">
            <v>21017</v>
          </cell>
        </row>
        <row r="2811">
          <cell r="B2811">
            <v>50009</v>
          </cell>
          <cell r="C2811" t="str">
            <v>Essex County</v>
          </cell>
          <cell r="D2811">
            <v>1246</v>
          </cell>
          <cell r="E2811">
            <v>1386</v>
          </cell>
          <cell r="F2811">
            <v>1405</v>
          </cell>
          <cell r="G2811">
            <v>1773</v>
          </cell>
        </row>
        <row r="2812">
          <cell r="B2812">
            <v>50011</v>
          </cell>
          <cell r="C2812" t="str">
            <v>Franklin County</v>
          </cell>
          <cell r="D2812">
            <v>13204</v>
          </cell>
          <cell r="E2812">
            <v>9561</v>
          </cell>
          <cell r="F2812">
            <v>13611</v>
          </cell>
          <cell r="G2812">
            <v>11274</v>
          </cell>
        </row>
        <row r="2813">
          <cell r="B2813">
            <v>50013</v>
          </cell>
          <cell r="C2813" t="str">
            <v>Grand Isle County</v>
          </cell>
          <cell r="D2813">
            <v>3050</v>
          </cell>
          <cell r="E2813">
            <v>1658</v>
          </cell>
          <cell r="F2813">
            <v>2905</v>
          </cell>
          <cell r="G2813">
            <v>1810</v>
          </cell>
        </row>
        <row r="2814">
          <cell r="B2814">
            <v>50015</v>
          </cell>
          <cell r="C2814" t="str">
            <v>Lamoille County</v>
          </cell>
          <cell r="D2814">
            <v>10937</v>
          </cell>
          <cell r="E2814">
            <v>3715</v>
          </cell>
          <cell r="F2814">
            <v>10240</v>
          </cell>
          <cell r="G2814">
            <v>4163</v>
          </cell>
        </row>
        <row r="2815">
          <cell r="B2815">
            <v>50017</v>
          </cell>
          <cell r="C2815" t="str">
            <v>Orange County</v>
          </cell>
          <cell r="D2815">
            <v>10463</v>
          </cell>
          <cell r="E2815">
            <v>5284</v>
          </cell>
          <cell r="F2815">
            <v>10304</v>
          </cell>
          <cell r="G2815">
            <v>6187</v>
          </cell>
        </row>
        <row r="2816">
          <cell r="B2816">
            <v>50019</v>
          </cell>
          <cell r="C2816" t="str">
            <v>Orleans County</v>
          </cell>
          <cell r="D2816">
            <v>6798</v>
          </cell>
          <cell r="E2816">
            <v>4983</v>
          </cell>
          <cell r="F2816">
            <v>7147</v>
          </cell>
          <cell r="G2816">
            <v>6512</v>
          </cell>
        </row>
        <row r="2817">
          <cell r="B2817">
            <v>50021</v>
          </cell>
          <cell r="C2817" t="str">
            <v>Rutland County</v>
          </cell>
          <cell r="D2817">
            <v>17404</v>
          </cell>
          <cell r="E2817">
            <v>12533</v>
          </cell>
          <cell r="F2817">
            <v>18230</v>
          </cell>
          <cell r="G2817">
            <v>14672</v>
          </cell>
        </row>
        <row r="2818">
          <cell r="B2818">
            <v>50023</v>
          </cell>
          <cell r="C2818" t="str">
            <v>Washington County</v>
          </cell>
          <cell r="D2818">
            <v>25969</v>
          </cell>
          <cell r="E2818">
            <v>9677</v>
          </cell>
          <cell r="F2818">
            <v>25191</v>
          </cell>
          <cell r="G2818">
            <v>8928</v>
          </cell>
        </row>
        <row r="2819">
          <cell r="B2819">
            <v>50025</v>
          </cell>
          <cell r="C2819" t="str">
            <v>Windham County</v>
          </cell>
          <cell r="D2819">
            <v>18967</v>
          </cell>
          <cell r="E2819">
            <v>6760</v>
          </cell>
          <cell r="F2819">
            <v>18767</v>
          </cell>
          <cell r="G2819">
            <v>6440</v>
          </cell>
        </row>
        <row r="2820">
          <cell r="B2820">
            <v>50027</v>
          </cell>
          <cell r="C2820" t="str">
            <v>Windsor County</v>
          </cell>
          <cell r="D2820">
            <v>23505</v>
          </cell>
          <cell r="E2820">
            <v>10155</v>
          </cell>
          <cell r="F2820">
            <v>23376</v>
          </cell>
          <cell r="G2820">
            <v>9971</v>
          </cell>
        </row>
        <row r="2821">
          <cell r="B2821">
            <v>51001</v>
          </cell>
          <cell r="C2821" t="str">
            <v>Accomack County</v>
          </cell>
          <cell r="D2821">
            <v>7512</v>
          </cell>
          <cell r="E2821">
            <v>8683</v>
          </cell>
          <cell r="F2821">
            <v>7578</v>
          </cell>
          <cell r="G2821">
            <v>9172</v>
          </cell>
        </row>
        <row r="2822">
          <cell r="B2822">
            <v>51003</v>
          </cell>
          <cell r="C2822" t="str">
            <v>Albemarle County</v>
          </cell>
          <cell r="D2822">
            <v>49536</v>
          </cell>
          <cell r="E2822">
            <v>21182</v>
          </cell>
          <cell r="F2822">
            <v>42466</v>
          </cell>
          <cell r="G2822">
            <v>20804</v>
          </cell>
        </row>
        <row r="2823">
          <cell r="B2823">
            <v>51005</v>
          </cell>
          <cell r="C2823" t="str">
            <v>Alleghany County</v>
          </cell>
          <cell r="D2823">
            <v>2301</v>
          </cell>
          <cell r="E2823">
            <v>6228</v>
          </cell>
          <cell r="F2823">
            <v>2243</v>
          </cell>
          <cell r="G2823">
            <v>5859</v>
          </cell>
        </row>
        <row r="2824">
          <cell r="B2824">
            <v>51007</v>
          </cell>
          <cell r="C2824" t="str">
            <v>Amelia County</v>
          </cell>
          <cell r="D2824">
            <v>2377</v>
          </cell>
          <cell r="E2824">
            <v>5894</v>
          </cell>
          <cell r="F2824">
            <v>2411</v>
          </cell>
          <cell r="G2824">
            <v>5390</v>
          </cell>
        </row>
        <row r="2825">
          <cell r="B2825">
            <v>51009</v>
          </cell>
          <cell r="C2825" t="str">
            <v>Amherst County</v>
          </cell>
          <cell r="D2825">
            <v>5603</v>
          </cell>
          <cell r="E2825">
            <v>11318</v>
          </cell>
          <cell r="F2825">
            <v>5672</v>
          </cell>
          <cell r="G2825">
            <v>11041</v>
          </cell>
        </row>
        <row r="2826">
          <cell r="B2826">
            <v>51011</v>
          </cell>
          <cell r="C2826" t="str">
            <v>Appomattox County</v>
          </cell>
          <cell r="D2826">
            <v>2350</v>
          </cell>
          <cell r="E2826">
            <v>6948</v>
          </cell>
          <cell r="F2826">
            <v>2418</v>
          </cell>
          <cell r="G2826">
            <v>6702</v>
          </cell>
        </row>
        <row r="2827">
          <cell r="B2827">
            <v>51013</v>
          </cell>
          <cell r="C2827" t="str">
            <v>Arlington County</v>
          </cell>
          <cell r="D2827">
            <v>117659</v>
          </cell>
          <cell r="E2827">
            <v>27037</v>
          </cell>
          <cell r="F2827">
            <v>105344</v>
          </cell>
          <cell r="G2827">
            <v>22318</v>
          </cell>
        </row>
        <row r="2828">
          <cell r="B2828">
            <v>51015</v>
          </cell>
          <cell r="C2828" t="str">
            <v>Augusta County</v>
          </cell>
          <cell r="D2828">
            <v>10609</v>
          </cell>
          <cell r="E2828">
            <v>33289</v>
          </cell>
          <cell r="F2828">
            <v>10840</v>
          </cell>
          <cell r="G2828">
            <v>30714</v>
          </cell>
        </row>
        <row r="2829">
          <cell r="B2829">
            <v>51017</v>
          </cell>
          <cell r="C2829" t="str">
            <v>Bath County</v>
          </cell>
          <cell r="D2829">
            <v>759</v>
          </cell>
          <cell r="E2829">
            <v>1716</v>
          </cell>
          <cell r="F2829">
            <v>646</v>
          </cell>
          <cell r="G2829">
            <v>1834</v>
          </cell>
        </row>
        <row r="2830">
          <cell r="B2830">
            <v>51019</v>
          </cell>
          <cell r="C2830" t="str">
            <v>Bedford County</v>
          </cell>
          <cell r="D2830">
            <v>12618</v>
          </cell>
          <cell r="E2830">
            <v>40265</v>
          </cell>
          <cell r="F2830">
            <v>12176</v>
          </cell>
          <cell r="G2830">
            <v>35600</v>
          </cell>
        </row>
        <row r="2831">
          <cell r="B2831">
            <v>51021</v>
          </cell>
          <cell r="C2831" t="str">
            <v>Bland County</v>
          </cell>
          <cell r="D2831">
            <v>628</v>
          </cell>
          <cell r="E2831">
            <v>3043</v>
          </cell>
          <cell r="F2831">
            <v>532</v>
          </cell>
          <cell r="G2831">
            <v>2903</v>
          </cell>
        </row>
        <row r="2832">
          <cell r="B2832">
            <v>51023</v>
          </cell>
          <cell r="C2832" t="str">
            <v>Botetourt County</v>
          </cell>
          <cell r="D2832">
            <v>5519</v>
          </cell>
          <cell r="E2832">
            <v>16587</v>
          </cell>
          <cell r="F2832">
            <v>5700</v>
          </cell>
          <cell r="G2832">
            <v>15099</v>
          </cell>
        </row>
        <row r="2833">
          <cell r="B2833">
            <v>51025</v>
          </cell>
          <cell r="C2833" t="str">
            <v>Brunswick County</v>
          </cell>
          <cell r="D2833">
            <v>4581</v>
          </cell>
          <cell r="E2833">
            <v>2642</v>
          </cell>
          <cell r="F2833">
            <v>4552</v>
          </cell>
          <cell r="G2833">
            <v>3357</v>
          </cell>
        </row>
        <row r="2834">
          <cell r="B2834">
            <v>51027</v>
          </cell>
          <cell r="C2834" t="str">
            <v>Buchanan County</v>
          </cell>
          <cell r="D2834">
            <v>1830</v>
          </cell>
          <cell r="E2834">
            <v>8686</v>
          </cell>
          <cell r="F2834">
            <v>1587</v>
          </cell>
          <cell r="G2834">
            <v>8311</v>
          </cell>
        </row>
        <row r="2835">
          <cell r="B2835">
            <v>51029</v>
          </cell>
          <cell r="C2835" t="str">
            <v>Buckingham County</v>
          </cell>
          <cell r="D2835">
            <v>3505</v>
          </cell>
          <cell r="E2835">
            <v>4586</v>
          </cell>
          <cell r="F2835">
            <v>3471</v>
          </cell>
          <cell r="G2835">
            <v>4544</v>
          </cell>
        </row>
        <row r="2836">
          <cell r="B2836">
            <v>51031</v>
          </cell>
          <cell r="C2836" t="str">
            <v>Campbell County</v>
          </cell>
          <cell r="D2836">
            <v>8114</v>
          </cell>
          <cell r="E2836">
            <v>21116</v>
          </cell>
          <cell r="F2836">
            <v>8070</v>
          </cell>
          <cell r="G2836">
            <v>21245</v>
          </cell>
        </row>
        <row r="2837">
          <cell r="B2837">
            <v>51033</v>
          </cell>
          <cell r="C2837" t="str">
            <v>Caroline County</v>
          </cell>
          <cell r="D2837">
            <v>8018</v>
          </cell>
          <cell r="E2837">
            <v>9452</v>
          </cell>
          <cell r="F2837">
            <v>7657</v>
          </cell>
          <cell r="G2837">
            <v>8336</v>
          </cell>
        </row>
        <row r="2838">
          <cell r="B2838">
            <v>51035</v>
          </cell>
          <cell r="C2838" t="str">
            <v>Carroll County</v>
          </cell>
          <cell r="D2838">
            <v>3042</v>
          </cell>
          <cell r="E2838">
            <v>14026</v>
          </cell>
          <cell r="F2838">
            <v>2842</v>
          </cell>
          <cell r="G2838">
            <v>12659</v>
          </cell>
        </row>
        <row r="2839">
          <cell r="B2839">
            <v>51036</v>
          </cell>
          <cell r="C2839" t="str">
            <v>Charles City County</v>
          </cell>
          <cell r="D2839">
            <v>2575</v>
          </cell>
          <cell r="E2839">
            <v>1922</v>
          </cell>
          <cell r="F2839">
            <v>2624</v>
          </cell>
          <cell r="G2839">
            <v>1761</v>
          </cell>
        </row>
        <row r="2840">
          <cell r="B2840">
            <v>51037</v>
          </cell>
          <cell r="C2840" t="str">
            <v>Charlotte County</v>
          </cell>
          <cell r="D2840">
            <v>2228</v>
          </cell>
          <cell r="E2840">
            <v>3481</v>
          </cell>
          <cell r="F2840">
            <v>2317</v>
          </cell>
          <cell r="G2840">
            <v>3815</v>
          </cell>
        </row>
        <row r="2841">
          <cell r="B2841">
            <v>51041</v>
          </cell>
          <cell r="C2841" t="str">
            <v>Chesterfield County</v>
          </cell>
          <cell r="D2841">
            <v>125816</v>
          </cell>
          <cell r="E2841">
            <v>96722</v>
          </cell>
          <cell r="F2841">
            <v>106935</v>
          </cell>
          <cell r="G2841">
            <v>93326</v>
          </cell>
        </row>
        <row r="2842">
          <cell r="B2842">
            <v>51043</v>
          </cell>
          <cell r="C2842" t="str">
            <v>Clarke County</v>
          </cell>
          <cell r="D2842">
            <v>4231</v>
          </cell>
          <cell r="E2842">
            <v>5575</v>
          </cell>
          <cell r="F2842">
            <v>3920</v>
          </cell>
          <cell r="G2842">
            <v>5192</v>
          </cell>
        </row>
        <row r="2843">
          <cell r="B2843">
            <v>51045</v>
          </cell>
          <cell r="C2843" t="str">
            <v>Craig County</v>
          </cell>
          <cell r="D2843">
            <v>723</v>
          </cell>
          <cell r="E2843">
            <v>2769</v>
          </cell>
          <cell r="F2843">
            <v>587</v>
          </cell>
          <cell r="G2843">
            <v>2536</v>
          </cell>
        </row>
        <row r="2844">
          <cell r="B2844">
            <v>51047</v>
          </cell>
          <cell r="C2844" t="str">
            <v>Culpeper County</v>
          </cell>
          <cell r="D2844">
            <v>11721</v>
          </cell>
          <cell r="E2844">
            <v>18244</v>
          </cell>
          <cell r="F2844">
            <v>10617</v>
          </cell>
          <cell r="G2844">
            <v>16012</v>
          </cell>
        </row>
        <row r="2845">
          <cell r="B2845">
            <v>51049</v>
          </cell>
          <cell r="C2845" t="str">
            <v>Cumberland County</v>
          </cell>
          <cell r="D2845">
            <v>2241</v>
          </cell>
          <cell r="E2845">
            <v>3068</v>
          </cell>
          <cell r="F2845">
            <v>2227</v>
          </cell>
          <cell r="G2845">
            <v>3019</v>
          </cell>
        </row>
        <row r="2846">
          <cell r="B2846">
            <v>51051</v>
          </cell>
          <cell r="C2846" t="str">
            <v>Dickenson County</v>
          </cell>
          <cell r="D2846">
            <v>1793</v>
          </cell>
          <cell r="E2846">
            <v>5813</v>
          </cell>
          <cell r="F2846">
            <v>1503</v>
          </cell>
          <cell r="G2846">
            <v>5748</v>
          </cell>
        </row>
        <row r="2847">
          <cell r="B2847">
            <v>51053</v>
          </cell>
          <cell r="C2847" t="str">
            <v>Dinwiddie County</v>
          </cell>
          <cell r="D2847">
            <v>6277</v>
          </cell>
          <cell r="E2847">
            <v>9073</v>
          </cell>
          <cell r="F2847">
            <v>6224</v>
          </cell>
          <cell r="G2847">
            <v>8695</v>
          </cell>
        </row>
        <row r="2848">
          <cell r="B2848">
            <v>51057</v>
          </cell>
          <cell r="C2848" t="str">
            <v>Essex County</v>
          </cell>
          <cell r="D2848">
            <v>3132</v>
          </cell>
          <cell r="E2848">
            <v>3132</v>
          </cell>
          <cell r="F2848">
            <v>3038</v>
          </cell>
          <cell r="G2848">
            <v>3075</v>
          </cell>
        </row>
        <row r="2849">
          <cell r="B2849">
            <v>51059</v>
          </cell>
          <cell r="C2849" t="str">
            <v>Fairfax County</v>
          </cell>
          <cell r="D2849">
            <v>471877</v>
          </cell>
          <cell r="E2849">
            <v>172654</v>
          </cell>
          <cell r="F2849">
            <v>419943</v>
          </cell>
          <cell r="G2849">
            <v>168401</v>
          </cell>
        </row>
        <row r="2850">
          <cell r="B2850">
            <v>51061</v>
          </cell>
          <cell r="C2850" t="str">
            <v>Fauquier County</v>
          </cell>
          <cell r="D2850">
            <v>19357</v>
          </cell>
          <cell r="E2850">
            <v>27233</v>
          </cell>
          <cell r="F2850">
            <v>17565</v>
          </cell>
          <cell r="G2850">
            <v>25106</v>
          </cell>
        </row>
        <row r="2851">
          <cell r="B2851">
            <v>51063</v>
          </cell>
          <cell r="C2851" t="str">
            <v>Floyd County</v>
          </cell>
          <cell r="D2851">
            <v>2965</v>
          </cell>
          <cell r="E2851">
            <v>6846</v>
          </cell>
          <cell r="F2851">
            <v>3004</v>
          </cell>
          <cell r="G2851">
            <v>6225</v>
          </cell>
        </row>
        <row r="2852">
          <cell r="B2852">
            <v>51065</v>
          </cell>
          <cell r="C2852" t="str">
            <v>Fluvanna County</v>
          </cell>
          <cell r="D2852">
            <v>8285</v>
          </cell>
          <cell r="E2852">
            <v>8955</v>
          </cell>
          <cell r="F2852">
            <v>7414</v>
          </cell>
          <cell r="G2852">
            <v>8155</v>
          </cell>
        </row>
        <row r="2853">
          <cell r="B2853">
            <v>51067</v>
          </cell>
          <cell r="C2853" t="str">
            <v>Franklin County</v>
          </cell>
          <cell r="D2853">
            <v>8211</v>
          </cell>
          <cell r="E2853">
            <v>23140</v>
          </cell>
          <cell r="F2853">
            <v>8381</v>
          </cell>
          <cell r="G2853">
            <v>20895</v>
          </cell>
        </row>
        <row r="2854">
          <cell r="B2854">
            <v>51069</v>
          </cell>
          <cell r="C2854" t="str">
            <v>Frederick County</v>
          </cell>
          <cell r="D2854">
            <v>19655</v>
          </cell>
          <cell r="E2854">
            <v>34753</v>
          </cell>
          <cell r="F2854">
            <v>17207</v>
          </cell>
          <cell r="G2854">
            <v>30558</v>
          </cell>
        </row>
        <row r="2855">
          <cell r="B2855">
            <v>51071</v>
          </cell>
          <cell r="C2855" t="str">
            <v>Giles County</v>
          </cell>
          <cell r="D2855">
            <v>2662</v>
          </cell>
          <cell r="E2855">
            <v>7167</v>
          </cell>
          <cell r="F2855">
            <v>2156</v>
          </cell>
          <cell r="G2855">
            <v>6876</v>
          </cell>
        </row>
        <row r="2856">
          <cell r="B2856">
            <v>51073</v>
          </cell>
          <cell r="C2856" t="str">
            <v>Gloucester County</v>
          </cell>
          <cell r="D2856">
            <v>7043</v>
          </cell>
          <cell r="E2856">
            <v>15892</v>
          </cell>
          <cell r="F2856">
            <v>6964</v>
          </cell>
          <cell r="G2856">
            <v>14875</v>
          </cell>
        </row>
        <row r="2857">
          <cell r="B2857">
            <v>51075</v>
          </cell>
          <cell r="C2857" t="str">
            <v>Goochland County</v>
          </cell>
          <cell r="D2857">
            <v>7563</v>
          </cell>
          <cell r="E2857">
            <v>11002</v>
          </cell>
          <cell r="F2857">
            <v>6685</v>
          </cell>
          <cell r="G2857">
            <v>9966</v>
          </cell>
        </row>
        <row r="2858">
          <cell r="B2858">
            <v>51077</v>
          </cell>
          <cell r="C2858" t="str">
            <v>Grayson County</v>
          </cell>
          <cell r="D2858">
            <v>2049</v>
          </cell>
          <cell r="E2858">
            <v>6735</v>
          </cell>
          <cell r="F2858">
            <v>1535</v>
          </cell>
          <cell r="G2858">
            <v>6529</v>
          </cell>
        </row>
        <row r="2859">
          <cell r="B2859">
            <v>51079</v>
          </cell>
          <cell r="C2859" t="str">
            <v>Greene County</v>
          </cell>
          <cell r="D2859">
            <v>4678</v>
          </cell>
          <cell r="E2859">
            <v>7686</v>
          </cell>
          <cell r="F2859">
            <v>4163</v>
          </cell>
          <cell r="G2859">
            <v>6866</v>
          </cell>
        </row>
        <row r="2860">
          <cell r="B2860">
            <v>51081</v>
          </cell>
          <cell r="C2860" t="str">
            <v>Greensville County</v>
          </cell>
          <cell r="D2860">
            <v>2511</v>
          </cell>
          <cell r="E2860">
            <v>1490</v>
          </cell>
          <cell r="F2860">
            <v>2627</v>
          </cell>
          <cell r="G2860">
            <v>1914</v>
          </cell>
        </row>
        <row r="2861">
          <cell r="B2861">
            <v>51083</v>
          </cell>
          <cell r="C2861" t="str">
            <v>Halifax County</v>
          </cell>
          <cell r="D2861">
            <v>7812</v>
          </cell>
          <cell r="E2861">
            <v>10269</v>
          </cell>
          <cell r="F2861">
            <v>7666</v>
          </cell>
          <cell r="G2861">
            <v>10418</v>
          </cell>
        </row>
        <row r="2862">
          <cell r="B2862">
            <v>51085</v>
          </cell>
          <cell r="C2862" t="str">
            <v>Hanover County</v>
          </cell>
          <cell r="D2862">
            <v>28939</v>
          </cell>
          <cell r="E2862">
            <v>47276</v>
          </cell>
          <cell r="F2862">
            <v>25307</v>
          </cell>
          <cell r="G2862">
            <v>44318</v>
          </cell>
        </row>
        <row r="2863">
          <cell r="B2863">
            <v>51087</v>
          </cell>
          <cell r="C2863" t="str">
            <v>Henrico County</v>
          </cell>
          <cell r="D2863">
            <v>133879</v>
          </cell>
          <cell r="E2863">
            <v>63191</v>
          </cell>
          <cell r="F2863">
            <v>116572</v>
          </cell>
          <cell r="G2863">
            <v>63440</v>
          </cell>
        </row>
        <row r="2864">
          <cell r="B2864">
            <v>51089</v>
          </cell>
          <cell r="C2864" t="str">
            <v>Henry County</v>
          </cell>
          <cell r="D2864">
            <v>8952</v>
          </cell>
          <cell r="E2864">
            <v>16790</v>
          </cell>
          <cell r="F2864">
            <v>9127</v>
          </cell>
          <cell r="G2864">
            <v>16725</v>
          </cell>
        </row>
        <row r="2865">
          <cell r="B2865">
            <v>51091</v>
          </cell>
          <cell r="C2865" t="str">
            <v>Highland County</v>
          </cell>
          <cell r="D2865">
            <v>432</v>
          </cell>
          <cell r="E2865">
            <v>1025</v>
          </cell>
          <cell r="F2865">
            <v>417</v>
          </cell>
          <cell r="G2865">
            <v>1092</v>
          </cell>
        </row>
        <row r="2866">
          <cell r="B2866">
            <v>51093</v>
          </cell>
          <cell r="C2866" t="str">
            <v>Isle of Wight County</v>
          </cell>
          <cell r="D2866">
            <v>9833</v>
          </cell>
          <cell r="E2866">
            <v>14754</v>
          </cell>
          <cell r="F2866">
            <v>9399</v>
          </cell>
          <cell r="G2866">
            <v>13707</v>
          </cell>
        </row>
        <row r="2867">
          <cell r="B2867">
            <v>51095</v>
          </cell>
          <cell r="C2867" t="str">
            <v>James City County</v>
          </cell>
          <cell r="D2867">
            <v>30406</v>
          </cell>
          <cell r="E2867">
            <v>24831</v>
          </cell>
          <cell r="F2867">
            <v>25553</v>
          </cell>
          <cell r="G2867">
            <v>23153</v>
          </cell>
        </row>
        <row r="2868">
          <cell r="B2868">
            <v>51097</v>
          </cell>
          <cell r="C2868" t="str">
            <v>King and Queen County</v>
          </cell>
          <cell r="D2868">
            <v>1576</v>
          </cell>
          <cell r="E2868">
            <v>2538</v>
          </cell>
          <cell r="F2868">
            <v>1590</v>
          </cell>
          <cell r="G2868">
            <v>2450</v>
          </cell>
        </row>
        <row r="2869">
          <cell r="B2869">
            <v>51099</v>
          </cell>
          <cell r="C2869" t="str">
            <v>King George County</v>
          </cell>
          <cell r="D2869">
            <v>5916</v>
          </cell>
          <cell r="E2869">
            <v>9607</v>
          </cell>
          <cell r="F2869">
            <v>5404</v>
          </cell>
          <cell r="G2869">
            <v>8446</v>
          </cell>
        </row>
        <row r="2870">
          <cell r="B2870">
            <v>51101</v>
          </cell>
          <cell r="C2870" t="str">
            <v>King William County</v>
          </cell>
          <cell r="D2870">
            <v>3346</v>
          </cell>
          <cell r="E2870">
            <v>8277</v>
          </cell>
          <cell r="F2870">
            <v>3260</v>
          </cell>
          <cell r="G2870">
            <v>7320</v>
          </cell>
        </row>
        <row r="2871">
          <cell r="B2871">
            <v>51103</v>
          </cell>
          <cell r="C2871" t="str">
            <v>Lancaster County</v>
          </cell>
          <cell r="D2871">
            <v>3494</v>
          </cell>
          <cell r="E2871">
            <v>3647</v>
          </cell>
          <cell r="F2871">
            <v>3368</v>
          </cell>
          <cell r="G2871">
            <v>3697</v>
          </cell>
        </row>
        <row r="2872">
          <cell r="B2872">
            <v>51105</v>
          </cell>
          <cell r="C2872" t="str">
            <v>Lee County</v>
          </cell>
          <cell r="D2872">
            <v>1922</v>
          </cell>
          <cell r="E2872">
            <v>8786</v>
          </cell>
          <cell r="F2872">
            <v>1489</v>
          </cell>
          <cell r="G2872">
            <v>8365</v>
          </cell>
        </row>
        <row r="2873">
          <cell r="B2873">
            <v>51107</v>
          </cell>
          <cell r="C2873" t="str">
            <v>Loudoun County</v>
          </cell>
          <cell r="D2873">
            <v>179112</v>
          </cell>
          <cell r="E2873">
            <v>90441</v>
          </cell>
          <cell r="F2873">
            <v>138372</v>
          </cell>
          <cell r="G2873">
            <v>82088</v>
          </cell>
        </row>
        <row r="2874">
          <cell r="B2874">
            <v>51109</v>
          </cell>
          <cell r="C2874" t="str">
            <v>Louisa County</v>
          </cell>
          <cell r="D2874">
            <v>8904</v>
          </cell>
          <cell r="E2874">
            <v>15782</v>
          </cell>
          <cell r="F2874">
            <v>8269</v>
          </cell>
          <cell r="G2874">
            <v>13294</v>
          </cell>
        </row>
        <row r="2875">
          <cell r="B2875">
            <v>51111</v>
          </cell>
          <cell r="C2875" t="str">
            <v>Lunenburg County</v>
          </cell>
          <cell r="D2875">
            <v>2401</v>
          </cell>
          <cell r="E2875">
            <v>3192</v>
          </cell>
          <cell r="F2875">
            <v>2418</v>
          </cell>
          <cell r="G2875">
            <v>3537</v>
          </cell>
        </row>
        <row r="2876">
          <cell r="B2876">
            <v>51113</v>
          </cell>
          <cell r="C2876" t="str">
            <v>Madison County</v>
          </cell>
          <cell r="D2876">
            <v>2707</v>
          </cell>
          <cell r="E2876">
            <v>5819</v>
          </cell>
          <cell r="F2876">
            <v>2698</v>
          </cell>
          <cell r="G2876">
            <v>5300</v>
          </cell>
        </row>
        <row r="2877">
          <cell r="B2877">
            <v>51115</v>
          </cell>
          <cell r="C2877" t="str">
            <v>Mathews County</v>
          </cell>
          <cell r="D2877">
            <v>1745</v>
          </cell>
          <cell r="E2877">
            <v>3914</v>
          </cell>
          <cell r="F2877">
            <v>1825</v>
          </cell>
          <cell r="G2877">
            <v>3901</v>
          </cell>
        </row>
        <row r="2878">
          <cell r="B2878">
            <v>51117</v>
          </cell>
          <cell r="C2878" t="str">
            <v>Mecklenburg County</v>
          </cell>
          <cell r="D2878">
            <v>6899</v>
          </cell>
          <cell r="E2878">
            <v>8148</v>
          </cell>
          <cell r="F2878">
            <v>6803</v>
          </cell>
          <cell r="G2878">
            <v>9266</v>
          </cell>
        </row>
        <row r="2879">
          <cell r="B2879">
            <v>51119</v>
          </cell>
          <cell r="C2879" t="str">
            <v>Middlesex County</v>
          </cell>
          <cell r="D2879">
            <v>2509</v>
          </cell>
          <cell r="E2879">
            <v>4334</v>
          </cell>
          <cell r="F2879">
            <v>2491</v>
          </cell>
          <cell r="G2879">
            <v>4196</v>
          </cell>
        </row>
        <row r="2880">
          <cell r="B2880">
            <v>51121</v>
          </cell>
          <cell r="C2880" t="str">
            <v>Montgomery County</v>
          </cell>
          <cell r="D2880">
            <v>24812</v>
          </cell>
          <cell r="E2880">
            <v>21245</v>
          </cell>
          <cell r="F2880">
            <v>23218</v>
          </cell>
          <cell r="G2880">
            <v>20629</v>
          </cell>
        </row>
        <row r="2881">
          <cell r="B2881">
            <v>51125</v>
          </cell>
          <cell r="C2881" t="str">
            <v>Nelson County</v>
          </cell>
          <cell r="D2881">
            <v>4361</v>
          </cell>
          <cell r="E2881">
            <v>4987</v>
          </cell>
          <cell r="F2881">
            <v>4327</v>
          </cell>
          <cell r="G2881">
            <v>4812</v>
          </cell>
        </row>
        <row r="2882">
          <cell r="B2882">
            <v>51127</v>
          </cell>
          <cell r="C2882" t="str">
            <v>New Kent County</v>
          </cell>
          <cell r="D2882">
            <v>5197</v>
          </cell>
          <cell r="E2882">
            <v>11113</v>
          </cell>
          <cell r="F2882">
            <v>4621</v>
          </cell>
          <cell r="G2882">
            <v>9631</v>
          </cell>
        </row>
        <row r="2883">
          <cell r="B2883">
            <v>51131</v>
          </cell>
          <cell r="C2883" t="str">
            <v>Northampton County</v>
          </cell>
          <cell r="D2883">
            <v>3621</v>
          </cell>
          <cell r="E2883">
            <v>2706</v>
          </cell>
          <cell r="F2883">
            <v>3667</v>
          </cell>
          <cell r="G2883">
            <v>2955</v>
          </cell>
        </row>
        <row r="2884">
          <cell r="B2884">
            <v>51133</v>
          </cell>
          <cell r="C2884" t="str">
            <v>Northumberland County</v>
          </cell>
          <cell r="D2884">
            <v>3309</v>
          </cell>
          <cell r="E2884">
            <v>4544</v>
          </cell>
          <cell r="F2884">
            <v>3252</v>
          </cell>
          <cell r="G2884">
            <v>4485</v>
          </cell>
        </row>
        <row r="2885">
          <cell r="B2885">
            <v>51135</v>
          </cell>
          <cell r="C2885" t="str">
            <v>Nottoway County</v>
          </cell>
          <cell r="D2885">
            <v>2850</v>
          </cell>
          <cell r="E2885">
            <v>3655</v>
          </cell>
          <cell r="F2885">
            <v>2971</v>
          </cell>
          <cell r="G2885">
            <v>4027</v>
          </cell>
        </row>
        <row r="2886">
          <cell r="B2886">
            <v>51137</v>
          </cell>
          <cell r="C2886" t="str">
            <v>Orange County</v>
          </cell>
          <cell r="D2886">
            <v>8577</v>
          </cell>
          <cell r="E2886">
            <v>14124</v>
          </cell>
          <cell r="F2886">
            <v>7995</v>
          </cell>
          <cell r="G2886">
            <v>12426</v>
          </cell>
        </row>
        <row r="2887">
          <cell r="B2887">
            <v>51139</v>
          </cell>
          <cell r="C2887" t="str">
            <v>Page County</v>
          </cell>
          <cell r="D2887">
            <v>2922</v>
          </cell>
          <cell r="E2887">
            <v>10333</v>
          </cell>
          <cell r="F2887">
            <v>3007</v>
          </cell>
          <cell r="G2887">
            <v>9345</v>
          </cell>
        </row>
        <row r="2888">
          <cell r="B2888">
            <v>51141</v>
          </cell>
          <cell r="C2888" t="str">
            <v>Patrick County</v>
          </cell>
          <cell r="D2888">
            <v>2102</v>
          </cell>
          <cell r="E2888">
            <v>7804</v>
          </cell>
          <cell r="F2888">
            <v>1954</v>
          </cell>
          <cell r="G2888">
            <v>7485</v>
          </cell>
        </row>
        <row r="2889">
          <cell r="B2889">
            <v>51143</v>
          </cell>
          <cell r="C2889" t="str">
            <v>Pittsylvania County</v>
          </cell>
          <cell r="D2889">
            <v>9855</v>
          </cell>
          <cell r="E2889">
            <v>23638</v>
          </cell>
          <cell r="F2889">
            <v>10115</v>
          </cell>
          <cell r="G2889">
            <v>23751</v>
          </cell>
        </row>
        <row r="2890">
          <cell r="B2890">
            <v>51145</v>
          </cell>
          <cell r="C2890" t="str">
            <v>Powhatan County</v>
          </cell>
          <cell r="D2890">
            <v>5897</v>
          </cell>
          <cell r="E2890">
            <v>15889</v>
          </cell>
          <cell r="F2890">
            <v>5320</v>
          </cell>
          <cell r="G2890">
            <v>14055</v>
          </cell>
        </row>
        <row r="2891">
          <cell r="B2891">
            <v>51147</v>
          </cell>
          <cell r="C2891" t="str">
            <v>Prince Edward County</v>
          </cell>
          <cell r="D2891">
            <v>5128</v>
          </cell>
          <cell r="E2891">
            <v>4167</v>
          </cell>
          <cell r="F2891">
            <v>4973</v>
          </cell>
          <cell r="G2891">
            <v>4434</v>
          </cell>
        </row>
        <row r="2892">
          <cell r="B2892">
            <v>51149</v>
          </cell>
          <cell r="C2892" t="str">
            <v>Prince George County</v>
          </cell>
          <cell r="D2892">
            <v>7407</v>
          </cell>
          <cell r="E2892">
            <v>10663</v>
          </cell>
          <cell r="F2892">
            <v>7103</v>
          </cell>
          <cell r="G2892">
            <v>10103</v>
          </cell>
        </row>
        <row r="2893">
          <cell r="B2893">
            <v>51153</v>
          </cell>
          <cell r="C2893" t="str">
            <v>Prince William County</v>
          </cell>
          <cell r="D2893">
            <v>168094</v>
          </cell>
          <cell r="E2893">
            <v>83116</v>
          </cell>
          <cell r="F2893">
            <v>142863</v>
          </cell>
          <cell r="G2893">
            <v>81222</v>
          </cell>
        </row>
        <row r="2894">
          <cell r="B2894">
            <v>51155</v>
          </cell>
          <cell r="C2894" t="str">
            <v>Pulaski County</v>
          </cell>
          <cell r="D2894">
            <v>4899</v>
          </cell>
          <cell r="E2894">
            <v>12341</v>
          </cell>
          <cell r="F2894">
            <v>4925</v>
          </cell>
          <cell r="G2894">
            <v>12127</v>
          </cell>
        </row>
        <row r="2895">
          <cell r="B2895">
            <v>51157</v>
          </cell>
          <cell r="C2895" t="str">
            <v>Rappahannock County</v>
          </cell>
          <cell r="D2895">
            <v>2136</v>
          </cell>
          <cell r="E2895">
            <v>2940</v>
          </cell>
          <cell r="F2895">
            <v>2096</v>
          </cell>
          <cell r="G2895">
            <v>2812</v>
          </cell>
        </row>
        <row r="2896">
          <cell r="B2896">
            <v>51159</v>
          </cell>
          <cell r="C2896" t="str">
            <v>Richmond County</v>
          </cell>
          <cell r="D2896">
            <v>1515</v>
          </cell>
          <cell r="E2896">
            <v>2545</v>
          </cell>
          <cell r="F2896">
            <v>1513</v>
          </cell>
          <cell r="G2896">
            <v>2547</v>
          </cell>
        </row>
        <row r="2897">
          <cell r="B2897">
            <v>51161</v>
          </cell>
          <cell r="C2897" t="str">
            <v>Roanoke County</v>
          </cell>
          <cell r="D2897">
            <v>21096</v>
          </cell>
          <cell r="E2897">
            <v>34316</v>
          </cell>
          <cell r="F2897">
            <v>21801</v>
          </cell>
          <cell r="G2897">
            <v>34268</v>
          </cell>
        </row>
        <row r="2898">
          <cell r="B2898">
            <v>51163</v>
          </cell>
          <cell r="C2898" t="str">
            <v>Rockbridge County</v>
          </cell>
          <cell r="D2898">
            <v>3849</v>
          </cell>
          <cell r="E2898">
            <v>8951</v>
          </cell>
          <cell r="F2898">
            <v>4086</v>
          </cell>
          <cell r="G2898">
            <v>8088</v>
          </cell>
        </row>
        <row r="2899">
          <cell r="B2899">
            <v>51165</v>
          </cell>
          <cell r="C2899" t="str">
            <v>Rockingham County</v>
          </cell>
          <cell r="D2899">
            <v>13034</v>
          </cell>
          <cell r="E2899">
            <v>33146</v>
          </cell>
          <cell r="F2899">
            <v>12644</v>
          </cell>
          <cell r="G2899">
            <v>30349</v>
          </cell>
        </row>
        <row r="2900">
          <cell r="B2900">
            <v>51167</v>
          </cell>
          <cell r="C2900" t="str">
            <v>Russell County</v>
          </cell>
          <cell r="D2900">
            <v>2803</v>
          </cell>
          <cell r="E2900">
            <v>12203</v>
          </cell>
          <cell r="F2900">
            <v>2373</v>
          </cell>
          <cell r="G2900">
            <v>10879</v>
          </cell>
        </row>
        <row r="2901">
          <cell r="B2901">
            <v>51169</v>
          </cell>
          <cell r="C2901" t="str">
            <v>Scott County</v>
          </cell>
          <cell r="D2901">
            <v>2135</v>
          </cell>
          <cell r="E2901">
            <v>9620</v>
          </cell>
          <cell r="F2901">
            <v>1692</v>
          </cell>
          <cell r="G2901">
            <v>9063</v>
          </cell>
        </row>
        <row r="2902">
          <cell r="B2902">
            <v>51171</v>
          </cell>
          <cell r="C2902" t="str">
            <v>Shenandoah County</v>
          </cell>
          <cell r="D2902">
            <v>6743</v>
          </cell>
          <cell r="E2902">
            <v>17773</v>
          </cell>
          <cell r="F2902">
            <v>6836</v>
          </cell>
          <cell r="G2902">
            <v>16463</v>
          </cell>
        </row>
        <row r="2903">
          <cell r="B2903">
            <v>51173</v>
          </cell>
          <cell r="C2903" t="str">
            <v>Smyth County</v>
          </cell>
          <cell r="D2903">
            <v>3695</v>
          </cell>
          <cell r="E2903">
            <v>10805</v>
          </cell>
          <cell r="F2903">
            <v>3008</v>
          </cell>
          <cell r="G2903">
            <v>10963</v>
          </cell>
        </row>
        <row r="2904">
          <cell r="B2904">
            <v>51175</v>
          </cell>
          <cell r="C2904" t="str">
            <v>Southampton County</v>
          </cell>
          <cell r="D2904">
            <v>3781</v>
          </cell>
          <cell r="E2904">
            <v>5495</v>
          </cell>
          <cell r="F2904">
            <v>3969</v>
          </cell>
          <cell r="G2904">
            <v>5730</v>
          </cell>
        </row>
        <row r="2905">
          <cell r="B2905">
            <v>51177</v>
          </cell>
          <cell r="C2905" t="str">
            <v>Spotsylvania County</v>
          </cell>
          <cell r="D2905">
            <v>39991</v>
          </cell>
          <cell r="E2905">
            <v>44026</v>
          </cell>
          <cell r="F2905">
            <v>34307</v>
          </cell>
          <cell r="G2905">
            <v>39411</v>
          </cell>
        </row>
        <row r="2906">
          <cell r="B2906">
            <v>51179</v>
          </cell>
          <cell r="C2906" t="str">
            <v>Stafford County</v>
          </cell>
          <cell r="D2906">
            <v>49053</v>
          </cell>
          <cell r="E2906">
            <v>41315</v>
          </cell>
          <cell r="F2906">
            <v>40245</v>
          </cell>
          <cell r="G2906">
            <v>37636</v>
          </cell>
        </row>
        <row r="2907">
          <cell r="B2907">
            <v>51181</v>
          </cell>
          <cell r="C2907" t="str">
            <v>Surry County</v>
          </cell>
          <cell r="D2907">
            <v>2320</v>
          </cell>
          <cell r="E2907">
            <v>1878</v>
          </cell>
          <cell r="F2907">
            <v>2397</v>
          </cell>
          <cell r="G2907">
            <v>2025</v>
          </cell>
        </row>
        <row r="2908">
          <cell r="B2908">
            <v>51183</v>
          </cell>
          <cell r="C2908" t="str">
            <v>Sussex County</v>
          </cell>
          <cell r="D2908">
            <v>2785</v>
          </cell>
          <cell r="E2908">
            <v>1876</v>
          </cell>
          <cell r="F2908">
            <v>2827</v>
          </cell>
          <cell r="G2908">
            <v>2219</v>
          </cell>
        </row>
        <row r="2909">
          <cell r="B2909">
            <v>51185</v>
          </cell>
          <cell r="C2909" t="str">
            <v>Tazewell County</v>
          </cell>
          <cell r="D2909">
            <v>3994</v>
          </cell>
          <cell r="E2909">
            <v>17787</v>
          </cell>
          <cell r="F2909">
            <v>3205</v>
          </cell>
          <cell r="G2909">
            <v>16731</v>
          </cell>
        </row>
        <row r="2910">
          <cell r="B2910">
            <v>51187</v>
          </cell>
          <cell r="C2910" t="str">
            <v>Warren County</v>
          </cell>
          <cell r="D2910">
            <v>6640</v>
          </cell>
          <cell r="E2910">
            <v>16199</v>
          </cell>
          <cell r="F2910">
            <v>6603</v>
          </cell>
          <cell r="G2910">
            <v>14069</v>
          </cell>
        </row>
        <row r="2911">
          <cell r="B2911">
            <v>51191</v>
          </cell>
          <cell r="C2911" t="str">
            <v>Washington County</v>
          </cell>
          <cell r="D2911">
            <v>6520</v>
          </cell>
          <cell r="E2911">
            <v>23123</v>
          </cell>
          <cell r="F2911">
            <v>6617</v>
          </cell>
          <cell r="G2911">
            <v>21679</v>
          </cell>
        </row>
        <row r="2912">
          <cell r="B2912">
            <v>51193</v>
          </cell>
          <cell r="C2912" t="str">
            <v>Westmoreland County</v>
          </cell>
          <cell r="D2912">
            <v>4558</v>
          </cell>
          <cell r="E2912">
            <v>5654</v>
          </cell>
          <cell r="F2912">
            <v>4501</v>
          </cell>
          <cell r="G2912">
            <v>5318</v>
          </cell>
        </row>
        <row r="2913">
          <cell r="B2913">
            <v>51195</v>
          </cell>
          <cell r="C2913" t="str">
            <v>Wise County</v>
          </cell>
          <cell r="D2913">
            <v>3471</v>
          </cell>
          <cell r="E2913">
            <v>14196</v>
          </cell>
          <cell r="F2913">
            <v>3110</v>
          </cell>
          <cell r="G2913">
            <v>13366</v>
          </cell>
        </row>
        <row r="2914">
          <cell r="B2914">
            <v>51197</v>
          </cell>
          <cell r="C2914" t="str">
            <v>Wythe County</v>
          </cell>
          <cell r="D2914">
            <v>3177</v>
          </cell>
          <cell r="E2914">
            <v>12645</v>
          </cell>
          <cell r="F2914">
            <v>3143</v>
          </cell>
          <cell r="G2914">
            <v>11733</v>
          </cell>
        </row>
        <row r="2915">
          <cell r="B2915">
            <v>51199</v>
          </cell>
          <cell r="C2915" t="str">
            <v>York County</v>
          </cell>
          <cell r="D2915">
            <v>19723</v>
          </cell>
          <cell r="E2915">
            <v>20876</v>
          </cell>
          <cell r="F2915">
            <v>17683</v>
          </cell>
          <cell r="G2915">
            <v>20241</v>
          </cell>
        </row>
        <row r="2916">
          <cell r="B2916">
            <v>51510</v>
          </cell>
          <cell r="C2916" t="str">
            <v>Alexandria City</v>
          </cell>
          <cell r="D2916">
            <v>73264</v>
          </cell>
          <cell r="E2916">
            <v>16040</v>
          </cell>
          <cell r="F2916">
            <v>66240</v>
          </cell>
          <cell r="G2916">
            <v>14544</v>
          </cell>
        </row>
        <row r="2917">
          <cell r="B2917">
            <v>51515</v>
          </cell>
          <cell r="C2917" t="str">
            <v>Bedford City</v>
          </cell>
          <cell r="D2917">
            <v>1030</v>
          </cell>
          <cell r="E2917">
            <v>1235</v>
          </cell>
          <cell r="F2917" t="e">
            <v>#N/A</v>
          </cell>
          <cell r="G2917" t="e">
            <v>#N/A</v>
          </cell>
        </row>
        <row r="2918">
          <cell r="B2918">
            <v>51520</v>
          </cell>
          <cell r="C2918" t="str">
            <v>Bristol City</v>
          </cell>
          <cell r="D2918">
            <v>2402</v>
          </cell>
          <cell r="E2918">
            <v>5306</v>
          </cell>
          <cell r="F2918">
            <v>2313</v>
          </cell>
          <cell r="G2918">
            <v>5347</v>
          </cell>
        </row>
        <row r="2919">
          <cell r="B2919">
            <v>51530</v>
          </cell>
          <cell r="C2919" t="str">
            <v>Buena Vista City</v>
          </cell>
          <cell r="D2919">
            <v>844</v>
          </cell>
          <cell r="E2919">
            <v>1788</v>
          </cell>
          <cell r="F2919">
            <v>825</v>
          </cell>
          <cell r="G2919">
            <v>1863</v>
          </cell>
        </row>
        <row r="2920">
          <cell r="B2920">
            <v>51540</v>
          </cell>
          <cell r="C2920" t="str">
            <v>Charlottesville City</v>
          </cell>
          <cell r="D2920">
            <v>22950</v>
          </cell>
          <cell r="E2920">
            <v>3631</v>
          </cell>
          <cell r="F2920">
            <v>20696</v>
          </cell>
          <cell r="G2920">
            <v>3094</v>
          </cell>
        </row>
        <row r="2921">
          <cell r="B2921">
            <v>51550</v>
          </cell>
          <cell r="C2921" t="str">
            <v>Chesapeake City</v>
          </cell>
          <cell r="D2921">
            <v>73410</v>
          </cell>
          <cell r="E2921">
            <v>60617</v>
          </cell>
          <cell r="F2921">
            <v>66377</v>
          </cell>
          <cell r="G2921">
            <v>58180</v>
          </cell>
        </row>
        <row r="2922">
          <cell r="B2922">
            <v>51570</v>
          </cell>
          <cell r="C2922" t="str">
            <v>Colonial Heights City</v>
          </cell>
          <cell r="D2922">
            <v>2650</v>
          </cell>
          <cell r="E2922">
            <v>5881</v>
          </cell>
          <cell r="F2922">
            <v>2972</v>
          </cell>
          <cell r="G2922">
            <v>6007</v>
          </cell>
        </row>
        <row r="2923">
          <cell r="B2923">
            <v>51580</v>
          </cell>
          <cell r="C2923" t="str">
            <v>Covington City</v>
          </cell>
          <cell r="D2923">
            <v>1247</v>
          </cell>
          <cell r="E2923">
            <v>1371</v>
          </cell>
          <cell r="F2923">
            <v>964</v>
          </cell>
          <cell r="G2923">
            <v>1580</v>
          </cell>
        </row>
        <row r="2924">
          <cell r="B2924">
            <v>51590</v>
          </cell>
          <cell r="C2924" t="str">
            <v>Danville City</v>
          </cell>
          <cell r="D2924">
            <v>11817</v>
          </cell>
          <cell r="E2924">
            <v>8626</v>
          </cell>
          <cell r="F2924">
            <v>11710</v>
          </cell>
          <cell r="G2924">
            <v>7428</v>
          </cell>
        </row>
        <row r="2925">
          <cell r="B2925">
            <v>51595</v>
          </cell>
          <cell r="C2925" t="str">
            <v>Emporia City</v>
          </cell>
          <cell r="D2925">
            <v>1626</v>
          </cell>
          <cell r="E2925">
            <v>921</v>
          </cell>
          <cell r="F2925">
            <v>1612</v>
          </cell>
          <cell r="G2925">
            <v>754</v>
          </cell>
        </row>
        <row r="2926">
          <cell r="B2926">
            <v>51600</v>
          </cell>
          <cell r="C2926" t="str">
            <v>Fairfax City</v>
          </cell>
          <cell r="D2926">
            <v>10545</v>
          </cell>
          <cell r="E2926">
            <v>4432</v>
          </cell>
          <cell r="F2926">
            <v>9174</v>
          </cell>
          <cell r="G2926">
            <v>4007</v>
          </cell>
        </row>
        <row r="2927">
          <cell r="B2927">
            <v>51610</v>
          </cell>
          <cell r="C2927" t="str">
            <v>Falls Church City</v>
          </cell>
          <cell r="D2927">
            <v>8343</v>
          </cell>
          <cell r="E2927">
            <v>1781</v>
          </cell>
          <cell r="F2927">
            <v>7146</v>
          </cell>
          <cell r="G2927">
            <v>1490</v>
          </cell>
        </row>
        <row r="2928">
          <cell r="B2928">
            <v>51620</v>
          </cell>
          <cell r="C2928" t="str">
            <v>Franklin City</v>
          </cell>
          <cell r="D2928">
            <v>2541</v>
          </cell>
          <cell r="E2928">
            <v>1439</v>
          </cell>
          <cell r="F2928">
            <v>2525</v>
          </cell>
          <cell r="G2928">
            <v>1487</v>
          </cell>
        </row>
        <row r="2929">
          <cell r="B2929">
            <v>51630</v>
          </cell>
          <cell r="C2929" t="str">
            <v>Fredericksburg City</v>
          </cell>
          <cell r="D2929">
            <v>9527</v>
          </cell>
          <cell r="E2929">
            <v>3855</v>
          </cell>
          <cell r="F2929">
            <v>8517</v>
          </cell>
          <cell r="G2929">
            <v>4037</v>
          </cell>
        </row>
        <row r="2930">
          <cell r="B2930">
            <v>51640</v>
          </cell>
          <cell r="C2930" t="str">
            <v>Galax City</v>
          </cell>
          <cell r="D2930">
            <v>868</v>
          </cell>
          <cell r="E2930">
            <v>1637</v>
          </cell>
          <cell r="F2930">
            <v>777</v>
          </cell>
          <cell r="G2930">
            <v>1838</v>
          </cell>
        </row>
        <row r="2931">
          <cell r="B2931">
            <v>51650</v>
          </cell>
          <cell r="C2931" t="str">
            <v>Hampton City</v>
          </cell>
          <cell r="D2931">
            <v>47198</v>
          </cell>
          <cell r="E2931">
            <v>18808</v>
          </cell>
          <cell r="F2931">
            <v>46220</v>
          </cell>
          <cell r="G2931">
            <v>18430</v>
          </cell>
        </row>
        <row r="2932">
          <cell r="B2932">
            <v>51660</v>
          </cell>
          <cell r="C2932" t="str">
            <v>Harrisonburg City</v>
          </cell>
          <cell r="D2932">
            <v>12401</v>
          </cell>
          <cell r="E2932">
            <v>5643</v>
          </cell>
          <cell r="F2932">
            <v>11022</v>
          </cell>
          <cell r="G2932">
            <v>5591</v>
          </cell>
        </row>
        <row r="2933">
          <cell r="B2933">
            <v>51670</v>
          </cell>
          <cell r="C2933" t="str">
            <v>Hopewell City</v>
          </cell>
          <cell r="D2933">
            <v>5249</v>
          </cell>
          <cell r="E2933">
            <v>4084</v>
          </cell>
          <cell r="F2933">
            <v>5430</v>
          </cell>
          <cell r="G2933">
            <v>4020</v>
          </cell>
        </row>
        <row r="2934">
          <cell r="B2934">
            <v>51678</v>
          </cell>
          <cell r="C2934" t="str">
            <v>Lexington City</v>
          </cell>
          <cell r="D2934">
            <v>1883</v>
          </cell>
          <cell r="E2934">
            <v>974</v>
          </cell>
          <cell r="F2934">
            <v>1791</v>
          </cell>
          <cell r="G2934">
            <v>906</v>
          </cell>
        </row>
        <row r="2935">
          <cell r="B2935">
            <v>51680</v>
          </cell>
          <cell r="C2935" t="str">
            <v>Lynchburg City</v>
          </cell>
          <cell r="D2935">
            <v>18726</v>
          </cell>
          <cell r="E2935">
            <v>16807</v>
          </cell>
          <cell r="F2935">
            <v>18048</v>
          </cell>
          <cell r="G2935">
            <v>17097</v>
          </cell>
        </row>
        <row r="2936">
          <cell r="B2936">
            <v>51683</v>
          </cell>
          <cell r="C2936" t="str">
            <v>Manassas City</v>
          </cell>
          <cell r="D2936">
            <v>11646</v>
          </cell>
          <cell r="E2936">
            <v>6301</v>
          </cell>
          <cell r="F2936">
            <v>10356</v>
          </cell>
          <cell r="G2936">
            <v>6256</v>
          </cell>
        </row>
        <row r="2937">
          <cell r="B2937">
            <v>51685</v>
          </cell>
          <cell r="C2937" t="str">
            <v>Manassas Park City</v>
          </cell>
          <cell r="D2937">
            <v>4847</v>
          </cell>
          <cell r="E2937">
            <v>2004</v>
          </cell>
          <cell r="F2937">
            <v>3992</v>
          </cell>
          <cell r="G2937">
            <v>1979</v>
          </cell>
        </row>
        <row r="2938">
          <cell r="B2938">
            <v>51690</v>
          </cell>
          <cell r="C2938" t="str">
            <v>Martinsville City</v>
          </cell>
          <cell r="D2938">
            <v>2124</v>
          </cell>
          <cell r="E2938">
            <v>2415</v>
          </cell>
          <cell r="F2938">
            <v>3766</v>
          </cell>
          <cell r="G2938">
            <v>2165</v>
          </cell>
        </row>
        <row r="2939">
          <cell r="B2939">
            <v>51700</v>
          </cell>
          <cell r="C2939" t="str">
            <v>Newport News City</v>
          </cell>
          <cell r="D2939">
            <v>54027</v>
          </cell>
          <cell r="E2939">
            <v>26408</v>
          </cell>
          <cell r="F2939">
            <v>53099</v>
          </cell>
          <cell r="G2939">
            <v>26377</v>
          </cell>
        </row>
        <row r="2940">
          <cell r="B2940">
            <v>51710</v>
          </cell>
          <cell r="C2940" t="str">
            <v>Norfolk City</v>
          </cell>
          <cell r="D2940">
            <v>62409</v>
          </cell>
          <cell r="E2940">
            <v>24784</v>
          </cell>
          <cell r="F2940">
            <v>64440</v>
          </cell>
          <cell r="G2940">
            <v>23443</v>
          </cell>
        </row>
        <row r="2941">
          <cell r="B2941">
            <v>51720</v>
          </cell>
          <cell r="C2941" t="str">
            <v>Norton City</v>
          </cell>
          <cell r="D2941">
            <v>588</v>
          </cell>
          <cell r="E2941">
            <v>1031</v>
          </cell>
          <cell r="F2941">
            <v>464</v>
          </cell>
          <cell r="G2941">
            <v>1109</v>
          </cell>
        </row>
        <row r="2942">
          <cell r="B2942">
            <v>51730</v>
          </cell>
          <cell r="C2942" t="str">
            <v>Petersburg City</v>
          </cell>
          <cell r="D2942">
            <v>12292</v>
          </cell>
          <cell r="E2942">
            <v>1878</v>
          </cell>
          <cell r="F2942">
            <v>12389</v>
          </cell>
          <cell r="G2942">
            <v>1584</v>
          </cell>
        </row>
        <row r="2943">
          <cell r="B2943">
            <v>51735</v>
          </cell>
          <cell r="C2943" t="str">
            <v>Poquoson City</v>
          </cell>
          <cell r="D2943">
            <v>2124</v>
          </cell>
          <cell r="E2943">
            <v>5569</v>
          </cell>
          <cell r="F2943">
            <v>2054</v>
          </cell>
          <cell r="G2943">
            <v>5605</v>
          </cell>
        </row>
        <row r="2944">
          <cell r="B2944">
            <v>51740</v>
          </cell>
          <cell r="C2944" t="str">
            <v>Portsmouth City</v>
          </cell>
          <cell r="D2944">
            <v>29709</v>
          </cell>
          <cell r="E2944">
            <v>13418</v>
          </cell>
          <cell r="F2944">
            <v>30948</v>
          </cell>
          <cell r="G2944">
            <v>12755</v>
          </cell>
        </row>
        <row r="2945">
          <cell r="B2945">
            <v>51750</v>
          </cell>
          <cell r="C2945" t="str">
            <v>Radford City</v>
          </cell>
          <cell r="D2945">
            <v>3199</v>
          </cell>
          <cell r="E2945">
            <v>2519</v>
          </cell>
          <cell r="F2945">
            <v>3358</v>
          </cell>
          <cell r="G2945">
            <v>2786</v>
          </cell>
        </row>
        <row r="2946">
          <cell r="B2946">
            <v>51760</v>
          </cell>
          <cell r="C2946" t="str">
            <v>Richmond City</v>
          </cell>
          <cell r="D2946">
            <v>95136</v>
          </cell>
          <cell r="E2946">
            <v>18576</v>
          </cell>
          <cell r="F2946">
            <v>92175</v>
          </cell>
          <cell r="G2946">
            <v>16603</v>
          </cell>
        </row>
        <row r="2947">
          <cell r="B2947">
            <v>51770</v>
          </cell>
          <cell r="C2947" t="str">
            <v>Roanoke City</v>
          </cell>
          <cell r="D2947">
            <v>24473</v>
          </cell>
          <cell r="E2947">
            <v>15334</v>
          </cell>
          <cell r="F2947">
            <v>26773</v>
          </cell>
          <cell r="G2947">
            <v>15607</v>
          </cell>
        </row>
        <row r="2948">
          <cell r="B2948">
            <v>51775</v>
          </cell>
          <cell r="C2948" t="str">
            <v>Salem City</v>
          </cell>
          <cell r="D2948">
            <v>4772</v>
          </cell>
          <cell r="E2948">
            <v>7314</v>
          </cell>
          <cell r="F2948">
            <v>5148</v>
          </cell>
          <cell r="G2948">
            <v>7683</v>
          </cell>
        </row>
        <row r="2949">
          <cell r="B2949">
            <v>51790</v>
          </cell>
          <cell r="C2949" t="str">
            <v>Staunton City</v>
          </cell>
          <cell r="D2949">
            <v>7255</v>
          </cell>
          <cell r="E2949">
            <v>5491</v>
          </cell>
          <cell r="F2949">
            <v>6981</v>
          </cell>
          <cell r="G2949">
            <v>5695</v>
          </cell>
        </row>
        <row r="2950">
          <cell r="B2950">
            <v>51800</v>
          </cell>
          <cell r="C2950" t="str">
            <v>Suffolk City</v>
          </cell>
          <cell r="D2950">
            <v>31268</v>
          </cell>
          <cell r="E2950">
            <v>21196</v>
          </cell>
          <cell r="F2950">
            <v>28676</v>
          </cell>
          <cell r="G2950">
            <v>20082</v>
          </cell>
        </row>
        <row r="2951">
          <cell r="B2951">
            <v>51810</v>
          </cell>
          <cell r="C2951" t="str">
            <v>Virginia Beach City</v>
          </cell>
          <cell r="D2951">
            <v>125780</v>
          </cell>
          <cell r="E2951">
            <v>105754</v>
          </cell>
          <cell r="F2951">
            <v>117393</v>
          </cell>
          <cell r="G2951">
            <v>105087</v>
          </cell>
        </row>
        <row r="2952">
          <cell r="B2952">
            <v>51820</v>
          </cell>
          <cell r="C2952" t="str">
            <v>Waynesboro City</v>
          </cell>
          <cell r="D2952">
            <v>4971</v>
          </cell>
          <cell r="E2952">
            <v>5278</v>
          </cell>
          <cell r="F2952">
            <v>4961</v>
          </cell>
          <cell r="G2952">
            <v>5507</v>
          </cell>
        </row>
        <row r="2953">
          <cell r="B2953">
            <v>51830</v>
          </cell>
          <cell r="C2953" t="str">
            <v>Williamsburg City</v>
          </cell>
          <cell r="D2953">
            <v>5005</v>
          </cell>
          <cell r="E2953">
            <v>1931</v>
          </cell>
          <cell r="F2953">
            <v>4790</v>
          </cell>
          <cell r="G2953">
            <v>1963</v>
          </cell>
        </row>
        <row r="2954">
          <cell r="B2954">
            <v>51840</v>
          </cell>
          <cell r="C2954" t="str">
            <v>Winchester City</v>
          </cell>
          <cell r="D2954">
            <v>7197</v>
          </cell>
          <cell r="E2954">
            <v>5009</v>
          </cell>
          <cell r="F2954">
            <v>6610</v>
          </cell>
          <cell r="G2954">
            <v>5221</v>
          </cell>
        </row>
        <row r="2955">
          <cell r="B2955">
            <v>53001</v>
          </cell>
          <cell r="C2955" t="str">
            <v>Adams County</v>
          </cell>
          <cell r="D2955">
            <v>1404</v>
          </cell>
          <cell r="E2955">
            <v>3403</v>
          </cell>
          <cell r="F2955">
            <v>1814</v>
          </cell>
          <cell r="G2955">
            <v>3907</v>
          </cell>
        </row>
        <row r="2956">
          <cell r="B2956">
            <v>53003</v>
          </cell>
          <cell r="C2956" t="str">
            <v>Asotin County</v>
          </cell>
          <cell r="D2956">
            <v>3627</v>
          </cell>
          <cell r="E2956">
            <v>7769</v>
          </cell>
          <cell r="F2956">
            <v>4250</v>
          </cell>
          <cell r="G2956">
            <v>7319</v>
          </cell>
        </row>
        <row r="2957">
          <cell r="B2957">
            <v>53005</v>
          </cell>
          <cell r="C2957" t="str">
            <v>Benton County</v>
          </cell>
          <cell r="D2957">
            <v>42034</v>
          </cell>
          <cell r="E2957">
            <v>63435</v>
          </cell>
          <cell r="F2957">
            <v>38706</v>
          </cell>
          <cell r="G2957">
            <v>60365</v>
          </cell>
        </row>
        <row r="2958">
          <cell r="B2958">
            <v>53007</v>
          </cell>
          <cell r="C2958" t="str">
            <v>Chelan County</v>
          </cell>
          <cell r="D2958">
            <v>15038</v>
          </cell>
          <cell r="E2958">
            <v>20091</v>
          </cell>
          <cell r="F2958">
            <v>19349</v>
          </cell>
          <cell r="G2958">
            <v>22746</v>
          </cell>
        </row>
        <row r="2959">
          <cell r="B2959">
            <v>53009</v>
          </cell>
          <cell r="C2959" t="str">
            <v>Clallam County</v>
          </cell>
          <cell r="D2959">
            <v>25193</v>
          </cell>
          <cell r="E2959">
            <v>22802</v>
          </cell>
          <cell r="F2959">
            <v>24721</v>
          </cell>
          <cell r="G2959">
            <v>23062</v>
          </cell>
        </row>
        <row r="2960">
          <cell r="B2960">
            <v>53011</v>
          </cell>
          <cell r="C2960" t="str">
            <v>Clark County</v>
          </cell>
          <cell r="D2960">
            <v>165536</v>
          </cell>
          <cell r="E2960">
            <v>142806</v>
          </cell>
          <cell r="F2960">
            <v>140324</v>
          </cell>
          <cell r="G2960">
            <v>126303</v>
          </cell>
        </row>
        <row r="2961">
          <cell r="B2961">
            <v>53013</v>
          </cell>
          <cell r="C2961" t="str">
            <v>Columbia County</v>
          </cell>
          <cell r="D2961">
            <v>680</v>
          </cell>
          <cell r="E2961">
            <v>1515</v>
          </cell>
          <cell r="F2961">
            <v>668</v>
          </cell>
          <cell r="G2961">
            <v>1754</v>
          </cell>
        </row>
        <row r="2962">
          <cell r="B2962">
            <v>53015</v>
          </cell>
          <cell r="C2962" t="str">
            <v>Cowlitz County</v>
          </cell>
          <cell r="D2962">
            <v>21038</v>
          </cell>
          <cell r="E2962">
            <v>39095</v>
          </cell>
          <cell r="F2962">
            <v>23938</v>
          </cell>
          <cell r="G2962">
            <v>34424</v>
          </cell>
        </row>
        <row r="2963">
          <cell r="B2963">
            <v>53017</v>
          </cell>
          <cell r="C2963" t="str">
            <v>Douglas County</v>
          </cell>
          <cell r="D2963">
            <v>5637</v>
          </cell>
          <cell r="E2963">
            <v>12861</v>
          </cell>
          <cell r="F2963">
            <v>7811</v>
          </cell>
          <cell r="G2963">
            <v>12955</v>
          </cell>
        </row>
        <row r="2964">
          <cell r="B2964">
            <v>53019</v>
          </cell>
          <cell r="C2964" t="str">
            <v>Ferry County</v>
          </cell>
          <cell r="D2964">
            <v>1329</v>
          </cell>
          <cell r="E2964">
            <v>2962</v>
          </cell>
          <cell r="F2964">
            <v>1486</v>
          </cell>
          <cell r="G2964">
            <v>2771</v>
          </cell>
        </row>
        <row r="2965">
          <cell r="B2965">
            <v>53021</v>
          </cell>
          <cell r="C2965" t="str">
            <v>Franklin County</v>
          </cell>
          <cell r="D2965">
            <v>11967</v>
          </cell>
          <cell r="E2965">
            <v>17634</v>
          </cell>
          <cell r="F2965">
            <v>13340</v>
          </cell>
          <cell r="G2965">
            <v>18039</v>
          </cell>
        </row>
        <row r="2966">
          <cell r="B2966">
            <v>53023</v>
          </cell>
          <cell r="C2966" t="str">
            <v>Garfield County</v>
          </cell>
          <cell r="D2966">
            <v>385</v>
          </cell>
          <cell r="E2966">
            <v>938</v>
          </cell>
          <cell r="F2966">
            <v>366</v>
          </cell>
          <cell r="G2966">
            <v>1069</v>
          </cell>
        </row>
        <row r="2967">
          <cell r="B2967">
            <v>53025</v>
          </cell>
          <cell r="C2967" t="str">
            <v>Grant County</v>
          </cell>
          <cell r="D2967">
            <v>8933</v>
          </cell>
          <cell r="E2967">
            <v>26978</v>
          </cell>
          <cell r="F2967">
            <v>11819</v>
          </cell>
          <cell r="G2967">
            <v>24764</v>
          </cell>
        </row>
        <row r="2968">
          <cell r="B2968">
            <v>53027</v>
          </cell>
          <cell r="C2968" t="str">
            <v>Grays Harbor County</v>
          </cell>
          <cell r="D2968">
            <v>12934</v>
          </cell>
          <cell r="E2968">
            <v>18315</v>
          </cell>
          <cell r="F2968">
            <v>17354</v>
          </cell>
          <cell r="G2968">
            <v>19877</v>
          </cell>
        </row>
        <row r="2969">
          <cell r="B2969">
            <v>53029</v>
          </cell>
          <cell r="C2969" t="str">
            <v>Island County</v>
          </cell>
          <cell r="D2969">
            <v>32949</v>
          </cell>
          <cell r="E2969">
            <v>23421</v>
          </cell>
          <cell r="F2969">
            <v>29213</v>
          </cell>
          <cell r="G2969">
            <v>22746</v>
          </cell>
        </row>
        <row r="2970">
          <cell r="B2970">
            <v>53031</v>
          </cell>
          <cell r="C2970" t="str">
            <v>Jefferson County</v>
          </cell>
          <cell r="D2970">
            <v>19347</v>
          </cell>
          <cell r="E2970">
            <v>7067</v>
          </cell>
          <cell r="F2970">
            <v>17204</v>
          </cell>
          <cell r="G2970">
            <v>6931</v>
          </cell>
        </row>
        <row r="2971">
          <cell r="B2971">
            <v>53033</v>
          </cell>
          <cell r="C2971" t="str">
            <v>King County</v>
          </cell>
          <cell r="D2971">
            <v>1042420</v>
          </cell>
          <cell r="E2971">
            <v>262189</v>
          </cell>
          <cell r="F2971">
            <v>907310</v>
          </cell>
          <cell r="G2971">
            <v>269167</v>
          </cell>
        </row>
        <row r="2972">
          <cell r="B2972">
            <v>53035</v>
          </cell>
          <cell r="C2972" t="str">
            <v>Kitsap County</v>
          </cell>
          <cell r="D2972">
            <v>98732</v>
          </cell>
          <cell r="E2972">
            <v>62329</v>
          </cell>
          <cell r="F2972">
            <v>90277</v>
          </cell>
          <cell r="G2972">
            <v>61563</v>
          </cell>
        </row>
        <row r="2973">
          <cell r="B2973">
            <v>53037</v>
          </cell>
          <cell r="C2973" t="str">
            <v>Kittitas County</v>
          </cell>
          <cell r="D2973">
            <v>9761</v>
          </cell>
          <cell r="E2973">
            <v>14583</v>
          </cell>
          <cell r="F2973">
            <v>11421</v>
          </cell>
          <cell r="G2973">
            <v>14105</v>
          </cell>
        </row>
        <row r="2974">
          <cell r="B2974">
            <v>53039</v>
          </cell>
          <cell r="C2974" t="str">
            <v>Klickitat County</v>
          </cell>
          <cell r="D2974">
            <v>4870</v>
          </cell>
          <cell r="E2974">
            <v>7217</v>
          </cell>
          <cell r="F2974">
            <v>5959</v>
          </cell>
          <cell r="G2974">
            <v>7237</v>
          </cell>
        </row>
        <row r="2975">
          <cell r="B2975">
            <v>53041</v>
          </cell>
          <cell r="C2975" t="str">
            <v>Lewis County</v>
          </cell>
          <cell r="D2975">
            <v>8839</v>
          </cell>
          <cell r="E2975">
            <v>24723</v>
          </cell>
          <cell r="F2975">
            <v>14520</v>
          </cell>
          <cell r="G2975">
            <v>29391</v>
          </cell>
        </row>
        <row r="2976">
          <cell r="B2976">
            <v>53043</v>
          </cell>
          <cell r="C2976" t="str">
            <v>Lincoln County</v>
          </cell>
          <cell r="D2976">
            <v>1714</v>
          </cell>
          <cell r="E2976">
            <v>5020</v>
          </cell>
          <cell r="F2976">
            <v>1713</v>
          </cell>
          <cell r="G2976">
            <v>5150</v>
          </cell>
        </row>
        <row r="2977">
          <cell r="B2977">
            <v>53045</v>
          </cell>
          <cell r="C2977" t="str">
            <v>Mason County</v>
          </cell>
          <cell r="D2977">
            <v>17956</v>
          </cell>
          <cell r="E2977">
            <v>21047</v>
          </cell>
          <cell r="F2977">
            <v>17269</v>
          </cell>
          <cell r="G2977">
            <v>18710</v>
          </cell>
        </row>
        <row r="2978">
          <cell r="B2978">
            <v>53047</v>
          </cell>
          <cell r="C2978" t="str">
            <v>Okanogan County</v>
          </cell>
          <cell r="D2978">
            <v>3938</v>
          </cell>
          <cell r="E2978">
            <v>8378</v>
          </cell>
          <cell r="F2978">
            <v>8900</v>
          </cell>
          <cell r="G2978">
            <v>11840</v>
          </cell>
        </row>
        <row r="2979">
          <cell r="B2979">
            <v>53049</v>
          </cell>
          <cell r="C2979" t="str">
            <v>Pacific County</v>
          </cell>
          <cell r="D2979">
            <v>5268</v>
          </cell>
          <cell r="E2979">
            <v>7054</v>
          </cell>
          <cell r="F2979">
            <v>6794</v>
          </cell>
          <cell r="G2979">
            <v>6953</v>
          </cell>
        </row>
        <row r="2980">
          <cell r="B2980">
            <v>53051</v>
          </cell>
          <cell r="C2980" t="str">
            <v>Pend Oreille County</v>
          </cell>
          <cell r="D2980">
            <v>2405</v>
          </cell>
          <cell r="E2980">
            <v>6504</v>
          </cell>
          <cell r="F2980">
            <v>2593</v>
          </cell>
          <cell r="G2980">
            <v>5728</v>
          </cell>
        </row>
        <row r="2981">
          <cell r="B2981">
            <v>53053</v>
          </cell>
          <cell r="C2981" t="str">
            <v>Pierce County</v>
          </cell>
          <cell r="D2981">
            <v>270495</v>
          </cell>
          <cell r="E2981">
            <v>201155</v>
          </cell>
          <cell r="F2981">
            <v>249506</v>
          </cell>
          <cell r="G2981">
            <v>197730</v>
          </cell>
        </row>
        <row r="2982">
          <cell r="B2982">
            <v>53055</v>
          </cell>
          <cell r="C2982" t="str">
            <v>San Juan County</v>
          </cell>
          <cell r="D2982">
            <v>10911</v>
          </cell>
          <cell r="E2982">
            <v>3010</v>
          </cell>
          <cell r="F2982">
            <v>9725</v>
          </cell>
          <cell r="G2982">
            <v>3057</v>
          </cell>
        </row>
        <row r="2983">
          <cell r="B2983">
            <v>53057</v>
          </cell>
          <cell r="C2983" t="str">
            <v>Skagit County</v>
          </cell>
          <cell r="D2983">
            <v>36408</v>
          </cell>
          <cell r="E2983">
            <v>29138</v>
          </cell>
          <cell r="F2983">
            <v>38252</v>
          </cell>
          <cell r="G2983">
            <v>32762</v>
          </cell>
        </row>
        <row r="2984">
          <cell r="B2984">
            <v>53059</v>
          </cell>
          <cell r="C2984" t="str">
            <v>Skamania County</v>
          </cell>
          <cell r="D2984">
            <v>3106</v>
          </cell>
          <cell r="E2984">
            <v>4320</v>
          </cell>
          <cell r="F2984">
            <v>3192</v>
          </cell>
          <cell r="G2984">
            <v>3885</v>
          </cell>
        </row>
        <row r="2985">
          <cell r="B2985">
            <v>53061</v>
          </cell>
          <cell r="C2985" t="str">
            <v>Snohomish County</v>
          </cell>
          <cell r="D2985">
            <v>292395</v>
          </cell>
          <cell r="E2985">
            <v>173025</v>
          </cell>
          <cell r="F2985">
            <v>256728</v>
          </cell>
          <cell r="G2985">
            <v>166428</v>
          </cell>
        </row>
        <row r="2986">
          <cell r="B2986">
            <v>53063</v>
          </cell>
          <cell r="C2986" t="str">
            <v>Spokane County</v>
          </cell>
          <cell r="D2986">
            <v>143382</v>
          </cell>
          <cell r="E2986">
            <v>153704</v>
          </cell>
          <cell r="F2986">
            <v>135765</v>
          </cell>
          <cell r="G2986">
            <v>148576</v>
          </cell>
        </row>
        <row r="2987">
          <cell r="B2987">
            <v>53065</v>
          </cell>
          <cell r="C2987" t="str">
            <v>Stevens County</v>
          </cell>
          <cell r="D2987">
            <v>6655</v>
          </cell>
          <cell r="E2987">
            <v>19549</v>
          </cell>
          <cell r="F2987">
            <v>7839</v>
          </cell>
          <cell r="G2987">
            <v>19808</v>
          </cell>
        </row>
        <row r="2988">
          <cell r="B2988">
            <v>53067</v>
          </cell>
          <cell r="C2988" t="str">
            <v>Thurston County</v>
          </cell>
          <cell r="D2988">
            <v>106511</v>
          </cell>
          <cell r="E2988">
            <v>69197</v>
          </cell>
          <cell r="F2988">
            <v>96608</v>
          </cell>
          <cell r="G2988">
            <v>65277</v>
          </cell>
        </row>
        <row r="2989">
          <cell r="B2989">
            <v>53069</v>
          </cell>
          <cell r="C2989" t="str">
            <v>Wahkiakum County</v>
          </cell>
          <cell r="D2989">
            <v>923</v>
          </cell>
          <cell r="E2989">
            <v>1865</v>
          </cell>
          <cell r="F2989">
            <v>1165</v>
          </cell>
          <cell r="G2989">
            <v>1741</v>
          </cell>
        </row>
        <row r="2990">
          <cell r="B2990">
            <v>53071</v>
          </cell>
          <cell r="C2990" t="str">
            <v>Walla Walla County</v>
          </cell>
          <cell r="D2990">
            <v>6062</v>
          </cell>
          <cell r="E2990">
            <v>11888</v>
          </cell>
          <cell r="F2990">
            <v>13690</v>
          </cell>
          <cell r="G2990">
            <v>16400</v>
          </cell>
        </row>
        <row r="2991">
          <cell r="B2991">
            <v>53073</v>
          </cell>
          <cell r="C2991" t="str">
            <v>Whatcom County</v>
          </cell>
          <cell r="D2991">
            <v>98551</v>
          </cell>
          <cell r="E2991">
            <v>53346</v>
          </cell>
          <cell r="F2991">
            <v>83660</v>
          </cell>
          <cell r="G2991">
            <v>50489</v>
          </cell>
        </row>
        <row r="2992">
          <cell r="B2992">
            <v>53075</v>
          </cell>
          <cell r="C2992" t="str">
            <v>Whitman County</v>
          </cell>
          <cell r="D2992">
            <v>5697</v>
          </cell>
          <cell r="E2992">
            <v>7943</v>
          </cell>
          <cell r="F2992">
            <v>11184</v>
          </cell>
          <cell r="G2992">
            <v>9067</v>
          </cell>
        </row>
        <row r="2993">
          <cell r="B2993">
            <v>53077</v>
          </cell>
          <cell r="C2993" t="str">
            <v>Yakima County</v>
          </cell>
          <cell r="D2993">
            <v>22094</v>
          </cell>
          <cell r="E2993">
            <v>40532</v>
          </cell>
          <cell r="F2993">
            <v>43179</v>
          </cell>
          <cell r="G2993">
            <v>50555</v>
          </cell>
        </row>
        <row r="2994">
          <cell r="B2994">
            <v>54001</v>
          </cell>
          <cell r="C2994" t="str">
            <v>Barbour County</v>
          </cell>
          <cell r="D2994">
            <v>1730</v>
          </cell>
          <cell r="E2994">
            <v>4304</v>
          </cell>
          <cell r="F2994">
            <v>1457</v>
          </cell>
          <cell r="G2994">
            <v>5116</v>
          </cell>
        </row>
        <row r="2995">
          <cell r="B2995">
            <v>54003</v>
          </cell>
          <cell r="C2995" t="str">
            <v>Berkeley County</v>
          </cell>
          <cell r="D2995">
            <v>17244</v>
          </cell>
          <cell r="E2995">
            <v>38020</v>
          </cell>
          <cell r="F2995">
            <v>17186</v>
          </cell>
          <cell r="G2995">
            <v>33279</v>
          </cell>
        </row>
        <row r="2996">
          <cell r="B2996">
            <v>54005</v>
          </cell>
          <cell r="C2996" t="str">
            <v>Boone County</v>
          </cell>
          <cell r="D2996">
            <v>2104</v>
          </cell>
          <cell r="E2996">
            <v>5609</v>
          </cell>
          <cell r="F2996">
            <v>2041</v>
          </cell>
          <cell r="G2996">
            <v>6816</v>
          </cell>
        </row>
        <row r="2997">
          <cell r="B2997">
            <v>54007</v>
          </cell>
          <cell r="C2997" t="str">
            <v>Braxton County</v>
          </cell>
          <cell r="D2997">
            <v>1623</v>
          </cell>
          <cell r="E2997">
            <v>3361</v>
          </cell>
          <cell r="F2997">
            <v>1457</v>
          </cell>
          <cell r="G2997">
            <v>4120</v>
          </cell>
        </row>
        <row r="2998">
          <cell r="B2998">
            <v>54009</v>
          </cell>
          <cell r="C2998" t="str">
            <v>Brooke County</v>
          </cell>
          <cell r="D2998">
            <v>3462</v>
          </cell>
          <cell r="E2998">
            <v>6045</v>
          </cell>
          <cell r="F2998">
            <v>2947</v>
          </cell>
          <cell r="G2998">
            <v>7545</v>
          </cell>
        </row>
        <row r="2999">
          <cell r="B2999">
            <v>54011</v>
          </cell>
          <cell r="C2999" t="str">
            <v>Cabell County</v>
          </cell>
          <cell r="D2999">
            <v>15731</v>
          </cell>
          <cell r="E2999">
            <v>19445</v>
          </cell>
          <cell r="F2999">
            <v>14994</v>
          </cell>
          <cell r="G2999">
            <v>21721</v>
          </cell>
        </row>
        <row r="3000">
          <cell r="B3000">
            <v>54013</v>
          </cell>
          <cell r="C3000" t="str">
            <v>Calhoun County</v>
          </cell>
          <cell r="D3000">
            <v>679</v>
          </cell>
          <cell r="E3000">
            <v>1798</v>
          </cell>
          <cell r="F3000">
            <v>568</v>
          </cell>
          <cell r="G3000">
            <v>2364</v>
          </cell>
        </row>
        <row r="3001">
          <cell r="B3001">
            <v>54015</v>
          </cell>
          <cell r="C3001" t="str">
            <v>Clay County</v>
          </cell>
          <cell r="D3001">
            <v>767</v>
          </cell>
          <cell r="E3001">
            <v>2035</v>
          </cell>
          <cell r="F3001">
            <v>641</v>
          </cell>
          <cell r="G3001">
            <v>2679</v>
          </cell>
        </row>
        <row r="3002">
          <cell r="B3002">
            <v>54017</v>
          </cell>
          <cell r="C3002" t="str">
            <v>Doddridge County</v>
          </cell>
          <cell r="D3002">
            <v>637</v>
          </cell>
          <cell r="E3002">
            <v>2198</v>
          </cell>
          <cell r="F3002">
            <v>435</v>
          </cell>
          <cell r="G3002">
            <v>2619</v>
          </cell>
        </row>
        <row r="3003">
          <cell r="B3003">
            <v>54019</v>
          </cell>
          <cell r="C3003" t="str">
            <v>Fayette County</v>
          </cell>
          <cell r="D3003">
            <v>5472</v>
          </cell>
          <cell r="E3003">
            <v>8671</v>
          </cell>
          <cell r="F3003">
            <v>5063</v>
          </cell>
          <cell r="G3003">
            <v>11580</v>
          </cell>
        </row>
        <row r="3004">
          <cell r="B3004">
            <v>54021</v>
          </cell>
          <cell r="C3004" t="str">
            <v>Gilmer County</v>
          </cell>
          <cell r="D3004">
            <v>793</v>
          </cell>
          <cell r="E3004">
            <v>1657</v>
          </cell>
          <cell r="F3004">
            <v>599</v>
          </cell>
          <cell r="G3004">
            <v>2012</v>
          </cell>
        </row>
        <row r="3005">
          <cell r="B3005">
            <v>54023</v>
          </cell>
          <cell r="C3005" t="str">
            <v>Grant County</v>
          </cell>
          <cell r="D3005">
            <v>894</v>
          </cell>
          <cell r="E3005">
            <v>4376</v>
          </cell>
          <cell r="F3005">
            <v>607</v>
          </cell>
          <cell r="G3005">
            <v>4871</v>
          </cell>
        </row>
        <row r="3006">
          <cell r="B3006">
            <v>54025</v>
          </cell>
          <cell r="C3006" t="str">
            <v>Greenbrier County</v>
          </cell>
          <cell r="D3006">
            <v>5407</v>
          </cell>
          <cell r="E3006">
            <v>9678</v>
          </cell>
          <cell r="F3006">
            <v>4655</v>
          </cell>
          <cell r="G3006">
            <v>10925</v>
          </cell>
        </row>
        <row r="3007">
          <cell r="B3007">
            <v>54027</v>
          </cell>
          <cell r="C3007" t="str">
            <v>Hampshire County</v>
          </cell>
          <cell r="D3007">
            <v>2274</v>
          </cell>
          <cell r="E3007">
            <v>8754</v>
          </cell>
          <cell r="F3007">
            <v>1939</v>
          </cell>
          <cell r="G3007">
            <v>8033</v>
          </cell>
        </row>
        <row r="3008">
          <cell r="B3008">
            <v>54029</v>
          </cell>
          <cell r="C3008" t="str">
            <v>Hancock County</v>
          </cell>
          <cell r="D3008">
            <v>4350</v>
          </cell>
          <cell r="E3008">
            <v>7949</v>
          </cell>
          <cell r="F3008">
            <v>3790</v>
          </cell>
          <cell r="G3008">
            <v>9806</v>
          </cell>
        </row>
        <row r="3009">
          <cell r="B3009">
            <v>54031</v>
          </cell>
          <cell r="C3009" t="str">
            <v>Hardy County</v>
          </cell>
          <cell r="D3009">
            <v>1708</v>
          </cell>
          <cell r="E3009">
            <v>4930</v>
          </cell>
          <cell r="F3009">
            <v>1381</v>
          </cell>
          <cell r="G3009">
            <v>4859</v>
          </cell>
        </row>
        <row r="3010">
          <cell r="B3010">
            <v>54033</v>
          </cell>
          <cell r="C3010" t="str">
            <v>Harrison County</v>
          </cell>
          <cell r="D3010">
            <v>10750</v>
          </cell>
          <cell r="E3010">
            <v>16672</v>
          </cell>
          <cell r="F3010">
            <v>9215</v>
          </cell>
          <cell r="G3010">
            <v>20683</v>
          </cell>
        </row>
        <row r="3011">
          <cell r="B3011">
            <v>54035</v>
          </cell>
          <cell r="C3011" t="str">
            <v>Jackson County</v>
          </cell>
          <cell r="D3011">
            <v>3963</v>
          </cell>
          <cell r="E3011">
            <v>9616</v>
          </cell>
          <cell r="F3011">
            <v>3207</v>
          </cell>
          <cell r="G3011">
            <v>10093</v>
          </cell>
        </row>
        <row r="3012">
          <cell r="B3012">
            <v>54037</v>
          </cell>
          <cell r="C3012" t="str">
            <v>Jefferson County</v>
          </cell>
          <cell r="D3012">
            <v>12601</v>
          </cell>
          <cell r="E3012">
            <v>16659</v>
          </cell>
          <cell r="F3012">
            <v>12127</v>
          </cell>
          <cell r="G3012">
            <v>15033</v>
          </cell>
        </row>
        <row r="3013">
          <cell r="B3013">
            <v>54039</v>
          </cell>
          <cell r="C3013" t="str">
            <v>Kanawha County</v>
          </cell>
          <cell r="D3013">
            <v>37522</v>
          </cell>
          <cell r="E3013">
            <v>42645</v>
          </cell>
          <cell r="F3013">
            <v>34344</v>
          </cell>
          <cell r="G3013">
            <v>46398</v>
          </cell>
        </row>
        <row r="3014">
          <cell r="B3014">
            <v>54041</v>
          </cell>
          <cell r="C3014" t="str">
            <v>Lewis County</v>
          </cell>
          <cell r="D3014">
            <v>2027</v>
          </cell>
          <cell r="E3014">
            <v>4594</v>
          </cell>
          <cell r="F3014">
            <v>1538</v>
          </cell>
          <cell r="G3014">
            <v>5782</v>
          </cell>
        </row>
        <row r="3015">
          <cell r="B3015">
            <v>54043</v>
          </cell>
          <cell r="C3015" t="str">
            <v>Lincoln County</v>
          </cell>
          <cell r="D3015">
            <v>1675</v>
          </cell>
          <cell r="E3015">
            <v>5176</v>
          </cell>
          <cell r="F3015">
            <v>1711</v>
          </cell>
          <cell r="G3015">
            <v>6012</v>
          </cell>
        </row>
        <row r="3016">
          <cell r="B3016">
            <v>54045</v>
          </cell>
          <cell r="C3016" t="str">
            <v>Logan County</v>
          </cell>
          <cell r="D3016">
            <v>1824</v>
          </cell>
          <cell r="E3016">
            <v>8277</v>
          </cell>
          <cell r="F3016">
            <v>2333</v>
          </cell>
          <cell r="G3016">
            <v>10534</v>
          </cell>
        </row>
        <row r="3017">
          <cell r="B3017">
            <v>54047</v>
          </cell>
          <cell r="C3017" t="str">
            <v>McDowell County</v>
          </cell>
          <cell r="D3017">
            <v>1604</v>
          </cell>
          <cell r="E3017">
            <v>4167</v>
          </cell>
          <cell r="F3017">
            <v>1333</v>
          </cell>
          <cell r="G3017">
            <v>5148</v>
          </cell>
        </row>
        <row r="3018">
          <cell r="B3018">
            <v>54049</v>
          </cell>
          <cell r="C3018" t="str">
            <v>Marion County</v>
          </cell>
          <cell r="D3018">
            <v>9922</v>
          </cell>
          <cell r="E3018">
            <v>12911</v>
          </cell>
          <cell r="F3018">
            <v>8901</v>
          </cell>
          <cell r="G3018">
            <v>16300</v>
          </cell>
        </row>
        <row r="3019">
          <cell r="B3019">
            <v>54051</v>
          </cell>
          <cell r="C3019" t="str">
            <v>Marshall County</v>
          </cell>
          <cell r="D3019">
            <v>3827</v>
          </cell>
          <cell r="E3019">
            <v>8124</v>
          </cell>
          <cell r="F3019">
            <v>3455</v>
          </cell>
          <cell r="G3019">
            <v>10435</v>
          </cell>
        </row>
        <row r="3020">
          <cell r="B3020">
            <v>54053</v>
          </cell>
          <cell r="C3020" t="str">
            <v>Mason County</v>
          </cell>
          <cell r="D3020">
            <v>3427</v>
          </cell>
          <cell r="E3020">
            <v>7051</v>
          </cell>
          <cell r="F3020">
            <v>2526</v>
          </cell>
          <cell r="G3020">
            <v>8491</v>
          </cell>
        </row>
        <row r="3021">
          <cell r="B3021">
            <v>54055</v>
          </cell>
          <cell r="C3021" t="str">
            <v>Mercer County</v>
          </cell>
          <cell r="D3021">
            <v>6477</v>
          </cell>
          <cell r="E3021">
            <v>16618</v>
          </cell>
          <cell r="F3021">
            <v>5556</v>
          </cell>
          <cell r="G3021">
            <v>19237</v>
          </cell>
        </row>
        <row r="3022">
          <cell r="B3022">
            <v>54057</v>
          </cell>
          <cell r="C3022" t="str">
            <v>Mineral County</v>
          </cell>
          <cell r="D3022">
            <v>3348</v>
          </cell>
          <cell r="E3022">
            <v>9214</v>
          </cell>
          <cell r="F3022">
            <v>2660</v>
          </cell>
          <cell r="G3022">
            <v>10040</v>
          </cell>
        </row>
        <row r="3023">
          <cell r="B3023">
            <v>54059</v>
          </cell>
          <cell r="C3023" t="str">
            <v>Mingo County</v>
          </cell>
          <cell r="D3023">
            <v>1433</v>
          </cell>
          <cell r="E3023">
            <v>7163</v>
          </cell>
          <cell r="F3023">
            <v>1397</v>
          </cell>
          <cell r="G3023">
            <v>8544</v>
          </cell>
        </row>
        <row r="3024">
          <cell r="B3024">
            <v>54061</v>
          </cell>
          <cell r="C3024" t="str">
            <v>Monongalia County</v>
          </cell>
          <cell r="D3024">
            <v>13800</v>
          </cell>
          <cell r="E3024">
            <v>18660</v>
          </cell>
          <cell r="F3024">
            <v>20282</v>
          </cell>
          <cell r="G3024">
            <v>20803</v>
          </cell>
        </row>
        <row r="3025">
          <cell r="B3025">
            <v>54063</v>
          </cell>
          <cell r="C3025" t="str">
            <v>Monroe County</v>
          </cell>
          <cell r="D3025">
            <v>1544</v>
          </cell>
          <cell r="E3025">
            <v>4765</v>
          </cell>
          <cell r="F3025">
            <v>1345</v>
          </cell>
          <cell r="G3025">
            <v>5068</v>
          </cell>
        </row>
        <row r="3026">
          <cell r="B3026">
            <v>54065</v>
          </cell>
          <cell r="C3026" t="str">
            <v>Morgan County</v>
          </cell>
          <cell r="D3026">
            <v>1918</v>
          </cell>
          <cell r="E3026">
            <v>7117</v>
          </cell>
          <cell r="F3026">
            <v>1998</v>
          </cell>
          <cell r="G3026">
            <v>6537</v>
          </cell>
        </row>
        <row r="3027">
          <cell r="B3027">
            <v>54067</v>
          </cell>
          <cell r="C3027" t="str">
            <v>Nicholas County</v>
          </cell>
          <cell r="D3027">
            <v>2818</v>
          </cell>
          <cell r="E3027">
            <v>7673</v>
          </cell>
          <cell r="F3027">
            <v>2226</v>
          </cell>
          <cell r="G3027">
            <v>8279</v>
          </cell>
        </row>
        <row r="3028">
          <cell r="B3028">
            <v>54069</v>
          </cell>
          <cell r="C3028" t="str">
            <v>Ohio County</v>
          </cell>
          <cell r="D3028">
            <v>7359</v>
          </cell>
          <cell r="E3028">
            <v>11672</v>
          </cell>
          <cell r="F3028">
            <v>7223</v>
          </cell>
          <cell r="G3028">
            <v>12354</v>
          </cell>
        </row>
        <row r="3029">
          <cell r="B3029">
            <v>54071</v>
          </cell>
          <cell r="C3029" t="str">
            <v>Pendleton County</v>
          </cell>
          <cell r="D3029">
            <v>1026</v>
          </cell>
          <cell r="E3029">
            <v>2395</v>
          </cell>
          <cell r="F3029">
            <v>820</v>
          </cell>
          <cell r="G3029">
            <v>2782</v>
          </cell>
        </row>
        <row r="3030">
          <cell r="B3030">
            <v>54073</v>
          </cell>
          <cell r="C3030" t="str">
            <v>Pleasants County</v>
          </cell>
          <cell r="D3030">
            <v>834</v>
          </cell>
          <cell r="E3030">
            <v>2285</v>
          </cell>
          <cell r="F3030">
            <v>699</v>
          </cell>
          <cell r="G3030">
            <v>2742</v>
          </cell>
        </row>
        <row r="3031">
          <cell r="B3031">
            <v>54075</v>
          </cell>
          <cell r="C3031" t="str">
            <v>Pocahontas County</v>
          </cell>
          <cell r="D3031">
            <v>1215</v>
          </cell>
          <cell r="E3031">
            <v>2370</v>
          </cell>
          <cell r="F3031">
            <v>1047</v>
          </cell>
          <cell r="G3031">
            <v>2895</v>
          </cell>
        </row>
        <row r="3032">
          <cell r="B3032">
            <v>54077</v>
          </cell>
          <cell r="C3032" t="str">
            <v>Preston County</v>
          </cell>
          <cell r="D3032">
            <v>3855</v>
          </cell>
          <cell r="E3032">
            <v>10368</v>
          </cell>
          <cell r="F3032">
            <v>3163</v>
          </cell>
          <cell r="G3032">
            <v>11190</v>
          </cell>
        </row>
        <row r="3033">
          <cell r="B3033">
            <v>54079</v>
          </cell>
          <cell r="C3033" t="str">
            <v>Putnam County</v>
          </cell>
          <cell r="D3033">
            <v>7369</v>
          </cell>
          <cell r="E3033">
            <v>21565</v>
          </cell>
          <cell r="F3033">
            <v>7878</v>
          </cell>
          <cell r="G3033">
            <v>20034</v>
          </cell>
        </row>
        <row r="3034">
          <cell r="B3034">
            <v>54081</v>
          </cell>
          <cell r="C3034" t="str">
            <v>Raleigh County</v>
          </cell>
          <cell r="D3034">
            <v>9133</v>
          </cell>
          <cell r="E3034">
            <v>22285</v>
          </cell>
          <cell r="F3034">
            <v>7982</v>
          </cell>
          <cell r="G3034">
            <v>24673</v>
          </cell>
        </row>
        <row r="3035">
          <cell r="B3035">
            <v>54083</v>
          </cell>
          <cell r="C3035" t="str">
            <v>Randolph County</v>
          </cell>
          <cell r="D3035">
            <v>4053</v>
          </cell>
          <cell r="E3035">
            <v>7566</v>
          </cell>
          <cell r="F3035">
            <v>3362</v>
          </cell>
          <cell r="G3035">
            <v>8673</v>
          </cell>
        </row>
        <row r="3036">
          <cell r="B3036">
            <v>54085</v>
          </cell>
          <cell r="C3036" t="str">
            <v>Ritchie County</v>
          </cell>
          <cell r="D3036">
            <v>849</v>
          </cell>
          <cell r="E3036">
            <v>3152</v>
          </cell>
          <cell r="F3036">
            <v>586</v>
          </cell>
          <cell r="G3036">
            <v>3649</v>
          </cell>
        </row>
        <row r="3037">
          <cell r="B3037">
            <v>54087</v>
          </cell>
          <cell r="C3037" t="str">
            <v>Roane County</v>
          </cell>
          <cell r="D3037">
            <v>1795</v>
          </cell>
          <cell r="E3037">
            <v>3702</v>
          </cell>
          <cell r="F3037">
            <v>1455</v>
          </cell>
          <cell r="G3037">
            <v>4213</v>
          </cell>
        </row>
        <row r="3038">
          <cell r="B3038">
            <v>54089</v>
          </cell>
          <cell r="C3038" t="str">
            <v>Summers County</v>
          </cell>
          <cell r="D3038">
            <v>1644</v>
          </cell>
          <cell r="E3038">
            <v>3200</v>
          </cell>
          <cell r="F3038">
            <v>1448</v>
          </cell>
          <cell r="G3038">
            <v>4074</v>
          </cell>
        </row>
        <row r="3039">
          <cell r="B3039">
            <v>54091</v>
          </cell>
          <cell r="C3039" t="str">
            <v>Taylor County</v>
          </cell>
          <cell r="D3039">
            <v>2202</v>
          </cell>
          <cell r="E3039">
            <v>4500</v>
          </cell>
          <cell r="F3039">
            <v>1796</v>
          </cell>
          <cell r="G3039">
            <v>5477</v>
          </cell>
        </row>
        <row r="3040">
          <cell r="B3040">
            <v>54093</v>
          </cell>
          <cell r="C3040" t="str">
            <v>Tucker County</v>
          </cell>
          <cell r="D3040">
            <v>1090</v>
          </cell>
          <cell r="E3040">
            <v>2481</v>
          </cell>
          <cell r="F3040">
            <v>938</v>
          </cell>
          <cell r="G3040">
            <v>2841</v>
          </cell>
        </row>
        <row r="3041">
          <cell r="B3041">
            <v>54095</v>
          </cell>
          <cell r="C3041" t="str">
            <v>Tyler County</v>
          </cell>
          <cell r="D3041">
            <v>901</v>
          </cell>
          <cell r="E3041">
            <v>2763</v>
          </cell>
          <cell r="F3041">
            <v>631</v>
          </cell>
          <cell r="G3041">
            <v>3226</v>
          </cell>
        </row>
        <row r="3042">
          <cell r="B3042">
            <v>54097</v>
          </cell>
          <cell r="C3042" t="str">
            <v>Upshur County</v>
          </cell>
          <cell r="D3042">
            <v>2691</v>
          </cell>
          <cell r="E3042">
            <v>6908</v>
          </cell>
          <cell r="F3042">
            <v>2256</v>
          </cell>
          <cell r="G3042">
            <v>7771</v>
          </cell>
        </row>
        <row r="3043">
          <cell r="B3043">
            <v>54099</v>
          </cell>
          <cell r="C3043" t="str">
            <v>Wayne County</v>
          </cell>
          <cell r="D3043">
            <v>4880</v>
          </cell>
          <cell r="E3043">
            <v>10650</v>
          </cell>
          <cell r="F3043">
            <v>4088</v>
          </cell>
          <cell r="G3043">
            <v>12585</v>
          </cell>
        </row>
        <row r="3044">
          <cell r="B3044">
            <v>54101</v>
          </cell>
          <cell r="C3044" t="str">
            <v>Webster County</v>
          </cell>
          <cell r="D3044">
            <v>637</v>
          </cell>
          <cell r="E3044">
            <v>2166</v>
          </cell>
          <cell r="F3044">
            <v>610</v>
          </cell>
          <cell r="G3044">
            <v>2759</v>
          </cell>
        </row>
        <row r="3045">
          <cell r="B3045">
            <v>54103</v>
          </cell>
          <cell r="C3045" t="str">
            <v>Wetzel County</v>
          </cell>
          <cell r="D3045">
            <v>2022</v>
          </cell>
          <cell r="E3045">
            <v>4114</v>
          </cell>
          <cell r="F3045">
            <v>1539</v>
          </cell>
          <cell r="G3045">
            <v>4993</v>
          </cell>
        </row>
        <row r="3046">
          <cell r="B3046">
            <v>54105</v>
          </cell>
          <cell r="C3046" t="str">
            <v>Wirt County</v>
          </cell>
          <cell r="D3046">
            <v>611</v>
          </cell>
          <cell r="E3046">
            <v>1923</v>
          </cell>
          <cell r="F3046">
            <v>466</v>
          </cell>
          <cell r="G3046">
            <v>2134</v>
          </cell>
        </row>
        <row r="3047">
          <cell r="B3047">
            <v>54107</v>
          </cell>
          <cell r="C3047" t="str">
            <v>Wood County</v>
          </cell>
          <cell r="D3047">
            <v>12423</v>
          </cell>
          <cell r="E3047">
            <v>22684</v>
          </cell>
          <cell r="F3047">
            <v>10926</v>
          </cell>
          <cell r="G3047">
            <v>27202</v>
          </cell>
        </row>
        <row r="3048">
          <cell r="B3048">
            <v>54109</v>
          </cell>
          <cell r="C3048" t="str">
            <v>Wyoming County</v>
          </cell>
          <cell r="D3048">
            <v>1262</v>
          </cell>
          <cell r="E3048">
            <v>5834</v>
          </cell>
          <cell r="F3048">
            <v>1157</v>
          </cell>
          <cell r="G3048">
            <v>7353</v>
          </cell>
        </row>
        <row r="3049">
          <cell r="B3049">
            <v>55001</v>
          </cell>
          <cell r="C3049" t="str">
            <v>Adams County</v>
          </cell>
          <cell r="D3049">
            <v>4349</v>
          </cell>
          <cell r="E3049">
            <v>8133</v>
          </cell>
          <cell r="F3049">
            <v>4329</v>
          </cell>
          <cell r="G3049">
            <v>7362</v>
          </cell>
        </row>
        <row r="3050">
          <cell r="B3050">
            <v>55003</v>
          </cell>
          <cell r="C3050" t="str">
            <v>Ashland County</v>
          </cell>
          <cell r="D3050">
            <v>4716</v>
          </cell>
          <cell r="E3050">
            <v>3153</v>
          </cell>
          <cell r="F3050">
            <v>4801</v>
          </cell>
          <cell r="G3050">
            <v>3841</v>
          </cell>
        </row>
        <row r="3051">
          <cell r="B3051">
            <v>55005</v>
          </cell>
          <cell r="C3051" t="str">
            <v>Barron County</v>
          </cell>
          <cell r="D3051">
            <v>9049</v>
          </cell>
          <cell r="E3051">
            <v>15965</v>
          </cell>
          <cell r="F3051">
            <v>9194</v>
          </cell>
          <cell r="G3051">
            <v>15803</v>
          </cell>
        </row>
        <row r="3052">
          <cell r="B3052">
            <v>55007</v>
          </cell>
          <cell r="C3052" t="str">
            <v>Bayfield County</v>
          </cell>
          <cell r="D3052">
            <v>6001</v>
          </cell>
          <cell r="E3052">
            <v>4386</v>
          </cell>
          <cell r="F3052">
            <v>6147</v>
          </cell>
          <cell r="G3052">
            <v>4617</v>
          </cell>
        </row>
        <row r="3053">
          <cell r="B3053">
            <v>55009</v>
          </cell>
          <cell r="C3053" t="str">
            <v>Brown County</v>
          </cell>
          <cell r="D3053">
            <v>66196</v>
          </cell>
          <cell r="E3053">
            <v>76546</v>
          </cell>
          <cell r="F3053">
            <v>65511</v>
          </cell>
          <cell r="G3053">
            <v>75871</v>
          </cell>
        </row>
        <row r="3054">
          <cell r="B3054">
            <v>55011</v>
          </cell>
          <cell r="C3054" t="str">
            <v>Buffalo County</v>
          </cell>
          <cell r="D3054">
            <v>3100</v>
          </cell>
          <cell r="E3054">
            <v>4167</v>
          </cell>
          <cell r="F3054">
            <v>2860</v>
          </cell>
          <cell r="G3054">
            <v>4834</v>
          </cell>
        </row>
        <row r="3055">
          <cell r="B3055">
            <v>55013</v>
          </cell>
          <cell r="C3055" t="str">
            <v>Burnett County</v>
          </cell>
          <cell r="D3055">
            <v>3526</v>
          </cell>
          <cell r="E3055">
            <v>6842</v>
          </cell>
          <cell r="F3055">
            <v>3569</v>
          </cell>
          <cell r="G3055">
            <v>6462</v>
          </cell>
        </row>
        <row r="3056">
          <cell r="B3056">
            <v>55015</v>
          </cell>
          <cell r="C3056" t="str">
            <v>Calumet County</v>
          </cell>
          <cell r="D3056">
            <v>12108</v>
          </cell>
          <cell r="E3056">
            <v>19333</v>
          </cell>
          <cell r="F3056">
            <v>12116</v>
          </cell>
          <cell r="G3056">
            <v>18156</v>
          </cell>
        </row>
        <row r="3057">
          <cell r="B3057">
            <v>55017</v>
          </cell>
          <cell r="C3057" t="str">
            <v>Chippewa County</v>
          </cell>
          <cell r="D3057">
            <v>13354</v>
          </cell>
          <cell r="E3057">
            <v>23021</v>
          </cell>
          <cell r="F3057">
            <v>13983</v>
          </cell>
          <cell r="G3057">
            <v>21317</v>
          </cell>
        </row>
        <row r="3058">
          <cell r="B3058">
            <v>55019</v>
          </cell>
          <cell r="C3058" t="str">
            <v>Clark County</v>
          </cell>
          <cell r="D3058">
            <v>5803</v>
          </cell>
          <cell r="E3058">
            <v>8430</v>
          </cell>
          <cell r="F3058">
            <v>4524</v>
          </cell>
          <cell r="G3058">
            <v>10002</v>
          </cell>
        </row>
        <row r="3059">
          <cell r="B3059">
            <v>55021</v>
          </cell>
          <cell r="C3059" t="str">
            <v>Columbia County</v>
          </cell>
          <cell r="D3059">
            <v>16166</v>
          </cell>
          <cell r="E3059">
            <v>16062</v>
          </cell>
          <cell r="F3059">
            <v>16410</v>
          </cell>
          <cell r="G3059">
            <v>16927</v>
          </cell>
        </row>
        <row r="3060">
          <cell r="B3060">
            <v>55023</v>
          </cell>
          <cell r="C3060" t="str">
            <v>Crawford County</v>
          </cell>
          <cell r="D3060">
            <v>3864</v>
          </cell>
          <cell r="E3060">
            <v>3942</v>
          </cell>
          <cell r="F3060">
            <v>3953</v>
          </cell>
          <cell r="G3060">
            <v>4620</v>
          </cell>
        </row>
        <row r="3061">
          <cell r="B3061">
            <v>55025</v>
          </cell>
          <cell r="C3061" t="str">
            <v>Dane County</v>
          </cell>
          <cell r="D3061">
            <v>285845</v>
          </cell>
          <cell r="E3061">
            <v>76438</v>
          </cell>
          <cell r="F3061">
            <v>260185</v>
          </cell>
          <cell r="G3061">
            <v>78800</v>
          </cell>
        </row>
        <row r="3062">
          <cell r="B3062">
            <v>55027</v>
          </cell>
          <cell r="C3062" t="str">
            <v>Dodge County</v>
          </cell>
          <cell r="D3062">
            <v>15220</v>
          </cell>
          <cell r="E3062">
            <v>30592</v>
          </cell>
          <cell r="F3062">
            <v>16356</v>
          </cell>
          <cell r="G3062">
            <v>31355</v>
          </cell>
        </row>
        <row r="3063">
          <cell r="B3063">
            <v>55029</v>
          </cell>
          <cell r="C3063" t="str">
            <v>Door County</v>
          </cell>
          <cell r="D3063">
            <v>10187</v>
          </cell>
          <cell r="E3063">
            <v>9017</v>
          </cell>
          <cell r="F3063">
            <v>10044</v>
          </cell>
          <cell r="G3063">
            <v>9752</v>
          </cell>
        </row>
        <row r="3064">
          <cell r="B3064">
            <v>55031</v>
          </cell>
          <cell r="C3064" t="str">
            <v>Douglas County</v>
          </cell>
          <cell r="D3064">
            <v>13358</v>
          </cell>
          <cell r="E3064">
            <v>9396</v>
          </cell>
          <cell r="F3064">
            <v>13218</v>
          </cell>
          <cell r="G3064">
            <v>10923</v>
          </cell>
        </row>
        <row r="3065">
          <cell r="B3065">
            <v>55033</v>
          </cell>
          <cell r="C3065" t="str">
            <v>Dunn County</v>
          </cell>
          <cell r="D3065">
            <v>9784</v>
          </cell>
          <cell r="E3065">
            <v>13044</v>
          </cell>
          <cell r="F3065">
            <v>9897</v>
          </cell>
          <cell r="G3065">
            <v>13173</v>
          </cell>
        </row>
        <row r="3066">
          <cell r="B3066">
            <v>55035</v>
          </cell>
          <cell r="C3066" t="str">
            <v>Eau Claire County</v>
          </cell>
          <cell r="D3066">
            <v>31797</v>
          </cell>
          <cell r="E3066">
            <v>24438</v>
          </cell>
          <cell r="F3066">
            <v>31620</v>
          </cell>
          <cell r="G3066">
            <v>25341</v>
          </cell>
        </row>
        <row r="3067">
          <cell r="B3067">
            <v>55037</v>
          </cell>
          <cell r="C3067" t="str">
            <v>Florence County</v>
          </cell>
          <cell r="D3067">
            <v>879</v>
          </cell>
          <cell r="E3067">
            <v>2201</v>
          </cell>
          <cell r="F3067">
            <v>781</v>
          </cell>
          <cell r="G3067">
            <v>2133</v>
          </cell>
        </row>
        <row r="3068">
          <cell r="B3068">
            <v>55039</v>
          </cell>
          <cell r="C3068" t="str">
            <v>Fond du Lac County</v>
          </cell>
          <cell r="D3068">
            <v>19208</v>
          </cell>
          <cell r="E3068">
            <v>34362</v>
          </cell>
          <cell r="F3068">
            <v>20588</v>
          </cell>
          <cell r="G3068">
            <v>35754</v>
          </cell>
        </row>
        <row r="3069">
          <cell r="B3069">
            <v>55041</v>
          </cell>
          <cell r="C3069" t="str">
            <v>Forest County</v>
          </cell>
          <cell r="D3069">
            <v>2059</v>
          </cell>
          <cell r="E3069">
            <v>2982</v>
          </cell>
          <cell r="F3069">
            <v>1721</v>
          </cell>
          <cell r="G3069">
            <v>3285</v>
          </cell>
        </row>
        <row r="3070">
          <cell r="B3070">
            <v>55043</v>
          </cell>
          <cell r="C3070" t="str">
            <v>Grant County</v>
          </cell>
          <cell r="D3070">
            <v>10767</v>
          </cell>
          <cell r="E3070">
            <v>12351</v>
          </cell>
          <cell r="F3070">
            <v>10998</v>
          </cell>
          <cell r="G3070">
            <v>14142</v>
          </cell>
        </row>
        <row r="3071">
          <cell r="B3071">
            <v>55045</v>
          </cell>
          <cell r="C3071" t="str">
            <v>Green County</v>
          </cell>
          <cell r="D3071">
            <v>10905</v>
          </cell>
          <cell r="E3071">
            <v>8867</v>
          </cell>
          <cell r="F3071">
            <v>10851</v>
          </cell>
          <cell r="G3071">
            <v>10169</v>
          </cell>
        </row>
        <row r="3072">
          <cell r="B3072">
            <v>55047</v>
          </cell>
          <cell r="C3072" t="str">
            <v>Green Lake County</v>
          </cell>
          <cell r="D3072">
            <v>3147</v>
          </cell>
          <cell r="E3072">
            <v>6450</v>
          </cell>
          <cell r="F3072">
            <v>3344</v>
          </cell>
          <cell r="G3072">
            <v>7168</v>
          </cell>
        </row>
        <row r="3073">
          <cell r="B3073">
            <v>55049</v>
          </cell>
          <cell r="C3073" t="str">
            <v>Iowa County</v>
          </cell>
          <cell r="D3073">
            <v>7858</v>
          </cell>
          <cell r="E3073">
            <v>4501</v>
          </cell>
          <cell r="F3073">
            <v>7828</v>
          </cell>
          <cell r="G3073">
            <v>5909</v>
          </cell>
        </row>
        <row r="3074">
          <cell r="B3074">
            <v>55051</v>
          </cell>
          <cell r="C3074" t="str">
            <v>Iron County</v>
          </cell>
          <cell r="D3074">
            <v>1698</v>
          </cell>
          <cell r="E3074">
            <v>2203</v>
          </cell>
          <cell r="F3074">
            <v>1533</v>
          </cell>
          <cell r="G3074">
            <v>2438</v>
          </cell>
        </row>
        <row r="3075">
          <cell r="B3075">
            <v>55053</v>
          </cell>
          <cell r="C3075" t="str">
            <v>Jackson County</v>
          </cell>
          <cell r="D3075">
            <v>4197</v>
          </cell>
          <cell r="E3075">
            <v>5039</v>
          </cell>
          <cell r="F3075">
            <v>4256</v>
          </cell>
          <cell r="G3075">
            <v>5791</v>
          </cell>
        </row>
        <row r="3076">
          <cell r="B3076">
            <v>55055</v>
          </cell>
          <cell r="C3076" t="str">
            <v>Jefferson County</v>
          </cell>
          <cell r="D3076">
            <v>19357</v>
          </cell>
          <cell r="E3076">
            <v>27156</v>
          </cell>
          <cell r="F3076">
            <v>19904</v>
          </cell>
          <cell r="G3076">
            <v>27208</v>
          </cell>
        </row>
        <row r="3077">
          <cell r="B3077">
            <v>55057</v>
          </cell>
          <cell r="C3077" t="str">
            <v>Juneau County</v>
          </cell>
          <cell r="D3077">
            <v>4621</v>
          </cell>
          <cell r="E3077">
            <v>8159</v>
          </cell>
          <cell r="F3077">
            <v>4746</v>
          </cell>
          <cell r="G3077">
            <v>8749</v>
          </cell>
        </row>
        <row r="3078">
          <cell r="B3078">
            <v>55059</v>
          </cell>
          <cell r="C3078" t="str">
            <v>Kenosha County</v>
          </cell>
          <cell r="D3078">
            <v>40883</v>
          </cell>
          <cell r="E3078">
            <v>46486</v>
          </cell>
          <cell r="F3078">
            <v>42193</v>
          </cell>
          <cell r="G3078">
            <v>44972</v>
          </cell>
        </row>
        <row r="3079">
          <cell r="B3079">
            <v>55061</v>
          </cell>
          <cell r="C3079" t="str">
            <v>Kewaunee County</v>
          </cell>
          <cell r="D3079">
            <v>4184</v>
          </cell>
          <cell r="E3079">
            <v>7537</v>
          </cell>
          <cell r="F3079">
            <v>3976</v>
          </cell>
          <cell r="G3079">
            <v>7927</v>
          </cell>
        </row>
        <row r="3080">
          <cell r="B3080">
            <v>55063</v>
          </cell>
          <cell r="C3080" t="str">
            <v>La Crosse County</v>
          </cell>
          <cell r="D3080">
            <v>39075</v>
          </cell>
          <cell r="E3080">
            <v>26959</v>
          </cell>
          <cell r="F3080">
            <v>37846</v>
          </cell>
          <cell r="G3080">
            <v>28684</v>
          </cell>
        </row>
        <row r="3081">
          <cell r="B3081">
            <v>55065</v>
          </cell>
          <cell r="C3081" t="str">
            <v>Lafayette County</v>
          </cell>
          <cell r="D3081">
            <v>3651</v>
          </cell>
          <cell r="E3081">
            <v>4195</v>
          </cell>
          <cell r="F3081">
            <v>3647</v>
          </cell>
          <cell r="G3081">
            <v>4821</v>
          </cell>
        </row>
        <row r="3082">
          <cell r="B3082">
            <v>55067</v>
          </cell>
          <cell r="C3082" t="str">
            <v>Langlade County</v>
          </cell>
          <cell r="D3082">
            <v>4015</v>
          </cell>
          <cell r="E3082">
            <v>6795</v>
          </cell>
          <cell r="F3082">
            <v>3704</v>
          </cell>
          <cell r="G3082">
            <v>7330</v>
          </cell>
        </row>
        <row r="3083">
          <cell r="B3083">
            <v>55069</v>
          </cell>
          <cell r="C3083" t="str">
            <v>Lincoln County</v>
          </cell>
          <cell r="D3083">
            <v>6200</v>
          </cell>
          <cell r="E3083">
            <v>9422</v>
          </cell>
          <cell r="F3083">
            <v>6261</v>
          </cell>
          <cell r="G3083">
            <v>10017</v>
          </cell>
        </row>
        <row r="3084">
          <cell r="B3084">
            <v>55071</v>
          </cell>
          <cell r="C3084" t="str">
            <v>Manitowoc County</v>
          </cell>
          <cell r="D3084">
            <v>18152</v>
          </cell>
          <cell r="E3084">
            <v>26432</v>
          </cell>
          <cell r="F3084">
            <v>16818</v>
          </cell>
          <cell r="G3084">
            <v>27218</v>
          </cell>
        </row>
        <row r="3085">
          <cell r="B3085">
            <v>55073</v>
          </cell>
          <cell r="C3085" t="str">
            <v>Marathon County</v>
          </cell>
          <cell r="D3085">
            <v>29307</v>
          </cell>
          <cell r="E3085">
            <v>45396</v>
          </cell>
          <cell r="F3085">
            <v>30808</v>
          </cell>
          <cell r="G3085">
            <v>44624</v>
          </cell>
        </row>
        <row r="3086">
          <cell r="B3086">
            <v>55075</v>
          </cell>
          <cell r="C3086" t="str">
            <v>Marinette County</v>
          </cell>
          <cell r="D3086">
            <v>7912</v>
          </cell>
          <cell r="E3086">
            <v>14742</v>
          </cell>
          <cell r="F3086">
            <v>7366</v>
          </cell>
          <cell r="G3086">
            <v>15304</v>
          </cell>
        </row>
        <row r="3087">
          <cell r="B3087">
            <v>55077</v>
          </cell>
          <cell r="C3087" t="str">
            <v>Marquette County</v>
          </cell>
          <cell r="D3087">
            <v>3208</v>
          </cell>
          <cell r="E3087">
            <v>5694</v>
          </cell>
          <cell r="F3087">
            <v>3239</v>
          </cell>
          <cell r="G3087">
            <v>5719</v>
          </cell>
        </row>
        <row r="3088">
          <cell r="B3088">
            <v>55078</v>
          </cell>
          <cell r="C3088" t="str">
            <v>Menominee County</v>
          </cell>
          <cell r="D3088">
            <v>1208</v>
          </cell>
          <cell r="E3088">
            <v>281</v>
          </cell>
          <cell r="F3088">
            <v>1303</v>
          </cell>
          <cell r="G3088">
            <v>278</v>
          </cell>
        </row>
        <row r="3089">
          <cell r="B3089">
            <v>55079</v>
          </cell>
          <cell r="C3089" t="str">
            <v>Milwaukee County</v>
          </cell>
          <cell r="D3089">
            <v>300837</v>
          </cell>
          <cell r="E3089">
            <v>148021</v>
          </cell>
          <cell r="F3089">
            <v>317270</v>
          </cell>
          <cell r="G3089">
            <v>134357</v>
          </cell>
        </row>
        <row r="3090">
          <cell r="B3090">
            <v>55081</v>
          </cell>
          <cell r="C3090" t="str">
            <v>Monroe County</v>
          </cell>
          <cell r="D3090">
            <v>8114</v>
          </cell>
          <cell r="E3090">
            <v>13956</v>
          </cell>
          <cell r="F3090">
            <v>8433</v>
          </cell>
          <cell r="G3090">
            <v>13775</v>
          </cell>
        </row>
        <row r="3091">
          <cell r="B3091">
            <v>55083</v>
          </cell>
          <cell r="C3091" t="str">
            <v>Oconto County</v>
          </cell>
          <cell r="D3091">
            <v>6690</v>
          </cell>
          <cell r="E3091">
            <v>17561</v>
          </cell>
          <cell r="F3091">
            <v>6715</v>
          </cell>
          <cell r="G3091">
            <v>16226</v>
          </cell>
        </row>
        <row r="3092">
          <cell r="B3092">
            <v>55085</v>
          </cell>
          <cell r="C3092" t="str">
            <v>Oneida County</v>
          </cell>
          <cell r="D3092">
            <v>9768</v>
          </cell>
          <cell r="E3092">
            <v>13740</v>
          </cell>
          <cell r="F3092">
            <v>10105</v>
          </cell>
          <cell r="G3092">
            <v>13671</v>
          </cell>
        </row>
        <row r="3093">
          <cell r="B3093">
            <v>55087</v>
          </cell>
          <cell r="C3093" t="str">
            <v>Outagamie County</v>
          </cell>
          <cell r="D3093">
            <v>47941</v>
          </cell>
          <cell r="E3093">
            <v>59913</v>
          </cell>
          <cell r="F3093">
            <v>47667</v>
          </cell>
          <cell r="G3093">
            <v>58385</v>
          </cell>
        </row>
        <row r="3094">
          <cell r="B3094">
            <v>55089</v>
          </cell>
          <cell r="C3094" t="str">
            <v>Ozaukee County</v>
          </cell>
          <cell r="D3094">
            <v>29204</v>
          </cell>
          <cell r="E3094">
            <v>34173</v>
          </cell>
          <cell r="F3094">
            <v>26517</v>
          </cell>
          <cell r="G3094">
            <v>33912</v>
          </cell>
        </row>
        <row r="3095">
          <cell r="B3095">
            <v>55091</v>
          </cell>
          <cell r="C3095" t="str">
            <v>Pepin County</v>
          </cell>
          <cell r="D3095">
            <v>1702</v>
          </cell>
          <cell r="E3095">
            <v>2518</v>
          </cell>
          <cell r="F3095">
            <v>1489</v>
          </cell>
          <cell r="G3095">
            <v>2584</v>
          </cell>
        </row>
        <row r="3096">
          <cell r="B3096">
            <v>55093</v>
          </cell>
          <cell r="C3096" t="str">
            <v>Pierce County</v>
          </cell>
          <cell r="D3096">
            <v>9546</v>
          </cell>
          <cell r="E3096">
            <v>13118</v>
          </cell>
          <cell r="F3096">
            <v>9796</v>
          </cell>
          <cell r="G3096">
            <v>12815</v>
          </cell>
        </row>
        <row r="3097">
          <cell r="B3097">
            <v>55095</v>
          </cell>
          <cell r="C3097" t="str">
            <v>Polk County</v>
          </cell>
          <cell r="D3097">
            <v>9067</v>
          </cell>
          <cell r="E3097">
            <v>17907</v>
          </cell>
          <cell r="F3097">
            <v>9370</v>
          </cell>
          <cell r="G3097">
            <v>16611</v>
          </cell>
        </row>
        <row r="3098">
          <cell r="B3098">
            <v>55097</v>
          </cell>
          <cell r="C3098" t="str">
            <v>Portage County</v>
          </cell>
          <cell r="D3098">
            <v>20255</v>
          </cell>
          <cell r="E3098">
            <v>19472</v>
          </cell>
          <cell r="F3098">
            <v>20428</v>
          </cell>
          <cell r="G3098">
            <v>19299</v>
          </cell>
        </row>
        <row r="3099">
          <cell r="B3099">
            <v>55099</v>
          </cell>
          <cell r="C3099" t="str">
            <v>Price County</v>
          </cell>
          <cell r="D3099">
            <v>3515</v>
          </cell>
          <cell r="E3099">
            <v>4683</v>
          </cell>
          <cell r="F3099">
            <v>3032</v>
          </cell>
          <cell r="G3099">
            <v>5394</v>
          </cell>
        </row>
        <row r="3100">
          <cell r="B3100">
            <v>55101</v>
          </cell>
          <cell r="C3100" t="str">
            <v>Racine County</v>
          </cell>
          <cell r="D3100">
            <v>48325</v>
          </cell>
          <cell r="E3100">
            <v>52463</v>
          </cell>
          <cell r="F3100">
            <v>50159</v>
          </cell>
          <cell r="G3100">
            <v>54479</v>
          </cell>
        </row>
        <row r="3101">
          <cell r="B3101">
            <v>55103</v>
          </cell>
          <cell r="C3101" t="str">
            <v>Richland County</v>
          </cell>
          <cell r="D3101">
            <v>3837</v>
          </cell>
          <cell r="E3101">
            <v>4162</v>
          </cell>
          <cell r="F3101">
            <v>3995</v>
          </cell>
          <cell r="G3101">
            <v>4871</v>
          </cell>
        </row>
        <row r="3102">
          <cell r="B3102">
            <v>55105</v>
          </cell>
          <cell r="C3102" t="str">
            <v>Rock County</v>
          </cell>
          <cell r="D3102">
            <v>46308</v>
          </cell>
          <cell r="E3102">
            <v>32180</v>
          </cell>
          <cell r="F3102">
            <v>46658</v>
          </cell>
          <cell r="G3102">
            <v>37138</v>
          </cell>
        </row>
        <row r="3103">
          <cell r="B3103">
            <v>55107</v>
          </cell>
          <cell r="C3103" t="str">
            <v>Rusk County</v>
          </cell>
          <cell r="D3103">
            <v>3082</v>
          </cell>
          <cell r="E3103">
            <v>4828</v>
          </cell>
          <cell r="F3103">
            <v>2517</v>
          </cell>
          <cell r="G3103">
            <v>5257</v>
          </cell>
        </row>
        <row r="3104">
          <cell r="B3104">
            <v>55109</v>
          </cell>
          <cell r="C3104" t="str">
            <v>Saint Croix County</v>
          </cell>
          <cell r="D3104">
            <v>23951</v>
          </cell>
          <cell r="E3104">
            <v>35846</v>
          </cell>
          <cell r="F3104">
            <v>23190</v>
          </cell>
          <cell r="G3104">
            <v>32199</v>
          </cell>
        </row>
        <row r="3105">
          <cell r="B3105">
            <v>55111</v>
          </cell>
          <cell r="C3105" t="str">
            <v>Sauk County</v>
          </cell>
          <cell r="D3105">
            <v>18491</v>
          </cell>
          <cell r="E3105">
            <v>16758</v>
          </cell>
          <cell r="F3105">
            <v>18108</v>
          </cell>
          <cell r="G3105">
            <v>17493</v>
          </cell>
        </row>
        <row r="3106">
          <cell r="B3106">
            <v>55113</v>
          </cell>
          <cell r="C3106" t="str">
            <v>Sawyer County</v>
          </cell>
          <cell r="D3106">
            <v>4113</v>
          </cell>
          <cell r="E3106">
            <v>5880</v>
          </cell>
          <cell r="F3106">
            <v>4498</v>
          </cell>
          <cell r="G3106">
            <v>5909</v>
          </cell>
        </row>
        <row r="3107">
          <cell r="B3107">
            <v>55115</v>
          </cell>
          <cell r="C3107" t="str">
            <v>Shawano County</v>
          </cell>
          <cell r="D3107">
            <v>6995</v>
          </cell>
          <cell r="E3107">
            <v>14060</v>
          </cell>
          <cell r="F3107">
            <v>7131</v>
          </cell>
          <cell r="G3107">
            <v>15173</v>
          </cell>
        </row>
        <row r="3108">
          <cell r="B3108">
            <v>55117</v>
          </cell>
          <cell r="C3108" t="str">
            <v>Sheboygan County</v>
          </cell>
          <cell r="D3108">
            <v>25025</v>
          </cell>
          <cell r="E3108">
            <v>36823</v>
          </cell>
          <cell r="F3108">
            <v>27101</v>
          </cell>
          <cell r="G3108">
            <v>37609</v>
          </cell>
        </row>
        <row r="3109">
          <cell r="B3109">
            <v>55119</v>
          </cell>
          <cell r="C3109" t="str">
            <v>Taylor County</v>
          </cell>
          <cell r="D3109">
            <v>3349</v>
          </cell>
          <cell r="E3109">
            <v>7574</v>
          </cell>
          <cell r="F3109">
            <v>2693</v>
          </cell>
          <cell r="G3109">
            <v>7657</v>
          </cell>
        </row>
        <row r="3110">
          <cell r="B3110">
            <v>55121</v>
          </cell>
          <cell r="C3110" t="str">
            <v>Trempealeau County</v>
          </cell>
          <cell r="D3110">
            <v>6264</v>
          </cell>
          <cell r="E3110">
            <v>8024</v>
          </cell>
          <cell r="F3110">
            <v>6285</v>
          </cell>
          <cell r="G3110">
            <v>8833</v>
          </cell>
        </row>
        <row r="3111">
          <cell r="B3111">
            <v>55123</v>
          </cell>
          <cell r="C3111" t="str">
            <v>Vernon County</v>
          </cell>
          <cell r="D3111">
            <v>7106</v>
          </cell>
          <cell r="E3111">
            <v>6970</v>
          </cell>
          <cell r="F3111">
            <v>7457</v>
          </cell>
          <cell r="G3111">
            <v>8218</v>
          </cell>
        </row>
        <row r="3112">
          <cell r="B3112">
            <v>55125</v>
          </cell>
          <cell r="C3112" t="str">
            <v>Vilas County</v>
          </cell>
          <cell r="D3112">
            <v>5874</v>
          </cell>
          <cell r="E3112">
            <v>9371</v>
          </cell>
          <cell r="F3112">
            <v>5903</v>
          </cell>
          <cell r="G3112">
            <v>9261</v>
          </cell>
        </row>
        <row r="3113">
          <cell r="B3113">
            <v>55127</v>
          </cell>
          <cell r="C3113" t="str">
            <v>Walworth County</v>
          </cell>
          <cell r="D3113">
            <v>22706</v>
          </cell>
          <cell r="E3113">
            <v>34678</v>
          </cell>
          <cell r="F3113">
            <v>22789</v>
          </cell>
          <cell r="G3113">
            <v>33851</v>
          </cell>
        </row>
        <row r="3114">
          <cell r="B3114">
            <v>55129</v>
          </cell>
          <cell r="C3114" t="str">
            <v>Washburn County</v>
          </cell>
          <cell r="D3114">
            <v>3762</v>
          </cell>
          <cell r="E3114">
            <v>6623</v>
          </cell>
          <cell r="F3114">
            <v>3867</v>
          </cell>
          <cell r="G3114">
            <v>6334</v>
          </cell>
        </row>
        <row r="3115">
          <cell r="B3115">
            <v>55131</v>
          </cell>
          <cell r="C3115" t="str">
            <v>Washington County</v>
          </cell>
          <cell r="D3115">
            <v>26752</v>
          </cell>
          <cell r="E3115">
            <v>64085</v>
          </cell>
          <cell r="F3115">
            <v>26650</v>
          </cell>
          <cell r="G3115">
            <v>60237</v>
          </cell>
        </row>
        <row r="3116">
          <cell r="B3116">
            <v>55133</v>
          </cell>
          <cell r="C3116" t="str">
            <v>Waukesha County</v>
          </cell>
          <cell r="D3116">
            <v>110178</v>
          </cell>
          <cell r="E3116">
            <v>164139</v>
          </cell>
          <cell r="F3116">
            <v>103906</v>
          </cell>
          <cell r="G3116">
            <v>159649</v>
          </cell>
        </row>
        <row r="3117">
          <cell r="B3117">
            <v>55135</v>
          </cell>
          <cell r="C3117" t="str">
            <v>Waupaca County</v>
          </cell>
          <cell r="D3117">
            <v>9447</v>
          </cell>
          <cell r="E3117">
            <v>17470</v>
          </cell>
          <cell r="F3117">
            <v>9703</v>
          </cell>
          <cell r="G3117">
            <v>18952</v>
          </cell>
        </row>
        <row r="3118">
          <cell r="B3118">
            <v>55137</v>
          </cell>
          <cell r="C3118" t="str">
            <v>Waushara County</v>
          </cell>
          <cell r="D3118">
            <v>4306</v>
          </cell>
          <cell r="E3118">
            <v>9118</v>
          </cell>
          <cell r="F3118">
            <v>4388</v>
          </cell>
          <cell r="G3118">
            <v>9016</v>
          </cell>
        </row>
        <row r="3119">
          <cell r="B3119">
            <v>55139</v>
          </cell>
          <cell r="C3119" t="str">
            <v>Winnebago County</v>
          </cell>
          <cell r="D3119">
            <v>44138</v>
          </cell>
          <cell r="E3119">
            <v>46038</v>
          </cell>
          <cell r="F3119">
            <v>44060</v>
          </cell>
          <cell r="G3119">
            <v>47796</v>
          </cell>
        </row>
        <row r="3120">
          <cell r="B3120">
            <v>55141</v>
          </cell>
          <cell r="C3120" t="str">
            <v>Wood County</v>
          </cell>
          <cell r="D3120">
            <v>15873</v>
          </cell>
          <cell r="E3120">
            <v>22751</v>
          </cell>
          <cell r="F3120">
            <v>16365</v>
          </cell>
          <cell r="G3120">
            <v>24308</v>
          </cell>
        </row>
        <row r="3121">
          <cell r="B3121">
            <v>56001</v>
          </cell>
          <cell r="C3121" t="str">
            <v>Albany County</v>
          </cell>
          <cell r="D3121">
            <v>8446</v>
          </cell>
          <cell r="E3121">
            <v>8088</v>
          </cell>
          <cell r="F3121">
            <v>9092</v>
          </cell>
          <cell r="G3121">
            <v>8579</v>
          </cell>
        </row>
        <row r="3122">
          <cell r="B3122">
            <v>56003</v>
          </cell>
          <cell r="C3122" t="str">
            <v>Big Horn County</v>
          </cell>
          <cell r="D3122">
            <v>989</v>
          </cell>
          <cell r="E3122">
            <v>4509</v>
          </cell>
          <cell r="F3122">
            <v>788</v>
          </cell>
          <cell r="G3122">
            <v>4806</v>
          </cell>
        </row>
        <row r="3123">
          <cell r="B3123">
            <v>56005</v>
          </cell>
          <cell r="C3123" t="str">
            <v>Campbell County</v>
          </cell>
          <cell r="D3123">
            <v>1961</v>
          </cell>
          <cell r="E3123">
            <v>18196</v>
          </cell>
          <cell r="F3123">
            <v>1935</v>
          </cell>
          <cell r="G3123">
            <v>16975</v>
          </cell>
        </row>
        <row r="3124">
          <cell r="B3124">
            <v>56007</v>
          </cell>
          <cell r="C3124" t="str">
            <v>Carbon County</v>
          </cell>
          <cell r="D3124">
            <v>1689</v>
          </cell>
          <cell r="E3124">
            <v>4591</v>
          </cell>
          <cell r="F3124">
            <v>1427</v>
          </cell>
          <cell r="G3124">
            <v>5014</v>
          </cell>
        </row>
        <row r="3125">
          <cell r="B3125">
            <v>56009</v>
          </cell>
          <cell r="C3125" t="str">
            <v>Converse County</v>
          </cell>
          <cell r="D3125">
            <v>1000</v>
          </cell>
          <cell r="E3125">
            <v>6224</v>
          </cell>
          <cell r="F3125">
            <v>861</v>
          </cell>
          <cell r="G3125">
            <v>5917</v>
          </cell>
        </row>
        <row r="3126">
          <cell r="B3126">
            <v>56011</v>
          </cell>
          <cell r="C3126" t="str">
            <v>Crook County</v>
          </cell>
          <cell r="D3126">
            <v>488</v>
          </cell>
          <cell r="E3126">
            <v>3795</v>
          </cell>
          <cell r="F3126">
            <v>378</v>
          </cell>
          <cell r="G3126">
            <v>3651</v>
          </cell>
        </row>
        <row r="3127">
          <cell r="B3127">
            <v>56013</v>
          </cell>
          <cell r="C3127" t="str">
            <v>Fremont County</v>
          </cell>
          <cell r="D3127">
            <v>4766</v>
          </cell>
          <cell r="E3127">
            <v>11728</v>
          </cell>
          <cell r="F3127">
            <v>5519</v>
          </cell>
          <cell r="G3127">
            <v>12007</v>
          </cell>
        </row>
        <row r="3128">
          <cell r="B3128">
            <v>56015</v>
          </cell>
          <cell r="C3128" t="str">
            <v>Goshen County</v>
          </cell>
          <cell r="D3128">
            <v>1493</v>
          </cell>
          <cell r="E3128">
            <v>4598</v>
          </cell>
          <cell r="F3128">
            <v>1203</v>
          </cell>
          <cell r="G3128">
            <v>4878</v>
          </cell>
        </row>
        <row r="3129">
          <cell r="B3129">
            <v>56017</v>
          </cell>
          <cell r="C3129" t="str">
            <v>Hot Springs County</v>
          </cell>
          <cell r="D3129">
            <v>569</v>
          </cell>
          <cell r="E3129">
            <v>1818</v>
          </cell>
          <cell r="F3129">
            <v>482</v>
          </cell>
          <cell r="G3129">
            <v>1999</v>
          </cell>
        </row>
        <row r="3130">
          <cell r="B3130">
            <v>56019</v>
          </cell>
          <cell r="C3130" t="str">
            <v>Johnson County</v>
          </cell>
          <cell r="D3130">
            <v>679</v>
          </cell>
          <cell r="E3130">
            <v>3969</v>
          </cell>
          <cell r="F3130">
            <v>897</v>
          </cell>
          <cell r="G3130">
            <v>3881</v>
          </cell>
        </row>
        <row r="3131">
          <cell r="B3131">
            <v>56021</v>
          </cell>
          <cell r="C3131" t="str">
            <v>Laramie County</v>
          </cell>
          <cell r="D3131">
            <v>12971</v>
          </cell>
          <cell r="E3131">
            <v>28144</v>
          </cell>
          <cell r="F3131">
            <v>15217</v>
          </cell>
          <cell r="G3131">
            <v>27891</v>
          </cell>
        </row>
        <row r="3132">
          <cell r="B3132">
            <v>56023</v>
          </cell>
          <cell r="C3132" t="str">
            <v>Lincoln County</v>
          </cell>
          <cell r="D3132">
            <v>1422</v>
          </cell>
          <cell r="E3132">
            <v>9371</v>
          </cell>
          <cell r="F3132">
            <v>1509</v>
          </cell>
          <cell r="G3132">
            <v>8643</v>
          </cell>
        </row>
        <row r="3133">
          <cell r="B3133">
            <v>56025</v>
          </cell>
          <cell r="C3133" t="str">
            <v>Natrona County</v>
          </cell>
          <cell r="D3133">
            <v>8647</v>
          </cell>
          <cell r="E3133">
            <v>25117</v>
          </cell>
          <cell r="F3133">
            <v>8530</v>
          </cell>
          <cell r="G3133">
            <v>25271</v>
          </cell>
        </row>
        <row r="3134">
          <cell r="B3134">
            <v>56027</v>
          </cell>
          <cell r="C3134" t="str">
            <v>Niobrara County</v>
          </cell>
          <cell r="D3134">
            <v>231</v>
          </cell>
          <cell r="E3134">
            <v>1064</v>
          </cell>
          <cell r="F3134">
            <v>155</v>
          </cell>
          <cell r="G3134">
            <v>1118</v>
          </cell>
        </row>
        <row r="3135">
          <cell r="B3135">
            <v>56029</v>
          </cell>
          <cell r="C3135" t="str">
            <v>Park County</v>
          </cell>
          <cell r="D3135">
            <v>2788</v>
          </cell>
          <cell r="E3135">
            <v>13214</v>
          </cell>
          <cell r="F3135">
            <v>3410</v>
          </cell>
          <cell r="G3135">
            <v>12813</v>
          </cell>
        </row>
        <row r="3136">
          <cell r="B3136">
            <v>56031</v>
          </cell>
          <cell r="C3136" t="str">
            <v>Platte County</v>
          </cell>
          <cell r="D3136">
            <v>1181</v>
          </cell>
          <cell r="E3136">
            <v>3875</v>
          </cell>
          <cell r="F3136">
            <v>890</v>
          </cell>
          <cell r="G3136">
            <v>3898</v>
          </cell>
        </row>
        <row r="3137">
          <cell r="B3137">
            <v>56033</v>
          </cell>
          <cell r="C3137" t="str">
            <v>Sheridan County</v>
          </cell>
          <cell r="D3137">
            <v>3777</v>
          </cell>
          <cell r="E3137">
            <v>12083</v>
          </cell>
          <cell r="F3137">
            <v>4043</v>
          </cell>
          <cell r="G3137">
            <v>11843</v>
          </cell>
        </row>
        <row r="3138">
          <cell r="B3138">
            <v>56035</v>
          </cell>
          <cell r="C3138" t="str">
            <v>Sublette County</v>
          </cell>
          <cell r="D3138">
            <v>725</v>
          </cell>
          <cell r="E3138">
            <v>4207</v>
          </cell>
          <cell r="F3138">
            <v>882</v>
          </cell>
          <cell r="G3138">
            <v>3957</v>
          </cell>
        </row>
        <row r="3139">
          <cell r="B3139">
            <v>56037</v>
          </cell>
          <cell r="C3139" t="str">
            <v>Sweetwater County</v>
          </cell>
          <cell r="D3139">
            <v>4430</v>
          </cell>
          <cell r="E3139">
            <v>12374</v>
          </cell>
          <cell r="F3139">
            <v>3823</v>
          </cell>
          <cell r="G3139">
            <v>12229</v>
          </cell>
        </row>
        <row r="3140">
          <cell r="B3140">
            <v>56039</v>
          </cell>
          <cell r="C3140" t="str">
            <v>Teton County</v>
          </cell>
          <cell r="D3140">
            <v>11217</v>
          </cell>
          <cell r="E3140">
            <v>4357</v>
          </cell>
          <cell r="F3140">
            <v>9848</v>
          </cell>
          <cell r="G3140">
            <v>4341</v>
          </cell>
        </row>
        <row r="3141">
          <cell r="B3141">
            <v>56041</v>
          </cell>
          <cell r="C3141" t="str">
            <v>Uinta County</v>
          </cell>
          <cell r="D3141">
            <v>1625</v>
          </cell>
          <cell r="E3141">
            <v>7850</v>
          </cell>
          <cell r="F3141">
            <v>1591</v>
          </cell>
          <cell r="G3141">
            <v>7496</v>
          </cell>
        </row>
        <row r="3142">
          <cell r="B3142">
            <v>56043</v>
          </cell>
          <cell r="C3142" t="str">
            <v>Washakie County</v>
          </cell>
          <cell r="D3142">
            <v>822</v>
          </cell>
          <cell r="E3142">
            <v>3005</v>
          </cell>
          <cell r="F3142">
            <v>651</v>
          </cell>
          <cell r="G3142">
            <v>3245</v>
          </cell>
        </row>
        <row r="3143">
          <cell r="B3143">
            <v>56045</v>
          </cell>
          <cell r="C3143" t="str">
            <v>Weston County</v>
          </cell>
          <cell r="D3143">
            <v>502</v>
          </cell>
          <cell r="E3143">
            <v>3000</v>
          </cell>
          <cell r="F3143">
            <v>360</v>
          </cell>
          <cell r="G3143">
            <v>3107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C1491A-D115-6442-B17E-3C8D9D4E051C}" name="Table2" displayName="Table2" ref="A1:Q3143" totalsRowShown="0" headerRowDxfId="18" dataDxfId="17">
  <autoFilter ref="A1:Q3143" xr:uid="{7BD02C45-8D2A-9A4A-BB3C-4A078BA6D02D}"/>
  <tableColumns count="17">
    <tableColumn id="1" xr3:uid="{F487A8CC-D6C3-634F-B959-86F3482F3EF2}" name="State" dataDxfId="16"/>
    <tableColumn id="2" xr3:uid="{85411BCF-D438-204D-ABCE-410FFE59A59E}" name="fips_code_lz" dataDxfId="15"/>
    <tableColumn id="3" xr3:uid="{5E087C09-6C1C-394C-98BA-B193A993A7DF}" name="County" dataDxfId="14"/>
    <tableColumn id="4" xr3:uid="{6CCE96D3-2956-A844-A74D-F653B5BE4C47}" name="dem_votes" dataDxfId="13" dataCellStyle="Comma"/>
    <tableColumn id="5" xr3:uid="{1EDD642F-8504-E543-BFF5-4EE1D30E0E44}" name="gop_votes" dataDxfId="12" dataCellStyle="Comma"/>
    <tableColumn id="6" xr3:uid="{5A55C3FF-890E-0144-B72E-D507CE102E8E}" name="year" dataDxfId="11"/>
    <tableColumn id="7" xr3:uid="{C8CF2DDF-0651-DA42-AE46-C05EF328FDF8}" name="dem_gop_total" dataDxfId="10">
      <calculatedColumnFormula>preds!$D2+preds!$E2</calculatedColumnFormula>
    </tableColumn>
    <tableColumn id="8" xr3:uid="{DF70EAAD-CF18-7F4B-B0AC-06007FA64DF3}" name="margin" dataDxfId="9" dataCellStyle="Comma">
      <calculatedColumnFormula>ABS(preds!$D2-preds!$E2)</calculatedColumnFormula>
    </tableColumn>
    <tableColumn id="9" xr3:uid="{CD210BFE-55C3-874E-9394-784E2F1B3D18}" name="perc_margin" dataDxfId="8" dataCellStyle="Percent">
      <calculatedColumnFormula>Table2[[#This Row],[margin]]/Table2[[#This Row],[dem_gop_total]]</calculatedColumnFormula>
    </tableColumn>
    <tableColumn id="10" xr3:uid="{7A5ADBD5-EB17-964F-AB7D-CEA7206E0C5E}" name="per_dem" dataDxfId="7" dataCellStyle="Percent">
      <calculatedColumnFormula>Table2[[#This Row],[dem_votes]]/Table2[[#This Row],[dem_gop_total]]</calculatedColumnFormula>
    </tableColumn>
    <tableColumn id="11" xr3:uid="{F36CBBB5-28F7-E94E-BF52-693E59DB8737}" name="per_gop" dataDxfId="6" dataCellStyle="Percent">
      <calculatedColumnFormula>Table2[[#This Row],[gop_votes]]/Table2[[#This Row],[dem_gop_total]]</calculatedColumnFormula>
    </tableColumn>
    <tableColumn id="12" xr3:uid="{146F0DD3-5F30-1D48-A150-1876EC19CA57}" name="Lat" dataDxfId="5"/>
    <tableColumn id="13" xr3:uid="{230AC1DA-6D8B-7F4F-AC0D-D932FC429033}" name="Lon" dataDxfId="4"/>
    <tableColumn id="14" xr3:uid="{BF10C67D-FA29-0B4C-B089-F608AFC110E4}" name="AvgLat" dataDxfId="3"/>
    <tableColumn id="15" xr3:uid="{B92B3C3A-3AA7-6342-A81C-84AEA8CA8DBE}" name="AvgLon" dataDxfId="2"/>
    <tableColumn id="16" xr3:uid="{85A9E998-8223-1D47-A3CA-00805CC47AA0}" name="EV" dataDxfId="1">
      <calculatedColumnFormula>VLOOKUP(Table2[[#This Row],[State]],State!A:G,7,FALSE)</calculatedColumnFormula>
    </tableColumn>
    <tableColumn id="17" xr3:uid="{C961EFC0-0001-DE41-B7C7-79440EE488E1}" name="Win" dataDxfId="0">
      <calculatedColumnFormula>VLOOKUP(Table2[[#This Row],[State]],State!A:F,6,FALSE)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43"/>
  <sheetViews>
    <sheetView workbookViewId="0">
      <selection sqref="A1:E1048576"/>
    </sheetView>
  </sheetViews>
  <sheetFormatPr baseColWidth="10" defaultColWidth="8.83203125" defaultRowHeight="15" x14ac:dyDescent="0.2"/>
  <cols>
    <col min="1" max="1" width="16.5" bestFit="1" customWidth="1"/>
    <col min="2" max="2" width="12.83203125" customWidth="1"/>
    <col min="3" max="3" width="27.6640625" bestFit="1" customWidth="1"/>
    <col min="4" max="4" width="19.5" bestFit="1" customWidth="1"/>
    <col min="5" max="5" width="16.33203125" bestFit="1" customWidth="1"/>
    <col min="6" max="6" width="10.5" customWidth="1"/>
    <col min="7" max="7" width="15.1640625" customWidth="1"/>
    <col min="8" max="8" width="11.1640625" bestFit="1" customWidth="1"/>
    <col min="9" max="9" width="13.1640625" customWidth="1"/>
    <col min="10" max="10" width="10.5" customWidth="1"/>
    <col min="11" max="11" width="9.83203125" customWidth="1"/>
    <col min="15" max="15" width="9.1640625" customWidth="1"/>
    <col min="17" max="17" width="9.6640625" bestFit="1" customWidth="1"/>
  </cols>
  <sheetData>
    <row r="1" spans="1:17" ht="16" thickBot="1" x14ac:dyDescent="0.25">
      <c r="A1" s="14" t="s">
        <v>377</v>
      </c>
      <c r="B1" s="4" t="s">
        <v>374</v>
      </c>
      <c r="C1" s="4" t="s">
        <v>378</v>
      </c>
      <c r="D1" s="4" t="s">
        <v>375</v>
      </c>
      <c r="E1" s="4" t="s">
        <v>376</v>
      </c>
      <c r="F1" s="4" t="s">
        <v>379</v>
      </c>
      <c r="G1" s="4" t="s">
        <v>380</v>
      </c>
      <c r="H1" s="4" t="s">
        <v>370</v>
      </c>
      <c r="I1" s="4" t="s">
        <v>381</v>
      </c>
      <c r="J1" s="4" t="s">
        <v>382</v>
      </c>
      <c r="K1" s="4" t="s">
        <v>383</v>
      </c>
      <c r="L1" s="4" t="s">
        <v>384</v>
      </c>
      <c r="M1" s="4" t="s">
        <v>385</v>
      </c>
      <c r="N1" s="4" t="s">
        <v>386</v>
      </c>
      <c r="O1" s="4" t="s">
        <v>387</v>
      </c>
      <c r="P1" s="4" t="s">
        <v>388</v>
      </c>
      <c r="Q1" s="4" t="s">
        <v>389</v>
      </c>
    </row>
    <row r="2" spans="1:17" ht="17" thickTop="1" thickBot="1" x14ac:dyDescent="0.25">
      <c r="A2" s="15" t="s">
        <v>317</v>
      </c>
      <c r="B2" s="5" t="s">
        <v>0</v>
      </c>
      <c r="C2" s="5" t="s">
        <v>390</v>
      </c>
      <c r="D2" s="10">
        <v>6242</v>
      </c>
      <c r="E2" s="11">
        <v>18020</v>
      </c>
      <c r="F2" s="6">
        <v>2024</v>
      </c>
      <c r="G2" s="16">
        <f>preds!$D2+preds!$E2</f>
        <v>24262</v>
      </c>
      <c r="H2" s="25">
        <f>ABS(preds!$D2-preds!$E2)</f>
        <v>11778</v>
      </c>
      <c r="I2" s="23">
        <f>Table2[[#This Row],[margin]]/Table2[[#This Row],[dem_gop_total]]</f>
        <v>0.48545049872228174</v>
      </c>
      <c r="J2" s="23">
        <f>Table2[[#This Row],[dem_votes]]/Table2[[#This Row],[dem_gop_total]]</f>
        <v>0.25727475063885913</v>
      </c>
      <c r="K2" s="23">
        <f>Table2[[#This Row],[gop_votes]]/Table2[[#This Row],[dem_gop_total]]</f>
        <v>0.74272524936114093</v>
      </c>
      <c r="L2" s="17">
        <v>-86.494164999999995</v>
      </c>
      <c r="M2" s="17">
        <v>32.500388999999998</v>
      </c>
      <c r="N2" s="17">
        <v>-86.700935388059904</v>
      </c>
      <c r="O2" s="17">
        <v>32.878325149253669</v>
      </c>
      <c r="P2" s="17">
        <f>VLOOKUP(Table2[[#This Row],[State]],State!A:G,7,FALSE)</f>
        <v>9</v>
      </c>
      <c r="Q2" s="17" t="str">
        <f>VLOOKUP(Table2[[#This Row],[State]],State!A:F,6,FALSE)</f>
        <v>Republican</v>
      </c>
    </row>
    <row r="3" spans="1:17" ht="17" thickTop="1" thickBot="1" x14ac:dyDescent="0.25">
      <c r="A3" s="7" t="s">
        <v>317</v>
      </c>
      <c r="B3" s="3" t="s">
        <v>1</v>
      </c>
      <c r="C3" s="3" t="s">
        <v>391</v>
      </c>
      <c r="D3" s="12">
        <v>24296</v>
      </c>
      <c r="E3" s="12">
        <v>84349</v>
      </c>
      <c r="F3" s="6">
        <v>2024</v>
      </c>
      <c r="G3" s="18">
        <f>preds!$D3+preds!$E3</f>
        <v>108645</v>
      </c>
      <c r="H3" s="12">
        <f>ABS(preds!$D3-preds!$E3)</f>
        <v>60053</v>
      </c>
      <c r="I3" s="24">
        <f>Table2[[#This Row],[margin]]/Table2[[#This Row],[dem_gop_total]]</f>
        <v>0.55274517925353217</v>
      </c>
      <c r="J3" s="24">
        <f>Table2[[#This Row],[dem_votes]]/Table2[[#This Row],[dem_gop_total]]</f>
        <v>0.22362741037323391</v>
      </c>
      <c r="K3" s="24">
        <f>Table2[[#This Row],[gop_votes]]/Table2[[#This Row],[dem_gop_total]]</f>
        <v>0.77637258962676603</v>
      </c>
      <c r="L3" s="3">
        <v>-87.762381000000005</v>
      </c>
      <c r="M3" s="3">
        <v>30.548922999999998</v>
      </c>
      <c r="N3" s="3">
        <v>-86.700935388059904</v>
      </c>
      <c r="O3" s="3">
        <v>32.878325149253669</v>
      </c>
      <c r="P3" s="3">
        <f>VLOOKUP(Table2[[#This Row],[State]],State!A:G,7,FALSE)</f>
        <v>9</v>
      </c>
      <c r="Q3" s="3" t="str">
        <f>VLOOKUP(Table2[[#This Row],[State]],State!A:F,6,FALSE)</f>
        <v>Republican</v>
      </c>
    </row>
    <row r="4" spans="1:17" ht="17" thickTop="1" thickBot="1" x14ac:dyDescent="0.25">
      <c r="A4" s="8" t="s">
        <v>317</v>
      </c>
      <c r="B4" s="9" t="s">
        <v>2</v>
      </c>
      <c r="C4" s="9" t="s">
        <v>392</v>
      </c>
      <c r="D4" s="13">
        <v>4648</v>
      </c>
      <c r="E4" s="13">
        <v>5210</v>
      </c>
      <c r="F4" s="6">
        <v>2024</v>
      </c>
      <c r="G4" s="18">
        <f>preds!$D4+preds!$E4</f>
        <v>9858</v>
      </c>
      <c r="H4" s="12">
        <f>ABS(preds!$D4-preds!$E4)</f>
        <v>562</v>
      </c>
      <c r="I4" s="24">
        <f>Table2[[#This Row],[margin]]/Table2[[#This Row],[dem_gop_total]]</f>
        <v>5.7009535402718602E-2</v>
      </c>
      <c r="J4" s="24">
        <f>Table2[[#This Row],[dem_votes]]/Table2[[#This Row],[dem_gop_total]]</f>
        <v>0.47149523229864071</v>
      </c>
      <c r="K4" s="24">
        <f>Table2[[#This Row],[gop_votes]]/Table2[[#This Row],[dem_gop_total]]</f>
        <v>0.52850476770135935</v>
      </c>
      <c r="L4" s="3">
        <v>-85.310038000000006</v>
      </c>
      <c r="M4" s="3">
        <v>31.844035999999999</v>
      </c>
      <c r="N4" s="3">
        <v>-86.700935388059904</v>
      </c>
      <c r="O4" s="3">
        <v>32.878325149253669</v>
      </c>
      <c r="P4" s="3">
        <f>VLOOKUP(Table2[[#This Row],[State]],State!A:G,7,FALSE)</f>
        <v>9</v>
      </c>
      <c r="Q4" s="3" t="str">
        <f>VLOOKUP(Table2[[#This Row],[State]],State!A:F,6,FALSE)</f>
        <v>Republican</v>
      </c>
    </row>
    <row r="5" spans="1:17" ht="17" thickTop="1" thickBot="1" x14ac:dyDescent="0.25">
      <c r="A5" s="7" t="s">
        <v>317</v>
      </c>
      <c r="B5" s="3" t="s">
        <v>3</v>
      </c>
      <c r="C5" s="3" t="s">
        <v>393</v>
      </c>
      <c r="D5" s="12">
        <v>2032</v>
      </c>
      <c r="E5" s="12">
        <v>6912</v>
      </c>
      <c r="F5" s="6">
        <v>2024</v>
      </c>
      <c r="G5" s="18">
        <f>preds!$D5+preds!$E5</f>
        <v>8944</v>
      </c>
      <c r="H5" s="12">
        <f>ABS(preds!$D5-preds!$E5)</f>
        <v>4880</v>
      </c>
      <c r="I5" s="24">
        <f>Table2[[#This Row],[margin]]/Table2[[#This Row],[dem_gop_total]]</f>
        <v>0.54561717352415029</v>
      </c>
      <c r="J5" s="24">
        <f>Table2[[#This Row],[dem_votes]]/Table2[[#This Row],[dem_gop_total]]</f>
        <v>0.22719141323792486</v>
      </c>
      <c r="K5" s="24">
        <f>Table2[[#This Row],[gop_votes]]/Table2[[#This Row],[dem_gop_total]]</f>
        <v>0.77280858676207509</v>
      </c>
      <c r="L5" s="3">
        <v>-87.127658999999994</v>
      </c>
      <c r="M5" s="3">
        <v>33.030920999999999</v>
      </c>
      <c r="N5" s="3">
        <v>-86.700935388059904</v>
      </c>
      <c r="O5" s="3">
        <v>32.878325149253669</v>
      </c>
      <c r="P5" s="3">
        <f>VLOOKUP(Table2[[#This Row],[State]],State!A:G,7,FALSE)</f>
        <v>9</v>
      </c>
      <c r="Q5" s="3" t="str">
        <f>VLOOKUP(Table2[[#This Row],[State]],State!A:F,6,FALSE)</f>
        <v>Republican</v>
      </c>
    </row>
    <row r="6" spans="1:17" ht="17" thickTop="1" thickBot="1" x14ac:dyDescent="0.25">
      <c r="A6" s="8" t="s">
        <v>317</v>
      </c>
      <c r="B6" s="9" t="s">
        <v>4</v>
      </c>
      <c r="C6" s="9" t="s">
        <v>394</v>
      </c>
      <c r="D6" s="13">
        <v>3253</v>
      </c>
      <c r="E6" s="13">
        <v>24373</v>
      </c>
      <c r="F6" s="6">
        <v>2024</v>
      </c>
      <c r="G6" s="18">
        <f>preds!$D6+preds!$E6</f>
        <v>27626</v>
      </c>
      <c r="H6" s="12">
        <f>ABS(preds!$D6-preds!$E6)</f>
        <v>21120</v>
      </c>
      <c r="I6" s="24">
        <f>Table2[[#This Row],[margin]]/Table2[[#This Row],[dem_gop_total]]</f>
        <v>0.76449721277057847</v>
      </c>
      <c r="J6" s="24">
        <f>Table2[[#This Row],[dem_votes]]/Table2[[#This Row],[dem_gop_total]]</f>
        <v>0.11775139361471078</v>
      </c>
      <c r="K6" s="24">
        <f>Table2[[#This Row],[gop_votes]]/Table2[[#This Row],[dem_gop_total]]</f>
        <v>0.88224860638528924</v>
      </c>
      <c r="L6" s="3">
        <v>-86.591491000000005</v>
      </c>
      <c r="M6" s="3">
        <v>33.955242999999903</v>
      </c>
      <c r="N6" s="3">
        <v>-86.700935388059904</v>
      </c>
      <c r="O6" s="3">
        <v>32.878325149253669</v>
      </c>
      <c r="P6" s="3">
        <f>VLOOKUP(Table2[[#This Row],[State]],State!A:G,7,FALSE)</f>
        <v>9</v>
      </c>
      <c r="Q6" s="3" t="str">
        <f>VLOOKUP(Table2[[#This Row],[State]],State!A:F,6,FALSE)</f>
        <v>Republican</v>
      </c>
    </row>
    <row r="7" spans="1:17" ht="17" thickTop="1" thickBot="1" x14ac:dyDescent="0.25">
      <c r="A7" s="7" t="s">
        <v>317</v>
      </c>
      <c r="B7" s="3" t="s">
        <v>5</v>
      </c>
      <c r="C7" s="3" t="s">
        <v>395</v>
      </c>
      <c r="D7" s="12">
        <v>3340</v>
      </c>
      <c r="E7" s="12">
        <v>1339</v>
      </c>
      <c r="F7" s="6">
        <v>2024</v>
      </c>
      <c r="G7" s="18">
        <f>preds!$D7+preds!$E7</f>
        <v>4679</v>
      </c>
      <c r="H7" s="12">
        <f>ABS(preds!$D7-preds!$E7)</f>
        <v>2001</v>
      </c>
      <c r="I7" s="24">
        <f>Table2[[#This Row],[margin]]/Table2[[#This Row],[dem_gop_total]]</f>
        <v>0.42765548194058561</v>
      </c>
      <c r="J7" s="24">
        <f>Table2[[#This Row],[dem_votes]]/Table2[[#This Row],[dem_gop_total]]</f>
        <v>0.71382774097029278</v>
      </c>
      <c r="K7" s="24">
        <f>Table2[[#This Row],[gop_votes]]/Table2[[#This Row],[dem_gop_total]]</f>
        <v>0.28617225902970722</v>
      </c>
      <c r="L7" s="3">
        <v>-85.701192000000006</v>
      </c>
      <c r="M7" s="3">
        <v>32.116326999999998</v>
      </c>
      <c r="N7" s="3">
        <v>-86.700935388059904</v>
      </c>
      <c r="O7" s="3">
        <v>32.878325149253669</v>
      </c>
      <c r="P7" s="3">
        <f>VLOOKUP(Table2[[#This Row],[State]],State!A:G,7,FALSE)</f>
        <v>9</v>
      </c>
      <c r="Q7" s="3" t="str">
        <f>VLOOKUP(Table2[[#This Row],[State]],State!A:F,6,FALSE)</f>
        <v>Republican</v>
      </c>
    </row>
    <row r="8" spans="1:17" ht="17" thickTop="1" thickBot="1" x14ac:dyDescent="0.25">
      <c r="A8" s="8" t="s">
        <v>317</v>
      </c>
      <c r="B8" s="9" t="s">
        <v>6</v>
      </c>
      <c r="C8" s="9" t="s">
        <v>396</v>
      </c>
      <c r="D8" s="13">
        <v>3655</v>
      </c>
      <c r="E8" s="13">
        <v>4697</v>
      </c>
      <c r="F8" s="6">
        <v>2024</v>
      </c>
      <c r="G8" s="18">
        <f>preds!$D8+preds!$E8</f>
        <v>8352</v>
      </c>
      <c r="H8" s="12">
        <f>ABS(preds!$D8-preds!$E8)</f>
        <v>1042</v>
      </c>
      <c r="I8" s="24">
        <f>Table2[[#This Row],[margin]]/Table2[[#This Row],[dem_gop_total]]</f>
        <v>0.12476053639846743</v>
      </c>
      <c r="J8" s="24">
        <f>Table2[[#This Row],[dem_votes]]/Table2[[#This Row],[dem_gop_total]]</f>
        <v>0.4376197318007663</v>
      </c>
      <c r="K8" s="24">
        <f>Table2[[#This Row],[gop_votes]]/Table2[[#This Row],[dem_gop_total]]</f>
        <v>0.5623802681992337</v>
      </c>
      <c r="L8" s="3">
        <v>-86.653549999999996</v>
      </c>
      <c r="M8" s="3">
        <v>31.773539</v>
      </c>
      <c r="N8" s="3">
        <v>-86.700935388059904</v>
      </c>
      <c r="O8" s="3">
        <v>32.878325149253669</v>
      </c>
      <c r="P8" s="3">
        <f>VLOOKUP(Table2[[#This Row],[State]],State!A:G,7,FALSE)</f>
        <v>9</v>
      </c>
      <c r="Q8" s="3" t="str">
        <f>VLOOKUP(Table2[[#This Row],[State]],State!A:F,6,FALSE)</f>
        <v>Republican</v>
      </c>
    </row>
    <row r="9" spans="1:17" ht="17" thickTop="1" thickBot="1" x14ac:dyDescent="0.25">
      <c r="A9" s="7" t="s">
        <v>317</v>
      </c>
      <c r="B9" s="3" t="s">
        <v>7</v>
      </c>
      <c r="C9" s="3" t="s">
        <v>397</v>
      </c>
      <c r="D9" s="12">
        <v>14237</v>
      </c>
      <c r="E9" s="12">
        <v>32851</v>
      </c>
      <c r="F9" s="6">
        <v>2024</v>
      </c>
      <c r="G9" s="18">
        <f>preds!$D9+preds!$E9</f>
        <v>47088</v>
      </c>
      <c r="H9" s="12">
        <f>ABS(preds!$D9-preds!$E9)</f>
        <v>18614</v>
      </c>
      <c r="I9" s="24">
        <f>Table2[[#This Row],[margin]]/Table2[[#This Row],[dem_gop_total]]</f>
        <v>0.39530241250424736</v>
      </c>
      <c r="J9" s="24">
        <f>Table2[[#This Row],[dem_votes]]/Table2[[#This Row],[dem_gop_total]]</f>
        <v>0.30234879374787632</v>
      </c>
      <c r="K9" s="24">
        <f>Table2[[#This Row],[gop_votes]]/Table2[[#This Row],[dem_gop_total]]</f>
        <v>0.69765120625212373</v>
      </c>
      <c r="L9" s="3">
        <v>-85.819441999999995</v>
      </c>
      <c r="M9" s="3">
        <v>33.725459999999998</v>
      </c>
      <c r="N9" s="3">
        <v>-86.700935388059904</v>
      </c>
      <c r="O9" s="3">
        <v>32.878325149253669</v>
      </c>
      <c r="P9" s="3">
        <f>VLOOKUP(Table2[[#This Row],[State]],State!A:G,7,FALSE)</f>
        <v>9</v>
      </c>
      <c r="Q9" s="3" t="str">
        <f>VLOOKUP(Table2[[#This Row],[State]],State!A:F,6,FALSE)</f>
        <v>Republican</v>
      </c>
    </row>
    <row r="10" spans="1:17" ht="17" thickTop="1" thickBot="1" x14ac:dyDescent="0.25">
      <c r="A10" s="8" t="s">
        <v>317</v>
      </c>
      <c r="B10" s="9" t="s">
        <v>8</v>
      </c>
      <c r="C10" s="9" t="s">
        <v>398</v>
      </c>
      <c r="D10" s="13">
        <v>5816</v>
      </c>
      <c r="E10" s="13">
        <v>7269</v>
      </c>
      <c r="F10" s="6">
        <v>2024</v>
      </c>
      <c r="G10" s="18">
        <f>preds!$D10+preds!$E10</f>
        <v>13085</v>
      </c>
      <c r="H10" s="12">
        <f>ABS(preds!$D10-preds!$E10)</f>
        <v>1453</v>
      </c>
      <c r="I10" s="24">
        <f>Table2[[#This Row],[margin]]/Table2[[#This Row],[dem_gop_total]]</f>
        <v>0.11104317921283913</v>
      </c>
      <c r="J10" s="24">
        <f>Table2[[#This Row],[dem_votes]]/Table2[[#This Row],[dem_gop_total]]</f>
        <v>0.44447841039358044</v>
      </c>
      <c r="K10" s="24">
        <f>Table2[[#This Row],[gop_votes]]/Table2[[#This Row],[dem_gop_total]]</f>
        <v>0.55552158960641962</v>
      </c>
      <c r="L10" s="3">
        <v>-85.266474000000002</v>
      </c>
      <c r="M10" s="3">
        <v>32.860439</v>
      </c>
      <c r="N10" s="3">
        <v>-86.700935388059904</v>
      </c>
      <c r="O10" s="3">
        <v>32.878325149253669</v>
      </c>
      <c r="P10" s="3">
        <f>VLOOKUP(Table2[[#This Row],[State]],State!A:G,7,FALSE)</f>
        <v>9</v>
      </c>
      <c r="Q10" s="3" t="str">
        <f>VLOOKUP(Table2[[#This Row],[State]],State!A:F,6,FALSE)</f>
        <v>Republican</v>
      </c>
    </row>
    <row r="11" spans="1:17" ht="17" thickTop="1" thickBot="1" x14ac:dyDescent="0.25">
      <c r="A11" s="7" t="s">
        <v>317</v>
      </c>
      <c r="B11" s="3" t="s">
        <v>9</v>
      </c>
      <c r="C11" s="3" t="s">
        <v>399</v>
      </c>
      <c r="D11" s="12">
        <v>2185</v>
      </c>
      <c r="E11" s="12">
        <v>10127</v>
      </c>
      <c r="F11" s="6">
        <v>2024</v>
      </c>
      <c r="G11" s="18">
        <f>preds!$D11+preds!$E11</f>
        <v>12312</v>
      </c>
      <c r="H11" s="12">
        <f>ABS(preds!$D11-preds!$E11)</f>
        <v>7942</v>
      </c>
      <c r="I11" s="24">
        <f>Table2[[#This Row],[margin]]/Table2[[#This Row],[dem_gop_total]]</f>
        <v>0.64506172839506171</v>
      </c>
      <c r="J11" s="24">
        <f>Table2[[#This Row],[dem_votes]]/Table2[[#This Row],[dem_gop_total]]</f>
        <v>0.17746913580246915</v>
      </c>
      <c r="K11" s="24">
        <f>Table2[[#This Row],[gop_votes]]/Table2[[#This Row],[dem_gop_total]]</f>
        <v>0.82253086419753085</v>
      </c>
      <c r="L11" s="3">
        <v>-85.629193999999998</v>
      </c>
      <c r="M11" s="3">
        <v>34.179333</v>
      </c>
      <c r="N11" s="3">
        <v>-86.700935388059904</v>
      </c>
      <c r="O11" s="3">
        <v>32.878325149253669</v>
      </c>
      <c r="P11" s="3">
        <f>VLOOKUP(Table2[[#This Row],[State]],State!A:G,7,FALSE)</f>
        <v>9</v>
      </c>
      <c r="Q11" s="3" t="str">
        <f>VLOOKUP(Table2[[#This Row],[State]],State!A:F,6,FALSE)</f>
        <v>Republican</v>
      </c>
    </row>
    <row r="12" spans="1:17" ht="17" thickTop="1" thickBot="1" x14ac:dyDescent="0.25">
      <c r="A12" s="8" t="s">
        <v>317</v>
      </c>
      <c r="B12" s="9" t="s">
        <v>10</v>
      </c>
      <c r="C12" s="9" t="s">
        <v>400</v>
      </c>
      <c r="D12" s="13">
        <v>3244</v>
      </c>
      <c r="E12" s="13">
        <v>15321</v>
      </c>
      <c r="F12" s="6">
        <v>2024</v>
      </c>
      <c r="G12" s="18">
        <f>preds!$D12+preds!$E12</f>
        <v>18565</v>
      </c>
      <c r="H12" s="12">
        <f>ABS(preds!$D12-preds!$E12)</f>
        <v>12077</v>
      </c>
      <c r="I12" s="24">
        <f>Table2[[#This Row],[margin]]/Table2[[#This Row],[dem_gop_total]]</f>
        <v>0.65052518179369778</v>
      </c>
      <c r="J12" s="24">
        <f>Table2[[#This Row],[dem_votes]]/Table2[[#This Row],[dem_gop_total]]</f>
        <v>0.17473740910315108</v>
      </c>
      <c r="K12" s="24">
        <f>Table2[[#This Row],[gop_votes]]/Table2[[#This Row],[dem_gop_total]]</f>
        <v>0.82526259089684895</v>
      </c>
      <c r="L12" s="3">
        <v>-86.687405999999996</v>
      </c>
      <c r="M12" s="3">
        <v>32.877547</v>
      </c>
      <c r="N12" s="3">
        <v>-86.700935388059904</v>
      </c>
      <c r="O12" s="3">
        <v>32.878325149253669</v>
      </c>
      <c r="P12" s="3">
        <f>VLOOKUP(Table2[[#This Row],[State]],State!A:G,7,FALSE)</f>
        <v>9</v>
      </c>
      <c r="Q12" s="3" t="str">
        <f>VLOOKUP(Table2[[#This Row],[State]],State!A:F,6,FALSE)</f>
        <v>Republican</v>
      </c>
    </row>
    <row r="13" spans="1:17" ht="17" thickTop="1" thickBot="1" x14ac:dyDescent="0.25">
      <c r="A13" s="7" t="s">
        <v>317</v>
      </c>
      <c r="B13" s="3" t="s">
        <v>11</v>
      </c>
      <c r="C13" s="3" t="s">
        <v>401</v>
      </c>
      <c r="D13" s="12">
        <v>3094</v>
      </c>
      <c r="E13" s="12">
        <v>3971</v>
      </c>
      <c r="F13" s="6">
        <v>2024</v>
      </c>
      <c r="G13" s="18">
        <f>preds!$D13+preds!$E13</f>
        <v>7065</v>
      </c>
      <c r="H13" s="12">
        <f>ABS(preds!$D13-preds!$E13)</f>
        <v>877</v>
      </c>
      <c r="I13" s="24">
        <f>Table2[[#This Row],[margin]]/Table2[[#This Row],[dem_gop_total]]</f>
        <v>0.12413305024769992</v>
      </c>
      <c r="J13" s="24">
        <f>Table2[[#This Row],[dem_votes]]/Table2[[#This Row],[dem_gop_total]]</f>
        <v>0.43793347487615003</v>
      </c>
      <c r="K13" s="24">
        <f>Table2[[#This Row],[gop_votes]]/Table2[[#This Row],[dem_gop_total]]</f>
        <v>0.56206652512384991</v>
      </c>
      <c r="L13" s="3">
        <v>-88.264163999999994</v>
      </c>
      <c r="M13" s="3">
        <v>32.016562</v>
      </c>
      <c r="N13" s="3">
        <v>-86.700935388059904</v>
      </c>
      <c r="O13" s="3">
        <v>32.878325149253669</v>
      </c>
      <c r="P13" s="3">
        <f>VLOOKUP(Table2[[#This Row],[State]],State!A:G,7,FALSE)</f>
        <v>9</v>
      </c>
      <c r="Q13" s="3" t="str">
        <f>VLOOKUP(Table2[[#This Row],[State]],State!A:F,6,FALSE)</f>
        <v>Republican</v>
      </c>
    </row>
    <row r="14" spans="1:17" ht="17" thickTop="1" thickBot="1" x14ac:dyDescent="0.25">
      <c r="A14" s="8" t="s">
        <v>317</v>
      </c>
      <c r="B14" s="9" t="s">
        <v>12</v>
      </c>
      <c r="C14" s="9" t="s">
        <v>402</v>
      </c>
      <c r="D14" s="13">
        <v>5436</v>
      </c>
      <c r="E14" s="13">
        <v>6886</v>
      </c>
      <c r="F14" s="6">
        <v>2024</v>
      </c>
      <c r="G14" s="18">
        <f>preds!$D14+preds!$E14</f>
        <v>12322</v>
      </c>
      <c r="H14" s="12">
        <f>ABS(preds!$D14-preds!$E14)</f>
        <v>1450</v>
      </c>
      <c r="I14" s="24">
        <f>Table2[[#This Row],[margin]]/Table2[[#This Row],[dem_gop_total]]</f>
        <v>0.11767570199642916</v>
      </c>
      <c r="J14" s="24">
        <f>Table2[[#This Row],[dem_votes]]/Table2[[#This Row],[dem_gop_total]]</f>
        <v>0.44116214900178541</v>
      </c>
      <c r="K14" s="24">
        <f>Table2[[#This Row],[gop_votes]]/Table2[[#This Row],[dem_gop_total]]</f>
        <v>0.55883785099821459</v>
      </c>
      <c r="L14" s="3">
        <v>-87.815673000000004</v>
      </c>
      <c r="M14" s="3">
        <v>31.685684999999999</v>
      </c>
      <c r="N14" s="3">
        <v>-86.700935388059904</v>
      </c>
      <c r="O14" s="3">
        <v>32.878325149253669</v>
      </c>
      <c r="P14" s="3">
        <f>VLOOKUP(Table2[[#This Row],[State]],State!A:G,7,FALSE)</f>
        <v>9</v>
      </c>
      <c r="Q14" s="3" t="str">
        <f>VLOOKUP(Table2[[#This Row],[State]],State!A:F,6,FALSE)</f>
        <v>Republican</v>
      </c>
    </row>
    <row r="15" spans="1:17" ht="17" thickTop="1" thickBot="1" x14ac:dyDescent="0.25">
      <c r="A15" s="7" t="s">
        <v>317</v>
      </c>
      <c r="B15" s="3" t="s">
        <v>13</v>
      </c>
      <c r="C15" s="3" t="s">
        <v>403</v>
      </c>
      <c r="D15" s="12">
        <v>1539</v>
      </c>
      <c r="E15" s="12">
        <v>4996</v>
      </c>
      <c r="F15" s="6">
        <v>2024</v>
      </c>
      <c r="G15" s="18">
        <f>preds!$D15+preds!$E15</f>
        <v>6535</v>
      </c>
      <c r="H15" s="12">
        <f>ABS(preds!$D15-preds!$E15)</f>
        <v>3457</v>
      </c>
      <c r="I15" s="24">
        <f>Table2[[#This Row],[margin]]/Table2[[#This Row],[dem_gop_total]]</f>
        <v>0.52899770466717677</v>
      </c>
      <c r="J15" s="24">
        <f>Table2[[#This Row],[dem_votes]]/Table2[[#This Row],[dem_gop_total]]</f>
        <v>0.23550114766641164</v>
      </c>
      <c r="K15" s="24">
        <f>Table2[[#This Row],[gop_votes]]/Table2[[#This Row],[dem_gop_total]]</f>
        <v>0.76449885233358839</v>
      </c>
      <c r="L15" s="3">
        <v>-85.820227000000003</v>
      </c>
      <c r="M15" s="3">
        <v>33.272412000000003</v>
      </c>
      <c r="N15" s="3">
        <v>-86.700935388059904</v>
      </c>
      <c r="O15" s="3">
        <v>32.878325149253669</v>
      </c>
      <c r="P15" s="3">
        <f>VLOOKUP(Table2[[#This Row],[State]],State!A:G,7,FALSE)</f>
        <v>9</v>
      </c>
      <c r="Q15" s="3" t="str">
        <f>VLOOKUP(Table2[[#This Row],[State]],State!A:F,6,FALSE)</f>
        <v>Republican</v>
      </c>
    </row>
    <row r="16" spans="1:17" ht="17" thickTop="1" thickBot="1" x14ac:dyDescent="0.25">
      <c r="A16" s="8" t="s">
        <v>317</v>
      </c>
      <c r="B16" s="9" t="s">
        <v>14</v>
      </c>
      <c r="C16" s="9" t="s">
        <v>404</v>
      </c>
      <c r="D16" s="13">
        <v>1018</v>
      </c>
      <c r="E16" s="13">
        <v>5856</v>
      </c>
      <c r="F16" s="6">
        <v>2024</v>
      </c>
      <c r="G16" s="18">
        <f>preds!$D16+preds!$E16</f>
        <v>6874</v>
      </c>
      <c r="H16" s="12">
        <f>ABS(preds!$D16-preds!$E16)</f>
        <v>4838</v>
      </c>
      <c r="I16" s="24">
        <f>Table2[[#This Row],[margin]]/Table2[[#This Row],[dem_gop_total]]</f>
        <v>0.70381146348559787</v>
      </c>
      <c r="J16" s="24">
        <f>Table2[[#This Row],[dem_votes]]/Table2[[#This Row],[dem_gop_total]]</f>
        <v>0.14809426825720104</v>
      </c>
      <c r="K16" s="24">
        <f>Table2[[#This Row],[gop_votes]]/Table2[[#This Row],[dem_gop_total]]</f>
        <v>0.85190573174279893</v>
      </c>
      <c r="L16" s="3">
        <v>-85.494315</v>
      </c>
      <c r="M16" s="3">
        <v>33.629770000000001</v>
      </c>
      <c r="N16" s="3">
        <v>-86.700935388059904</v>
      </c>
      <c r="O16" s="3">
        <v>32.878325149253669</v>
      </c>
      <c r="P16" s="3">
        <f>VLOOKUP(Table2[[#This Row],[State]],State!A:G,7,FALSE)</f>
        <v>9</v>
      </c>
      <c r="Q16" s="3" t="str">
        <f>VLOOKUP(Table2[[#This Row],[State]],State!A:F,6,FALSE)</f>
        <v>Republican</v>
      </c>
    </row>
    <row r="17" spans="1:17" ht="17" thickTop="1" thickBot="1" x14ac:dyDescent="0.25">
      <c r="A17" s="7" t="s">
        <v>317</v>
      </c>
      <c r="B17" s="3" t="s">
        <v>15</v>
      </c>
      <c r="C17" s="3" t="s">
        <v>405</v>
      </c>
      <c r="D17" s="12">
        <v>4751</v>
      </c>
      <c r="E17" s="12">
        <v>15737</v>
      </c>
      <c r="F17" s="6">
        <v>2024</v>
      </c>
      <c r="G17" s="18">
        <f>preds!$D17+preds!$E17</f>
        <v>20488</v>
      </c>
      <c r="H17" s="12">
        <f>ABS(preds!$D17-preds!$E17)</f>
        <v>10986</v>
      </c>
      <c r="I17" s="24">
        <f>Table2[[#This Row],[margin]]/Table2[[#This Row],[dem_gop_total]]</f>
        <v>0.53621632174931666</v>
      </c>
      <c r="J17" s="24">
        <f>Table2[[#This Row],[dem_votes]]/Table2[[#This Row],[dem_gop_total]]</f>
        <v>0.23189183912534167</v>
      </c>
      <c r="K17" s="24">
        <f>Table2[[#This Row],[gop_votes]]/Table2[[#This Row],[dem_gop_total]]</f>
        <v>0.76810816087465839</v>
      </c>
      <c r="L17" s="3">
        <v>-85.904714999999996</v>
      </c>
      <c r="M17" s="3">
        <v>31.354433</v>
      </c>
      <c r="N17" s="3">
        <v>-86.700935388059904</v>
      </c>
      <c r="O17" s="3">
        <v>32.878325149253669</v>
      </c>
      <c r="P17" s="3">
        <f>VLOOKUP(Table2[[#This Row],[State]],State!A:G,7,FALSE)</f>
        <v>9</v>
      </c>
      <c r="Q17" s="3" t="str">
        <f>VLOOKUP(Table2[[#This Row],[State]],State!A:F,6,FALSE)</f>
        <v>Republican</v>
      </c>
    </row>
    <row r="18" spans="1:17" ht="17" thickTop="1" thickBot="1" x14ac:dyDescent="0.25">
      <c r="A18" s="8" t="s">
        <v>317</v>
      </c>
      <c r="B18" s="9" t="s">
        <v>16</v>
      </c>
      <c r="C18" s="9" t="s">
        <v>406</v>
      </c>
      <c r="D18" s="13">
        <v>8761</v>
      </c>
      <c r="E18" s="13">
        <v>17063</v>
      </c>
      <c r="F18" s="6">
        <v>2024</v>
      </c>
      <c r="G18" s="18">
        <f>preds!$D18+preds!$E18</f>
        <v>25824</v>
      </c>
      <c r="H18" s="12">
        <f>ABS(preds!$D18-preds!$E18)</f>
        <v>8302</v>
      </c>
      <c r="I18" s="24">
        <f>Table2[[#This Row],[margin]]/Table2[[#This Row],[dem_gop_total]]</f>
        <v>0.3214838909541512</v>
      </c>
      <c r="J18" s="24">
        <f>Table2[[#This Row],[dem_votes]]/Table2[[#This Row],[dem_gop_total]]</f>
        <v>0.3392580545229244</v>
      </c>
      <c r="K18" s="24">
        <f>Table2[[#This Row],[gop_votes]]/Table2[[#This Row],[dem_gop_total]]</f>
        <v>0.66074194547707554</v>
      </c>
      <c r="L18" s="3">
        <v>-87.685151000000005</v>
      </c>
      <c r="M18" s="3">
        <v>34.723385</v>
      </c>
      <c r="N18" s="3">
        <v>-86.700935388059904</v>
      </c>
      <c r="O18" s="3">
        <v>32.878325149253669</v>
      </c>
      <c r="P18" s="3">
        <f>VLOOKUP(Table2[[#This Row],[State]],State!A:G,7,FALSE)</f>
        <v>9</v>
      </c>
      <c r="Q18" s="3" t="str">
        <f>VLOOKUP(Table2[[#This Row],[State]],State!A:F,6,FALSE)</f>
        <v>Republican</v>
      </c>
    </row>
    <row r="19" spans="1:17" ht="17" thickTop="1" thickBot="1" x14ac:dyDescent="0.25">
      <c r="A19" s="7" t="s">
        <v>317</v>
      </c>
      <c r="B19" s="3" t="s">
        <v>17</v>
      </c>
      <c r="C19" s="3" t="s">
        <v>407</v>
      </c>
      <c r="D19" s="12">
        <v>2814</v>
      </c>
      <c r="E19" s="12">
        <v>2429</v>
      </c>
      <c r="F19" s="6">
        <v>2024</v>
      </c>
      <c r="G19" s="18">
        <f>preds!$D19+preds!$E19</f>
        <v>5243</v>
      </c>
      <c r="H19" s="12">
        <f>ABS(preds!$D19-preds!$E19)</f>
        <v>385</v>
      </c>
      <c r="I19" s="24">
        <f>Table2[[#This Row],[margin]]/Table2[[#This Row],[dem_gop_total]]</f>
        <v>7.3431241655540727E-2</v>
      </c>
      <c r="J19" s="24">
        <f>Table2[[#This Row],[dem_votes]]/Table2[[#This Row],[dem_gop_total]]</f>
        <v>0.53671562082777036</v>
      </c>
      <c r="K19" s="24">
        <f>Table2[[#This Row],[gop_votes]]/Table2[[#This Row],[dem_gop_total]]</f>
        <v>0.46328437917222964</v>
      </c>
      <c r="L19" s="3">
        <v>-86.996482999999998</v>
      </c>
      <c r="M19" s="3">
        <v>31.418673999999999</v>
      </c>
      <c r="N19" s="3">
        <v>-86.700935388059904</v>
      </c>
      <c r="O19" s="3">
        <v>32.878325149253669</v>
      </c>
      <c r="P19" s="3">
        <f>VLOOKUP(Table2[[#This Row],[State]],State!A:G,7,FALSE)</f>
        <v>9</v>
      </c>
      <c r="Q19" s="3" t="str">
        <f>VLOOKUP(Table2[[#This Row],[State]],State!A:F,6,FALSE)</f>
        <v>Republican</v>
      </c>
    </row>
    <row r="20" spans="1:17" ht="17" thickTop="1" thickBot="1" x14ac:dyDescent="0.25">
      <c r="A20" s="8" t="s">
        <v>317</v>
      </c>
      <c r="B20" s="9" t="s">
        <v>18</v>
      </c>
      <c r="C20" s="9" t="s">
        <v>408</v>
      </c>
      <c r="D20" s="13">
        <v>1784</v>
      </c>
      <c r="E20" s="13">
        <v>3130</v>
      </c>
      <c r="F20" s="6">
        <v>2024</v>
      </c>
      <c r="G20" s="18">
        <f>preds!$D20+preds!$E20</f>
        <v>4914</v>
      </c>
      <c r="H20" s="12">
        <f>ABS(preds!$D20-preds!$E20)</f>
        <v>1346</v>
      </c>
      <c r="I20" s="24">
        <f>Table2[[#This Row],[margin]]/Table2[[#This Row],[dem_gop_total]]</f>
        <v>0.2739112739112739</v>
      </c>
      <c r="J20" s="24">
        <f>Table2[[#This Row],[dem_votes]]/Table2[[#This Row],[dem_gop_total]]</f>
        <v>0.36304436304436305</v>
      </c>
      <c r="K20" s="24">
        <f>Table2[[#This Row],[gop_votes]]/Table2[[#This Row],[dem_gop_total]]</f>
        <v>0.63695563695563695</v>
      </c>
      <c r="L20" s="3">
        <v>-86.155034999999998</v>
      </c>
      <c r="M20" s="3">
        <v>32.975932</v>
      </c>
      <c r="N20" s="3">
        <v>-86.700935388059904</v>
      </c>
      <c r="O20" s="3">
        <v>32.878325149253669</v>
      </c>
      <c r="P20" s="3">
        <f>VLOOKUP(Table2[[#This Row],[State]],State!A:G,7,FALSE)</f>
        <v>9</v>
      </c>
      <c r="Q20" s="3" t="str">
        <f>VLOOKUP(Table2[[#This Row],[State]],State!A:F,6,FALSE)</f>
        <v>Republican</v>
      </c>
    </row>
    <row r="21" spans="1:17" ht="17" thickTop="1" thickBot="1" x14ac:dyDescent="0.25">
      <c r="A21" s="7" t="s">
        <v>317</v>
      </c>
      <c r="B21" s="3" t="s">
        <v>19</v>
      </c>
      <c r="C21" s="3" t="s">
        <v>409</v>
      </c>
      <c r="D21" s="12">
        <v>3435</v>
      </c>
      <c r="E21" s="12">
        <v>12675</v>
      </c>
      <c r="F21" s="6">
        <v>2024</v>
      </c>
      <c r="G21" s="18">
        <f>preds!$D21+preds!$E21</f>
        <v>16110</v>
      </c>
      <c r="H21" s="12">
        <f>ABS(preds!$D21-preds!$E21)</f>
        <v>9240</v>
      </c>
      <c r="I21" s="24">
        <f>Table2[[#This Row],[margin]]/Table2[[#This Row],[dem_gop_total]]</f>
        <v>0.57355679702048412</v>
      </c>
      <c r="J21" s="24">
        <f>Table2[[#This Row],[dem_votes]]/Table2[[#This Row],[dem_gop_total]]</f>
        <v>0.21322160148975791</v>
      </c>
      <c r="K21" s="24">
        <f>Table2[[#This Row],[gop_votes]]/Table2[[#This Row],[dem_gop_total]]</f>
        <v>0.78677839851024212</v>
      </c>
      <c r="L21" s="3">
        <v>-86.410955000000001</v>
      </c>
      <c r="M21" s="3">
        <v>31.282449</v>
      </c>
      <c r="N21" s="3">
        <v>-86.700935388059904</v>
      </c>
      <c r="O21" s="3">
        <v>32.878325149253669</v>
      </c>
      <c r="P21" s="3">
        <f>VLOOKUP(Table2[[#This Row],[State]],State!A:G,7,FALSE)</f>
        <v>9</v>
      </c>
      <c r="Q21" s="3" t="str">
        <f>VLOOKUP(Table2[[#This Row],[State]],State!A:F,6,FALSE)</f>
        <v>Republican</v>
      </c>
    </row>
    <row r="22" spans="1:17" ht="17" thickTop="1" thickBot="1" x14ac:dyDescent="0.25">
      <c r="A22" s="8" t="s">
        <v>317</v>
      </c>
      <c r="B22" s="9" t="s">
        <v>20</v>
      </c>
      <c r="C22" s="9" t="s">
        <v>410</v>
      </c>
      <c r="D22" s="13">
        <v>1944</v>
      </c>
      <c r="E22" s="13">
        <v>4205</v>
      </c>
      <c r="F22" s="6">
        <v>2024</v>
      </c>
      <c r="G22" s="18">
        <f>preds!$D22+preds!$E22</f>
        <v>6149</v>
      </c>
      <c r="H22" s="12">
        <f>ABS(preds!$D22-preds!$E22)</f>
        <v>2261</v>
      </c>
      <c r="I22" s="24">
        <f>Table2[[#This Row],[margin]]/Table2[[#This Row],[dem_gop_total]]</f>
        <v>0.36770206537648398</v>
      </c>
      <c r="J22" s="24">
        <f>Table2[[#This Row],[dem_votes]]/Table2[[#This Row],[dem_gop_total]]</f>
        <v>0.31614896731175801</v>
      </c>
      <c r="K22" s="24">
        <f>Table2[[#This Row],[gop_votes]]/Table2[[#This Row],[dem_gop_total]]</f>
        <v>0.68385103268824199</v>
      </c>
      <c r="L22" s="3">
        <v>-86.297079999999994</v>
      </c>
      <c r="M22" s="3">
        <v>31.743486999999998</v>
      </c>
      <c r="N22" s="3">
        <v>-86.700935388059904</v>
      </c>
      <c r="O22" s="3">
        <v>32.878325149253669</v>
      </c>
      <c r="P22" s="3">
        <f>VLOOKUP(Table2[[#This Row],[State]],State!A:G,7,FALSE)</f>
        <v>9</v>
      </c>
      <c r="Q22" s="3" t="str">
        <f>VLOOKUP(Table2[[#This Row],[State]],State!A:F,6,FALSE)</f>
        <v>Republican</v>
      </c>
    </row>
    <row r="23" spans="1:17" ht="17" thickTop="1" thickBot="1" x14ac:dyDescent="0.25">
      <c r="A23" s="7" t="s">
        <v>317</v>
      </c>
      <c r="B23" s="3" t="s">
        <v>21</v>
      </c>
      <c r="C23" s="3" t="s">
        <v>411</v>
      </c>
      <c r="D23" s="12">
        <v>5793</v>
      </c>
      <c r="E23" s="12">
        <v>35503</v>
      </c>
      <c r="F23" s="6">
        <v>2024</v>
      </c>
      <c r="G23" s="18">
        <f>preds!$D23+preds!$E23</f>
        <v>41296</v>
      </c>
      <c r="H23" s="12">
        <f>ABS(preds!$D23-preds!$E23)</f>
        <v>29710</v>
      </c>
      <c r="I23" s="24">
        <f>Table2[[#This Row],[margin]]/Table2[[#This Row],[dem_gop_total]]</f>
        <v>0.71944013948082142</v>
      </c>
      <c r="J23" s="24">
        <f>Table2[[#This Row],[dem_votes]]/Table2[[#This Row],[dem_gop_total]]</f>
        <v>0.14027993025958932</v>
      </c>
      <c r="K23" s="24">
        <f>Table2[[#This Row],[gop_votes]]/Table2[[#This Row],[dem_gop_total]]</f>
        <v>0.85972006974041071</v>
      </c>
      <c r="L23" s="3">
        <v>-86.831858999999994</v>
      </c>
      <c r="M23" s="3">
        <v>34.162362000000002</v>
      </c>
      <c r="N23" s="3">
        <v>-86.700935388059904</v>
      </c>
      <c r="O23" s="3">
        <v>32.878325149253669</v>
      </c>
      <c r="P23" s="3">
        <f>VLOOKUP(Table2[[#This Row],[State]],State!A:G,7,FALSE)</f>
        <v>9</v>
      </c>
      <c r="Q23" s="3" t="str">
        <f>VLOOKUP(Table2[[#This Row],[State]],State!A:F,6,FALSE)</f>
        <v>Republican</v>
      </c>
    </row>
    <row r="24" spans="1:17" ht="17" thickTop="1" thickBot="1" x14ac:dyDescent="0.25">
      <c r="A24" s="8" t="s">
        <v>317</v>
      </c>
      <c r="B24" s="9" t="s">
        <v>22</v>
      </c>
      <c r="C24" s="9" t="s">
        <v>412</v>
      </c>
      <c r="D24" s="13">
        <v>4672</v>
      </c>
      <c r="E24" s="13">
        <v>13530</v>
      </c>
      <c r="F24" s="6">
        <v>2024</v>
      </c>
      <c r="G24" s="18">
        <f>preds!$D24+preds!$E24</f>
        <v>18202</v>
      </c>
      <c r="H24" s="12">
        <f>ABS(preds!$D24-preds!$E24)</f>
        <v>8858</v>
      </c>
      <c r="I24" s="24">
        <f>Table2[[#This Row],[margin]]/Table2[[#This Row],[dem_gop_total]]</f>
        <v>0.48664981870124163</v>
      </c>
      <c r="J24" s="24">
        <f>Table2[[#This Row],[dem_votes]]/Table2[[#This Row],[dem_gop_total]]</f>
        <v>0.25667509064937921</v>
      </c>
      <c r="K24" s="24">
        <f>Table2[[#This Row],[gop_votes]]/Table2[[#This Row],[dem_gop_total]]</f>
        <v>0.74332490935062079</v>
      </c>
      <c r="L24" s="3">
        <v>-85.641268999999994</v>
      </c>
      <c r="M24" s="3">
        <v>31.383346</v>
      </c>
      <c r="N24" s="3">
        <v>-86.700935388059904</v>
      </c>
      <c r="O24" s="3">
        <v>32.878325149253669</v>
      </c>
      <c r="P24" s="3">
        <f>VLOOKUP(Table2[[#This Row],[State]],State!A:G,7,FALSE)</f>
        <v>9</v>
      </c>
      <c r="Q24" s="3" t="str">
        <f>VLOOKUP(Table2[[#This Row],[State]],State!A:F,6,FALSE)</f>
        <v>Republican</v>
      </c>
    </row>
    <row r="25" spans="1:17" ht="17" thickTop="1" thickBot="1" x14ac:dyDescent="0.25">
      <c r="A25" s="7" t="s">
        <v>317</v>
      </c>
      <c r="B25" s="3" t="s">
        <v>23</v>
      </c>
      <c r="C25" s="3" t="s">
        <v>413</v>
      </c>
      <c r="D25" s="12">
        <v>12029</v>
      </c>
      <c r="E25" s="12">
        <v>6519</v>
      </c>
      <c r="F25" s="6">
        <v>2024</v>
      </c>
      <c r="G25" s="18">
        <f>preds!$D25+preds!$E25</f>
        <v>18548</v>
      </c>
      <c r="H25" s="12">
        <f>ABS(preds!$D25-preds!$E25)</f>
        <v>5510</v>
      </c>
      <c r="I25" s="24">
        <f>Table2[[#This Row],[margin]]/Table2[[#This Row],[dem_gop_total]]</f>
        <v>0.29706706922579251</v>
      </c>
      <c r="J25" s="24">
        <f>Table2[[#This Row],[dem_votes]]/Table2[[#This Row],[dem_gop_total]]</f>
        <v>0.64853353461289631</v>
      </c>
      <c r="K25" s="24">
        <f>Table2[[#This Row],[gop_votes]]/Table2[[#This Row],[dem_gop_total]]</f>
        <v>0.35146646538710374</v>
      </c>
      <c r="L25" s="3">
        <v>-87.034954999999997</v>
      </c>
      <c r="M25" s="3">
        <v>32.408814999999997</v>
      </c>
      <c r="N25" s="3">
        <v>-86.700935388059904</v>
      </c>
      <c r="O25" s="3">
        <v>32.878325149253669</v>
      </c>
      <c r="P25" s="3">
        <f>VLOOKUP(Table2[[#This Row],[State]],State!A:G,7,FALSE)</f>
        <v>9</v>
      </c>
      <c r="Q25" s="3" t="str">
        <f>VLOOKUP(Table2[[#This Row],[State]],State!A:F,6,FALSE)</f>
        <v>Republican</v>
      </c>
    </row>
    <row r="26" spans="1:17" ht="17" thickTop="1" thickBot="1" x14ac:dyDescent="0.25">
      <c r="A26" s="8" t="s">
        <v>317</v>
      </c>
      <c r="B26" s="9" t="s">
        <v>24</v>
      </c>
      <c r="C26" s="9" t="s">
        <v>414</v>
      </c>
      <c r="D26" s="13">
        <v>5225</v>
      </c>
      <c r="E26" s="13">
        <v>24356</v>
      </c>
      <c r="F26" s="6">
        <v>2024</v>
      </c>
      <c r="G26" s="18">
        <f>preds!$D26+preds!$E26</f>
        <v>29581</v>
      </c>
      <c r="H26" s="12">
        <f>ABS(preds!$D26-preds!$E26)</f>
        <v>19131</v>
      </c>
      <c r="I26" s="24">
        <f>Table2[[#This Row],[margin]]/Table2[[#This Row],[dem_gop_total]]</f>
        <v>0.64673270004394712</v>
      </c>
      <c r="J26" s="24">
        <f>Table2[[#This Row],[dem_votes]]/Table2[[#This Row],[dem_gop_total]]</f>
        <v>0.17663364997802644</v>
      </c>
      <c r="K26" s="24">
        <f>Table2[[#This Row],[gop_votes]]/Table2[[#This Row],[dem_gop_total]]</f>
        <v>0.82336635002197356</v>
      </c>
      <c r="L26" s="3">
        <v>-85.817207999999994</v>
      </c>
      <c r="M26" s="3">
        <v>34.455109999999998</v>
      </c>
      <c r="N26" s="3">
        <v>-86.700935388059904</v>
      </c>
      <c r="O26" s="3">
        <v>32.878325149253669</v>
      </c>
      <c r="P26" s="3">
        <f>VLOOKUP(Table2[[#This Row],[State]],State!A:G,7,FALSE)</f>
        <v>9</v>
      </c>
      <c r="Q26" s="3" t="str">
        <f>VLOOKUP(Table2[[#This Row],[State]],State!A:F,6,FALSE)</f>
        <v>Republican</v>
      </c>
    </row>
    <row r="27" spans="1:17" ht="17" thickTop="1" thickBot="1" x14ac:dyDescent="0.25">
      <c r="A27" s="7" t="s">
        <v>317</v>
      </c>
      <c r="B27" s="3" t="s">
        <v>25</v>
      </c>
      <c r="C27" s="3" t="s">
        <v>415</v>
      </c>
      <c r="D27" s="12">
        <v>9391</v>
      </c>
      <c r="E27" s="12">
        <v>29344</v>
      </c>
      <c r="F27" s="6">
        <v>2024</v>
      </c>
      <c r="G27" s="18">
        <f>preds!$D27+preds!$E27</f>
        <v>38735</v>
      </c>
      <c r="H27" s="12">
        <f>ABS(preds!$D27-preds!$E27)</f>
        <v>19953</v>
      </c>
      <c r="I27" s="24">
        <f>Table2[[#This Row],[margin]]/Table2[[#This Row],[dem_gop_total]]</f>
        <v>0.51511552859171295</v>
      </c>
      <c r="J27" s="24">
        <f>Table2[[#This Row],[dem_votes]]/Table2[[#This Row],[dem_gop_total]]</f>
        <v>0.24244223570414353</v>
      </c>
      <c r="K27" s="24">
        <f>Table2[[#This Row],[gop_votes]]/Table2[[#This Row],[dem_gop_total]]</f>
        <v>0.75755776429585642</v>
      </c>
      <c r="L27" s="3">
        <v>-86.225646999999995</v>
      </c>
      <c r="M27" s="3">
        <v>32.559652</v>
      </c>
      <c r="N27" s="3">
        <v>-86.700935388059904</v>
      </c>
      <c r="O27" s="3">
        <v>32.878325149253669</v>
      </c>
      <c r="P27" s="3">
        <f>VLOOKUP(Table2[[#This Row],[State]],State!A:G,7,FALSE)</f>
        <v>9</v>
      </c>
      <c r="Q27" s="3" t="str">
        <f>VLOOKUP(Table2[[#This Row],[State]],State!A:F,6,FALSE)</f>
        <v>Republican</v>
      </c>
    </row>
    <row r="28" spans="1:17" ht="17" thickTop="1" thickBot="1" x14ac:dyDescent="0.25">
      <c r="A28" s="8" t="s">
        <v>317</v>
      </c>
      <c r="B28" s="9" t="s">
        <v>26</v>
      </c>
      <c r="C28" s="9" t="s">
        <v>416</v>
      </c>
      <c r="D28" s="13">
        <v>4396</v>
      </c>
      <c r="E28" s="13">
        <v>9553</v>
      </c>
      <c r="F28" s="6">
        <v>2024</v>
      </c>
      <c r="G28" s="18">
        <f>preds!$D28+preds!$E28</f>
        <v>13949</v>
      </c>
      <c r="H28" s="12">
        <f>ABS(preds!$D28-preds!$E28)</f>
        <v>5157</v>
      </c>
      <c r="I28" s="24">
        <f>Table2[[#This Row],[margin]]/Table2[[#This Row],[dem_gop_total]]</f>
        <v>0.36970392142805936</v>
      </c>
      <c r="J28" s="24">
        <f>Table2[[#This Row],[dem_votes]]/Table2[[#This Row],[dem_gop_total]]</f>
        <v>0.31514803928597029</v>
      </c>
      <c r="K28" s="24">
        <f>Table2[[#This Row],[gop_votes]]/Table2[[#This Row],[dem_gop_total]]</f>
        <v>0.68485196071402965</v>
      </c>
      <c r="L28" s="3">
        <v>-87.282053000000005</v>
      </c>
      <c r="M28" s="3">
        <v>31.088736999999998</v>
      </c>
      <c r="N28" s="3">
        <v>-86.700935388059904</v>
      </c>
      <c r="O28" s="3">
        <v>32.878325149253669</v>
      </c>
      <c r="P28" s="3">
        <f>VLOOKUP(Table2[[#This Row],[State]],State!A:G,7,FALSE)</f>
        <v>9</v>
      </c>
      <c r="Q28" s="3" t="str">
        <f>VLOOKUP(Table2[[#This Row],[State]],State!A:F,6,FALSE)</f>
        <v>Republican</v>
      </c>
    </row>
    <row r="29" spans="1:17" ht="17" thickTop="1" thickBot="1" x14ac:dyDescent="0.25">
      <c r="A29" s="7" t="s">
        <v>317</v>
      </c>
      <c r="B29" s="3" t="s">
        <v>27</v>
      </c>
      <c r="C29" s="3" t="s">
        <v>417</v>
      </c>
      <c r="D29" s="12">
        <v>13106</v>
      </c>
      <c r="E29" s="12">
        <v>32496</v>
      </c>
      <c r="F29" s="6">
        <v>2024</v>
      </c>
      <c r="G29" s="18">
        <f>preds!$D29+preds!$E29</f>
        <v>45602</v>
      </c>
      <c r="H29" s="12">
        <f>ABS(preds!$D29-preds!$E29)</f>
        <v>19390</v>
      </c>
      <c r="I29" s="24">
        <f>Table2[[#This Row],[margin]]/Table2[[#This Row],[dem_gop_total]]</f>
        <v>0.42520064909433797</v>
      </c>
      <c r="J29" s="24">
        <f>Table2[[#This Row],[dem_votes]]/Table2[[#This Row],[dem_gop_total]]</f>
        <v>0.28739967545283102</v>
      </c>
      <c r="K29" s="24">
        <f>Table2[[#This Row],[gop_votes]]/Table2[[#This Row],[dem_gop_total]]</f>
        <v>0.71260032454716893</v>
      </c>
      <c r="L29" s="3">
        <v>-86.025392999999994</v>
      </c>
      <c r="M29" s="3">
        <v>34.013692999999897</v>
      </c>
      <c r="N29" s="3">
        <v>-86.700935388059904</v>
      </c>
      <c r="O29" s="3">
        <v>32.878325149253669</v>
      </c>
      <c r="P29" s="3">
        <f>VLOOKUP(Table2[[#This Row],[State]],State!A:G,7,FALSE)</f>
        <v>9</v>
      </c>
      <c r="Q29" s="3" t="str">
        <f>VLOOKUP(Table2[[#This Row],[State]],State!A:F,6,FALSE)</f>
        <v>Republican</v>
      </c>
    </row>
    <row r="30" spans="1:17" ht="17" thickTop="1" thickBot="1" x14ac:dyDescent="0.25">
      <c r="A30" s="8" t="s">
        <v>317</v>
      </c>
      <c r="B30" s="9" t="s">
        <v>28</v>
      </c>
      <c r="C30" s="9" t="s">
        <v>418</v>
      </c>
      <c r="D30" s="13">
        <v>1849</v>
      </c>
      <c r="E30" s="13">
        <v>6587</v>
      </c>
      <c r="F30" s="6">
        <v>2024</v>
      </c>
      <c r="G30" s="18">
        <f>preds!$D30+preds!$E30</f>
        <v>8436</v>
      </c>
      <c r="H30" s="12">
        <f>ABS(preds!$D30-preds!$E30)</f>
        <v>4738</v>
      </c>
      <c r="I30" s="24">
        <f>Table2[[#This Row],[margin]]/Table2[[#This Row],[dem_gop_total]]</f>
        <v>0.56164058795637739</v>
      </c>
      <c r="J30" s="24">
        <f>Table2[[#This Row],[dem_votes]]/Table2[[#This Row],[dem_gop_total]]</f>
        <v>0.21917970602181128</v>
      </c>
      <c r="K30" s="24">
        <f>Table2[[#This Row],[gop_votes]]/Table2[[#This Row],[dem_gop_total]]</f>
        <v>0.78082029397818875</v>
      </c>
      <c r="L30" s="3">
        <v>-87.770354999999995</v>
      </c>
      <c r="M30" s="3">
        <v>33.726421999999999</v>
      </c>
      <c r="N30" s="3">
        <v>-86.700935388059904</v>
      </c>
      <c r="O30" s="3">
        <v>32.878325149253669</v>
      </c>
      <c r="P30" s="3">
        <f>VLOOKUP(Table2[[#This Row],[State]],State!A:G,7,FALSE)</f>
        <v>9</v>
      </c>
      <c r="Q30" s="3" t="str">
        <f>VLOOKUP(Table2[[#This Row],[State]],State!A:F,6,FALSE)</f>
        <v>Republican</v>
      </c>
    </row>
    <row r="31" spans="1:17" ht="17" thickTop="1" thickBot="1" x14ac:dyDescent="0.25">
      <c r="A31" s="7" t="s">
        <v>317</v>
      </c>
      <c r="B31" s="3" t="s">
        <v>29</v>
      </c>
      <c r="C31" s="3" t="s">
        <v>419</v>
      </c>
      <c r="D31" s="12">
        <v>2835</v>
      </c>
      <c r="E31" s="12">
        <v>9605</v>
      </c>
      <c r="F31" s="6">
        <v>2024</v>
      </c>
      <c r="G31" s="18">
        <f>preds!$D31+preds!$E31</f>
        <v>12440</v>
      </c>
      <c r="H31" s="12">
        <f>ABS(preds!$D31-preds!$E31)</f>
        <v>6770</v>
      </c>
      <c r="I31" s="24">
        <f>Table2[[#This Row],[margin]]/Table2[[#This Row],[dem_gop_total]]</f>
        <v>0.54421221864951763</v>
      </c>
      <c r="J31" s="24">
        <f>Table2[[#This Row],[dem_votes]]/Table2[[#This Row],[dem_gop_total]]</f>
        <v>0.22789389067524116</v>
      </c>
      <c r="K31" s="24">
        <f>Table2[[#This Row],[gop_votes]]/Table2[[#This Row],[dem_gop_total]]</f>
        <v>0.77210610932475887</v>
      </c>
      <c r="L31" s="3">
        <v>-87.793593999999999</v>
      </c>
      <c r="M31" s="3">
        <v>34.460481000000001</v>
      </c>
      <c r="N31" s="3">
        <v>-86.700935388059904</v>
      </c>
      <c r="O31" s="3">
        <v>32.878325149253669</v>
      </c>
      <c r="P31" s="3">
        <f>VLOOKUP(Table2[[#This Row],[State]],State!A:G,7,FALSE)</f>
        <v>9</v>
      </c>
      <c r="Q31" s="3" t="str">
        <f>VLOOKUP(Table2[[#This Row],[State]],State!A:F,6,FALSE)</f>
        <v>Republican</v>
      </c>
    </row>
    <row r="32" spans="1:17" ht="17" thickTop="1" thickBot="1" x14ac:dyDescent="0.25">
      <c r="A32" s="8" t="s">
        <v>317</v>
      </c>
      <c r="B32" s="9" t="s">
        <v>30</v>
      </c>
      <c r="C32" s="9" t="s">
        <v>420</v>
      </c>
      <c r="D32" s="13">
        <v>2202</v>
      </c>
      <c r="E32" s="13">
        <v>9808</v>
      </c>
      <c r="F32" s="6">
        <v>2024</v>
      </c>
      <c r="G32" s="18">
        <f>preds!$D32+preds!$E32</f>
        <v>12010</v>
      </c>
      <c r="H32" s="12">
        <f>ABS(preds!$D32-preds!$E32)</f>
        <v>7606</v>
      </c>
      <c r="I32" s="24">
        <f>Table2[[#This Row],[margin]]/Table2[[#This Row],[dem_gop_total]]</f>
        <v>0.6333055786844296</v>
      </c>
      <c r="J32" s="24">
        <f>Table2[[#This Row],[dem_votes]]/Table2[[#This Row],[dem_gop_total]]</f>
        <v>0.18334721065778517</v>
      </c>
      <c r="K32" s="24">
        <f>Table2[[#This Row],[gop_votes]]/Table2[[#This Row],[dem_gop_total]]</f>
        <v>0.81665278934221486</v>
      </c>
      <c r="L32" s="3">
        <v>-85.788848999999999</v>
      </c>
      <c r="M32" s="3">
        <v>31.094259999999998</v>
      </c>
      <c r="N32" s="3">
        <v>-86.700935388059904</v>
      </c>
      <c r="O32" s="3">
        <v>32.878325149253669</v>
      </c>
      <c r="P32" s="3">
        <f>VLOOKUP(Table2[[#This Row],[State]],State!A:G,7,FALSE)</f>
        <v>9</v>
      </c>
      <c r="Q32" s="3" t="str">
        <f>VLOOKUP(Table2[[#This Row],[State]],State!A:F,6,FALSE)</f>
        <v>Republican</v>
      </c>
    </row>
    <row r="33" spans="1:17" ht="17" thickTop="1" thickBot="1" x14ac:dyDescent="0.25">
      <c r="A33" s="7" t="s">
        <v>317</v>
      </c>
      <c r="B33" s="3" t="s">
        <v>31</v>
      </c>
      <c r="C33" s="3" t="s">
        <v>421</v>
      </c>
      <c r="D33" s="12">
        <v>3704</v>
      </c>
      <c r="E33" s="12">
        <v>904</v>
      </c>
      <c r="F33" s="6">
        <v>2024</v>
      </c>
      <c r="G33" s="18">
        <f>preds!$D33+preds!$E33</f>
        <v>4608</v>
      </c>
      <c r="H33" s="12">
        <f>ABS(preds!$D33-preds!$E33)</f>
        <v>2800</v>
      </c>
      <c r="I33" s="24">
        <f>Table2[[#This Row],[margin]]/Table2[[#This Row],[dem_gop_total]]</f>
        <v>0.60763888888888884</v>
      </c>
      <c r="J33" s="24">
        <f>Table2[[#This Row],[dem_votes]]/Table2[[#This Row],[dem_gop_total]]</f>
        <v>0.80381944444444442</v>
      </c>
      <c r="K33" s="24">
        <f>Table2[[#This Row],[gop_votes]]/Table2[[#This Row],[dem_gop_total]]</f>
        <v>0.19618055555555555</v>
      </c>
      <c r="L33" s="3">
        <v>-87.923999999999893</v>
      </c>
      <c r="M33" s="3">
        <v>32.830505000000002</v>
      </c>
      <c r="N33" s="3">
        <v>-86.700935388059904</v>
      </c>
      <c r="O33" s="3">
        <v>32.878325149253669</v>
      </c>
      <c r="P33" s="3">
        <f>VLOOKUP(Table2[[#This Row],[State]],State!A:G,7,FALSE)</f>
        <v>9</v>
      </c>
      <c r="Q33" s="3" t="str">
        <f>VLOOKUP(Table2[[#This Row],[State]],State!A:F,6,FALSE)</f>
        <v>Republican</v>
      </c>
    </row>
    <row r="34" spans="1:17" ht="17" thickTop="1" thickBot="1" x14ac:dyDescent="0.25">
      <c r="A34" s="8" t="s">
        <v>317</v>
      </c>
      <c r="B34" s="9" t="s">
        <v>32</v>
      </c>
      <c r="C34" s="9" t="s">
        <v>422</v>
      </c>
      <c r="D34" s="13">
        <v>4560</v>
      </c>
      <c r="E34" s="13">
        <v>2968</v>
      </c>
      <c r="F34" s="6">
        <v>2024</v>
      </c>
      <c r="G34" s="18">
        <f>preds!$D34+preds!$E34</f>
        <v>7528</v>
      </c>
      <c r="H34" s="12">
        <f>ABS(preds!$D34-preds!$E34)</f>
        <v>1592</v>
      </c>
      <c r="I34" s="24">
        <f>Table2[[#This Row],[margin]]/Table2[[#This Row],[dem_gop_total]]</f>
        <v>0.21147715196599362</v>
      </c>
      <c r="J34" s="24">
        <f>Table2[[#This Row],[dem_votes]]/Table2[[#This Row],[dem_gop_total]]</f>
        <v>0.60573857598299685</v>
      </c>
      <c r="K34" s="24">
        <f>Table2[[#This Row],[gop_votes]]/Table2[[#This Row],[dem_gop_total]]</f>
        <v>0.3942614240170032</v>
      </c>
      <c r="L34" s="3">
        <v>-87.626083999999906</v>
      </c>
      <c r="M34" s="3">
        <v>32.775804000000001</v>
      </c>
      <c r="N34" s="3">
        <v>-86.700935388059904</v>
      </c>
      <c r="O34" s="3">
        <v>32.878325149253669</v>
      </c>
      <c r="P34" s="3">
        <f>VLOOKUP(Table2[[#This Row],[State]],State!A:G,7,FALSE)</f>
        <v>9</v>
      </c>
      <c r="Q34" s="3" t="str">
        <f>VLOOKUP(Table2[[#This Row],[State]],State!A:F,6,FALSE)</f>
        <v>Republican</v>
      </c>
    </row>
    <row r="35" spans="1:17" ht="17" thickTop="1" thickBot="1" x14ac:dyDescent="0.25">
      <c r="A35" s="7" t="s">
        <v>317</v>
      </c>
      <c r="B35" s="3" t="s">
        <v>33</v>
      </c>
      <c r="C35" s="3" t="s">
        <v>423</v>
      </c>
      <c r="D35" s="12">
        <v>2441</v>
      </c>
      <c r="E35" s="12">
        <v>5850</v>
      </c>
      <c r="F35" s="6">
        <v>2024</v>
      </c>
      <c r="G35" s="18">
        <f>preds!$D35+preds!$E35</f>
        <v>8291</v>
      </c>
      <c r="H35" s="12">
        <f>ABS(preds!$D35-preds!$E35)</f>
        <v>3409</v>
      </c>
      <c r="I35" s="24">
        <f>Table2[[#This Row],[margin]]/Table2[[#This Row],[dem_gop_total]]</f>
        <v>0.41116873718489927</v>
      </c>
      <c r="J35" s="24">
        <f>Table2[[#This Row],[dem_votes]]/Table2[[#This Row],[dem_gop_total]]</f>
        <v>0.29441563140755034</v>
      </c>
      <c r="K35" s="24">
        <f>Table2[[#This Row],[gop_votes]]/Table2[[#This Row],[dem_gop_total]]</f>
        <v>0.70558436859244966</v>
      </c>
      <c r="L35" s="3">
        <v>-85.268827999999999</v>
      </c>
      <c r="M35" s="3">
        <v>31.478593</v>
      </c>
      <c r="N35" s="3">
        <v>-86.700935388059904</v>
      </c>
      <c r="O35" s="3">
        <v>32.878325149253669</v>
      </c>
      <c r="P35" s="3">
        <f>VLOOKUP(Table2[[#This Row],[State]],State!A:G,7,FALSE)</f>
        <v>9</v>
      </c>
      <c r="Q35" s="3" t="str">
        <f>VLOOKUP(Table2[[#This Row],[State]],State!A:F,6,FALSE)</f>
        <v>Republican</v>
      </c>
    </row>
    <row r="36" spans="1:17" ht="17" thickTop="1" thickBot="1" x14ac:dyDescent="0.25">
      <c r="A36" s="8" t="s">
        <v>317</v>
      </c>
      <c r="B36" s="9" t="s">
        <v>34</v>
      </c>
      <c r="C36" s="9" t="s">
        <v>424</v>
      </c>
      <c r="D36" s="13">
        <v>11969</v>
      </c>
      <c r="E36" s="13">
        <v>31154</v>
      </c>
      <c r="F36" s="6">
        <v>2024</v>
      </c>
      <c r="G36" s="18">
        <f>preds!$D36+preds!$E36</f>
        <v>43123</v>
      </c>
      <c r="H36" s="12">
        <f>ABS(preds!$D36-preds!$E36)</f>
        <v>19185</v>
      </c>
      <c r="I36" s="24">
        <f>Table2[[#This Row],[margin]]/Table2[[#This Row],[dem_gop_total]]</f>
        <v>0.44489019780627509</v>
      </c>
      <c r="J36" s="24">
        <f>Table2[[#This Row],[dem_votes]]/Table2[[#This Row],[dem_gop_total]]</f>
        <v>0.27755490109686248</v>
      </c>
      <c r="K36" s="24">
        <f>Table2[[#This Row],[gop_votes]]/Table2[[#This Row],[dem_gop_total]]</f>
        <v>0.72244509890313757</v>
      </c>
      <c r="L36" s="3">
        <v>-85.391221000000002</v>
      </c>
      <c r="M36" s="3">
        <v>31.204550000000001</v>
      </c>
      <c r="N36" s="3">
        <v>-86.700935388059904</v>
      </c>
      <c r="O36" s="3">
        <v>32.878325149253669</v>
      </c>
      <c r="P36" s="3">
        <f>VLOOKUP(Table2[[#This Row],[State]],State!A:G,7,FALSE)</f>
        <v>9</v>
      </c>
      <c r="Q36" s="3" t="str">
        <f>VLOOKUP(Table2[[#This Row],[State]],State!A:F,6,FALSE)</f>
        <v>Republican</v>
      </c>
    </row>
    <row r="37" spans="1:17" ht="17" thickTop="1" thickBot="1" x14ac:dyDescent="0.25">
      <c r="A37" s="7" t="s">
        <v>317</v>
      </c>
      <c r="B37" s="3" t="s">
        <v>35</v>
      </c>
      <c r="C37" s="3" t="s">
        <v>425</v>
      </c>
      <c r="D37" s="12">
        <v>4894</v>
      </c>
      <c r="E37" s="12">
        <v>19275</v>
      </c>
      <c r="F37" s="6">
        <v>2024</v>
      </c>
      <c r="G37" s="18">
        <f>preds!$D37+preds!$E37</f>
        <v>24169</v>
      </c>
      <c r="H37" s="12">
        <f>ABS(preds!$D37-preds!$E37)</f>
        <v>14381</v>
      </c>
      <c r="I37" s="24">
        <f>Table2[[#This Row],[margin]]/Table2[[#This Row],[dem_gop_total]]</f>
        <v>0.59501841201539163</v>
      </c>
      <c r="J37" s="24">
        <f>Table2[[#This Row],[dem_votes]]/Table2[[#This Row],[dem_gop_total]]</f>
        <v>0.20249079399230419</v>
      </c>
      <c r="K37" s="24">
        <f>Table2[[#This Row],[gop_votes]]/Table2[[#This Row],[dem_gop_total]]</f>
        <v>0.79750920600769581</v>
      </c>
      <c r="L37" s="3">
        <v>-85.938698000000002</v>
      </c>
      <c r="M37" s="3">
        <v>34.731983999999997</v>
      </c>
      <c r="N37" s="3">
        <v>-86.700935388059904</v>
      </c>
      <c r="O37" s="3">
        <v>32.878325149253669</v>
      </c>
      <c r="P37" s="3">
        <f>VLOOKUP(Table2[[#This Row],[State]],State!A:G,7,FALSE)</f>
        <v>9</v>
      </c>
      <c r="Q37" s="3" t="str">
        <f>VLOOKUP(Table2[[#This Row],[State]],State!A:F,6,FALSE)</f>
        <v>Republican</v>
      </c>
    </row>
    <row r="38" spans="1:17" ht="17" thickTop="1" thickBot="1" x14ac:dyDescent="0.25">
      <c r="A38" s="8" t="s">
        <v>317</v>
      </c>
      <c r="B38" s="9" t="s">
        <v>36</v>
      </c>
      <c r="C38" s="9" t="s">
        <v>426</v>
      </c>
      <c r="D38" s="13">
        <v>173284</v>
      </c>
      <c r="E38" s="13">
        <v>134608</v>
      </c>
      <c r="F38" s="6">
        <v>2024</v>
      </c>
      <c r="G38" s="18">
        <f>preds!$D38+preds!$E38</f>
        <v>307892</v>
      </c>
      <c r="H38" s="12">
        <f>ABS(preds!$D38-preds!$E38)</f>
        <v>38676</v>
      </c>
      <c r="I38" s="24">
        <f>Table2[[#This Row],[margin]]/Table2[[#This Row],[dem_gop_total]]</f>
        <v>0.12561547555636393</v>
      </c>
      <c r="J38" s="24">
        <f>Table2[[#This Row],[dem_votes]]/Table2[[#This Row],[dem_gop_total]]</f>
        <v>0.56280773777818194</v>
      </c>
      <c r="K38" s="24">
        <f>Table2[[#This Row],[gop_votes]]/Table2[[#This Row],[dem_gop_total]]</f>
        <v>0.43719226222181806</v>
      </c>
      <c r="L38" s="3">
        <v>-86.814688000000004</v>
      </c>
      <c r="M38" s="3">
        <v>33.518600999999997</v>
      </c>
      <c r="N38" s="3">
        <v>-86.700935388059904</v>
      </c>
      <c r="O38" s="3">
        <v>32.878325149253669</v>
      </c>
      <c r="P38" s="3">
        <f>VLOOKUP(Table2[[#This Row],[State]],State!A:G,7,FALSE)</f>
        <v>9</v>
      </c>
      <c r="Q38" s="3" t="str">
        <f>VLOOKUP(Table2[[#This Row],[State]],State!A:F,6,FALSE)</f>
        <v>Republican</v>
      </c>
    </row>
    <row r="39" spans="1:17" ht="17" thickTop="1" thickBot="1" x14ac:dyDescent="0.25">
      <c r="A39" s="7" t="s">
        <v>317</v>
      </c>
      <c r="B39" s="3" t="s">
        <v>37</v>
      </c>
      <c r="C39" s="3" t="s">
        <v>427</v>
      </c>
      <c r="D39" s="12">
        <v>1562</v>
      </c>
      <c r="E39" s="12">
        <v>5687</v>
      </c>
      <c r="F39" s="6">
        <v>2024</v>
      </c>
      <c r="G39" s="18">
        <f>preds!$D39+preds!$E39</f>
        <v>7249</v>
      </c>
      <c r="H39" s="12">
        <f>ABS(preds!$D39-preds!$E39)</f>
        <v>4125</v>
      </c>
      <c r="I39" s="24">
        <f>Table2[[#This Row],[margin]]/Table2[[#This Row],[dem_gop_total]]</f>
        <v>0.56904400606980277</v>
      </c>
      <c r="J39" s="24">
        <f>Table2[[#This Row],[dem_votes]]/Table2[[#This Row],[dem_gop_total]]</f>
        <v>0.21547799696509864</v>
      </c>
      <c r="K39" s="24">
        <f>Table2[[#This Row],[gop_votes]]/Table2[[#This Row],[dem_gop_total]]</f>
        <v>0.78452200303490138</v>
      </c>
      <c r="L39" s="3">
        <v>-88.109649000000005</v>
      </c>
      <c r="M39" s="3">
        <v>33.762768999999999</v>
      </c>
      <c r="N39" s="3">
        <v>-86.700935388059904</v>
      </c>
      <c r="O39" s="3">
        <v>32.878325149253669</v>
      </c>
      <c r="P39" s="3">
        <f>VLOOKUP(Table2[[#This Row],[State]],State!A:G,7,FALSE)</f>
        <v>9</v>
      </c>
      <c r="Q39" s="3" t="str">
        <f>VLOOKUP(Table2[[#This Row],[State]],State!A:F,6,FALSE)</f>
        <v>Republican</v>
      </c>
    </row>
    <row r="40" spans="1:17" ht="17" thickTop="1" thickBot="1" x14ac:dyDescent="0.25">
      <c r="A40" s="8" t="s">
        <v>317</v>
      </c>
      <c r="B40" s="9" t="s">
        <v>38</v>
      </c>
      <c r="C40" s="9" t="s">
        <v>428</v>
      </c>
      <c r="D40" s="13">
        <v>12113</v>
      </c>
      <c r="E40" s="13">
        <v>29922</v>
      </c>
      <c r="F40" s="6">
        <v>2024</v>
      </c>
      <c r="G40" s="18">
        <f>preds!$D40+preds!$E40</f>
        <v>42035</v>
      </c>
      <c r="H40" s="12">
        <f>ABS(preds!$D40-preds!$E40)</f>
        <v>17809</v>
      </c>
      <c r="I40" s="24">
        <f>Table2[[#This Row],[margin]]/Table2[[#This Row],[dem_gop_total]]</f>
        <v>0.42367075056500536</v>
      </c>
      <c r="J40" s="24">
        <f>Table2[[#This Row],[dem_votes]]/Table2[[#This Row],[dem_gop_total]]</f>
        <v>0.28816462471749732</v>
      </c>
      <c r="K40" s="24">
        <f>Table2[[#This Row],[gop_votes]]/Table2[[#This Row],[dem_gop_total]]</f>
        <v>0.71183537528250262</v>
      </c>
      <c r="L40" s="3">
        <v>-87.608758999999907</v>
      </c>
      <c r="M40" s="3">
        <v>34.866178999999903</v>
      </c>
      <c r="N40" s="3">
        <v>-86.700935388059904</v>
      </c>
      <c r="O40" s="3">
        <v>32.878325149253669</v>
      </c>
      <c r="P40" s="3">
        <f>VLOOKUP(Table2[[#This Row],[State]],State!A:G,7,FALSE)</f>
        <v>9</v>
      </c>
      <c r="Q40" s="3" t="str">
        <f>VLOOKUP(Table2[[#This Row],[State]],State!A:F,6,FALSE)</f>
        <v>Republican</v>
      </c>
    </row>
    <row r="41" spans="1:17" ht="17" thickTop="1" thickBot="1" x14ac:dyDescent="0.25">
      <c r="A41" s="7" t="s">
        <v>317</v>
      </c>
      <c r="B41" s="3" t="s">
        <v>39</v>
      </c>
      <c r="C41" s="3" t="s">
        <v>429</v>
      </c>
      <c r="D41" s="12">
        <v>3909</v>
      </c>
      <c r="E41" s="12">
        <v>11625</v>
      </c>
      <c r="F41" s="6">
        <v>2024</v>
      </c>
      <c r="G41" s="18">
        <f>preds!$D41+preds!$E41</f>
        <v>15534</v>
      </c>
      <c r="H41" s="12">
        <f>ABS(preds!$D41-preds!$E41)</f>
        <v>7716</v>
      </c>
      <c r="I41" s="24">
        <f>Table2[[#This Row],[margin]]/Table2[[#This Row],[dem_gop_total]]</f>
        <v>0.49671687910390111</v>
      </c>
      <c r="J41" s="24">
        <f>Table2[[#This Row],[dem_votes]]/Table2[[#This Row],[dem_gop_total]]</f>
        <v>0.25164156044804942</v>
      </c>
      <c r="K41" s="24">
        <f>Table2[[#This Row],[gop_votes]]/Table2[[#This Row],[dem_gop_total]]</f>
        <v>0.74835843955195058</v>
      </c>
      <c r="L41" s="3">
        <v>-87.272413999999998</v>
      </c>
      <c r="M41" s="3">
        <v>34.543683000000001</v>
      </c>
      <c r="N41" s="3">
        <v>-86.700935388059904</v>
      </c>
      <c r="O41" s="3">
        <v>32.878325149253669</v>
      </c>
      <c r="P41" s="3">
        <f>VLOOKUP(Table2[[#This Row],[State]],State!A:G,7,FALSE)</f>
        <v>9</v>
      </c>
      <c r="Q41" s="3" t="str">
        <f>VLOOKUP(Table2[[#This Row],[State]],State!A:F,6,FALSE)</f>
        <v>Republican</v>
      </c>
    </row>
    <row r="42" spans="1:17" ht="17" thickTop="1" thickBot="1" x14ac:dyDescent="0.25">
      <c r="A42" s="8" t="s">
        <v>317</v>
      </c>
      <c r="B42" s="9" t="s">
        <v>40</v>
      </c>
      <c r="C42" s="9" t="s">
        <v>430</v>
      </c>
      <c r="D42" s="13">
        <v>27407</v>
      </c>
      <c r="E42" s="13">
        <v>41821</v>
      </c>
      <c r="F42" s="6">
        <v>2024</v>
      </c>
      <c r="G42" s="18">
        <f>preds!$D42+preds!$E42</f>
        <v>69228</v>
      </c>
      <c r="H42" s="12">
        <f>ABS(preds!$D42-preds!$E42)</f>
        <v>14414</v>
      </c>
      <c r="I42" s="24">
        <f>Table2[[#This Row],[margin]]/Table2[[#This Row],[dem_gop_total]]</f>
        <v>0.20821055064424798</v>
      </c>
      <c r="J42" s="24">
        <f>Table2[[#This Row],[dem_votes]]/Table2[[#This Row],[dem_gop_total]]</f>
        <v>0.39589472467787601</v>
      </c>
      <c r="K42" s="24">
        <f>Table2[[#This Row],[gop_votes]]/Table2[[#This Row],[dem_gop_total]]</f>
        <v>0.60410527532212399</v>
      </c>
      <c r="L42" s="3">
        <v>-85.345832999999999</v>
      </c>
      <c r="M42" s="3">
        <v>32.588091999999897</v>
      </c>
      <c r="N42" s="3">
        <v>-86.700935388059904</v>
      </c>
      <c r="O42" s="3">
        <v>32.878325149253669</v>
      </c>
      <c r="P42" s="3">
        <f>VLOOKUP(Table2[[#This Row],[State]],State!A:G,7,FALSE)</f>
        <v>9</v>
      </c>
      <c r="Q42" s="3" t="str">
        <f>VLOOKUP(Table2[[#This Row],[State]],State!A:F,6,FALSE)</f>
        <v>Republican</v>
      </c>
    </row>
    <row r="43" spans="1:17" ht="17" thickTop="1" thickBot="1" x14ac:dyDescent="0.25">
      <c r="A43" s="7" t="s">
        <v>317</v>
      </c>
      <c r="B43" s="3" t="s">
        <v>41</v>
      </c>
      <c r="C43" s="3" t="s">
        <v>431</v>
      </c>
      <c r="D43" s="12">
        <v>12701</v>
      </c>
      <c r="E43" s="12">
        <v>35272</v>
      </c>
      <c r="F43" s="6">
        <v>2024</v>
      </c>
      <c r="G43" s="18">
        <f>preds!$D43+preds!$E43</f>
        <v>47973</v>
      </c>
      <c r="H43" s="12">
        <f>ABS(preds!$D43-preds!$E43)</f>
        <v>22571</v>
      </c>
      <c r="I43" s="24">
        <f>Table2[[#This Row],[margin]]/Table2[[#This Row],[dem_gop_total]]</f>
        <v>0.47049381944010171</v>
      </c>
      <c r="J43" s="24">
        <f>Table2[[#This Row],[dem_votes]]/Table2[[#This Row],[dem_gop_total]]</f>
        <v>0.26475309027994914</v>
      </c>
      <c r="K43" s="24">
        <f>Table2[[#This Row],[gop_votes]]/Table2[[#This Row],[dem_gop_total]]</f>
        <v>0.73524690972005091</v>
      </c>
      <c r="L43" s="3">
        <v>-86.938971999999893</v>
      </c>
      <c r="M43" s="3">
        <v>34.815612000000002</v>
      </c>
      <c r="N43" s="3">
        <v>-86.700935388059904</v>
      </c>
      <c r="O43" s="3">
        <v>32.878325149253669</v>
      </c>
      <c r="P43" s="3">
        <f>VLOOKUP(Table2[[#This Row],[State]],State!A:G,7,FALSE)</f>
        <v>9</v>
      </c>
      <c r="Q43" s="3" t="str">
        <f>VLOOKUP(Table2[[#This Row],[State]],State!A:F,6,FALSE)</f>
        <v>Republican</v>
      </c>
    </row>
    <row r="44" spans="1:17" ht="17" thickTop="1" thickBot="1" x14ac:dyDescent="0.25">
      <c r="A44" s="8" t="s">
        <v>317</v>
      </c>
      <c r="B44" s="9" t="s">
        <v>42</v>
      </c>
      <c r="C44" s="9" t="s">
        <v>432</v>
      </c>
      <c r="D44" s="13">
        <v>4939</v>
      </c>
      <c r="E44" s="13">
        <v>1378</v>
      </c>
      <c r="F44" s="6">
        <v>2024</v>
      </c>
      <c r="G44" s="18">
        <f>preds!$D44+preds!$E44</f>
        <v>6317</v>
      </c>
      <c r="H44" s="12">
        <f>ABS(preds!$D44-preds!$E44)</f>
        <v>3561</v>
      </c>
      <c r="I44" s="24">
        <f>Table2[[#This Row],[margin]]/Table2[[#This Row],[dem_gop_total]]</f>
        <v>0.56371695425043533</v>
      </c>
      <c r="J44" s="24">
        <f>Table2[[#This Row],[dem_votes]]/Table2[[#This Row],[dem_gop_total]]</f>
        <v>0.78185847712521772</v>
      </c>
      <c r="K44" s="24">
        <f>Table2[[#This Row],[gop_votes]]/Table2[[#This Row],[dem_gop_total]]</f>
        <v>0.21814152287478233</v>
      </c>
      <c r="L44" s="3">
        <v>-86.618688000000006</v>
      </c>
      <c r="M44" s="3">
        <v>32.162415000000003</v>
      </c>
      <c r="N44" s="3">
        <v>-86.700935388059904</v>
      </c>
      <c r="O44" s="3">
        <v>32.878325149253669</v>
      </c>
      <c r="P44" s="3">
        <f>VLOOKUP(Table2[[#This Row],[State]],State!A:G,7,FALSE)</f>
        <v>9</v>
      </c>
      <c r="Q44" s="3" t="str">
        <f>VLOOKUP(Table2[[#This Row],[State]],State!A:F,6,FALSE)</f>
        <v>Republican</v>
      </c>
    </row>
    <row r="45" spans="1:17" ht="17" thickTop="1" thickBot="1" x14ac:dyDescent="0.25">
      <c r="A45" s="7" t="s">
        <v>317</v>
      </c>
      <c r="B45" s="3" t="s">
        <v>43</v>
      </c>
      <c r="C45" s="3" t="s">
        <v>433</v>
      </c>
      <c r="D45" s="12">
        <v>7004</v>
      </c>
      <c r="E45" s="12">
        <v>990</v>
      </c>
      <c r="F45" s="6">
        <v>2024</v>
      </c>
      <c r="G45" s="18">
        <f>preds!$D45+preds!$E45</f>
        <v>7994</v>
      </c>
      <c r="H45" s="12">
        <f>ABS(preds!$D45-preds!$E45)</f>
        <v>6014</v>
      </c>
      <c r="I45" s="24">
        <f>Table2[[#This Row],[margin]]/Table2[[#This Row],[dem_gop_total]]</f>
        <v>0.75231423567675759</v>
      </c>
      <c r="J45" s="24">
        <f>Table2[[#This Row],[dem_votes]]/Table2[[#This Row],[dem_gop_total]]</f>
        <v>0.8761571178383788</v>
      </c>
      <c r="K45" s="24">
        <f>Table2[[#This Row],[gop_votes]]/Table2[[#This Row],[dem_gop_total]]</f>
        <v>0.12384288216162122</v>
      </c>
      <c r="L45" s="3">
        <v>-85.715007</v>
      </c>
      <c r="M45" s="3">
        <v>32.425739</v>
      </c>
      <c r="N45" s="3">
        <v>-86.700935388059904</v>
      </c>
      <c r="O45" s="3">
        <v>32.878325149253669</v>
      </c>
      <c r="P45" s="3">
        <f>VLOOKUP(Table2[[#This Row],[State]],State!A:G,7,FALSE)</f>
        <v>9</v>
      </c>
      <c r="Q45" s="3" t="str">
        <f>VLOOKUP(Table2[[#This Row],[State]],State!A:F,6,FALSE)</f>
        <v>Republican</v>
      </c>
    </row>
    <row r="46" spans="1:17" ht="17" thickTop="1" thickBot="1" x14ac:dyDescent="0.25">
      <c r="A46" s="8" t="s">
        <v>317</v>
      </c>
      <c r="B46" s="9" t="s">
        <v>44</v>
      </c>
      <c r="C46" s="9" t="s">
        <v>434</v>
      </c>
      <c r="D46" s="13">
        <v>86318</v>
      </c>
      <c r="E46" s="13">
        <v>100509</v>
      </c>
      <c r="F46" s="6">
        <v>2024</v>
      </c>
      <c r="G46" s="18">
        <f>preds!$D46+preds!$E46</f>
        <v>186827</v>
      </c>
      <c r="H46" s="12">
        <f>ABS(preds!$D46-preds!$E46)</f>
        <v>14191</v>
      </c>
      <c r="I46" s="24">
        <f>Table2[[#This Row],[margin]]/Table2[[#This Row],[dem_gop_total]]</f>
        <v>7.5957971813495909E-2</v>
      </c>
      <c r="J46" s="24">
        <f>Table2[[#This Row],[dem_votes]]/Table2[[#This Row],[dem_gop_total]]</f>
        <v>0.46202101409325202</v>
      </c>
      <c r="K46" s="24">
        <f>Table2[[#This Row],[gop_votes]]/Table2[[#This Row],[dem_gop_total]]</f>
        <v>0.53797898590674798</v>
      </c>
      <c r="L46" s="3">
        <v>-86.613231999999996</v>
      </c>
      <c r="M46" s="3">
        <v>34.746392</v>
      </c>
      <c r="N46" s="3">
        <v>-86.700935388059904</v>
      </c>
      <c r="O46" s="3">
        <v>32.878325149253669</v>
      </c>
      <c r="P46" s="3">
        <f>VLOOKUP(Table2[[#This Row],[State]],State!A:G,7,FALSE)</f>
        <v>9</v>
      </c>
      <c r="Q46" s="3" t="str">
        <f>VLOOKUP(Table2[[#This Row],[State]],State!A:F,6,FALSE)</f>
        <v>Republican</v>
      </c>
    </row>
    <row r="47" spans="1:17" ht="17" thickTop="1" thickBot="1" x14ac:dyDescent="0.25">
      <c r="A47" s="7" t="s">
        <v>317</v>
      </c>
      <c r="B47" s="3" t="s">
        <v>45</v>
      </c>
      <c r="C47" s="3" t="s">
        <v>435</v>
      </c>
      <c r="D47" s="12">
        <v>5351</v>
      </c>
      <c r="E47" s="12">
        <v>4950</v>
      </c>
      <c r="F47" s="6">
        <v>2024</v>
      </c>
      <c r="G47" s="18">
        <f>preds!$D47+preds!$E47</f>
        <v>10301</v>
      </c>
      <c r="H47" s="12">
        <f>ABS(preds!$D47-preds!$E47)</f>
        <v>401</v>
      </c>
      <c r="I47" s="24">
        <f>Table2[[#This Row],[margin]]/Table2[[#This Row],[dem_gop_total]]</f>
        <v>3.8928259392292011E-2</v>
      </c>
      <c r="J47" s="24">
        <f>Table2[[#This Row],[dem_votes]]/Table2[[#This Row],[dem_gop_total]]</f>
        <v>0.51946412969614597</v>
      </c>
      <c r="K47" s="24">
        <f>Table2[[#This Row],[gop_votes]]/Table2[[#This Row],[dem_gop_total]]</f>
        <v>0.48053587030385397</v>
      </c>
      <c r="L47" s="3">
        <v>-87.800647999999995</v>
      </c>
      <c r="M47" s="3">
        <v>32.340478999999902</v>
      </c>
      <c r="N47" s="3">
        <v>-86.700935388059904</v>
      </c>
      <c r="O47" s="3">
        <v>32.878325149253669</v>
      </c>
      <c r="P47" s="3">
        <f>VLOOKUP(Table2[[#This Row],[State]],State!A:G,7,FALSE)</f>
        <v>9</v>
      </c>
      <c r="Q47" s="3" t="str">
        <f>VLOOKUP(Table2[[#This Row],[State]],State!A:F,6,FALSE)</f>
        <v>Republican</v>
      </c>
    </row>
    <row r="48" spans="1:17" ht="17" thickTop="1" thickBot="1" x14ac:dyDescent="0.25">
      <c r="A48" s="8" t="s">
        <v>317</v>
      </c>
      <c r="B48" s="9" t="s">
        <v>46</v>
      </c>
      <c r="C48" s="9" t="s">
        <v>436</v>
      </c>
      <c r="D48" s="13">
        <v>2324</v>
      </c>
      <c r="E48" s="13">
        <v>11336</v>
      </c>
      <c r="F48" s="6">
        <v>2024</v>
      </c>
      <c r="G48" s="18">
        <f>preds!$D48+preds!$E48</f>
        <v>13660</v>
      </c>
      <c r="H48" s="12">
        <f>ABS(preds!$D48-preds!$E48)</f>
        <v>9012</v>
      </c>
      <c r="I48" s="24">
        <f>Table2[[#This Row],[margin]]/Table2[[#This Row],[dem_gop_total]]</f>
        <v>0.65973645680819915</v>
      </c>
      <c r="J48" s="24">
        <f>Table2[[#This Row],[dem_votes]]/Table2[[#This Row],[dem_gop_total]]</f>
        <v>0.17013177159590043</v>
      </c>
      <c r="K48" s="24">
        <f>Table2[[#This Row],[gop_votes]]/Table2[[#This Row],[dem_gop_total]]</f>
        <v>0.82986822840409957</v>
      </c>
      <c r="L48" s="3">
        <v>-87.874300000000005</v>
      </c>
      <c r="M48" s="3">
        <v>34.111796999999903</v>
      </c>
      <c r="N48" s="3">
        <v>-86.700935388059904</v>
      </c>
      <c r="O48" s="3">
        <v>32.878325149253669</v>
      </c>
      <c r="P48" s="3">
        <f>VLOOKUP(Table2[[#This Row],[State]],State!A:G,7,FALSE)</f>
        <v>9</v>
      </c>
      <c r="Q48" s="3" t="str">
        <f>VLOOKUP(Table2[[#This Row],[State]],State!A:F,6,FALSE)</f>
        <v>Republican</v>
      </c>
    </row>
    <row r="49" spans="1:17" ht="17" thickTop="1" thickBot="1" x14ac:dyDescent="0.25">
      <c r="A49" s="7" t="s">
        <v>317</v>
      </c>
      <c r="B49" s="3" t="s">
        <v>47</v>
      </c>
      <c r="C49" s="3" t="s">
        <v>437</v>
      </c>
      <c r="D49" s="12">
        <v>6776</v>
      </c>
      <c r="E49" s="12">
        <v>31979</v>
      </c>
      <c r="F49" s="6">
        <v>2024</v>
      </c>
      <c r="G49" s="18">
        <f>preds!$D49+preds!$E49</f>
        <v>38755</v>
      </c>
      <c r="H49" s="12">
        <f>ABS(preds!$D49-preds!$E49)</f>
        <v>25203</v>
      </c>
      <c r="I49" s="24">
        <f>Table2[[#This Row],[margin]]/Table2[[#This Row],[dem_gop_total]]</f>
        <v>0.65031608824667786</v>
      </c>
      <c r="J49" s="24">
        <f>Table2[[#This Row],[dem_votes]]/Table2[[#This Row],[dem_gop_total]]</f>
        <v>0.17484195587666107</v>
      </c>
      <c r="K49" s="24">
        <f>Table2[[#This Row],[gop_votes]]/Table2[[#This Row],[dem_gop_total]]</f>
        <v>0.82515804412333893</v>
      </c>
      <c r="L49" s="3">
        <v>-86.293278999999998</v>
      </c>
      <c r="M49" s="3">
        <v>34.311973999999999</v>
      </c>
      <c r="N49" s="3">
        <v>-86.700935388059904</v>
      </c>
      <c r="O49" s="3">
        <v>32.878325149253669</v>
      </c>
      <c r="P49" s="3">
        <f>VLOOKUP(Table2[[#This Row],[State]],State!A:G,7,FALSE)</f>
        <v>9</v>
      </c>
      <c r="Q49" s="3" t="str">
        <f>VLOOKUP(Table2[[#This Row],[State]],State!A:F,6,FALSE)</f>
        <v>Republican</v>
      </c>
    </row>
    <row r="50" spans="1:17" ht="17" thickTop="1" thickBot="1" x14ac:dyDescent="0.25">
      <c r="A50" s="8" t="s">
        <v>317</v>
      </c>
      <c r="B50" s="9" t="s">
        <v>48</v>
      </c>
      <c r="C50" s="9" t="s">
        <v>438</v>
      </c>
      <c r="D50" s="13">
        <v>74668</v>
      </c>
      <c r="E50" s="13">
        <v>94241</v>
      </c>
      <c r="F50" s="6">
        <v>2024</v>
      </c>
      <c r="G50" s="18">
        <f>preds!$D50+preds!$E50</f>
        <v>168909</v>
      </c>
      <c r="H50" s="12">
        <f>ABS(preds!$D50-preds!$E50)</f>
        <v>19573</v>
      </c>
      <c r="I50" s="24">
        <f>Table2[[#This Row],[margin]]/Table2[[#This Row],[dem_gop_total]]</f>
        <v>0.11587896441279032</v>
      </c>
      <c r="J50" s="24">
        <f>Table2[[#This Row],[dem_votes]]/Table2[[#This Row],[dem_gop_total]]</f>
        <v>0.44206051779360483</v>
      </c>
      <c r="K50" s="24">
        <f>Table2[[#This Row],[gop_votes]]/Table2[[#This Row],[dem_gop_total]]</f>
        <v>0.55793948220639511</v>
      </c>
      <c r="L50" s="3">
        <v>-88.170636999999999</v>
      </c>
      <c r="M50" s="3">
        <v>30.683993000000001</v>
      </c>
      <c r="N50" s="3">
        <v>-86.700935388059904</v>
      </c>
      <c r="O50" s="3">
        <v>32.878325149253669</v>
      </c>
      <c r="P50" s="3">
        <f>VLOOKUP(Table2[[#This Row],[State]],State!A:G,7,FALSE)</f>
        <v>9</v>
      </c>
      <c r="Q50" s="3" t="str">
        <f>VLOOKUP(Table2[[#This Row],[State]],State!A:F,6,FALSE)</f>
        <v>Republican</v>
      </c>
    </row>
    <row r="51" spans="1:17" ht="17" thickTop="1" thickBot="1" x14ac:dyDescent="0.25">
      <c r="A51" s="7" t="s">
        <v>317</v>
      </c>
      <c r="B51" s="3" t="s">
        <v>49</v>
      </c>
      <c r="C51" s="3" t="s">
        <v>439</v>
      </c>
      <c r="D51" s="12">
        <v>4157</v>
      </c>
      <c r="E51" s="12">
        <v>5566</v>
      </c>
      <c r="F51" s="6">
        <v>2024</v>
      </c>
      <c r="G51" s="18">
        <f>preds!$D51+preds!$E51</f>
        <v>9723</v>
      </c>
      <c r="H51" s="12">
        <f>ABS(preds!$D51-preds!$E51)</f>
        <v>1409</v>
      </c>
      <c r="I51" s="24">
        <f>Table2[[#This Row],[margin]]/Table2[[#This Row],[dem_gop_total]]</f>
        <v>0.14491412115602181</v>
      </c>
      <c r="J51" s="24">
        <f>Table2[[#This Row],[dem_votes]]/Table2[[#This Row],[dem_gop_total]]</f>
        <v>0.42754293942198912</v>
      </c>
      <c r="K51" s="24">
        <f>Table2[[#This Row],[gop_votes]]/Table2[[#This Row],[dem_gop_total]]</f>
        <v>0.57245706057801093</v>
      </c>
      <c r="L51" s="3">
        <v>-87.360893999999902</v>
      </c>
      <c r="M51" s="3">
        <v>31.505610999999998</v>
      </c>
      <c r="N51" s="3">
        <v>-86.700935388059904</v>
      </c>
      <c r="O51" s="3">
        <v>32.878325149253669</v>
      </c>
      <c r="P51" s="3">
        <f>VLOOKUP(Table2[[#This Row],[State]],State!A:G,7,FALSE)</f>
        <v>9</v>
      </c>
      <c r="Q51" s="3" t="str">
        <f>VLOOKUP(Table2[[#This Row],[State]],State!A:F,6,FALSE)</f>
        <v>Republican</v>
      </c>
    </row>
    <row r="52" spans="1:17" ht="17" thickTop="1" thickBot="1" x14ac:dyDescent="0.25">
      <c r="A52" s="8" t="s">
        <v>317</v>
      </c>
      <c r="B52" s="9" t="s">
        <v>50</v>
      </c>
      <c r="C52" s="9" t="s">
        <v>440</v>
      </c>
      <c r="D52" s="13">
        <v>63357</v>
      </c>
      <c r="E52" s="13">
        <v>33965</v>
      </c>
      <c r="F52" s="6">
        <v>2024</v>
      </c>
      <c r="G52" s="18">
        <f>preds!$D52+preds!$E52</f>
        <v>97322</v>
      </c>
      <c r="H52" s="12">
        <f>ABS(preds!$D52-preds!$E52)</f>
        <v>29392</v>
      </c>
      <c r="I52" s="24">
        <f>Table2[[#This Row],[margin]]/Table2[[#This Row],[dem_gop_total]]</f>
        <v>0.30200776802778406</v>
      </c>
      <c r="J52" s="24">
        <f>Table2[[#This Row],[dem_votes]]/Table2[[#This Row],[dem_gop_total]]</f>
        <v>0.65100388401389198</v>
      </c>
      <c r="K52" s="24">
        <f>Table2[[#This Row],[gop_votes]]/Table2[[#This Row],[dem_gop_total]]</f>
        <v>0.34899611598610797</v>
      </c>
      <c r="L52" s="3">
        <v>-86.243797000000001</v>
      </c>
      <c r="M52" s="3">
        <v>32.346175000000002</v>
      </c>
      <c r="N52" s="3">
        <v>-86.700935388059904</v>
      </c>
      <c r="O52" s="3">
        <v>32.878325149253669</v>
      </c>
      <c r="P52" s="3">
        <f>VLOOKUP(Table2[[#This Row],[State]],State!A:G,7,FALSE)</f>
        <v>9</v>
      </c>
      <c r="Q52" s="3" t="str">
        <f>VLOOKUP(Table2[[#This Row],[State]],State!A:F,6,FALSE)</f>
        <v>Republican</v>
      </c>
    </row>
    <row r="53" spans="1:17" ht="17" thickTop="1" thickBot="1" x14ac:dyDescent="0.25">
      <c r="A53" s="7" t="s">
        <v>317</v>
      </c>
      <c r="B53" s="3" t="s">
        <v>51</v>
      </c>
      <c r="C53" s="3" t="s">
        <v>441</v>
      </c>
      <c r="D53" s="12">
        <v>12863</v>
      </c>
      <c r="E53" s="12">
        <v>37896</v>
      </c>
      <c r="F53" s="6">
        <v>2024</v>
      </c>
      <c r="G53" s="18">
        <f>preds!$D53+preds!$E53</f>
        <v>50759</v>
      </c>
      <c r="H53" s="12">
        <f>ABS(preds!$D53-preds!$E53)</f>
        <v>25033</v>
      </c>
      <c r="I53" s="24">
        <f>Table2[[#This Row],[margin]]/Table2[[#This Row],[dem_gop_total]]</f>
        <v>0.493173624381883</v>
      </c>
      <c r="J53" s="24">
        <f>Table2[[#This Row],[dem_votes]]/Table2[[#This Row],[dem_gop_total]]</f>
        <v>0.25341318780905847</v>
      </c>
      <c r="K53" s="24">
        <f>Table2[[#This Row],[gop_votes]]/Table2[[#This Row],[dem_gop_total]]</f>
        <v>0.74658681219094147</v>
      </c>
      <c r="L53" s="3">
        <v>-86.930780999999996</v>
      </c>
      <c r="M53" s="3">
        <v>34.514251999999999</v>
      </c>
      <c r="N53" s="3">
        <v>-86.700935388059904</v>
      </c>
      <c r="O53" s="3">
        <v>32.878325149253669</v>
      </c>
      <c r="P53" s="3">
        <f>VLOOKUP(Table2[[#This Row],[State]],State!A:G,7,FALSE)</f>
        <v>9</v>
      </c>
      <c r="Q53" s="3" t="str">
        <f>VLOOKUP(Table2[[#This Row],[State]],State!A:F,6,FALSE)</f>
        <v>Republican</v>
      </c>
    </row>
    <row r="54" spans="1:17" ht="17" thickTop="1" thickBot="1" x14ac:dyDescent="0.25">
      <c r="A54" s="8" t="s">
        <v>317</v>
      </c>
      <c r="B54" s="9" t="s">
        <v>52</v>
      </c>
      <c r="C54" s="9" t="s">
        <v>442</v>
      </c>
      <c r="D54" s="13">
        <v>3699</v>
      </c>
      <c r="E54" s="13">
        <v>1674</v>
      </c>
      <c r="F54" s="6">
        <v>2024</v>
      </c>
      <c r="G54" s="18">
        <f>preds!$D54+preds!$E54</f>
        <v>5373</v>
      </c>
      <c r="H54" s="12">
        <f>ABS(preds!$D54-preds!$E54)</f>
        <v>2025</v>
      </c>
      <c r="I54" s="24">
        <f>Table2[[#This Row],[margin]]/Table2[[#This Row],[dem_gop_total]]</f>
        <v>0.37688442211055279</v>
      </c>
      <c r="J54" s="24">
        <f>Table2[[#This Row],[dem_votes]]/Table2[[#This Row],[dem_gop_total]]</f>
        <v>0.68844221105527637</v>
      </c>
      <c r="K54" s="24">
        <f>Table2[[#This Row],[gop_votes]]/Table2[[#This Row],[dem_gop_total]]</f>
        <v>0.31155778894472363</v>
      </c>
      <c r="L54" s="3">
        <v>-87.369219000000001</v>
      </c>
      <c r="M54" s="3">
        <v>32.581066</v>
      </c>
      <c r="N54" s="3">
        <v>-86.700935388059904</v>
      </c>
      <c r="O54" s="3">
        <v>32.878325149253669</v>
      </c>
      <c r="P54" s="3">
        <f>VLOOKUP(Table2[[#This Row],[State]],State!A:G,7,FALSE)</f>
        <v>9</v>
      </c>
      <c r="Q54" s="3" t="str">
        <f>VLOOKUP(Table2[[#This Row],[State]],State!A:F,6,FALSE)</f>
        <v>Republican</v>
      </c>
    </row>
    <row r="55" spans="1:17" ht="17" thickTop="1" thickBot="1" x14ac:dyDescent="0.25">
      <c r="A55" s="7" t="s">
        <v>317</v>
      </c>
      <c r="B55" s="3" t="s">
        <v>53</v>
      </c>
      <c r="C55" s="3" t="s">
        <v>443</v>
      </c>
      <c r="D55" s="12">
        <v>3838</v>
      </c>
      <c r="E55" s="12">
        <v>5106</v>
      </c>
      <c r="F55" s="6">
        <v>2024</v>
      </c>
      <c r="G55" s="18">
        <f>preds!$D55+preds!$E55</f>
        <v>8944</v>
      </c>
      <c r="H55" s="12">
        <f>ABS(preds!$D55-preds!$E55)</f>
        <v>1268</v>
      </c>
      <c r="I55" s="24">
        <f>Table2[[#This Row],[margin]]/Table2[[#This Row],[dem_gop_total]]</f>
        <v>0.14177101967799643</v>
      </c>
      <c r="J55" s="24">
        <f>Table2[[#This Row],[dem_votes]]/Table2[[#This Row],[dem_gop_total]]</f>
        <v>0.42911449016100178</v>
      </c>
      <c r="K55" s="24">
        <f>Table2[[#This Row],[gop_votes]]/Table2[[#This Row],[dem_gop_total]]</f>
        <v>0.57088550983899822</v>
      </c>
      <c r="L55" s="3">
        <v>-88.066471999999905</v>
      </c>
      <c r="M55" s="3">
        <v>33.292972999999897</v>
      </c>
      <c r="N55" s="3">
        <v>-86.700935388059904</v>
      </c>
      <c r="O55" s="3">
        <v>32.878325149253669</v>
      </c>
      <c r="P55" s="3">
        <f>VLOOKUP(Table2[[#This Row],[State]],State!A:G,7,FALSE)</f>
        <v>9</v>
      </c>
      <c r="Q55" s="3" t="str">
        <f>VLOOKUP(Table2[[#This Row],[State]],State!A:F,6,FALSE)</f>
        <v>Republican</v>
      </c>
    </row>
    <row r="56" spans="1:17" ht="17" thickTop="1" thickBot="1" x14ac:dyDescent="0.25">
      <c r="A56" s="8" t="s">
        <v>317</v>
      </c>
      <c r="B56" s="9" t="s">
        <v>54</v>
      </c>
      <c r="C56" s="9" t="s">
        <v>444</v>
      </c>
      <c r="D56" s="13">
        <v>4933</v>
      </c>
      <c r="E56" s="13">
        <v>7563</v>
      </c>
      <c r="F56" s="6">
        <v>2024</v>
      </c>
      <c r="G56" s="18">
        <f>preds!$D56+preds!$E56</f>
        <v>12496</v>
      </c>
      <c r="H56" s="12">
        <f>ABS(preds!$D56-preds!$E56)</f>
        <v>2630</v>
      </c>
      <c r="I56" s="24">
        <f>Table2[[#This Row],[margin]]/Table2[[#This Row],[dem_gop_total]]</f>
        <v>0.21046734955185659</v>
      </c>
      <c r="J56" s="24">
        <f>Table2[[#This Row],[dem_votes]]/Table2[[#This Row],[dem_gop_total]]</f>
        <v>0.39476632522407168</v>
      </c>
      <c r="K56" s="24">
        <f>Table2[[#This Row],[gop_votes]]/Table2[[#This Row],[dem_gop_total]]</f>
        <v>0.60523367477592827</v>
      </c>
      <c r="L56" s="3">
        <v>-85.948646999999994</v>
      </c>
      <c r="M56" s="3">
        <v>31.787277</v>
      </c>
      <c r="N56" s="3">
        <v>-86.700935388059904</v>
      </c>
      <c r="O56" s="3">
        <v>32.878325149253669</v>
      </c>
      <c r="P56" s="3">
        <f>VLOOKUP(Table2[[#This Row],[State]],State!A:G,7,FALSE)</f>
        <v>9</v>
      </c>
      <c r="Q56" s="3" t="str">
        <f>VLOOKUP(Table2[[#This Row],[State]],State!A:F,6,FALSE)</f>
        <v>Republican</v>
      </c>
    </row>
    <row r="57" spans="1:17" ht="17" thickTop="1" thickBot="1" x14ac:dyDescent="0.25">
      <c r="A57" s="7" t="s">
        <v>317</v>
      </c>
      <c r="B57" s="3" t="s">
        <v>55</v>
      </c>
      <c r="C57" s="3" t="s">
        <v>445</v>
      </c>
      <c r="D57" s="12">
        <v>2412</v>
      </c>
      <c r="E57" s="12">
        <v>7835</v>
      </c>
      <c r="F57" s="6">
        <v>2024</v>
      </c>
      <c r="G57" s="18">
        <f>preds!$D57+preds!$E57</f>
        <v>10247</v>
      </c>
      <c r="H57" s="12">
        <f>ABS(preds!$D57-preds!$E57)</f>
        <v>5423</v>
      </c>
      <c r="I57" s="24">
        <f>Table2[[#This Row],[margin]]/Table2[[#This Row],[dem_gop_total]]</f>
        <v>0.52922806675124423</v>
      </c>
      <c r="J57" s="24">
        <f>Table2[[#This Row],[dem_votes]]/Table2[[#This Row],[dem_gop_total]]</f>
        <v>0.23538596662437786</v>
      </c>
      <c r="K57" s="24">
        <f>Table2[[#This Row],[gop_votes]]/Table2[[#This Row],[dem_gop_total]]</f>
        <v>0.76461403337562217</v>
      </c>
      <c r="L57" s="3">
        <v>-85.427266000000003</v>
      </c>
      <c r="M57" s="3">
        <v>33.257607</v>
      </c>
      <c r="N57" s="3">
        <v>-86.700935388059904</v>
      </c>
      <c r="O57" s="3">
        <v>32.878325149253669</v>
      </c>
      <c r="P57" s="3">
        <f>VLOOKUP(Table2[[#This Row],[State]],State!A:G,7,FALSE)</f>
        <v>9</v>
      </c>
      <c r="Q57" s="3" t="str">
        <f>VLOOKUP(Table2[[#This Row],[State]],State!A:F,6,FALSE)</f>
        <v>Republican</v>
      </c>
    </row>
    <row r="58" spans="1:17" ht="17" thickTop="1" thickBot="1" x14ac:dyDescent="0.25">
      <c r="A58" s="8" t="s">
        <v>317</v>
      </c>
      <c r="B58" s="9" t="s">
        <v>56</v>
      </c>
      <c r="C58" s="9" t="s">
        <v>446</v>
      </c>
      <c r="D58" s="13">
        <v>10401</v>
      </c>
      <c r="E58" s="13">
        <v>8898</v>
      </c>
      <c r="F58" s="6">
        <v>2024</v>
      </c>
      <c r="G58" s="18">
        <f>preds!$D58+preds!$E58</f>
        <v>19299</v>
      </c>
      <c r="H58" s="12">
        <f>ABS(preds!$D58-preds!$E58)</f>
        <v>1503</v>
      </c>
      <c r="I58" s="24">
        <f>Table2[[#This Row],[margin]]/Table2[[#This Row],[dem_gop_total]]</f>
        <v>7.7879682885123577E-2</v>
      </c>
      <c r="J58" s="24">
        <f>Table2[[#This Row],[dem_votes]]/Table2[[#This Row],[dem_gop_total]]</f>
        <v>0.5389398414425618</v>
      </c>
      <c r="K58" s="24">
        <f>Table2[[#This Row],[gop_votes]]/Table2[[#This Row],[dem_gop_total]]</f>
        <v>0.4610601585574382</v>
      </c>
      <c r="L58" s="3">
        <v>-85.062843000000001</v>
      </c>
      <c r="M58" s="3">
        <v>32.421971999999997</v>
      </c>
      <c r="N58" s="3">
        <v>-86.700935388059904</v>
      </c>
      <c r="O58" s="3">
        <v>32.878325149253669</v>
      </c>
      <c r="P58" s="3">
        <f>VLOOKUP(Table2[[#This Row],[State]],State!A:G,7,FALSE)</f>
        <v>9</v>
      </c>
      <c r="Q58" s="3" t="str">
        <f>VLOOKUP(Table2[[#This Row],[State]],State!A:F,6,FALSE)</f>
        <v>Republican</v>
      </c>
    </row>
    <row r="59" spans="1:17" ht="17" thickTop="1" thickBot="1" x14ac:dyDescent="0.25">
      <c r="A59" s="7" t="s">
        <v>317</v>
      </c>
      <c r="B59" s="3" t="s">
        <v>57</v>
      </c>
      <c r="C59" s="3" t="s">
        <v>447</v>
      </c>
      <c r="D59" s="12">
        <v>7013</v>
      </c>
      <c r="E59" s="12">
        <v>36247</v>
      </c>
      <c r="F59" s="6">
        <v>2024</v>
      </c>
      <c r="G59" s="18">
        <f>preds!$D59+preds!$E59</f>
        <v>43260</v>
      </c>
      <c r="H59" s="12">
        <f>ABS(preds!$D59-preds!$E59)</f>
        <v>29234</v>
      </c>
      <c r="I59" s="24">
        <f>Table2[[#This Row],[margin]]/Table2[[#This Row],[dem_gop_total]]</f>
        <v>0.67577438742487284</v>
      </c>
      <c r="J59" s="24">
        <f>Table2[[#This Row],[dem_votes]]/Table2[[#This Row],[dem_gop_total]]</f>
        <v>0.16211280628756358</v>
      </c>
      <c r="K59" s="24">
        <f>Table2[[#This Row],[gop_votes]]/Table2[[#This Row],[dem_gop_total]]</f>
        <v>0.83788719371243647</v>
      </c>
      <c r="L59" s="3">
        <v>-86.369107</v>
      </c>
      <c r="M59" s="3">
        <v>33.660628000000003</v>
      </c>
      <c r="N59" s="3">
        <v>-86.700935388059904</v>
      </c>
      <c r="O59" s="3">
        <v>32.878325149253669</v>
      </c>
      <c r="P59" s="3">
        <f>VLOOKUP(Table2[[#This Row],[State]],State!A:G,7,FALSE)</f>
        <v>9</v>
      </c>
      <c r="Q59" s="3" t="str">
        <f>VLOOKUP(Table2[[#This Row],[State]],State!A:F,6,FALSE)</f>
        <v>Republican</v>
      </c>
    </row>
    <row r="60" spans="1:17" ht="17" thickTop="1" thickBot="1" x14ac:dyDescent="0.25">
      <c r="A60" s="8" t="s">
        <v>317</v>
      </c>
      <c r="B60" s="9" t="s">
        <v>58</v>
      </c>
      <c r="C60" s="9" t="s">
        <v>448</v>
      </c>
      <c r="D60" s="13">
        <v>35644</v>
      </c>
      <c r="E60" s="13">
        <v>81322</v>
      </c>
      <c r="F60" s="6">
        <v>2024</v>
      </c>
      <c r="G60" s="18">
        <f>preds!$D60+preds!$E60</f>
        <v>116966</v>
      </c>
      <c r="H60" s="12">
        <f>ABS(preds!$D60-preds!$E60)</f>
        <v>45678</v>
      </c>
      <c r="I60" s="24">
        <f>Table2[[#This Row],[margin]]/Table2[[#This Row],[dem_gop_total]]</f>
        <v>0.39052374194210282</v>
      </c>
      <c r="J60" s="24">
        <f>Table2[[#This Row],[dem_votes]]/Table2[[#This Row],[dem_gop_total]]</f>
        <v>0.30473812902894859</v>
      </c>
      <c r="K60" s="24">
        <f>Table2[[#This Row],[gop_votes]]/Table2[[#This Row],[dem_gop_total]]</f>
        <v>0.69526187097105141</v>
      </c>
      <c r="L60" s="3">
        <v>-86.737977999999998</v>
      </c>
      <c r="M60" s="3">
        <v>33.290719000000003</v>
      </c>
      <c r="N60" s="3">
        <v>-86.700935388059904</v>
      </c>
      <c r="O60" s="3">
        <v>32.878325149253669</v>
      </c>
      <c r="P60" s="3">
        <f>VLOOKUP(Table2[[#This Row],[State]],State!A:G,7,FALSE)</f>
        <v>9</v>
      </c>
      <c r="Q60" s="3" t="str">
        <f>VLOOKUP(Table2[[#This Row],[State]],State!A:F,6,FALSE)</f>
        <v>Republican</v>
      </c>
    </row>
    <row r="61" spans="1:17" ht="17" thickTop="1" thickBot="1" x14ac:dyDescent="0.25">
      <c r="A61" s="7" t="s">
        <v>317</v>
      </c>
      <c r="B61" s="3" t="s">
        <v>59</v>
      </c>
      <c r="C61" s="3" t="s">
        <v>449</v>
      </c>
      <c r="D61" s="12">
        <v>4676</v>
      </c>
      <c r="E61" s="12">
        <v>1656</v>
      </c>
      <c r="F61" s="6">
        <v>2024</v>
      </c>
      <c r="G61" s="18">
        <f>preds!$D61+preds!$E61</f>
        <v>6332</v>
      </c>
      <c r="H61" s="12">
        <f>ABS(preds!$D61-preds!$E61)</f>
        <v>3020</v>
      </c>
      <c r="I61" s="24">
        <f>Table2[[#This Row],[margin]]/Table2[[#This Row],[dem_gop_total]]</f>
        <v>0.47694251421351863</v>
      </c>
      <c r="J61" s="24">
        <f>Table2[[#This Row],[dem_votes]]/Table2[[#This Row],[dem_gop_total]]</f>
        <v>0.73847125710675932</v>
      </c>
      <c r="K61" s="24">
        <f>Table2[[#This Row],[gop_votes]]/Table2[[#This Row],[dem_gop_total]]</f>
        <v>0.26152874289324068</v>
      </c>
      <c r="L61" s="3">
        <v>-88.232646000000003</v>
      </c>
      <c r="M61" s="3">
        <v>32.574420000000003</v>
      </c>
      <c r="N61" s="3">
        <v>-86.700935388059904</v>
      </c>
      <c r="O61" s="3">
        <v>32.878325149253669</v>
      </c>
      <c r="P61" s="3">
        <f>VLOOKUP(Table2[[#This Row],[State]],State!A:G,7,FALSE)</f>
        <v>9</v>
      </c>
      <c r="Q61" s="3" t="str">
        <f>VLOOKUP(Table2[[#This Row],[State]],State!A:F,6,FALSE)</f>
        <v>Republican</v>
      </c>
    </row>
    <row r="62" spans="1:17" ht="17" thickTop="1" thickBot="1" x14ac:dyDescent="0.25">
      <c r="A62" s="8" t="s">
        <v>317</v>
      </c>
      <c r="B62" s="9" t="s">
        <v>60</v>
      </c>
      <c r="C62" s="9" t="s">
        <v>450</v>
      </c>
      <c r="D62" s="13">
        <v>12263</v>
      </c>
      <c r="E62" s="13">
        <v>20424</v>
      </c>
      <c r="F62" s="6">
        <v>2024</v>
      </c>
      <c r="G62" s="18">
        <f>preds!$D62+preds!$E62</f>
        <v>32687</v>
      </c>
      <c r="H62" s="12">
        <f>ABS(preds!$D62-preds!$E62)</f>
        <v>8161</v>
      </c>
      <c r="I62" s="24">
        <f>Table2[[#This Row],[margin]]/Table2[[#This Row],[dem_gop_total]]</f>
        <v>0.24967112307645242</v>
      </c>
      <c r="J62" s="24">
        <f>Table2[[#This Row],[dem_votes]]/Table2[[#This Row],[dem_gop_total]]</f>
        <v>0.37516443846177377</v>
      </c>
      <c r="K62" s="24">
        <f>Table2[[#This Row],[gop_votes]]/Table2[[#This Row],[dem_gop_total]]</f>
        <v>0.62483556153822617</v>
      </c>
      <c r="L62" s="3">
        <v>-86.169238000000007</v>
      </c>
      <c r="M62" s="3">
        <v>33.372083000000003</v>
      </c>
      <c r="N62" s="3">
        <v>-86.700935388059904</v>
      </c>
      <c r="O62" s="3">
        <v>32.878325149253669</v>
      </c>
      <c r="P62" s="3">
        <f>VLOOKUP(Table2[[#This Row],[State]],State!A:G,7,FALSE)</f>
        <v>9</v>
      </c>
      <c r="Q62" s="3" t="str">
        <f>VLOOKUP(Table2[[#This Row],[State]],State!A:F,6,FALSE)</f>
        <v>Republican</v>
      </c>
    </row>
    <row r="63" spans="1:17" ht="17" thickTop="1" thickBot="1" x14ac:dyDescent="0.25">
      <c r="A63" s="7" t="s">
        <v>317</v>
      </c>
      <c r="B63" s="3" t="s">
        <v>61</v>
      </c>
      <c r="C63" s="3" t="s">
        <v>451</v>
      </c>
      <c r="D63" s="12">
        <v>5462</v>
      </c>
      <c r="E63" s="12">
        <v>13554</v>
      </c>
      <c r="F63" s="6">
        <v>2024</v>
      </c>
      <c r="G63" s="18">
        <f>preds!$D63+preds!$E63</f>
        <v>19016</v>
      </c>
      <c r="H63" s="12">
        <f>ABS(preds!$D63-preds!$E63)</f>
        <v>8092</v>
      </c>
      <c r="I63" s="24">
        <f>Table2[[#This Row],[margin]]/Table2[[#This Row],[dem_gop_total]]</f>
        <v>0.42553639040807739</v>
      </c>
      <c r="J63" s="24">
        <f>Table2[[#This Row],[dem_votes]]/Table2[[#This Row],[dem_gop_total]]</f>
        <v>0.28723180479596128</v>
      </c>
      <c r="K63" s="24">
        <f>Table2[[#This Row],[gop_votes]]/Table2[[#This Row],[dem_gop_total]]</f>
        <v>0.71276819520403867</v>
      </c>
      <c r="L63" s="3">
        <v>-85.864502999999999</v>
      </c>
      <c r="M63" s="3">
        <v>32.853059999999999</v>
      </c>
      <c r="N63" s="3">
        <v>-86.700935388059904</v>
      </c>
      <c r="O63" s="3">
        <v>32.878325149253669</v>
      </c>
      <c r="P63" s="3">
        <f>VLOOKUP(Table2[[#This Row],[State]],State!A:G,7,FALSE)</f>
        <v>9</v>
      </c>
      <c r="Q63" s="3" t="str">
        <f>VLOOKUP(Table2[[#This Row],[State]],State!A:F,6,FALSE)</f>
        <v>Republican</v>
      </c>
    </row>
    <row r="64" spans="1:17" ht="17" thickTop="1" thickBot="1" x14ac:dyDescent="0.25">
      <c r="A64" s="8" t="s">
        <v>317</v>
      </c>
      <c r="B64" s="9" t="s">
        <v>62</v>
      </c>
      <c r="C64" s="9" t="s">
        <v>452</v>
      </c>
      <c r="D64" s="13">
        <v>36732</v>
      </c>
      <c r="E64" s="13">
        <v>49333</v>
      </c>
      <c r="F64" s="6">
        <v>2024</v>
      </c>
      <c r="G64" s="18">
        <f>preds!$D64+preds!$E64</f>
        <v>86065</v>
      </c>
      <c r="H64" s="12">
        <f>ABS(preds!$D64-preds!$E64)</f>
        <v>12601</v>
      </c>
      <c r="I64" s="24">
        <f>Table2[[#This Row],[margin]]/Table2[[#This Row],[dem_gop_total]]</f>
        <v>0.14641259513158658</v>
      </c>
      <c r="J64" s="24">
        <f>Table2[[#This Row],[dem_votes]]/Table2[[#This Row],[dem_gop_total]]</f>
        <v>0.42679370243420672</v>
      </c>
      <c r="K64" s="24">
        <f>Table2[[#This Row],[gop_votes]]/Table2[[#This Row],[dem_gop_total]]</f>
        <v>0.57320629756579333</v>
      </c>
      <c r="L64" s="3">
        <v>-87.520229</v>
      </c>
      <c r="M64" s="3">
        <v>33.214154000000001</v>
      </c>
      <c r="N64" s="3">
        <v>-86.700935388059904</v>
      </c>
      <c r="O64" s="3">
        <v>32.878325149253669</v>
      </c>
      <c r="P64" s="3">
        <f>VLOOKUP(Table2[[#This Row],[State]],State!A:G,7,FALSE)</f>
        <v>9</v>
      </c>
      <c r="Q64" s="3" t="str">
        <f>VLOOKUP(Table2[[#This Row],[State]],State!A:F,6,FALSE)</f>
        <v>Republican</v>
      </c>
    </row>
    <row r="65" spans="1:17" ht="17" thickTop="1" thickBot="1" x14ac:dyDescent="0.25">
      <c r="A65" s="7" t="s">
        <v>317</v>
      </c>
      <c r="B65" s="3" t="s">
        <v>63</v>
      </c>
      <c r="C65" s="3" t="s">
        <v>453</v>
      </c>
      <c r="D65" s="12">
        <v>6696</v>
      </c>
      <c r="E65" s="12">
        <v>24210</v>
      </c>
      <c r="F65" s="6">
        <v>2024</v>
      </c>
      <c r="G65" s="18">
        <f>preds!$D65+preds!$E65</f>
        <v>30906</v>
      </c>
      <c r="H65" s="12">
        <f>ABS(preds!$D65-preds!$E65)</f>
        <v>17514</v>
      </c>
      <c r="I65" s="24">
        <f>Table2[[#This Row],[margin]]/Table2[[#This Row],[dem_gop_total]]</f>
        <v>0.56668608037274315</v>
      </c>
      <c r="J65" s="24">
        <f>Table2[[#This Row],[dem_votes]]/Table2[[#This Row],[dem_gop_total]]</f>
        <v>0.21665695981362842</v>
      </c>
      <c r="K65" s="24">
        <f>Table2[[#This Row],[gop_votes]]/Table2[[#This Row],[dem_gop_total]]</f>
        <v>0.78334304018637158</v>
      </c>
      <c r="L65" s="3">
        <v>-87.253922000000003</v>
      </c>
      <c r="M65" s="3">
        <v>33.834857999999997</v>
      </c>
      <c r="N65" s="3">
        <v>-86.700935388059904</v>
      </c>
      <c r="O65" s="3">
        <v>32.878325149253669</v>
      </c>
      <c r="P65" s="3">
        <f>VLOOKUP(Table2[[#This Row],[State]],State!A:G,7,FALSE)</f>
        <v>9</v>
      </c>
      <c r="Q65" s="3" t="str">
        <f>VLOOKUP(Table2[[#This Row],[State]],State!A:F,6,FALSE)</f>
        <v>Republican</v>
      </c>
    </row>
    <row r="66" spans="1:17" ht="17" thickTop="1" thickBot="1" x14ac:dyDescent="0.25">
      <c r="A66" s="8" t="s">
        <v>317</v>
      </c>
      <c r="B66" s="9" t="s">
        <v>64</v>
      </c>
      <c r="C66" s="9" t="s">
        <v>454</v>
      </c>
      <c r="D66" s="13">
        <v>2397</v>
      </c>
      <c r="E66" s="13">
        <v>6003</v>
      </c>
      <c r="F66" s="6">
        <v>2024</v>
      </c>
      <c r="G66" s="18">
        <f>preds!$D66+preds!$E66</f>
        <v>8400</v>
      </c>
      <c r="H66" s="12">
        <f>ABS(preds!$D66-preds!$E66)</f>
        <v>3606</v>
      </c>
      <c r="I66" s="24">
        <f>Table2[[#This Row],[margin]]/Table2[[#This Row],[dem_gop_total]]</f>
        <v>0.42928571428571427</v>
      </c>
      <c r="J66" s="24">
        <f>Table2[[#This Row],[dem_votes]]/Table2[[#This Row],[dem_gop_total]]</f>
        <v>0.28535714285714286</v>
      </c>
      <c r="K66" s="24">
        <f>Table2[[#This Row],[gop_votes]]/Table2[[#This Row],[dem_gop_total]]</f>
        <v>0.71464285714285714</v>
      </c>
      <c r="L66" s="3">
        <v>-88.186119999999903</v>
      </c>
      <c r="M66" s="3">
        <v>31.410367999999998</v>
      </c>
      <c r="N66" s="3">
        <v>-86.700935388059904</v>
      </c>
      <c r="O66" s="3">
        <v>32.878325149253669</v>
      </c>
      <c r="P66" s="3">
        <f>VLOOKUP(Table2[[#This Row],[State]],State!A:G,7,FALSE)</f>
        <v>9</v>
      </c>
      <c r="Q66" s="3" t="str">
        <f>VLOOKUP(Table2[[#This Row],[State]],State!A:F,6,FALSE)</f>
        <v>Republican</v>
      </c>
    </row>
    <row r="67" spans="1:17" ht="17" thickTop="1" thickBot="1" x14ac:dyDescent="0.25">
      <c r="A67" s="7" t="s">
        <v>317</v>
      </c>
      <c r="B67" s="3" t="s">
        <v>65</v>
      </c>
      <c r="C67" s="3" t="s">
        <v>455</v>
      </c>
      <c r="D67" s="12">
        <v>3853</v>
      </c>
      <c r="E67" s="12">
        <v>1691</v>
      </c>
      <c r="F67" s="6">
        <v>2024</v>
      </c>
      <c r="G67" s="18">
        <f>preds!$D67+preds!$E67</f>
        <v>5544</v>
      </c>
      <c r="H67" s="12">
        <f>ABS(preds!$D67-preds!$E67)</f>
        <v>2162</v>
      </c>
      <c r="I67" s="24">
        <f>Table2[[#This Row],[margin]]/Table2[[#This Row],[dem_gop_total]]</f>
        <v>0.38997113997113997</v>
      </c>
      <c r="J67" s="24">
        <f>Table2[[#This Row],[dem_votes]]/Table2[[#This Row],[dem_gop_total]]</f>
        <v>0.69498556998557004</v>
      </c>
      <c r="K67" s="24">
        <f>Table2[[#This Row],[gop_votes]]/Table2[[#This Row],[dem_gop_total]]</f>
        <v>0.30501443001443002</v>
      </c>
      <c r="L67" s="3">
        <v>-87.380406999999906</v>
      </c>
      <c r="M67" s="3">
        <v>31.999752999999998</v>
      </c>
      <c r="N67" s="3">
        <v>-86.700935388059904</v>
      </c>
      <c r="O67" s="3">
        <v>32.878325149253669</v>
      </c>
      <c r="P67" s="3">
        <f>VLOOKUP(Table2[[#This Row],[State]],State!A:G,7,FALSE)</f>
        <v>9</v>
      </c>
      <c r="Q67" s="3" t="str">
        <f>VLOOKUP(Table2[[#This Row],[State]],State!A:F,6,FALSE)</f>
        <v>Republican</v>
      </c>
    </row>
    <row r="68" spans="1:17" ht="17" thickTop="1" thickBot="1" x14ac:dyDescent="0.25">
      <c r="A68" s="8" t="s">
        <v>317</v>
      </c>
      <c r="B68" s="9" t="s">
        <v>66</v>
      </c>
      <c r="C68" s="9" t="s">
        <v>456</v>
      </c>
      <c r="D68" s="13">
        <v>1457</v>
      </c>
      <c r="E68" s="13">
        <v>9667</v>
      </c>
      <c r="F68" s="6">
        <v>2024</v>
      </c>
      <c r="G68" s="18">
        <f>preds!$D68+preds!$E68</f>
        <v>11124</v>
      </c>
      <c r="H68" s="12">
        <f>ABS(preds!$D68-preds!$E68)</f>
        <v>8210</v>
      </c>
      <c r="I68" s="24">
        <f>Table2[[#This Row],[margin]]/Table2[[#This Row],[dem_gop_total]]</f>
        <v>0.73804386911183029</v>
      </c>
      <c r="J68" s="24">
        <f>Table2[[#This Row],[dem_votes]]/Table2[[#This Row],[dem_gop_total]]</f>
        <v>0.13097806544408486</v>
      </c>
      <c r="K68" s="24">
        <f>Table2[[#This Row],[gop_votes]]/Table2[[#This Row],[dem_gop_total]]</f>
        <v>0.86902193455591514</v>
      </c>
      <c r="L68" s="3">
        <v>-87.415693000000005</v>
      </c>
      <c r="M68" s="3">
        <v>34.163823999999998</v>
      </c>
      <c r="N68" s="3">
        <v>-86.700935388059904</v>
      </c>
      <c r="O68" s="3">
        <v>32.878325149253669</v>
      </c>
      <c r="P68" s="3">
        <f>VLOOKUP(Table2[[#This Row],[State]],State!A:G,7,FALSE)</f>
        <v>9</v>
      </c>
      <c r="Q68" s="3" t="str">
        <f>VLOOKUP(Table2[[#This Row],[State]],State!A:F,6,FALSE)</f>
        <v>Republican</v>
      </c>
    </row>
    <row r="69" spans="1:17" ht="17" thickTop="1" thickBot="1" x14ac:dyDescent="0.25">
      <c r="A69" s="7" t="s">
        <v>318</v>
      </c>
      <c r="B69" s="3" t="s">
        <v>67</v>
      </c>
      <c r="C69" s="3" t="s">
        <v>457</v>
      </c>
      <c r="D69" s="12">
        <v>156</v>
      </c>
      <c r="E69" s="12">
        <v>299</v>
      </c>
      <c r="F69" s="6">
        <v>2024</v>
      </c>
      <c r="G69" s="18">
        <f>preds!$D69+preds!$E69</f>
        <v>455</v>
      </c>
      <c r="H69" s="12">
        <f>ABS(preds!$D69-preds!$E69)</f>
        <v>143</v>
      </c>
      <c r="I69" s="24">
        <f>Table2[[#This Row],[margin]]/Table2[[#This Row],[dem_gop_total]]</f>
        <v>0.31428571428571428</v>
      </c>
      <c r="J69" s="24">
        <f>Table2[[#This Row],[dem_votes]]/Table2[[#This Row],[dem_gop_total]]</f>
        <v>0.34285714285714286</v>
      </c>
      <c r="K69" s="24">
        <f>Table2[[#This Row],[gop_votes]]/Table2[[#This Row],[dem_gop_total]]</f>
        <v>0.65714285714285714</v>
      </c>
      <c r="L69" s="3">
        <v>-162.90153599999999</v>
      </c>
      <c r="M69" s="3">
        <v>54.860151000000002</v>
      </c>
      <c r="N69" s="3">
        <v>-147.68201710714274</v>
      </c>
      <c r="O69" s="3">
        <v>60.122306785714265</v>
      </c>
      <c r="P69" s="3">
        <f>VLOOKUP(Table2[[#This Row],[State]],State!A:G,7,FALSE)</f>
        <v>3</v>
      </c>
      <c r="Q69" s="3" t="str">
        <f>VLOOKUP(Table2[[#This Row],[State]],State!A:F,6,FALSE)</f>
        <v>Republican</v>
      </c>
    </row>
    <row r="70" spans="1:17" ht="17" thickTop="1" thickBot="1" x14ac:dyDescent="0.25">
      <c r="A70" s="8" t="s">
        <v>318</v>
      </c>
      <c r="B70" s="9" t="s">
        <v>68</v>
      </c>
      <c r="C70" s="9" t="s">
        <v>458</v>
      </c>
      <c r="D70" s="13">
        <v>621</v>
      </c>
      <c r="E70" s="13">
        <v>447</v>
      </c>
      <c r="F70" s="6">
        <v>2024</v>
      </c>
      <c r="G70" s="18">
        <f>preds!$D70+preds!$E70</f>
        <v>1068</v>
      </c>
      <c r="H70" s="12">
        <f>ABS(preds!$D70-preds!$E70)</f>
        <v>174</v>
      </c>
      <c r="I70" s="24">
        <f>Table2[[#This Row],[margin]]/Table2[[#This Row],[dem_gop_total]]</f>
        <v>0.16292134831460675</v>
      </c>
      <c r="J70" s="24">
        <f>Table2[[#This Row],[dem_votes]]/Table2[[#This Row],[dem_gop_total]]</f>
        <v>0.5814606741573034</v>
      </c>
      <c r="K70" s="24">
        <f>Table2[[#This Row],[gop_votes]]/Table2[[#This Row],[dem_gop_total]]</f>
        <v>0.41853932584269665</v>
      </c>
      <c r="L70" s="3">
        <v>-168.29288500000001</v>
      </c>
      <c r="M70" s="3">
        <v>54.023570999999997</v>
      </c>
      <c r="N70" s="3">
        <v>-147.68201710714274</v>
      </c>
      <c r="O70" s="3">
        <v>60.122306785714265</v>
      </c>
      <c r="P70" s="3">
        <f>VLOOKUP(Table2[[#This Row],[State]],State!A:G,7,FALSE)</f>
        <v>3</v>
      </c>
      <c r="Q70" s="3" t="str">
        <f>VLOOKUP(Table2[[#This Row],[State]],State!A:F,6,FALSE)</f>
        <v>Republican</v>
      </c>
    </row>
    <row r="71" spans="1:17" ht="17" thickTop="1" thickBot="1" x14ac:dyDescent="0.25">
      <c r="A71" s="7" t="s">
        <v>318</v>
      </c>
      <c r="B71" s="3" t="s">
        <v>69</v>
      </c>
      <c r="C71" s="3" t="s">
        <v>459</v>
      </c>
      <c r="D71" s="12">
        <v>52332</v>
      </c>
      <c r="E71" s="12">
        <v>60149</v>
      </c>
      <c r="F71" s="6">
        <v>2024</v>
      </c>
      <c r="G71" s="18">
        <f>preds!$D71+preds!$E71</f>
        <v>112481</v>
      </c>
      <c r="H71" s="12">
        <f>ABS(preds!$D71-preds!$E71)</f>
        <v>7817</v>
      </c>
      <c r="I71" s="24">
        <f>Table2[[#This Row],[margin]]/Table2[[#This Row],[dem_gop_total]]</f>
        <v>6.949618157733306E-2</v>
      </c>
      <c r="J71" s="24">
        <f>Table2[[#This Row],[dem_votes]]/Table2[[#This Row],[dem_gop_total]]</f>
        <v>0.46525190921133347</v>
      </c>
      <c r="K71" s="24">
        <f>Table2[[#This Row],[gop_votes]]/Table2[[#This Row],[dem_gop_total]]</f>
        <v>0.53474809078866659</v>
      </c>
      <c r="L71" s="3">
        <v>-149.793182</v>
      </c>
      <c r="M71" s="3">
        <v>61.192231999999997</v>
      </c>
      <c r="N71" s="3">
        <v>-147.68201710714274</v>
      </c>
      <c r="O71" s="3">
        <v>60.122306785714265</v>
      </c>
      <c r="P71" s="3">
        <f>VLOOKUP(Table2[[#This Row],[State]],State!A:G,7,FALSE)</f>
        <v>3</v>
      </c>
      <c r="Q71" s="3" t="str">
        <f>VLOOKUP(Table2[[#This Row],[State]],State!A:F,6,FALSE)</f>
        <v>Republican</v>
      </c>
    </row>
    <row r="72" spans="1:17" ht="17" thickTop="1" thickBot="1" x14ac:dyDescent="0.25">
      <c r="A72" s="8" t="s">
        <v>318</v>
      </c>
      <c r="B72" s="9" t="s">
        <v>70</v>
      </c>
      <c r="C72" s="9" t="s">
        <v>460</v>
      </c>
      <c r="D72" s="13">
        <v>2680</v>
      </c>
      <c r="E72" s="13">
        <v>1283</v>
      </c>
      <c r="F72" s="6">
        <v>2024</v>
      </c>
      <c r="G72" s="18">
        <f>preds!$D72+preds!$E72</f>
        <v>3963</v>
      </c>
      <c r="H72" s="12">
        <f>ABS(preds!$D72-preds!$E72)</f>
        <v>1397</v>
      </c>
      <c r="I72" s="24">
        <f>Table2[[#This Row],[margin]]/Table2[[#This Row],[dem_gop_total]]</f>
        <v>0.35251072419883928</v>
      </c>
      <c r="J72" s="24">
        <f>Table2[[#This Row],[dem_votes]]/Table2[[#This Row],[dem_gop_total]]</f>
        <v>0.67625536209941961</v>
      </c>
      <c r="K72" s="24">
        <f>Table2[[#This Row],[gop_votes]]/Table2[[#This Row],[dem_gop_total]]</f>
        <v>0.32374463790058039</v>
      </c>
      <c r="L72" s="3">
        <v>-162.151263</v>
      </c>
      <c r="M72" s="3">
        <v>60.679945999999902</v>
      </c>
      <c r="N72" s="3">
        <v>-147.68201710714274</v>
      </c>
      <c r="O72" s="3">
        <v>60.122306785714265</v>
      </c>
      <c r="P72" s="3">
        <f>VLOOKUP(Table2[[#This Row],[State]],State!A:G,7,FALSE)</f>
        <v>3</v>
      </c>
      <c r="Q72" s="3" t="str">
        <f>VLOOKUP(Table2[[#This Row],[State]],State!A:F,6,FALSE)</f>
        <v>Republican</v>
      </c>
    </row>
    <row r="73" spans="1:17" ht="17" thickTop="1" thickBot="1" x14ac:dyDescent="0.25">
      <c r="A73" s="7" t="s">
        <v>318</v>
      </c>
      <c r="B73" s="3" t="s">
        <v>71</v>
      </c>
      <c r="C73" s="3" t="s">
        <v>461</v>
      </c>
      <c r="D73" s="12">
        <v>151</v>
      </c>
      <c r="E73" s="12">
        <v>263</v>
      </c>
      <c r="F73" s="6">
        <v>2024</v>
      </c>
      <c r="G73" s="18">
        <f>preds!$D73+preds!$E73</f>
        <v>414</v>
      </c>
      <c r="H73" s="12">
        <f>ABS(preds!$D73-preds!$E73)</f>
        <v>112</v>
      </c>
      <c r="I73" s="24">
        <f>Table2[[#This Row],[margin]]/Table2[[#This Row],[dem_gop_total]]</f>
        <v>0.27053140096618356</v>
      </c>
      <c r="J73" s="24">
        <f>Table2[[#This Row],[dem_votes]]/Table2[[#This Row],[dem_gop_total]]</f>
        <v>0.36473429951690822</v>
      </c>
      <c r="K73" s="24">
        <f>Table2[[#This Row],[gop_votes]]/Table2[[#This Row],[dem_gop_total]]</f>
        <v>0.63526570048309183</v>
      </c>
      <c r="L73" s="3">
        <v>-156.834047</v>
      </c>
      <c r="M73" s="3">
        <v>58.735464</v>
      </c>
      <c r="N73" s="3">
        <v>-147.68201710714274</v>
      </c>
      <c r="O73" s="3">
        <v>60.122306785714265</v>
      </c>
      <c r="P73" s="3">
        <f>VLOOKUP(Table2[[#This Row],[State]],State!A:G,7,FALSE)</f>
        <v>3</v>
      </c>
      <c r="Q73" s="3" t="str">
        <f>VLOOKUP(Table2[[#This Row],[State]],State!A:F,6,FALSE)</f>
        <v>Republican</v>
      </c>
    </row>
    <row r="74" spans="1:17" ht="17" thickTop="1" thickBot="1" x14ac:dyDescent="0.25">
      <c r="A74" s="8" t="s">
        <v>318</v>
      </c>
      <c r="B74" s="9" t="s">
        <v>72</v>
      </c>
      <c r="C74" s="9" t="s">
        <v>462</v>
      </c>
      <c r="D74" s="13">
        <v>379</v>
      </c>
      <c r="E74" s="13">
        <v>529</v>
      </c>
      <c r="F74" s="6">
        <v>2024</v>
      </c>
      <c r="G74" s="18">
        <f>preds!$D74+preds!$E74</f>
        <v>908</v>
      </c>
      <c r="H74" s="12">
        <f>ABS(preds!$D74-preds!$E74)</f>
        <v>150</v>
      </c>
      <c r="I74" s="24">
        <f>Table2[[#This Row],[margin]]/Table2[[#This Row],[dem_gop_total]]</f>
        <v>0.16519823788546256</v>
      </c>
      <c r="J74" s="24">
        <f>Table2[[#This Row],[dem_votes]]/Table2[[#This Row],[dem_gop_total]]</f>
        <v>0.41740088105726875</v>
      </c>
      <c r="K74" s="24">
        <f>Table2[[#This Row],[gop_votes]]/Table2[[#This Row],[dem_gop_total]]</f>
        <v>0.58259911894273131</v>
      </c>
      <c r="L74" s="3">
        <v>-149.032949</v>
      </c>
      <c r="M74" s="3">
        <v>63.882844999999897</v>
      </c>
      <c r="N74" s="3">
        <v>-147.68201710714274</v>
      </c>
      <c r="O74" s="3">
        <v>60.122306785714265</v>
      </c>
      <c r="P74" s="3">
        <f>VLOOKUP(Table2[[#This Row],[State]],State!A:G,7,FALSE)</f>
        <v>3</v>
      </c>
      <c r="Q74" s="3" t="str">
        <f>VLOOKUP(Table2[[#This Row],[State]],State!A:F,6,FALSE)</f>
        <v>Republican</v>
      </c>
    </row>
    <row r="75" spans="1:17" ht="17" thickTop="1" thickBot="1" x14ac:dyDescent="0.25">
      <c r="A75" s="7" t="s">
        <v>318</v>
      </c>
      <c r="B75" s="3" t="s">
        <v>73</v>
      </c>
      <c r="C75" s="3" t="s">
        <v>463</v>
      </c>
      <c r="D75" s="12">
        <v>942</v>
      </c>
      <c r="E75" s="12">
        <v>642</v>
      </c>
      <c r="F75" s="6">
        <v>2024</v>
      </c>
      <c r="G75" s="18">
        <f>preds!$D75+preds!$E75</f>
        <v>1584</v>
      </c>
      <c r="H75" s="12">
        <f>ABS(preds!$D75-preds!$E75)</f>
        <v>300</v>
      </c>
      <c r="I75" s="24">
        <f>Table2[[#This Row],[margin]]/Table2[[#This Row],[dem_gop_total]]</f>
        <v>0.18939393939393939</v>
      </c>
      <c r="J75" s="24">
        <f>Table2[[#This Row],[dem_votes]]/Table2[[#This Row],[dem_gop_total]]</f>
        <v>0.59469696969696972</v>
      </c>
      <c r="K75" s="24">
        <f>Table2[[#This Row],[gop_votes]]/Table2[[#This Row],[dem_gop_total]]</f>
        <v>0.40530303030303028</v>
      </c>
      <c r="L75" s="3">
        <v>-158.71847199999999</v>
      </c>
      <c r="M75" s="3">
        <v>59.136256000000003</v>
      </c>
      <c r="N75" s="3">
        <v>-147.68201710714274</v>
      </c>
      <c r="O75" s="3">
        <v>60.122306785714265</v>
      </c>
      <c r="P75" s="3">
        <f>VLOOKUP(Table2[[#This Row],[State]],State!A:G,7,FALSE)</f>
        <v>3</v>
      </c>
      <c r="Q75" s="3" t="str">
        <f>VLOOKUP(Table2[[#This Row],[State]],State!A:F,6,FALSE)</f>
        <v>Republican</v>
      </c>
    </row>
    <row r="76" spans="1:17" ht="17" thickTop="1" thickBot="1" x14ac:dyDescent="0.25">
      <c r="A76" s="8" t="s">
        <v>318</v>
      </c>
      <c r="B76" s="9" t="s">
        <v>74</v>
      </c>
      <c r="C76" s="9" t="s">
        <v>464</v>
      </c>
      <c r="D76" s="13">
        <v>13056</v>
      </c>
      <c r="E76" s="13">
        <v>21759</v>
      </c>
      <c r="F76" s="6">
        <v>2024</v>
      </c>
      <c r="G76" s="18">
        <f>preds!$D76+preds!$E76</f>
        <v>34815</v>
      </c>
      <c r="H76" s="12">
        <f>ABS(preds!$D76-preds!$E76)</f>
        <v>8703</v>
      </c>
      <c r="I76" s="24">
        <f>Table2[[#This Row],[margin]]/Table2[[#This Row],[dem_gop_total]]</f>
        <v>0.24997845756139594</v>
      </c>
      <c r="J76" s="24">
        <f>Table2[[#This Row],[dem_votes]]/Table2[[#This Row],[dem_gop_total]]</f>
        <v>0.37501077121930204</v>
      </c>
      <c r="K76" s="24">
        <f>Table2[[#This Row],[gop_votes]]/Table2[[#This Row],[dem_gop_total]]</f>
        <v>0.62498922878069796</v>
      </c>
      <c r="L76" s="3">
        <v>-147.62401800000001</v>
      </c>
      <c r="M76" s="3">
        <v>64.831552000000002</v>
      </c>
      <c r="N76" s="3">
        <v>-147.68201710714274</v>
      </c>
      <c r="O76" s="3">
        <v>60.122306785714265</v>
      </c>
      <c r="P76" s="3">
        <f>VLOOKUP(Table2[[#This Row],[State]],State!A:G,7,FALSE)</f>
        <v>3</v>
      </c>
      <c r="Q76" s="3" t="str">
        <f>VLOOKUP(Table2[[#This Row],[State]],State!A:F,6,FALSE)</f>
        <v>Republican</v>
      </c>
    </row>
    <row r="77" spans="1:17" ht="17" thickTop="1" thickBot="1" x14ac:dyDescent="0.25">
      <c r="A77" s="7" t="s">
        <v>318</v>
      </c>
      <c r="B77" s="3" t="s">
        <v>75</v>
      </c>
      <c r="C77" s="3" t="s">
        <v>465</v>
      </c>
      <c r="D77" s="12">
        <v>679</v>
      </c>
      <c r="E77" s="12">
        <v>636</v>
      </c>
      <c r="F77" s="6">
        <v>2024</v>
      </c>
      <c r="G77" s="18">
        <f>preds!$D77+preds!$E77</f>
        <v>1315</v>
      </c>
      <c r="H77" s="12">
        <f>ABS(preds!$D77-preds!$E77)</f>
        <v>43</v>
      </c>
      <c r="I77" s="24">
        <f>Table2[[#This Row],[margin]]/Table2[[#This Row],[dem_gop_total]]</f>
        <v>3.2699619771863121E-2</v>
      </c>
      <c r="J77" s="24">
        <f>Table2[[#This Row],[dem_votes]]/Table2[[#This Row],[dem_gop_total]]</f>
        <v>0.5163498098859316</v>
      </c>
      <c r="K77" s="24">
        <f>Table2[[#This Row],[gop_votes]]/Table2[[#This Row],[dem_gop_total]]</f>
        <v>0.48365019011406846</v>
      </c>
      <c r="L77" s="3">
        <v>-135.55989700000001</v>
      </c>
      <c r="M77" s="3">
        <v>59.264125</v>
      </c>
      <c r="N77" s="3">
        <v>-147.68201710714274</v>
      </c>
      <c r="O77" s="3">
        <v>60.122306785714265</v>
      </c>
      <c r="P77" s="3">
        <f>VLOOKUP(Table2[[#This Row],[State]],State!A:G,7,FALSE)</f>
        <v>3</v>
      </c>
      <c r="Q77" s="3" t="str">
        <f>VLOOKUP(Table2[[#This Row],[State]],State!A:F,6,FALSE)</f>
        <v>Republican</v>
      </c>
    </row>
    <row r="78" spans="1:17" ht="17" thickTop="1" thickBot="1" x14ac:dyDescent="0.25">
      <c r="A78" s="8" t="s">
        <v>318</v>
      </c>
      <c r="B78" s="9" t="s">
        <v>76</v>
      </c>
      <c r="C78" s="9" t="s">
        <v>466</v>
      </c>
      <c r="D78" s="13">
        <v>662</v>
      </c>
      <c r="E78" s="13">
        <v>416</v>
      </c>
      <c r="F78" s="6">
        <v>2024</v>
      </c>
      <c r="G78" s="18">
        <f>preds!$D78+preds!$E78</f>
        <v>1078</v>
      </c>
      <c r="H78" s="12">
        <f>ABS(preds!$D78-preds!$E78)</f>
        <v>246</v>
      </c>
      <c r="I78" s="24">
        <f>Table2[[#This Row],[margin]]/Table2[[#This Row],[dem_gop_total]]</f>
        <v>0.22820037105751392</v>
      </c>
      <c r="J78" s="24">
        <f>Table2[[#This Row],[dem_votes]]/Table2[[#This Row],[dem_gop_total]]</f>
        <v>0.614100185528757</v>
      </c>
      <c r="K78" s="24">
        <f>Table2[[#This Row],[gop_votes]]/Table2[[#This Row],[dem_gop_total]]</f>
        <v>0.38589981447124305</v>
      </c>
      <c r="L78" s="3">
        <v>-135.384163</v>
      </c>
      <c r="M78" s="3">
        <v>58.078281999999902</v>
      </c>
      <c r="N78" s="3">
        <v>-147.68201710714274</v>
      </c>
      <c r="O78" s="3">
        <v>60.122306785714265</v>
      </c>
      <c r="P78" s="3">
        <f>VLOOKUP(Table2[[#This Row],[State]],State!A:G,7,FALSE)</f>
        <v>3</v>
      </c>
      <c r="Q78" s="3" t="str">
        <f>VLOOKUP(Table2[[#This Row],[State]],State!A:F,6,FALSE)</f>
        <v>Republican</v>
      </c>
    </row>
    <row r="79" spans="1:17" ht="17" thickTop="1" thickBot="1" x14ac:dyDescent="0.25">
      <c r="A79" s="7" t="s">
        <v>318</v>
      </c>
      <c r="B79" s="3" t="s">
        <v>77</v>
      </c>
      <c r="C79" s="3" t="s">
        <v>467</v>
      </c>
      <c r="D79" s="12">
        <v>8446</v>
      </c>
      <c r="E79" s="12">
        <v>5683</v>
      </c>
      <c r="F79" s="6">
        <v>2024</v>
      </c>
      <c r="G79" s="18">
        <f>preds!$D79+preds!$E79</f>
        <v>14129</v>
      </c>
      <c r="H79" s="12">
        <f>ABS(preds!$D79-preds!$E79)</f>
        <v>2763</v>
      </c>
      <c r="I79" s="24">
        <f>Table2[[#This Row],[margin]]/Table2[[#This Row],[dem_gop_total]]</f>
        <v>0.19555524099370089</v>
      </c>
      <c r="J79" s="24">
        <f>Table2[[#This Row],[dem_votes]]/Table2[[#This Row],[dem_gop_total]]</f>
        <v>0.59777762049685046</v>
      </c>
      <c r="K79" s="24">
        <f>Table2[[#This Row],[gop_votes]]/Table2[[#This Row],[dem_gop_total]]</f>
        <v>0.40222237950314954</v>
      </c>
      <c r="L79" s="3">
        <v>-134.53060500000001</v>
      </c>
      <c r="M79" s="3">
        <v>58.358516000000002</v>
      </c>
      <c r="N79" s="3">
        <v>-147.68201710714274</v>
      </c>
      <c r="O79" s="3">
        <v>60.122306785714265</v>
      </c>
      <c r="P79" s="3">
        <f>VLOOKUP(Table2[[#This Row],[State]],State!A:G,7,FALSE)</f>
        <v>3</v>
      </c>
      <c r="Q79" s="3" t="str">
        <f>VLOOKUP(Table2[[#This Row],[State]],State!A:F,6,FALSE)</f>
        <v>Republican</v>
      </c>
    </row>
    <row r="80" spans="1:17" ht="17" thickTop="1" thickBot="1" x14ac:dyDescent="0.25">
      <c r="A80" s="8" t="s">
        <v>318</v>
      </c>
      <c r="B80" s="9" t="s">
        <v>78</v>
      </c>
      <c r="C80" s="9" t="s">
        <v>468</v>
      </c>
      <c r="D80" s="13">
        <v>7206</v>
      </c>
      <c r="E80" s="13">
        <v>17299</v>
      </c>
      <c r="F80" s="6">
        <v>2024</v>
      </c>
      <c r="G80" s="18">
        <f>preds!$D80+preds!$E80</f>
        <v>24505</v>
      </c>
      <c r="H80" s="12">
        <f>ABS(preds!$D80-preds!$E80)</f>
        <v>10093</v>
      </c>
      <c r="I80" s="24">
        <f>Table2[[#This Row],[margin]]/Table2[[#This Row],[dem_gop_total]]</f>
        <v>0.41187512752499489</v>
      </c>
      <c r="J80" s="24">
        <f>Table2[[#This Row],[dem_votes]]/Table2[[#This Row],[dem_gop_total]]</f>
        <v>0.29406243623750256</v>
      </c>
      <c r="K80" s="24">
        <f>Table2[[#This Row],[gop_votes]]/Table2[[#This Row],[dem_gop_total]]</f>
        <v>0.7059375637624975</v>
      </c>
      <c r="L80" s="3">
        <v>-151.06447499999999</v>
      </c>
      <c r="M80" s="3">
        <v>60.292591999999999</v>
      </c>
      <c r="N80" s="3">
        <v>-147.68201710714274</v>
      </c>
      <c r="O80" s="3">
        <v>60.122306785714265</v>
      </c>
      <c r="P80" s="3">
        <f>VLOOKUP(Table2[[#This Row],[State]],State!A:G,7,FALSE)</f>
        <v>3</v>
      </c>
      <c r="Q80" s="3" t="str">
        <f>VLOOKUP(Table2[[#This Row],[State]],State!A:F,6,FALSE)</f>
        <v>Republican</v>
      </c>
    </row>
    <row r="81" spans="1:17" ht="17" thickTop="1" thickBot="1" x14ac:dyDescent="0.25">
      <c r="A81" s="7" t="s">
        <v>318</v>
      </c>
      <c r="B81" s="3" t="s">
        <v>79</v>
      </c>
      <c r="C81" s="3" t="s">
        <v>469</v>
      </c>
      <c r="D81" s="12">
        <v>1839</v>
      </c>
      <c r="E81" s="12">
        <v>3310</v>
      </c>
      <c r="F81" s="6">
        <v>2024</v>
      </c>
      <c r="G81" s="18">
        <f>preds!$D81+preds!$E81</f>
        <v>5149</v>
      </c>
      <c r="H81" s="12">
        <f>ABS(preds!$D81-preds!$E81)</f>
        <v>1471</v>
      </c>
      <c r="I81" s="24">
        <f>Table2[[#This Row],[margin]]/Table2[[#This Row],[dem_gop_total]]</f>
        <v>0.28568654107593705</v>
      </c>
      <c r="J81" s="24">
        <f>Table2[[#This Row],[dem_votes]]/Table2[[#This Row],[dem_gop_total]]</f>
        <v>0.35715672946203147</v>
      </c>
      <c r="K81" s="24">
        <f>Table2[[#This Row],[gop_votes]]/Table2[[#This Row],[dem_gop_total]]</f>
        <v>0.64284327053796853</v>
      </c>
      <c r="L81" s="3">
        <v>-131.678527</v>
      </c>
      <c r="M81" s="3">
        <v>55.367857999999998</v>
      </c>
      <c r="N81" s="3">
        <v>-147.68201710714274</v>
      </c>
      <c r="O81" s="3">
        <v>60.122306785714265</v>
      </c>
      <c r="P81" s="3">
        <f>VLOOKUP(Table2[[#This Row],[State]],State!A:G,7,FALSE)</f>
        <v>3</v>
      </c>
      <c r="Q81" s="3" t="str">
        <f>VLOOKUP(Table2[[#This Row],[State]],State!A:F,6,FALSE)</f>
        <v>Republican</v>
      </c>
    </row>
    <row r="82" spans="1:17" ht="17" thickTop="1" thickBot="1" x14ac:dyDescent="0.25">
      <c r="A82" s="8" t="s">
        <v>318</v>
      </c>
      <c r="B82" s="9" t="s">
        <v>80</v>
      </c>
      <c r="C82" s="9" t="s">
        <v>470</v>
      </c>
      <c r="D82" s="13">
        <v>1940</v>
      </c>
      <c r="E82" s="13">
        <v>2973</v>
      </c>
      <c r="F82" s="6">
        <v>2024</v>
      </c>
      <c r="G82" s="18">
        <f>preds!$D82+preds!$E82</f>
        <v>4913</v>
      </c>
      <c r="H82" s="12">
        <f>ABS(preds!$D82-preds!$E82)</f>
        <v>1033</v>
      </c>
      <c r="I82" s="24">
        <f>Table2[[#This Row],[margin]]/Table2[[#This Row],[dem_gop_total]]</f>
        <v>0.21025849786281295</v>
      </c>
      <c r="J82" s="24">
        <f>Table2[[#This Row],[dem_votes]]/Table2[[#This Row],[dem_gop_total]]</f>
        <v>0.39487075106859354</v>
      </c>
      <c r="K82" s="24">
        <f>Table2[[#This Row],[gop_votes]]/Table2[[#This Row],[dem_gop_total]]</f>
        <v>0.60512924893140652</v>
      </c>
      <c r="L82" s="3">
        <v>-152.460881</v>
      </c>
      <c r="M82" s="3">
        <v>57.779136999999999</v>
      </c>
      <c r="N82" s="3">
        <v>-147.68201710714274</v>
      </c>
      <c r="O82" s="3">
        <v>60.122306785714265</v>
      </c>
      <c r="P82" s="3">
        <f>VLOOKUP(Table2[[#This Row],[State]],State!A:G,7,FALSE)</f>
        <v>3</v>
      </c>
      <c r="Q82" s="3" t="str">
        <f>VLOOKUP(Table2[[#This Row],[State]],State!A:F,6,FALSE)</f>
        <v>Republican</v>
      </c>
    </row>
    <row r="83" spans="1:17" ht="17" thickTop="1" thickBot="1" x14ac:dyDescent="0.25">
      <c r="A83" s="7" t="s">
        <v>318</v>
      </c>
      <c r="B83" s="3" t="s">
        <v>81</v>
      </c>
      <c r="C83" s="3" t="s">
        <v>471</v>
      </c>
      <c r="D83" s="12">
        <v>848</v>
      </c>
      <c r="E83" s="12">
        <v>436</v>
      </c>
      <c r="F83" s="6">
        <v>2024</v>
      </c>
      <c r="G83" s="18">
        <f>preds!$D83+preds!$E83</f>
        <v>1284</v>
      </c>
      <c r="H83" s="12">
        <f>ABS(preds!$D83-preds!$E83)</f>
        <v>412</v>
      </c>
      <c r="I83" s="24">
        <f>Table2[[#This Row],[margin]]/Table2[[#This Row],[dem_gop_total]]</f>
        <v>0.32087227414330216</v>
      </c>
      <c r="J83" s="24">
        <f>Table2[[#This Row],[dem_votes]]/Table2[[#This Row],[dem_gop_total]]</f>
        <v>0.66043613707165105</v>
      </c>
      <c r="K83" s="24">
        <f>Table2[[#This Row],[gop_votes]]/Table2[[#This Row],[dem_gop_total]]</f>
        <v>0.33956386292834889</v>
      </c>
      <c r="L83" s="3">
        <v>-163.41415000000001</v>
      </c>
      <c r="M83" s="3">
        <v>62.219203</v>
      </c>
      <c r="N83" s="3">
        <v>-147.68201710714274</v>
      </c>
      <c r="O83" s="3">
        <v>60.122306785714265</v>
      </c>
      <c r="P83" s="3">
        <f>VLOOKUP(Table2[[#This Row],[State]],State!A:G,7,FALSE)</f>
        <v>3</v>
      </c>
      <c r="Q83" s="3" t="str">
        <f>VLOOKUP(Table2[[#This Row],[State]],State!A:F,6,FALSE)</f>
        <v>Republican</v>
      </c>
    </row>
    <row r="84" spans="1:17" ht="17" thickTop="1" thickBot="1" x14ac:dyDescent="0.25">
      <c r="A84" s="8" t="s">
        <v>318</v>
      </c>
      <c r="B84" s="9" t="s">
        <v>82</v>
      </c>
      <c r="C84" s="9" t="s">
        <v>472</v>
      </c>
      <c r="D84" s="13">
        <v>184</v>
      </c>
      <c r="E84" s="13">
        <v>194</v>
      </c>
      <c r="F84" s="6">
        <v>2024</v>
      </c>
      <c r="G84" s="18">
        <f>preds!$D84+preds!$E84</f>
        <v>378</v>
      </c>
      <c r="H84" s="12">
        <f>ABS(preds!$D84-preds!$E84)</f>
        <v>10</v>
      </c>
      <c r="I84" s="24">
        <f>Table2[[#This Row],[margin]]/Table2[[#This Row],[dem_gop_total]]</f>
        <v>2.6455026455026454E-2</v>
      </c>
      <c r="J84" s="24">
        <f>Table2[[#This Row],[dem_votes]]/Table2[[#This Row],[dem_gop_total]]</f>
        <v>0.48677248677248675</v>
      </c>
      <c r="K84" s="24">
        <f>Table2[[#This Row],[gop_votes]]/Table2[[#This Row],[dem_gop_total]]</f>
        <v>0.51322751322751325</v>
      </c>
      <c r="L84" s="3">
        <v>-156.37165200000001</v>
      </c>
      <c r="M84" s="3">
        <v>58.557350999999997</v>
      </c>
      <c r="N84" s="3">
        <v>-147.68201710714274</v>
      </c>
      <c r="O84" s="3">
        <v>60.122306785714265</v>
      </c>
      <c r="P84" s="3">
        <f>VLOOKUP(Table2[[#This Row],[State]],State!A:G,7,FALSE)</f>
        <v>3</v>
      </c>
      <c r="Q84" s="3" t="str">
        <f>VLOOKUP(Table2[[#This Row],[State]],State!A:F,6,FALSE)</f>
        <v>Republican</v>
      </c>
    </row>
    <row r="85" spans="1:17" ht="17" thickTop="1" thickBot="1" x14ac:dyDescent="0.25">
      <c r="A85" s="7" t="s">
        <v>318</v>
      </c>
      <c r="B85" s="3" t="s">
        <v>83</v>
      </c>
      <c r="C85" s="3" t="s">
        <v>473</v>
      </c>
      <c r="D85" s="12">
        <v>8192</v>
      </c>
      <c r="E85" s="12">
        <v>30542</v>
      </c>
      <c r="F85" s="6">
        <v>2024</v>
      </c>
      <c r="G85" s="18">
        <f>preds!$D85+preds!$E85</f>
        <v>38734</v>
      </c>
      <c r="H85" s="12">
        <f>ABS(preds!$D85-preds!$E85)</f>
        <v>22350</v>
      </c>
      <c r="I85" s="24">
        <f>Table2[[#This Row],[margin]]/Table2[[#This Row],[dem_gop_total]]</f>
        <v>0.57701244384778227</v>
      </c>
      <c r="J85" s="24">
        <f>Table2[[#This Row],[dem_votes]]/Table2[[#This Row],[dem_gop_total]]</f>
        <v>0.21149377807610883</v>
      </c>
      <c r="K85" s="24">
        <f>Table2[[#This Row],[gop_votes]]/Table2[[#This Row],[dem_gop_total]]</f>
        <v>0.78850622192389119</v>
      </c>
      <c r="L85" s="3">
        <v>-149.42196100000001</v>
      </c>
      <c r="M85" s="3">
        <v>61.611280999999998</v>
      </c>
      <c r="N85" s="3">
        <v>-147.68201710714274</v>
      </c>
      <c r="O85" s="3">
        <v>60.122306785714265</v>
      </c>
      <c r="P85" s="3">
        <f>VLOOKUP(Table2[[#This Row],[State]],State!A:G,7,FALSE)</f>
        <v>3</v>
      </c>
      <c r="Q85" s="3" t="str">
        <f>VLOOKUP(Table2[[#This Row],[State]],State!A:F,6,FALSE)</f>
        <v>Republican</v>
      </c>
    </row>
    <row r="86" spans="1:17" ht="17" thickTop="1" thickBot="1" x14ac:dyDescent="0.25">
      <c r="A86" s="8" t="s">
        <v>318</v>
      </c>
      <c r="B86" s="9" t="s">
        <v>84</v>
      </c>
      <c r="C86" s="9" t="s">
        <v>474</v>
      </c>
      <c r="D86" s="13">
        <v>1087</v>
      </c>
      <c r="E86" s="13">
        <v>1041</v>
      </c>
      <c r="F86" s="6">
        <v>2024</v>
      </c>
      <c r="G86" s="18">
        <f>preds!$D86+preds!$E86</f>
        <v>2128</v>
      </c>
      <c r="H86" s="12">
        <f>ABS(preds!$D86-preds!$E86)</f>
        <v>46</v>
      </c>
      <c r="I86" s="24">
        <f>Table2[[#This Row],[margin]]/Table2[[#This Row],[dem_gop_total]]</f>
        <v>2.1616541353383457E-2</v>
      </c>
      <c r="J86" s="24">
        <f>Table2[[#This Row],[dem_votes]]/Table2[[#This Row],[dem_gop_total]]</f>
        <v>0.51080827067669177</v>
      </c>
      <c r="K86" s="24">
        <f>Table2[[#This Row],[gop_votes]]/Table2[[#This Row],[dem_gop_total]]</f>
        <v>0.48919172932330829</v>
      </c>
      <c r="L86" s="3">
        <v>-165.295491</v>
      </c>
      <c r="M86" s="3">
        <v>64.457025999999999</v>
      </c>
      <c r="N86" s="3">
        <v>-147.68201710714274</v>
      </c>
      <c r="O86" s="3">
        <v>60.122306785714265</v>
      </c>
      <c r="P86" s="3">
        <f>VLOOKUP(Table2[[#This Row],[State]],State!A:G,7,FALSE)</f>
        <v>3</v>
      </c>
      <c r="Q86" s="3" t="str">
        <f>VLOOKUP(Table2[[#This Row],[State]],State!A:F,6,FALSE)</f>
        <v>Republican</v>
      </c>
    </row>
    <row r="87" spans="1:17" ht="17" thickTop="1" thickBot="1" x14ac:dyDescent="0.25">
      <c r="A87" s="7" t="s">
        <v>318</v>
      </c>
      <c r="B87" s="3" t="s">
        <v>85</v>
      </c>
      <c r="C87" s="3" t="s">
        <v>475</v>
      </c>
      <c r="D87" s="12">
        <v>719</v>
      </c>
      <c r="E87" s="12">
        <v>771</v>
      </c>
      <c r="F87" s="6">
        <v>2024</v>
      </c>
      <c r="G87" s="18">
        <f>preds!$D87+preds!$E87</f>
        <v>1490</v>
      </c>
      <c r="H87" s="12">
        <f>ABS(preds!$D87-preds!$E87)</f>
        <v>52</v>
      </c>
      <c r="I87" s="24">
        <f>Table2[[#This Row],[margin]]/Table2[[#This Row],[dem_gop_total]]</f>
        <v>3.4899328859060399E-2</v>
      </c>
      <c r="J87" s="24">
        <f>Table2[[#This Row],[dem_votes]]/Table2[[#This Row],[dem_gop_total]]</f>
        <v>0.48255033557046978</v>
      </c>
      <c r="K87" s="24">
        <f>Table2[[#This Row],[gop_votes]]/Table2[[#This Row],[dem_gop_total]]</f>
        <v>0.51744966442953022</v>
      </c>
      <c r="L87" s="3">
        <v>-154.86208500000001</v>
      </c>
      <c r="M87" s="3">
        <v>70.522779</v>
      </c>
      <c r="N87" s="3">
        <v>-147.68201710714274</v>
      </c>
      <c r="O87" s="3">
        <v>60.122306785714265</v>
      </c>
      <c r="P87" s="3">
        <f>VLOOKUP(Table2[[#This Row],[State]],State!A:G,7,FALSE)</f>
        <v>3</v>
      </c>
      <c r="Q87" s="3" t="str">
        <f>VLOOKUP(Table2[[#This Row],[State]],State!A:F,6,FALSE)</f>
        <v>Republican</v>
      </c>
    </row>
    <row r="88" spans="1:17" ht="17" thickTop="1" thickBot="1" x14ac:dyDescent="0.25">
      <c r="A88" s="8" t="s">
        <v>318</v>
      </c>
      <c r="B88" s="9" t="s">
        <v>86</v>
      </c>
      <c r="C88" s="9" t="s">
        <v>476</v>
      </c>
      <c r="D88" s="13">
        <v>1125</v>
      </c>
      <c r="E88" s="13">
        <v>715</v>
      </c>
      <c r="F88" s="6">
        <v>2024</v>
      </c>
      <c r="G88" s="18">
        <f>preds!$D88+preds!$E88</f>
        <v>1840</v>
      </c>
      <c r="H88" s="12">
        <f>ABS(preds!$D88-preds!$E88)</f>
        <v>410</v>
      </c>
      <c r="I88" s="24">
        <f>Table2[[#This Row],[margin]]/Table2[[#This Row],[dem_gop_total]]</f>
        <v>0.22282608695652173</v>
      </c>
      <c r="J88" s="24">
        <f>Table2[[#This Row],[dem_votes]]/Table2[[#This Row],[dem_gop_total]]</f>
        <v>0.61141304347826086</v>
      </c>
      <c r="K88" s="24">
        <f>Table2[[#This Row],[gop_votes]]/Table2[[#This Row],[dem_gop_total]]</f>
        <v>0.38858695652173914</v>
      </c>
      <c r="L88" s="3">
        <v>-161.63818499999999</v>
      </c>
      <c r="M88" s="3">
        <v>66.943735000000004</v>
      </c>
      <c r="N88" s="3">
        <v>-147.68201710714274</v>
      </c>
      <c r="O88" s="3">
        <v>60.122306785714265</v>
      </c>
      <c r="P88" s="3">
        <f>VLOOKUP(Table2[[#This Row],[State]],State!A:G,7,FALSE)</f>
        <v>3</v>
      </c>
      <c r="Q88" s="3" t="str">
        <f>VLOOKUP(Table2[[#This Row],[State]],State!A:F,6,FALSE)</f>
        <v>Republican</v>
      </c>
    </row>
    <row r="89" spans="1:17" ht="17" thickTop="1" thickBot="1" x14ac:dyDescent="0.25">
      <c r="A89" s="7" t="s">
        <v>318</v>
      </c>
      <c r="B89" s="3" t="s">
        <v>87</v>
      </c>
      <c r="C89" s="3" t="s">
        <v>477</v>
      </c>
      <c r="D89" s="12">
        <v>461</v>
      </c>
      <c r="E89" s="12">
        <v>858</v>
      </c>
      <c r="F89" s="6">
        <v>2024</v>
      </c>
      <c r="G89" s="18">
        <f>preds!$D89+preds!$E89</f>
        <v>1319</v>
      </c>
      <c r="H89" s="12">
        <f>ABS(preds!$D89-preds!$E89)</f>
        <v>397</v>
      </c>
      <c r="I89" s="24">
        <f>Table2[[#This Row],[margin]]/Table2[[#This Row],[dem_gop_total]]</f>
        <v>0.30098559514783929</v>
      </c>
      <c r="J89" s="24">
        <f>Table2[[#This Row],[dem_votes]]/Table2[[#This Row],[dem_gop_total]]</f>
        <v>0.34950720242608035</v>
      </c>
      <c r="K89" s="24">
        <f>Table2[[#This Row],[gop_votes]]/Table2[[#This Row],[dem_gop_total]]</f>
        <v>0.65049279757391965</v>
      </c>
      <c r="L89" s="3">
        <v>-133.115025</v>
      </c>
      <c r="M89" s="3">
        <v>56.812711999999998</v>
      </c>
      <c r="N89" s="3">
        <v>-147.68201710714274</v>
      </c>
      <c r="O89" s="3">
        <v>60.122306785714265</v>
      </c>
      <c r="P89" s="3">
        <f>VLOOKUP(Table2[[#This Row],[State]],State!A:G,7,FALSE)</f>
        <v>3</v>
      </c>
      <c r="Q89" s="3" t="str">
        <f>VLOOKUP(Table2[[#This Row],[State]],State!A:F,6,FALSE)</f>
        <v>Republican</v>
      </c>
    </row>
    <row r="90" spans="1:17" ht="17" thickTop="1" thickBot="1" x14ac:dyDescent="0.25">
      <c r="A90" s="8" t="s">
        <v>318</v>
      </c>
      <c r="B90" s="9" t="s">
        <v>88</v>
      </c>
      <c r="C90" s="9" t="s">
        <v>478</v>
      </c>
      <c r="D90" s="13">
        <v>908</v>
      </c>
      <c r="E90" s="13">
        <v>1185</v>
      </c>
      <c r="F90" s="6">
        <v>2024</v>
      </c>
      <c r="G90" s="18">
        <f>preds!$D90+preds!$E90</f>
        <v>2093</v>
      </c>
      <c r="H90" s="12">
        <f>ABS(preds!$D90-preds!$E90)</f>
        <v>277</v>
      </c>
      <c r="I90" s="24">
        <f>Table2[[#This Row],[margin]]/Table2[[#This Row],[dem_gop_total]]</f>
        <v>0.13234591495461059</v>
      </c>
      <c r="J90" s="24">
        <f>Table2[[#This Row],[dem_votes]]/Table2[[#This Row],[dem_gop_total]]</f>
        <v>0.43382704252269472</v>
      </c>
      <c r="K90" s="24">
        <f>Table2[[#This Row],[gop_votes]]/Table2[[#This Row],[dem_gop_total]]</f>
        <v>0.56617295747730534</v>
      </c>
      <c r="L90" s="3">
        <v>-132.56084199999901</v>
      </c>
      <c r="M90" s="3">
        <v>55.448163999999998</v>
      </c>
      <c r="N90" s="3">
        <v>-147.68201710714274</v>
      </c>
      <c r="O90" s="3">
        <v>60.122306785714265</v>
      </c>
      <c r="P90" s="3">
        <f>VLOOKUP(Table2[[#This Row],[State]],State!A:G,7,FALSE)</f>
        <v>3</v>
      </c>
      <c r="Q90" s="3" t="str">
        <f>VLOOKUP(Table2[[#This Row],[State]],State!A:F,6,FALSE)</f>
        <v>Republican</v>
      </c>
    </row>
    <row r="91" spans="1:17" ht="17" thickTop="1" thickBot="1" x14ac:dyDescent="0.25">
      <c r="A91" s="7" t="s">
        <v>318</v>
      </c>
      <c r="B91" s="3" t="s">
        <v>89</v>
      </c>
      <c r="C91" s="3" t="s">
        <v>479</v>
      </c>
      <c r="D91" s="12">
        <v>1980</v>
      </c>
      <c r="E91" s="12">
        <v>1778</v>
      </c>
      <c r="F91" s="6">
        <v>2024</v>
      </c>
      <c r="G91" s="18">
        <f>preds!$D91+preds!$E91</f>
        <v>3758</v>
      </c>
      <c r="H91" s="12">
        <f>ABS(preds!$D91-preds!$E91)</f>
        <v>202</v>
      </c>
      <c r="I91" s="24">
        <f>Table2[[#This Row],[margin]]/Table2[[#This Row],[dem_gop_total]]</f>
        <v>5.3751995742416181E-2</v>
      </c>
      <c r="J91" s="24">
        <f>Table2[[#This Row],[dem_votes]]/Table2[[#This Row],[dem_gop_total]]</f>
        <v>0.52687599787120809</v>
      </c>
      <c r="K91" s="24">
        <f>Table2[[#This Row],[gop_votes]]/Table2[[#This Row],[dem_gop_total]]</f>
        <v>0.47312400212879191</v>
      </c>
      <c r="L91" s="3">
        <v>-135.33717099999899</v>
      </c>
      <c r="M91" s="3">
        <v>57.062745999999997</v>
      </c>
      <c r="N91" s="3">
        <v>-147.68201710714274</v>
      </c>
      <c r="O91" s="3">
        <v>60.122306785714265</v>
      </c>
      <c r="P91" s="3">
        <f>VLOOKUP(Table2[[#This Row],[State]],State!A:G,7,FALSE)</f>
        <v>3</v>
      </c>
      <c r="Q91" s="3" t="str">
        <f>VLOOKUP(Table2[[#This Row],[State]],State!A:F,6,FALSE)</f>
        <v>Republican</v>
      </c>
    </row>
    <row r="92" spans="1:17" ht="17" thickTop="1" thickBot="1" x14ac:dyDescent="0.25">
      <c r="A92" s="8" t="s">
        <v>318</v>
      </c>
      <c r="B92" s="9" t="s">
        <v>90</v>
      </c>
      <c r="C92" s="9" t="s">
        <v>480</v>
      </c>
      <c r="D92" s="13">
        <v>463</v>
      </c>
      <c r="E92" s="13">
        <v>197</v>
      </c>
      <c r="F92" s="6">
        <v>2024</v>
      </c>
      <c r="G92" s="18">
        <f>preds!$D92+preds!$E92</f>
        <v>660</v>
      </c>
      <c r="H92" s="12">
        <f>ABS(preds!$D92-preds!$E92)</f>
        <v>266</v>
      </c>
      <c r="I92" s="24">
        <f>Table2[[#This Row],[margin]]/Table2[[#This Row],[dem_gop_total]]</f>
        <v>0.40303030303030302</v>
      </c>
      <c r="J92" s="24">
        <f>Table2[[#This Row],[dem_votes]]/Table2[[#This Row],[dem_gop_total]]</f>
        <v>0.70151515151515154</v>
      </c>
      <c r="K92" s="24">
        <f>Table2[[#This Row],[gop_votes]]/Table2[[#This Row],[dem_gop_total]]</f>
        <v>0.29848484848484846</v>
      </c>
      <c r="L92" s="3">
        <v>-135.31150099999999</v>
      </c>
      <c r="M92" s="3">
        <v>59.464535999999903</v>
      </c>
      <c r="N92" s="3">
        <v>-147.68201710714274</v>
      </c>
      <c r="O92" s="3">
        <v>60.122306785714265</v>
      </c>
      <c r="P92" s="3">
        <f>VLOOKUP(Table2[[#This Row],[State]],State!A:G,7,FALSE)</f>
        <v>3</v>
      </c>
      <c r="Q92" s="3" t="str">
        <f>VLOOKUP(Table2[[#This Row],[State]],State!A:F,6,FALSE)</f>
        <v>Republican</v>
      </c>
    </row>
    <row r="93" spans="1:17" ht="17" thickTop="1" thickBot="1" x14ac:dyDescent="0.25">
      <c r="A93" s="7" t="s">
        <v>318</v>
      </c>
      <c r="B93" s="3" t="s">
        <v>91</v>
      </c>
      <c r="C93" s="3" t="s">
        <v>481</v>
      </c>
      <c r="D93" s="12">
        <v>586</v>
      </c>
      <c r="E93" s="12">
        <v>2303</v>
      </c>
      <c r="F93" s="6">
        <v>2024</v>
      </c>
      <c r="G93" s="18">
        <f>preds!$D93+preds!$E93</f>
        <v>2889</v>
      </c>
      <c r="H93" s="12">
        <f>ABS(preds!$D93-preds!$E93)</f>
        <v>1717</v>
      </c>
      <c r="I93" s="24">
        <f>Table2[[#This Row],[margin]]/Table2[[#This Row],[dem_gop_total]]</f>
        <v>0.59432329525787475</v>
      </c>
      <c r="J93" s="24">
        <f>Table2[[#This Row],[dem_votes]]/Table2[[#This Row],[dem_gop_total]]</f>
        <v>0.20283835237106265</v>
      </c>
      <c r="K93" s="24">
        <f>Table2[[#This Row],[gop_votes]]/Table2[[#This Row],[dem_gop_total]]</f>
        <v>0.79716164762893738</v>
      </c>
      <c r="L93" s="3">
        <v>-144.68702400000001</v>
      </c>
      <c r="M93" s="3">
        <v>63.856184999999897</v>
      </c>
      <c r="N93" s="3">
        <v>-147.68201710714274</v>
      </c>
      <c r="O93" s="3">
        <v>60.122306785714265</v>
      </c>
      <c r="P93" s="3">
        <f>VLOOKUP(Table2[[#This Row],[State]],State!A:G,7,FALSE)</f>
        <v>3</v>
      </c>
      <c r="Q93" s="3" t="str">
        <f>VLOOKUP(Table2[[#This Row],[State]],State!A:F,6,FALSE)</f>
        <v>Republican</v>
      </c>
    </row>
    <row r="94" spans="1:17" ht="17" thickTop="1" thickBot="1" x14ac:dyDescent="0.25">
      <c r="A94" s="8" t="s">
        <v>318</v>
      </c>
      <c r="B94" s="9" t="s">
        <v>92</v>
      </c>
      <c r="C94" s="9" t="s">
        <v>482</v>
      </c>
      <c r="D94" s="13">
        <v>1261</v>
      </c>
      <c r="E94" s="13">
        <v>2442</v>
      </c>
      <c r="F94" s="6">
        <v>2024</v>
      </c>
      <c r="G94" s="18">
        <f>preds!$D94+preds!$E94</f>
        <v>3703</v>
      </c>
      <c r="H94" s="12">
        <f>ABS(preds!$D94-preds!$E94)</f>
        <v>1181</v>
      </c>
      <c r="I94" s="24">
        <f>Table2[[#This Row],[margin]]/Table2[[#This Row],[dem_gop_total]]</f>
        <v>0.31893059681339453</v>
      </c>
      <c r="J94" s="24">
        <f>Table2[[#This Row],[dem_votes]]/Table2[[#This Row],[dem_gop_total]]</f>
        <v>0.34053470159330274</v>
      </c>
      <c r="K94" s="24">
        <f>Table2[[#This Row],[gop_votes]]/Table2[[#This Row],[dem_gop_total]]</f>
        <v>0.65946529840669732</v>
      </c>
      <c r="L94" s="3">
        <v>-145.88250400000001</v>
      </c>
      <c r="M94" s="3">
        <v>61.261490000000002</v>
      </c>
      <c r="N94" s="3">
        <v>-147.68201710714274</v>
      </c>
      <c r="O94" s="3">
        <v>60.122306785714265</v>
      </c>
      <c r="P94" s="3">
        <f>VLOOKUP(Table2[[#This Row],[State]],State!A:G,7,FALSE)</f>
        <v>3</v>
      </c>
      <c r="Q94" s="3" t="str">
        <f>VLOOKUP(Table2[[#This Row],[State]],State!A:F,6,FALSE)</f>
        <v>Republican</v>
      </c>
    </row>
    <row r="95" spans="1:17" ht="17" thickTop="1" thickBot="1" x14ac:dyDescent="0.25">
      <c r="A95" s="7" t="s">
        <v>318</v>
      </c>
      <c r="B95" s="3" t="s">
        <v>93</v>
      </c>
      <c r="C95" s="3" t="s">
        <v>483</v>
      </c>
      <c r="D95" s="12">
        <v>290</v>
      </c>
      <c r="E95" s="12">
        <v>722</v>
      </c>
      <c r="F95" s="6">
        <v>2024</v>
      </c>
      <c r="G95" s="18">
        <f>preds!$D95+preds!$E95</f>
        <v>1012</v>
      </c>
      <c r="H95" s="12">
        <f>ABS(preds!$D95-preds!$E95)</f>
        <v>432</v>
      </c>
      <c r="I95" s="24">
        <f>Table2[[#This Row],[margin]]/Table2[[#This Row],[dem_gop_total]]</f>
        <v>0.4268774703557312</v>
      </c>
      <c r="J95" s="24">
        <f>Table2[[#This Row],[dem_votes]]/Table2[[#This Row],[dem_gop_total]]</f>
        <v>0.2865612648221344</v>
      </c>
      <c r="K95" s="24">
        <f>Table2[[#This Row],[gop_votes]]/Table2[[#This Row],[dem_gop_total]]</f>
        <v>0.7134387351778656</v>
      </c>
      <c r="L95" s="3">
        <v>-132.31083699999999</v>
      </c>
      <c r="M95" s="3">
        <v>56.3858209999999</v>
      </c>
      <c r="N95" s="3">
        <v>-147.68201710714274</v>
      </c>
      <c r="O95" s="3">
        <v>60.122306785714265</v>
      </c>
      <c r="P95" s="3">
        <f>VLOOKUP(Table2[[#This Row],[State]],State!A:G,7,FALSE)</f>
        <v>3</v>
      </c>
      <c r="Q95" s="3" t="str">
        <f>VLOOKUP(Table2[[#This Row],[State]],State!A:F,6,FALSE)</f>
        <v>Republican</v>
      </c>
    </row>
    <row r="96" spans="1:17" ht="17" thickTop="1" thickBot="1" x14ac:dyDescent="0.25">
      <c r="A96" s="8" t="s">
        <v>318</v>
      </c>
      <c r="B96" s="9" t="s">
        <v>94</v>
      </c>
      <c r="C96" s="9" t="s">
        <v>484</v>
      </c>
      <c r="D96" s="13">
        <v>151</v>
      </c>
      <c r="E96" s="13">
        <v>130</v>
      </c>
      <c r="F96" s="6">
        <v>2024</v>
      </c>
      <c r="G96" s="18">
        <f>preds!$D96+preds!$E96</f>
        <v>281</v>
      </c>
      <c r="H96" s="12">
        <f>ABS(preds!$D96-preds!$E96)</f>
        <v>21</v>
      </c>
      <c r="I96" s="24">
        <f>Table2[[#This Row],[margin]]/Table2[[#This Row],[dem_gop_total]]</f>
        <v>7.4733096085409248E-2</v>
      </c>
      <c r="J96" s="24">
        <f>Table2[[#This Row],[dem_votes]]/Table2[[#This Row],[dem_gop_total]]</f>
        <v>0.53736654804270467</v>
      </c>
      <c r="K96" s="24">
        <f>Table2[[#This Row],[gop_votes]]/Table2[[#This Row],[dem_gop_total]]</f>
        <v>0.46263345195729538</v>
      </c>
      <c r="L96" s="3">
        <v>-139.72487799999999</v>
      </c>
      <c r="M96" s="3">
        <v>59.547975000000001</v>
      </c>
      <c r="N96" s="3">
        <v>-147.68201710714274</v>
      </c>
      <c r="O96" s="3">
        <v>60.122306785714265</v>
      </c>
      <c r="P96" s="3">
        <f>VLOOKUP(Table2[[#This Row],[State]],State!A:G,7,FALSE)</f>
        <v>3</v>
      </c>
      <c r="Q96" s="3" t="str">
        <f>VLOOKUP(Table2[[#This Row],[State]],State!A:F,6,FALSE)</f>
        <v>Republican</v>
      </c>
    </row>
    <row r="97" spans="1:17" ht="17" thickTop="1" thickBot="1" x14ac:dyDescent="0.25">
      <c r="A97" s="7" t="s">
        <v>318</v>
      </c>
      <c r="B97" s="3" t="s">
        <v>95</v>
      </c>
      <c r="C97" s="3" t="s">
        <v>485</v>
      </c>
      <c r="D97" s="12">
        <v>1299</v>
      </c>
      <c r="E97" s="12">
        <v>1220</v>
      </c>
      <c r="F97" s="6">
        <v>2024</v>
      </c>
      <c r="G97" s="18">
        <f>preds!$D97+preds!$E97</f>
        <v>2519</v>
      </c>
      <c r="H97" s="12">
        <f>ABS(preds!$D97-preds!$E97)</f>
        <v>79</v>
      </c>
      <c r="I97" s="24">
        <f>Table2[[#This Row],[margin]]/Table2[[#This Row],[dem_gop_total]]</f>
        <v>3.1361651448987692E-2</v>
      </c>
      <c r="J97" s="24">
        <f>Table2[[#This Row],[dem_votes]]/Table2[[#This Row],[dem_gop_total]]</f>
        <v>0.51568082572449381</v>
      </c>
      <c r="K97" s="24">
        <f>Table2[[#This Row],[gop_votes]]/Table2[[#This Row],[dem_gop_total]]</f>
        <v>0.48431917427550614</v>
      </c>
      <c r="L97" s="3">
        <v>-152.55042299999999</v>
      </c>
      <c r="M97" s="3">
        <v>65.010261999999997</v>
      </c>
      <c r="N97" s="3">
        <v>-147.68201710714274</v>
      </c>
      <c r="O97" s="3">
        <v>60.122306785714265</v>
      </c>
      <c r="P97" s="3">
        <f>VLOOKUP(Table2[[#This Row],[State]],State!A:G,7,FALSE)</f>
        <v>3</v>
      </c>
      <c r="Q97" s="3" t="str">
        <f>VLOOKUP(Table2[[#This Row],[State]],State!A:F,6,FALSE)</f>
        <v>Republican</v>
      </c>
    </row>
    <row r="98" spans="1:17" ht="17" thickTop="1" thickBot="1" x14ac:dyDescent="0.25">
      <c r="A98" s="8" t="s">
        <v>319</v>
      </c>
      <c r="B98" s="9" t="s">
        <v>96</v>
      </c>
      <c r="C98" s="9" t="s">
        <v>486</v>
      </c>
      <c r="D98" s="13">
        <v>19661</v>
      </c>
      <c r="E98" s="13">
        <v>9045</v>
      </c>
      <c r="F98" s="6">
        <v>2024</v>
      </c>
      <c r="G98" s="18">
        <f>preds!$D98+preds!$E98</f>
        <v>28706</v>
      </c>
      <c r="H98" s="12">
        <f>ABS(preds!$D98-preds!$E98)</f>
        <v>10616</v>
      </c>
      <c r="I98" s="24">
        <f>Table2[[#This Row],[margin]]/Table2[[#This Row],[dem_gop_total]]</f>
        <v>0.36981815648296523</v>
      </c>
      <c r="J98" s="24">
        <f>Table2[[#This Row],[dem_votes]]/Table2[[#This Row],[dem_gop_total]]</f>
        <v>0.68490907824148262</v>
      </c>
      <c r="K98" s="24">
        <f>Table2[[#This Row],[gop_votes]]/Table2[[#This Row],[dem_gop_total]]</f>
        <v>0.31509092175851738</v>
      </c>
      <c r="L98" s="3">
        <v>-109.414839999999</v>
      </c>
      <c r="M98" s="3">
        <v>35.577686999999997</v>
      </c>
      <c r="N98" s="3">
        <v>-111.40883044444435</v>
      </c>
      <c r="O98" s="3">
        <v>33.572705752136734</v>
      </c>
      <c r="P98" s="3">
        <f>VLOOKUP(Table2[[#This Row],[State]],State!A:G,7,FALSE)</f>
        <v>11</v>
      </c>
      <c r="Q98" s="3" t="str">
        <f>VLOOKUP(Table2[[#This Row],[State]],State!A:F,6,FALSE)</f>
        <v>Democratic</v>
      </c>
    </row>
    <row r="99" spans="1:17" ht="17" thickTop="1" thickBot="1" x14ac:dyDescent="0.25">
      <c r="A99" s="7" t="s">
        <v>319</v>
      </c>
      <c r="B99" s="3" t="s">
        <v>97</v>
      </c>
      <c r="C99" s="3" t="s">
        <v>487</v>
      </c>
      <c r="D99" s="12">
        <v>20608</v>
      </c>
      <c r="E99" s="12">
        <v>36943</v>
      </c>
      <c r="F99" s="6">
        <v>2024</v>
      </c>
      <c r="G99" s="18">
        <f>preds!$D99+preds!$E99</f>
        <v>57551</v>
      </c>
      <c r="H99" s="12">
        <f>ABS(preds!$D99-preds!$E99)</f>
        <v>16335</v>
      </c>
      <c r="I99" s="24">
        <f>Table2[[#This Row],[margin]]/Table2[[#This Row],[dem_gop_total]]</f>
        <v>0.28383520703376136</v>
      </c>
      <c r="J99" s="24">
        <f>Table2[[#This Row],[dem_votes]]/Table2[[#This Row],[dem_gop_total]]</f>
        <v>0.35808239648311935</v>
      </c>
      <c r="K99" s="24">
        <f>Table2[[#This Row],[gop_votes]]/Table2[[#This Row],[dem_gop_total]]</f>
        <v>0.64191760351688065</v>
      </c>
      <c r="L99" s="3">
        <v>-110.063053</v>
      </c>
      <c r="M99" s="3">
        <v>31.607357</v>
      </c>
      <c r="N99" s="3">
        <v>-111.40883044444435</v>
      </c>
      <c r="O99" s="3">
        <v>33.572705752136734</v>
      </c>
      <c r="P99" s="3">
        <f>VLOOKUP(Table2[[#This Row],[State]],State!A:G,7,FALSE)</f>
        <v>11</v>
      </c>
      <c r="Q99" s="3" t="str">
        <f>VLOOKUP(Table2[[#This Row],[State]],State!A:F,6,FALSE)</f>
        <v>Democratic</v>
      </c>
    </row>
    <row r="100" spans="1:17" ht="17" thickTop="1" thickBot="1" x14ac:dyDescent="0.25">
      <c r="A100" s="8" t="s">
        <v>319</v>
      </c>
      <c r="B100" s="9" t="s">
        <v>98</v>
      </c>
      <c r="C100" s="9" t="s">
        <v>488</v>
      </c>
      <c r="D100" s="13">
        <v>51714</v>
      </c>
      <c r="E100" s="13">
        <v>28723</v>
      </c>
      <c r="F100" s="6">
        <v>2024</v>
      </c>
      <c r="G100" s="18">
        <f>preds!$D100+preds!$E100</f>
        <v>80437</v>
      </c>
      <c r="H100" s="12">
        <f>ABS(preds!$D100-preds!$E100)</f>
        <v>22991</v>
      </c>
      <c r="I100" s="24">
        <f>Table2[[#This Row],[margin]]/Table2[[#This Row],[dem_gop_total]]</f>
        <v>0.28582617452167536</v>
      </c>
      <c r="J100" s="24">
        <f>Table2[[#This Row],[dem_votes]]/Table2[[#This Row],[dem_gop_total]]</f>
        <v>0.64291308726083762</v>
      </c>
      <c r="K100" s="24">
        <f>Table2[[#This Row],[gop_votes]]/Table2[[#This Row],[dem_gop_total]]</f>
        <v>0.35708691273916232</v>
      </c>
      <c r="L100" s="3">
        <v>-111.590056</v>
      </c>
      <c r="M100" s="3">
        <v>35.514426</v>
      </c>
      <c r="N100" s="3">
        <v>-111.40883044444435</v>
      </c>
      <c r="O100" s="3">
        <v>33.572705752136734</v>
      </c>
      <c r="P100" s="3">
        <f>VLOOKUP(Table2[[#This Row],[State]],State!A:G,7,FALSE)</f>
        <v>11</v>
      </c>
      <c r="Q100" s="3" t="str">
        <f>VLOOKUP(Table2[[#This Row],[State]],State!A:F,6,FALSE)</f>
        <v>Democratic</v>
      </c>
    </row>
    <row r="101" spans="1:17" ht="17" thickTop="1" thickBot="1" x14ac:dyDescent="0.25">
      <c r="A101" s="7" t="s">
        <v>319</v>
      </c>
      <c r="B101" s="3" t="s">
        <v>99</v>
      </c>
      <c r="C101" s="3" t="s">
        <v>489</v>
      </c>
      <c r="D101" s="12">
        <v>7727</v>
      </c>
      <c r="E101" s="12">
        <v>18865</v>
      </c>
      <c r="F101" s="6">
        <v>2024</v>
      </c>
      <c r="G101" s="18">
        <f>preds!$D101+preds!$E101</f>
        <v>26592</v>
      </c>
      <c r="H101" s="12">
        <f>ABS(preds!$D101-preds!$E101)</f>
        <v>11138</v>
      </c>
      <c r="I101" s="24">
        <f>Table2[[#This Row],[margin]]/Table2[[#This Row],[dem_gop_total]]</f>
        <v>0.41884777376654631</v>
      </c>
      <c r="J101" s="24">
        <f>Table2[[#This Row],[dem_votes]]/Table2[[#This Row],[dem_gop_total]]</f>
        <v>0.29057611311672682</v>
      </c>
      <c r="K101" s="24">
        <f>Table2[[#This Row],[gop_votes]]/Table2[[#This Row],[dem_gop_total]]</f>
        <v>0.70942388688327318</v>
      </c>
      <c r="L101" s="3">
        <v>-111.00749399999999</v>
      </c>
      <c r="M101" s="3">
        <v>33.823560000000001</v>
      </c>
      <c r="N101" s="3">
        <v>-111.40883044444435</v>
      </c>
      <c r="O101" s="3">
        <v>33.572705752136734</v>
      </c>
      <c r="P101" s="3">
        <f>VLOOKUP(Table2[[#This Row],[State]],State!A:G,7,FALSE)</f>
        <v>11</v>
      </c>
      <c r="Q101" s="3" t="str">
        <f>VLOOKUP(Table2[[#This Row],[State]],State!A:F,6,FALSE)</f>
        <v>Democratic</v>
      </c>
    </row>
    <row r="102" spans="1:17" ht="17" thickTop="1" thickBot="1" x14ac:dyDescent="0.25">
      <c r="A102" s="8" t="s">
        <v>319</v>
      </c>
      <c r="B102" s="9" t="s">
        <v>100</v>
      </c>
      <c r="C102" s="9" t="s">
        <v>490</v>
      </c>
      <c r="D102" s="13">
        <v>3644</v>
      </c>
      <c r="E102" s="13">
        <v>11464</v>
      </c>
      <c r="F102" s="6">
        <v>2024</v>
      </c>
      <c r="G102" s="18">
        <f>preds!$D102+preds!$E102</f>
        <v>15108</v>
      </c>
      <c r="H102" s="12">
        <f>ABS(preds!$D102-preds!$E102)</f>
        <v>7820</v>
      </c>
      <c r="I102" s="24">
        <f>Table2[[#This Row],[margin]]/Table2[[#This Row],[dem_gop_total]]</f>
        <v>0.51760656605771782</v>
      </c>
      <c r="J102" s="24">
        <f>Table2[[#This Row],[dem_votes]]/Table2[[#This Row],[dem_gop_total]]</f>
        <v>0.24119671697114112</v>
      </c>
      <c r="K102" s="24">
        <f>Table2[[#This Row],[gop_votes]]/Table2[[#This Row],[dem_gop_total]]</f>
        <v>0.75880328302885891</v>
      </c>
      <c r="L102" s="3">
        <v>-109.812181</v>
      </c>
      <c r="M102" s="3">
        <v>32.867329999999903</v>
      </c>
      <c r="N102" s="3">
        <v>-111.40883044444435</v>
      </c>
      <c r="O102" s="3">
        <v>33.572705752136734</v>
      </c>
      <c r="P102" s="3">
        <f>VLOOKUP(Table2[[#This Row],[State]],State!A:G,7,FALSE)</f>
        <v>11</v>
      </c>
      <c r="Q102" s="3" t="str">
        <f>VLOOKUP(Table2[[#This Row],[State]],State!A:F,6,FALSE)</f>
        <v>Democratic</v>
      </c>
    </row>
    <row r="103" spans="1:17" ht="17" thickTop="1" thickBot="1" x14ac:dyDescent="0.25">
      <c r="A103" s="7" t="s">
        <v>319</v>
      </c>
      <c r="B103" s="3" t="s">
        <v>101</v>
      </c>
      <c r="C103" s="3" t="s">
        <v>491</v>
      </c>
      <c r="D103" s="12">
        <v>1226</v>
      </c>
      <c r="E103" s="12">
        <v>1932</v>
      </c>
      <c r="F103" s="6">
        <v>2024</v>
      </c>
      <c r="G103" s="18">
        <f>preds!$D103+preds!$E103</f>
        <v>3158</v>
      </c>
      <c r="H103" s="12">
        <f>ABS(preds!$D103-preds!$E103)</f>
        <v>706</v>
      </c>
      <c r="I103" s="24">
        <f>Table2[[#This Row],[margin]]/Table2[[#This Row],[dem_gop_total]]</f>
        <v>0.22355921469284357</v>
      </c>
      <c r="J103" s="24">
        <f>Table2[[#This Row],[dem_votes]]/Table2[[#This Row],[dem_gop_total]]</f>
        <v>0.38822039265357822</v>
      </c>
      <c r="K103" s="24">
        <f>Table2[[#This Row],[gop_votes]]/Table2[[#This Row],[dem_gop_total]]</f>
        <v>0.61177960734642178</v>
      </c>
      <c r="L103" s="3">
        <v>-109.248712</v>
      </c>
      <c r="M103" s="3">
        <v>32.970402</v>
      </c>
      <c r="N103" s="3">
        <v>-111.40883044444435</v>
      </c>
      <c r="O103" s="3">
        <v>33.572705752136734</v>
      </c>
      <c r="P103" s="3">
        <f>VLOOKUP(Table2[[#This Row],[State]],State!A:G,7,FALSE)</f>
        <v>11</v>
      </c>
      <c r="Q103" s="3" t="str">
        <f>VLOOKUP(Table2[[#This Row],[State]],State!A:F,6,FALSE)</f>
        <v>Democratic</v>
      </c>
    </row>
    <row r="104" spans="1:17" ht="17" thickTop="1" thickBot="1" x14ac:dyDescent="0.25">
      <c r="A104" s="8" t="s">
        <v>319</v>
      </c>
      <c r="B104" s="9" t="s">
        <v>102</v>
      </c>
      <c r="C104" s="9" t="s">
        <v>492</v>
      </c>
      <c r="D104" s="13">
        <v>1718</v>
      </c>
      <c r="E104" s="13">
        <v>5464</v>
      </c>
      <c r="F104" s="6">
        <v>2024</v>
      </c>
      <c r="G104" s="18">
        <f>preds!$D104+preds!$E104</f>
        <v>7182</v>
      </c>
      <c r="H104" s="12">
        <f>ABS(preds!$D104-preds!$E104)</f>
        <v>3746</v>
      </c>
      <c r="I104" s="24">
        <f>Table2[[#This Row],[margin]]/Table2[[#This Row],[dem_gop_total]]</f>
        <v>0.52158173210804792</v>
      </c>
      <c r="J104" s="24">
        <f>Table2[[#This Row],[dem_votes]]/Table2[[#This Row],[dem_gop_total]]</f>
        <v>0.23920913394597604</v>
      </c>
      <c r="K104" s="24">
        <f>Table2[[#This Row],[gop_votes]]/Table2[[#This Row],[dem_gop_total]]</f>
        <v>0.76079086605402391</v>
      </c>
      <c r="L104" s="3">
        <v>-114.172146</v>
      </c>
      <c r="M104" s="3">
        <v>33.908360999999999</v>
      </c>
      <c r="N104" s="3">
        <v>-111.40883044444435</v>
      </c>
      <c r="O104" s="3">
        <v>33.572705752136734</v>
      </c>
      <c r="P104" s="3">
        <f>VLOOKUP(Table2[[#This Row],[State]],State!A:G,7,FALSE)</f>
        <v>11</v>
      </c>
      <c r="Q104" s="3" t="str">
        <f>VLOOKUP(Table2[[#This Row],[State]],State!A:F,6,FALSE)</f>
        <v>Democratic</v>
      </c>
    </row>
    <row r="105" spans="1:17" ht="17" thickTop="1" thickBot="1" x14ac:dyDescent="0.25">
      <c r="A105" s="7" t="s">
        <v>319</v>
      </c>
      <c r="B105" s="3" t="s">
        <v>103</v>
      </c>
      <c r="C105" s="3" t="s">
        <v>493</v>
      </c>
      <c r="D105" s="12">
        <v>1301796</v>
      </c>
      <c r="E105" s="12">
        <v>1108749</v>
      </c>
      <c r="F105" s="6">
        <v>2024</v>
      </c>
      <c r="G105" s="18">
        <f>preds!$D105+preds!$E105</f>
        <v>2410545</v>
      </c>
      <c r="H105" s="12">
        <f>ABS(preds!$D105-preds!$E105)</f>
        <v>193047</v>
      </c>
      <c r="I105" s="24">
        <f>Table2[[#This Row],[margin]]/Table2[[#This Row],[dem_gop_total]]</f>
        <v>8.008437925863239E-2</v>
      </c>
      <c r="J105" s="24">
        <f>Table2[[#This Row],[dem_votes]]/Table2[[#This Row],[dem_gop_total]]</f>
        <v>0.54004218962931616</v>
      </c>
      <c r="K105" s="24">
        <f>Table2[[#This Row],[gop_votes]]/Table2[[#This Row],[dem_gop_total]]</f>
        <v>0.45995781037068378</v>
      </c>
      <c r="L105" s="3">
        <v>-112.04143000000001</v>
      </c>
      <c r="M105" s="3">
        <v>33.493403000000001</v>
      </c>
      <c r="N105" s="3">
        <v>-111.40883044444435</v>
      </c>
      <c r="O105" s="3">
        <v>33.572705752136734</v>
      </c>
      <c r="P105" s="3">
        <f>VLOOKUP(Table2[[#This Row],[State]],State!A:G,7,FALSE)</f>
        <v>11</v>
      </c>
      <c r="Q105" s="3" t="str">
        <f>VLOOKUP(Table2[[#This Row],[State]],State!A:F,6,FALSE)</f>
        <v>Democratic</v>
      </c>
    </row>
    <row r="106" spans="1:17" ht="17" thickTop="1" thickBot="1" x14ac:dyDescent="0.25">
      <c r="A106" s="8" t="s">
        <v>319</v>
      </c>
      <c r="B106" s="9" t="s">
        <v>104</v>
      </c>
      <c r="C106" s="9" t="s">
        <v>494</v>
      </c>
      <c r="D106" s="13">
        <v>26865</v>
      </c>
      <c r="E106" s="13">
        <v>88467</v>
      </c>
      <c r="F106" s="6">
        <v>2024</v>
      </c>
      <c r="G106" s="18">
        <f>preds!$D106+preds!$E106</f>
        <v>115332</v>
      </c>
      <c r="H106" s="12">
        <f>ABS(preds!$D106-preds!$E106)</f>
        <v>61602</v>
      </c>
      <c r="I106" s="24">
        <f>Table2[[#This Row],[margin]]/Table2[[#This Row],[dem_gop_total]]</f>
        <v>0.53412756216834878</v>
      </c>
      <c r="J106" s="24">
        <f>Table2[[#This Row],[dem_votes]]/Table2[[#This Row],[dem_gop_total]]</f>
        <v>0.23293621891582561</v>
      </c>
      <c r="K106" s="24">
        <f>Table2[[#This Row],[gop_votes]]/Table2[[#This Row],[dem_gop_total]]</f>
        <v>0.76706378108417439</v>
      </c>
      <c r="L106" s="3">
        <v>-114.249634</v>
      </c>
      <c r="M106" s="3">
        <v>35.069679000000001</v>
      </c>
      <c r="N106" s="3">
        <v>-111.40883044444435</v>
      </c>
      <c r="O106" s="3">
        <v>33.572705752136734</v>
      </c>
      <c r="P106" s="3">
        <f>VLOOKUP(Table2[[#This Row],[State]],State!A:G,7,FALSE)</f>
        <v>11</v>
      </c>
      <c r="Q106" s="3" t="str">
        <f>VLOOKUP(Table2[[#This Row],[State]],State!A:F,6,FALSE)</f>
        <v>Democratic</v>
      </c>
    </row>
    <row r="107" spans="1:17" ht="17" thickTop="1" thickBot="1" x14ac:dyDescent="0.25">
      <c r="A107" s="7" t="s">
        <v>319</v>
      </c>
      <c r="B107" s="3" t="s">
        <v>105</v>
      </c>
      <c r="C107" s="3" t="s">
        <v>495</v>
      </c>
      <c r="D107" s="12">
        <v>21450</v>
      </c>
      <c r="E107" s="12">
        <v>28643</v>
      </c>
      <c r="F107" s="6">
        <v>2024</v>
      </c>
      <c r="G107" s="18">
        <f>preds!$D107+preds!$E107</f>
        <v>50093</v>
      </c>
      <c r="H107" s="12">
        <f>ABS(preds!$D107-preds!$E107)</f>
        <v>7193</v>
      </c>
      <c r="I107" s="24">
        <f>Table2[[#This Row],[margin]]/Table2[[#This Row],[dem_gop_total]]</f>
        <v>0.14359291717405626</v>
      </c>
      <c r="J107" s="24">
        <f>Table2[[#This Row],[dem_votes]]/Table2[[#This Row],[dem_gop_total]]</f>
        <v>0.4282035414129719</v>
      </c>
      <c r="K107" s="24">
        <f>Table2[[#This Row],[gop_votes]]/Table2[[#This Row],[dem_gop_total]]</f>
        <v>0.5717964585870281</v>
      </c>
      <c r="L107" s="3">
        <v>-110.21115500000001</v>
      </c>
      <c r="M107" s="3">
        <v>34.893625</v>
      </c>
      <c r="N107" s="3">
        <v>-111.40883044444435</v>
      </c>
      <c r="O107" s="3">
        <v>33.572705752136734</v>
      </c>
      <c r="P107" s="3">
        <f>VLOOKUP(Table2[[#This Row],[State]],State!A:G,7,FALSE)</f>
        <v>11</v>
      </c>
      <c r="Q107" s="3" t="str">
        <f>VLOOKUP(Table2[[#This Row],[State]],State!A:F,6,FALSE)</f>
        <v>Democratic</v>
      </c>
    </row>
    <row r="108" spans="1:17" ht="17" thickTop="1" thickBot="1" x14ac:dyDescent="0.25">
      <c r="A108" s="8" t="s">
        <v>319</v>
      </c>
      <c r="B108" s="9" t="s">
        <v>106</v>
      </c>
      <c r="C108" s="9" t="s">
        <v>496</v>
      </c>
      <c r="D108" s="13">
        <v>365735</v>
      </c>
      <c r="E108" s="13">
        <v>226743</v>
      </c>
      <c r="F108" s="6">
        <v>2024</v>
      </c>
      <c r="G108" s="18">
        <f>preds!$D108+preds!$E108</f>
        <v>592478</v>
      </c>
      <c r="H108" s="12">
        <f>ABS(preds!$D108-preds!$E108)</f>
        <v>138992</v>
      </c>
      <c r="I108" s="24">
        <f>Table2[[#This Row],[margin]]/Table2[[#This Row],[dem_gop_total]]</f>
        <v>0.23459436468527101</v>
      </c>
      <c r="J108" s="24">
        <f>Table2[[#This Row],[dem_votes]]/Table2[[#This Row],[dem_gop_total]]</f>
        <v>0.61729718234263553</v>
      </c>
      <c r="K108" s="24">
        <f>Table2[[#This Row],[gop_votes]]/Table2[[#This Row],[dem_gop_total]]</f>
        <v>0.38270281765736447</v>
      </c>
      <c r="L108" s="3">
        <v>-110.96001</v>
      </c>
      <c r="M108" s="3">
        <v>32.216707</v>
      </c>
      <c r="N108" s="3">
        <v>-111.40883044444435</v>
      </c>
      <c r="O108" s="3">
        <v>33.572705752136734</v>
      </c>
      <c r="P108" s="3">
        <f>VLOOKUP(Table2[[#This Row],[State]],State!A:G,7,FALSE)</f>
        <v>11</v>
      </c>
      <c r="Q108" s="3" t="str">
        <f>VLOOKUP(Table2[[#This Row],[State]],State!A:F,6,FALSE)</f>
        <v>Democratic</v>
      </c>
    </row>
    <row r="109" spans="1:17" ht="17" thickTop="1" thickBot="1" x14ac:dyDescent="0.25">
      <c r="A109" s="7" t="s">
        <v>319</v>
      </c>
      <c r="B109" s="3" t="s">
        <v>107</v>
      </c>
      <c r="C109" s="3" t="s">
        <v>497</v>
      </c>
      <c r="D109" s="12">
        <v>99731</v>
      </c>
      <c r="E109" s="12">
        <v>137838</v>
      </c>
      <c r="F109" s="6">
        <v>2024</v>
      </c>
      <c r="G109" s="18">
        <f>preds!$D109+preds!$E109</f>
        <v>237569</v>
      </c>
      <c r="H109" s="12">
        <f>ABS(preds!$D109-preds!$E109)</f>
        <v>38107</v>
      </c>
      <c r="I109" s="24">
        <f>Table2[[#This Row],[margin]]/Table2[[#This Row],[dem_gop_total]]</f>
        <v>0.16040392475449239</v>
      </c>
      <c r="J109" s="24">
        <f>Table2[[#This Row],[dem_votes]]/Table2[[#This Row],[dem_gop_total]]</f>
        <v>0.41979803762275381</v>
      </c>
      <c r="K109" s="24">
        <f>Table2[[#This Row],[gop_votes]]/Table2[[#This Row],[dem_gop_total]]</f>
        <v>0.58020196237724619</v>
      </c>
      <c r="L109" s="3">
        <v>-111.588363999999</v>
      </c>
      <c r="M109" s="3">
        <v>33.060133</v>
      </c>
      <c r="N109" s="3">
        <v>-111.40883044444435</v>
      </c>
      <c r="O109" s="3">
        <v>33.572705752136734</v>
      </c>
      <c r="P109" s="3">
        <f>VLOOKUP(Table2[[#This Row],[State]],State!A:G,7,FALSE)</f>
        <v>11</v>
      </c>
      <c r="Q109" s="3" t="str">
        <f>VLOOKUP(Table2[[#This Row],[State]],State!A:F,6,FALSE)</f>
        <v>Democratic</v>
      </c>
    </row>
    <row r="110" spans="1:17" ht="17" thickTop="1" thickBot="1" x14ac:dyDescent="0.25">
      <c r="A110" s="8" t="s">
        <v>319</v>
      </c>
      <c r="B110" s="9" t="s">
        <v>108</v>
      </c>
      <c r="C110" s="9" t="s">
        <v>498</v>
      </c>
      <c r="D110" s="13">
        <v>13787</v>
      </c>
      <c r="E110" s="13">
        <v>5668</v>
      </c>
      <c r="F110" s="6">
        <v>2024</v>
      </c>
      <c r="G110" s="18">
        <f>preds!$D110+preds!$E110</f>
        <v>19455</v>
      </c>
      <c r="H110" s="12">
        <f>ABS(preds!$D110-preds!$E110)</f>
        <v>8119</v>
      </c>
      <c r="I110" s="24">
        <f>Table2[[#This Row],[margin]]/Table2[[#This Row],[dem_gop_total]]</f>
        <v>0.41732202518632744</v>
      </c>
      <c r="J110" s="24">
        <f>Table2[[#This Row],[dem_votes]]/Table2[[#This Row],[dem_gop_total]]</f>
        <v>0.70866101259316372</v>
      </c>
      <c r="K110" s="24">
        <f>Table2[[#This Row],[gop_votes]]/Table2[[#This Row],[dem_gop_total]]</f>
        <v>0.29133898740683628</v>
      </c>
      <c r="L110" s="3">
        <v>-110.94319499999899</v>
      </c>
      <c r="M110" s="3">
        <v>31.434733000000001</v>
      </c>
      <c r="N110" s="3">
        <v>-111.40883044444435</v>
      </c>
      <c r="O110" s="3">
        <v>33.572705752136734</v>
      </c>
      <c r="P110" s="3">
        <f>VLOOKUP(Table2[[#This Row],[State]],State!A:G,7,FALSE)</f>
        <v>11</v>
      </c>
      <c r="Q110" s="3" t="str">
        <f>VLOOKUP(Table2[[#This Row],[State]],State!A:F,6,FALSE)</f>
        <v>Democratic</v>
      </c>
    </row>
    <row r="111" spans="1:17" ht="17" thickTop="1" thickBot="1" x14ac:dyDescent="0.25">
      <c r="A111" s="7" t="s">
        <v>319</v>
      </c>
      <c r="B111" s="3" t="s">
        <v>109</v>
      </c>
      <c r="C111" s="3" t="s">
        <v>499</v>
      </c>
      <c r="D111" s="12">
        <v>55837</v>
      </c>
      <c r="E111" s="12">
        <v>96715</v>
      </c>
      <c r="F111" s="6">
        <v>2024</v>
      </c>
      <c r="G111" s="18">
        <f>preds!$D111+preds!$E111</f>
        <v>152552</v>
      </c>
      <c r="H111" s="12">
        <f>ABS(preds!$D111-preds!$E111)</f>
        <v>40878</v>
      </c>
      <c r="I111" s="24">
        <f>Table2[[#This Row],[margin]]/Table2[[#This Row],[dem_gop_total]]</f>
        <v>0.26796108867795898</v>
      </c>
      <c r="J111" s="24">
        <f>Table2[[#This Row],[dem_votes]]/Table2[[#This Row],[dem_gop_total]]</f>
        <v>0.36601945566102051</v>
      </c>
      <c r="K111" s="24">
        <f>Table2[[#This Row],[gop_votes]]/Table2[[#This Row],[dem_gop_total]]</f>
        <v>0.63398054433897955</v>
      </c>
      <c r="L111" s="3">
        <v>-112.267766999999</v>
      </c>
      <c r="M111" s="3">
        <v>34.629013999999998</v>
      </c>
      <c r="N111" s="3">
        <v>-111.40883044444435</v>
      </c>
      <c r="O111" s="3">
        <v>33.572705752136734</v>
      </c>
      <c r="P111" s="3">
        <f>VLOOKUP(Table2[[#This Row],[State]],State!A:G,7,FALSE)</f>
        <v>11</v>
      </c>
      <c r="Q111" s="3" t="str">
        <f>VLOOKUP(Table2[[#This Row],[State]],State!A:F,6,FALSE)</f>
        <v>Democratic</v>
      </c>
    </row>
    <row r="112" spans="1:17" ht="17" thickTop="1" thickBot="1" x14ac:dyDescent="0.25">
      <c r="A112" s="8" t="s">
        <v>319</v>
      </c>
      <c r="B112" s="9" t="s">
        <v>110</v>
      </c>
      <c r="C112" s="9" t="s">
        <v>500</v>
      </c>
      <c r="D112" s="13">
        <v>36262</v>
      </c>
      <c r="E112" s="13">
        <v>41511</v>
      </c>
      <c r="F112" s="6">
        <v>2024</v>
      </c>
      <c r="G112" s="18">
        <f>preds!$D112+preds!$E112</f>
        <v>77773</v>
      </c>
      <c r="H112" s="12">
        <f>ABS(preds!$D112-preds!$E112)</f>
        <v>5249</v>
      </c>
      <c r="I112" s="24">
        <f>Table2[[#This Row],[margin]]/Table2[[#This Row],[dem_gop_total]]</f>
        <v>6.749128875059468E-2</v>
      </c>
      <c r="J112" s="24">
        <f>Table2[[#This Row],[dem_votes]]/Table2[[#This Row],[dem_gop_total]]</f>
        <v>0.46625435562470269</v>
      </c>
      <c r="K112" s="24">
        <f>Table2[[#This Row],[gop_votes]]/Table2[[#This Row],[dem_gop_total]]</f>
        <v>0.53374564437529737</v>
      </c>
      <c r="L112" s="3">
        <v>-114.59866299999899</v>
      </c>
      <c r="M112" s="3">
        <v>32.650039999999997</v>
      </c>
      <c r="N112" s="3">
        <v>-111.40883044444435</v>
      </c>
      <c r="O112" s="3">
        <v>33.572705752136734</v>
      </c>
      <c r="P112" s="3">
        <f>VLOOKUP(Table2[[#This Row],[State]],State!A:G,7,FALSE)</f>
        <v>11</v>
      </c>
      <c r="Q112" s="3" t="str">
        <f>VLOOKUP(Table2[[#This Row],[State]],State!A:F,6,FALSE)</f>
        <v>Democratic</v>
      </c>
    </row>
    <row r="113" spans="1:17" ht="17" thickTop="1" thickBot="1" x14ac:dyDescent="0.25">
      <c r="A113" s="7" t="s">
        <v>320</v>
      </c>
      <c r="B113" s="3" t="s">
        <v>111</v>
      </c>
      <c r="C113" s="3" t="s">
        <v>501</v>
      </c>
      <c r="D113" s="12">
        <v>2838</v>
      </c>
      <c r="E113" s="12">
        <v>2808</v>
      </c>
      <c r="F113" s="6">
        <v>2024</v>
      </c>
      <c r="G113" s="18">
        <f>preds!$D113+preds!$E113</f>
        <v>5646</v>
      </c>
      <c r="H113" s="12">
        <f>ABS(preds!$D113-preds!$E113)</f>
        <v>30</v>
      </c>
      <c r="I113" s="24">
        <f>Table2[[#This Row],[margin]]/Table2[[#This Row],[dem_gop_total]]</f>
        <v>5.3134962805526037E-3</v>
      </c>
      <c r="J113" s="24">
        <f>Table2[[#This Row],[dem_votes]]/Table2[[#This Row],[dem_gop_total]]</f>
        <v>0.50265674814027628</v>
      </c>
      <c r="K113" s="24">
        <f>Table2[[#This Row],[gop_votes]]/Table2[[#This Row],[dem_gop_total]]</f>
        <v>0.49734325185972372</v>
      </c>
      <c r="L113" s="3">
        <v>-91.461283999999907</v>
      </c>
      <c r="M113" s="3">
        <v>34.405315999999999</v>
      </c>
      <c r="N113" s="3">
        <v>-92.428028933333479</v>
      </c>
      <c r="O113" s="3">
        <v>34.924026786666715</v>
      </c>
      <c r="P113" s="3">
        <f>VLOOKUP(Table2[[#This Row],[State]],State!A:G,7,FALSE)</f>
        <v>6</v>
      </c>
      <c r="Q113" s="3" t="str">
        <f>VLOOKUP(Table2[[#This Row],[State]],State!A:F,6,FALSE)</f>
        <v>Republican</v>
      </c>
    </row>
    <row r="114" spans="1:17" ht="17" thickTop="1" thickBot="1" x14ac:dyDescent="0.25">
      <c r="A114" s="8" t="s">
        <v>320</v>
      </c>
      <c r="B114" s="9" t="s">
        <v>112</v>
      </c>
      <c r="C114" s="9" t="s">
        <v>502</v>
      </c>
      <c r="D114" s="13">
        <v>2931</v>
      </c>
      <c r="E114" s="13">
        <v>3935</v>
      </c>
      <c r="F114" s="6">
        <v>2024</v>
      </c>
      <c r="G114" s="18">
        <f>preds!$D114+preds!$E114</f>
        <v>6866</v>
      </c>
      <c r="H114" s="12">
        <f>ABS(preds!$D114-preds!$E114)</f>
        <v>1004</v>
      </c>
      <c r="I114" s="24">
        <f>Table2[[#This Row],[margin]]/Table2[[#This Row],[dem_gop_total]]</f>
        <v>0.14622778910573841</v>
      </c>
      <c r="J114" s="24">
        <f>Table2[[#This Row],[dem_votes]]/Table2[[#This Row],[dem_gop_total]]</f>
        <v>0.42688610544713079</v>
      </c>
      <c r="K114" s="24">
        <f>Table2[[#This Row],[gop_votes]]/Table2[[#This Row],[dem_gop_total]]</f>
        <v>0.57311389455286921</v>
      </c>
      <c r="L114" s="3">
        <v>-91.871359999999996</v>
      </c>
      <c r="M114" s="3">
        <v>33.179372999999998</v>
      </c>
      <c r="N114" s="3">
        <v>-92.428028933333479</v>
      </c>
      <c r="O114" s="3">
        <v>34.924026786666715</v>
      </c>
      <c r="P114" s="3">
        <f>VLOOKUP(Table2[[#This Row],[State]],State!A:G,7,FALSE)</f>
        <v>6</v>
      </c>
      <c r="Q114" s="3" t="str">
        <f>VLOOKUP(Table2[[#This Row],[State]],State!A:F,6,FALSE)</f>
        <v>Republican</v>
      </c>
    </row>
    <row r="115" spans="1:17" ht="17" thickTop="1" thickBot="1" x14ac:dyDescent="0.25">
      <c r="A115" s="7" t="s">
        <v>320</v>
      </c>
      <c r="B115" s="3" t="s">
        <v>113</v>
      </c>
      <c r="C115" s="3" t="s">
        <v>503</v>
      </c>
      <c r="D115" s="12">
        <v>4741</v>
      </c>
      <c r="E115" s="12">
        <v>15450</v>
      </c>
      <c r="F115" s="6">
        <v>2024</v>
      </c>
      <c r="G115" s="18">
        <f>preds!$D115+preds!$E115</f>
        <v>20191</v>
      </c>
      <c r="H115" s="12">
        <f>ABS(preds!$D115-preds!$E115)</f>
        <v>10709</v>
      </c>
      <c r="I115" s="24">
        <f>Table2[[#This Row],[margin]]/Table2[[#This Row],[dem_gop_total]]</f>
        <v>0.5303848249219949</v>
      </c>
      <c r="J115" s="24">
        <f>Table2[[#This Row],[dem_votes]]/Table2[[#This Row],[dem_gop_total]]</f>
        <v>0.23480758753900252</v>
      </c>
      <c r="K115" s="24">
        <f>Table2[[#This Row],[gop_votes]]/Table2[[#This Row],[dem_gop_total]]</f>
        <v>0.76519241246099745</v>
      </c>
      <c r="L115" s="3">
        <v>-92.383932999999999</v>
      </c>
      <c r="M115" s="3">
        <v>36.332208000000001</v>
      </c>
      <c r="N115" s="3">
        <v>-92.428028933333479</v>
      </c>
      <c r="O115" s="3">
        <v>34.924026786666715</v>
      </c>
      <c r="P115" s="3">
        <f>VLOOKUP(Table2[[#This Row],[State]],State!A:G,7,FALSE)</f>
        <v>6</v>
      </c>
      <c r="Q115" s="3" t="str">
        <f>VLOOKUP(Table2[[#This Row],[State]],State!A:F,6,FALSE)</f>
        <v>Republican</v>
      </c>
    </row>
    <row r="116" spans="1:17" ht="17" thickTop="1" thickBot="1" x14ac:dyDescent="0.25">
      <c r="A116" s="8" t="s">
        <v>320</v>
      </c>
      <c r="B116" s="9" t="s">
        <v>114</v>
      </c>
      <c r="C116" s="9" t="s">
        <v>504</v>
      </c>
      <c r="D116" s="13">
        <v>46975</v>
      </c>
      <c r="E116" s="13">
        <v>78859</v>
      </c>
      <c r="F116" s="6">
        <v>2024</v>
      </c>
      <c r="G116" s="18">
        <f>preds!$D116+preds!$E116</f>
        <v>125834</v>
      </c>
      <c r="H116" s="12">
        <f>ABS(preds!$D116-preds!$E116)</f>
        <v>31884</v>
      </c>
      <c r="I116" s="24">
        <f>Table2[[#This Row],[margin]]/Table2[[#This Row],[dem_gop_total]]</f>
        <v>0.25338143903873356</v>
      </c>
      <c r="J116" s="24">
        <f>Table2[[#This Row],[dem_votes]]/Table2[[#This Row],[dem_gop_total]]</f>
        <v>0.37330928048063322</v>
      </c>
      <c r="K116" s="24">
        <f>Table2[[#This Row],[gop_votes]]/Table2[[#This Row],[dem_gop_total]]</f>
        <v>0.62669071951936683</v>
      </c>
      <c r="L116" s="3">
        <v>-94.230542999999997</v>
      </c>
      <c r="M116" s="3">
        <v>36.337347999999999</v>
      </c>
      <c r="N116" s="3">
        <v>-92.428028933333479</v>
      </c>
      <c r="O116" s="3">
        <v>34.924026786666715</v>
      </c>
      <c r="P116" s="3">
        <f>VLOOKUP(Table2[[#This Row],[State]],State!A:G,7,FALSE)</f>
        <v>6</v>
      </c>
      <c r="Q116" s="3" t="str">
        <f>VLOOKUP(Table2[[#This Row],[State]],State!A:F,6,FALSE)</f>
        <v>Republican</v>
      </c>
    </row>
    <row r="117" spans="1:17" ht="17" thickTop="1" thickBot="1" x14ac:dyDescent="0.25">
      <c r="A117" s="7" t="s">
        <v>320</v>
      </c>
      <c r="B117" s="3" t="s">
        <v>115</v>
      </c>
      <c r="C117" s="3" t="s">
        <v>505</v>
      </c>
      <c r="D117" s="12">
        <v>3641</v>
      </c>
      <c r="E117" s="12">
        <v>13427</v>
      </c>
      <c r="F117" s="6">
        <v>2024</v>
      </c>
      <c r="G117" s="18">
        <f>preds!$D117+preds!$E117</f>
        <v>17068</v>
      </c>
      <c r="H117" s="12">
        <f>ABS(preds!$D117-preds!$E117)</f>
        <v>9786</v>
      </c>
      <c r="I117" s="24">
        <f>Table2[[#This Row],[margin]]/Table2[[#This Row],[dem_gop_total]]</f>
        <v>0.57335364424654323</v>
      </c>
      <c r="J117" s="24">
        <f>Table2[[#This Row],[dem_votes]]/Table2[[#This Row],[dem_gop_total]]</f>
        <v>0.21332317787672839</v>
      </c>
      <c r="K117" s="24">
        <f>Table2[[#This Row],[gop_votes]]/Table2[[#This Row],[dem_gop_total]]</f>
        <v>0.78667682212327161</v>
      </c>
      <c r="L117" s="3">
        <v>-93.099343999999903</v>
      </c>
      <c r="M117" s="3">
        <v>36.267871</v>
      </c>
      <c r="N117" s="3">
        <v>-92.428028933333479</v>
      </c>
      <c r="O117" s="3">
        <v>34.924026786666715</v>
      </c>
      <c r="P117" s="3">
        <f>VLOOKUP(Table2[[#This Row],[State]],State!A:G,7,FALSE)</f>
        <v>6</v>
      </c>
      <c r="Q117" s="3" t="str">
        <f>VLOOKUP(Table2[[#This Row],[State]],State!A:F,6,FALSE)</f>
        <v>Republican</v>
      </c>
    </row>
    <row r="118" spans="1:17" ht="17" thickTop="1" thickBot="1" x14ac:dyDescent="0.25">
      <c r="A118" s="8" t="s">
        <v>320</v>
      </c>
      <c r="B118" s="9" t="s">
        <v>116</v>
      </c>
      <c r="C118" s="9" t="s">
        <v>506</v>
      </c>
      <c r="D118" s="13">
        <v>1767</v>
      </c>
      <c r="E118" s="13">
        <v>1387</v>
      </c>
      <c r="F118" s="6">
        <v>2024</v>
      </c>
      <c r="G118" s="18">
        <f>preds!$D118+preds!$E118</f>
        <v>3154</v>
      </c>
      <c r="H118" s="12">
        <f>ABS(preds!$D118-preds!$E118)</f>
        <v>380</v>
      </c>
      <c r="I118" s="24">
        <f>Table2[[#This Row],[margin]]/Table2[[#This Row],[dem_gop_total]]</f>
        <v>0.12048192771084337</v>
      </c>
      <c r="J118" s="24">
        <f>Table2[[#This Row],[dem_votes]]/Table2[[#This Row],[dem_gop_total]]</f>
        <v>0.56024096385542166</v>
      </c>
      <c r="K118" s="24">
        <f>Table2[[#This Row],[gop_votes]]/Table2[[#This Row],[dem_gop_total]]</f>
        <v>0.43975903614457829</v>
      </c>
      <c r="L118" s="3">
        <v>-92.103312000000003</v>
      </c>
      <c r="M118" s="3">
        <v>33.569321000000002</v>
      </c>
      <c r="N118" s="3">
        <v>-92.428028933333479</v>
      </c>
      <c r="O118" s="3">
        <v>34.924026786666715</v>
      </c>
      <c r="P118" s="3">
        <f>VLOOKUP(Table2[[#This Row],[State]],State!A:G,7,FALSE)</f>
        <v>6</v>
      </c>
      <c r="Q118" s="3" t="str">
        <f>VLOOKUP(Table2[[#This Row],[State]],State!A:F,6,FALSE)</f>
        <v>Republican</v>
      </c>
    </row>
    <row r="119" spans="1:17" ht="17" thickTop="1" thickBot="1" x14ac:dyDescent="0.25">
      <c r="A119" s="7" t="s">
        <v>320</v>
      </c>
      <c r="B119" s="3" t="s">
        <v>117</v>
      </c>
      <c r="C119" s="3" t="s">
        <v>397</v>
      </c>
      <c r="D119" s="12">
        <v>848</v>
      </c>
      <c r="E119" s="12">
        <v>1418</v>
      </c>
      <c r="F119" s="6">
        <v>2024</v>
      </c>
      <c r="G119" s="18">
        <f>preds!$D119+preds!$E119</f>
        <v>2266</v>
      </c>
      <c r="H119" s="12">
        <f>ABS(preds!$D119-preds!$E119)</f>
        <v>570</v>
      </c>
      <c r="I119" s="24">
        <f>Table2[[#This Row],[margin]]/Table2[[#This Row],[dem_gop_total]]</f>
        <v>0.25154457193292146</v>
      </c>
      <c r="J119" s="24">
        <f>Table2[[#This Row],[dem_votes]]/Table2[[#This Row],[dem_gop_total]]</f>
        <v>0.37422771403353927</v>
      </c>
      <c r="K119" s="24">
        <f>Table2[[#This Row],[gop_votes]]/Table2[[#This Row],[dem_gop_total]]</f>
        <v>0.62577228596646073</v>
      </c>
      <c r="L119" s="3">
        <v>-92.495554999999996</v>
      </c>
      <c r="M119" s="3">
        <v>33.591116</v>
      </c>
      <c r="N119" s="3">
        <v>-92.428028933333479</v>
      </c>
      <c r="O119" s="3">
        <v>34.924026786666715</v>
      </c>
      <c r="P119" s="3">
        <f>VLOOKUP(Table2[[#This Row],[State]],State!A:G,7,FALSE)</f>
        <v>6</v>
      </c>
      <c r="Q119" s="3" t="str">
        <f>VLOOKUP(Table2[[#This Row],[State]],State!A:F,6,FALSE)</f>
        <v>Republican</v>
      </c>
    </row>
    <row r="120" spans="1:17" ht="17" thickTop="1" thickBot="1" x14ac:dyDescent="0.25">
      <c r="A120" s="8" t="s">
        <v>320</v>
      </c>
      <c r="B120" s="9" t="s">
        <v>118</v>
      </c>
      <c r="C120" s="9" t="s">
        <v>507</v>
      </c>
      <c r="D120" s="13">
        <v>3822</v>
      </c>
      <c r="E120" s="13">
        <v>7195</v>
      </c>
      <c r="F120" s="6">
        <v>2024</v>
      </c>
      <c r="G120" s="18">
        <f>preds!$D120+preds!$E120</f>
        <v>11017</v>
      </c>
      <c r="H120" s="12">
        <f>ABS(preds!$D120-preds!$E120)</f>
        <v>3373</v>
      </c>
      <c r="I120" s="24">
        <f>Table2[[#This Row],[margin]]/Table2[[#This Row],[dem_gop_total]]</f>
        <v>0.3061632023236816</v>
      </c>
      <c r="J120" s="24">
        <f>Table2[[#This Row],[dem_votes]]/Table2[[#This Row],[dem_gop_total]]</f>
        <v>0.34691839883815923</v>
      </c>
      <c r="K120" s="24">
        <f>Table2[[#This Row],[gop_votes]]/Table2[[#This Row],[dem_gop_total]]</f>
        <v>0.65308160116184077</v>
      </c>
      <c r="L120" s="3">
        <v>-93.570815999999994</v>
      </c>
      <c r="M120" s="3">
        <v>36.373069000000001</v>
      </c>
      <c r="N120" s="3">
        <v>-92.428028933333479</v>
      </c>
      <c r="O120" s="3">
        <v>34.924026786666715</v>
      </c>
      <c r="P120" s="3">
        <f>VLOOKUP(Table2[[#This Row],[State]],State!A:G,7,FALSE)</f>
        <v>6</v>
      </c>
      <c r="Q120" s="3" t="str">
        <f>VLOOKUP(Table2[[#This Row],[State]],State!A:F,6,FALSE)</f>
        <v>Republican</v>
      </c>
    </row>
    <row r="121" spans="1:17" ht="17" thickTop="1" thickBot="1" x14ac:dyDescent="0.25">
      <c r="A121" s="7" t="s">
        <v>320</v>
      </c>
      <c r="B121" s="3" t="s">
        <v>119</v>
      </c>
      <c r="C121" s="3" t="s">
        <v>508</v>
      </c>
      <c r="D121" s="12">
        <v>2926</v>
      </c>
      <c r="E121" s="12">
        <v>1764</v>
      </c>
      <c r="F121" s="6">
        <v>2024</v>
      </c>
      <c r="G121" s="18">
        <f>preds!$D121+preds!$E121</f>
        <v>4690</v>
      </c>
      <c r="H121" s="12">
        <f>ABS(preds!$D121-preds!$E121)</f>
        <v>1162</v>
      </c>
      <c r="I121" s="24">
        <f>Table2[[#This Row],[margin]]/Table2[[#This Row],[dem_gop_total]]</f>
        <v>0.24776119402985075</v>
      </c>
      <c r="J121" s="24">
        <f>Table2[[#This Row],[dem_votes]]/Table2[[#This Row],[dem_gop_total]]</f>
        <v>0.62388059701492538</v>
      </c>
      <c r="K121" s="24">
        <f>Table2[[#This Row],[gop_votes]]/Table2[[#This Row],[dem_gop_total]]</f>
        <v>0.37611940298507462</v>
      </c>
      <c r="L121" s="3">
        <v>-91.318377999999996</v>
      </c>
      <c r="M121" s="3">
        <v>33.321860000000001</v>
      </c>
      <c r="N121" s="3">
        <v>-92.428028933333479</v>
      </c>
      <c r="O121" s="3">
        <v>34.924026786666715</v>
      </c>
      <c r="P121" s="3">
        <f>VLOOKUP(Table2[[#This Row],[State]],State!A:G,7,FALSE)</f>
        <v>6</v>
      </c>
      <c r="Q121" s="3" t="str">
        <f>VLOOKUP(Table2[[#This Row],[State]],State!A:F,6,FALSE)</f>
        <v>Republican</v>
      </c>
    </row>
    <row r="122" spans="1:17" ht="17" thickTop="1" thickBot="1" x14ac:dyDescent="0.25">
      <c r="A122" s="8" t="s">
        <v>320</v>
      </c>
      <c r="B122" s="9" t="s">
        <v>120</v>
      </c>
      <c r="C122" s="9" t="s">
        <v>509</v>
      </c>
      <c r="D122" s="13">
        <v>4002</v>
      </c>
      <c r="E122" s="13">
        <v>4118</v>
      </c>
      <c r="F122" s="6">
        <v>2024</v>
      </c>
      <c r="G122" s="18">
        <f>preds!$D122+preds!$E122</f>
        <v>8120</v>
      </c>
      <c r="H122" s="12">
        <f>ABS(preds!$D122-preds!$E122)</f>
        <v>116</v>
      </c>
      <c r="I122" s="24">
        <f>Table2[[#This Row],[margin]]/Table2[[#This Row],[dem_gop_total]]</f>
        <v>1.4285714285714285E-2</v>
      </c>
      <c r="J122" s="24">
        <f>Table2[[#This Row],[dem_votes]]/Table2[[#This Row],[dem_gop_total]]</f>
        <v>0.49285714285714288</v>
      </c>
      <c r="K122" s="24">
        <f>Table2[[#This Row],[gop_votes]]/Table2[[#This Row],[dem_gop_total]]</f>
        <v>0.50714285714285712</v>
      </c>
      <c r="L122" s="3">
        <v>-93.124855999999994</v>
      </c>
      <c r="M122" s="3">
        <v>34.094704999999998</v>
      </c>
      <c r="N122" s="3">
        <v>-92.428028933333479</v>
      </c>
      <c r="O122" s="3">
        <v>34.924026786666715</v>
      </c>
      <c r="P122" s="3">
        <f>VLOOKUP(Table2[[#This Row],[State]],State!A:G,7,FALSE)</f>
        <v>6</v>
      </c>
      <c r="Q122" s="3" t="str">
        <f>VLOOKUP(Table2[[#This Row],[State]],State!A:F,6,FALSE)</f>
        <v>Republican</v>
      </c>
    </row>
    <row r="123" spans="1:17" ht="17" thickTop="1" thickBot="1" x14ac:dyDescent="0.25">
      <c r="A123" s="7" t="s">
        <v>320</v>
      </c>
      <c r="B123" s="3" t="s">
        <v>121</v>
      </c>
      <c r="C123" s="3" t="s">
        <v>403</v>
      </c>
      <c r="D123" s="12">
        <v>2172</v>
      </c>
      <c r="E123" s="12">
        <v>3050</v>
      </c>
      <c r="F123" s="6">
        <v>2024</v>
      </c>
      <c r="G123" s="18">
        <f>preds!$D123+preds!$E123</f>
        <v>5222</v>
      </c>
      <c r="H123" s="12">
        <f>ABS(preds!$D123-preds!$E123)</f>
        <v>878</v>
      </c>
      <c r="I123" s="24">
        <f>Table2[[#This Row],[margin]]/Table2[[#This Row],[dem_gop_total]]</f>
        <v>0.16813481424741478</v>
      </c>
      <c r="J123" s="24">
        <f>Table2[[#This Row],[dem_votes]]/Table2[[#This Row],[dem_gop_total]]</f>
        <v>0.41593259287629258</v>
      </c>
      <c r="K123" s="24">
        <f>Table2[[#This Row],[gop_votes]]/Table2[[#This Row],[dem_gop_total]]</f>
        <v>0.58406740712370742</v>
      </c>
      <c r="L123" s="3">
        <v>-90.372417999999996</v>
      </c>
      <c r="M123" s="3">
        <v>36.370694999999998</v>
      </c>
      <c r="N123" s="3">
        <v>-92.428028933333479</v>
      </c>
      <c r="O123" s="3">
        <v>34.924026786666715</v>
      </c>
      <c r="P123" s="3">
        <f>VLOOKUP(Table2[[#This Row],[State]],State!A:G,7,FALSE)</f>
        <v>6</v>
      </c>
      <c r="Q123" s="3" t="str">
        <f>VLOOKUP(Table2[[#This Row],[State]],State!A:F,6,FALSE)</f>
        <v>Republican</v>
      </c>
    </row>
    <row r="124" spans="1:17" ht="17" thickTop="1" thickBot="1" x14ac:dyDescent="0.25">
      <c r="A124" s="8" t="s">
        <v>320</v>
      </c>
      <c r="B124" s="9" t="s">
        <v>122</v>
      </c>
      <c r="C124" s="9" t="s">
        <v>404</v>
      </c>
      <c r="D124" s="13">
        <v>2843</v>
      </c>
      <c r="E124" s="13">
        <v>10245</v>
      </c>
      <c r="F124" s="6">
        <v>2024</v>
      </c>
      <c r="G124" s="18">
        <f>preds!$D124+preds!$E124</f>
        <v>13088</v>
      </c>
      <c r="H124" s="12">
        <f>ABS(preds!$D124-preds!$E124)</f>
        <v>7402</v>
      </c>
      <c r="I124" s="24">
        <f>Table2[[#This Row],[margin]]/Table2[[#This Row],[dem_gop_total]]</f>
        <v>0.56555623471882643</v>
      </c>
      <c r="J124" s="24">
        <f>Table2[[#This Row],[dem_votes]]/Table2[[#This Row],[dem_gop_total]]</f>
        <v>0.21722188264058681</v>
      </c>
      <c r="K124" s="24">
        <f>Table2[[#This Row],[gop_votes]]/Table2[[#This Row],[dem_gop_total]]</f>
        <v>0.78277811735941316</v>
      </c>
      <c r="L124" s="3">
        <v>-92.037481</v>
      </c>
      <c r="M124" s="3">
        <v>35.510232000000002</v>
      </c>
      <c r="N124" s="3">
        <v>-92.428028933333479</v>
      </c>
      <c r="O124" s="3">
        <v>34.924026786666715</v>
      </c>
      <c r="P124" s="3">
        <f>VLOOKUP(Table2[[#This Row],[State]],State!A:G,7,FALSE)</f>
        <v>6</v>
      </c>
      <c r="Q124" s="3" t="str">
        <f>VLOOKUP(Table2[[#This Row],[State]],State!A:F,6,FALSE)</f>
        <v>Republican</v>
      </c>
    </row>
    <row r="125" spans="1:17" ht="17" thickTop="1" thickBot="1" x14ac:dyDescent="0.25">
      <c r="A125" s="7" t="s">
        <v>320</v>
      </c>
      <c r="B125" s="3" t="s">
        <v>123</v>
      </c>
      <c r="C125" s="3" t="s">
        <v>510</v>
      </c>
      <c r="D125" s="12">
        <v>1068</v>
      </c>
      <c r="E125" s="12">
        <v>2489</v>
      </c>
      <c r="F125" s="6">
        <v>2024</v>
      </c>
      <c r="G125" s="18">
        <f>preds!$D125+preds!$E125</f>
        <v>3557</v>
      </c>
      <c r="H125" s="12">
        <f>ABS(preds!$D125-preds!$E125)</f>
        <v>1421</v>
      </c>
      <c r="I125" s="24">
        <f>Table2[[#This Row],[margin]]/Table2[[#This Row],[dem_gop_total]]</f>
        <v>0.3994939555805454</v>
      </c>
      <c r="J125" s="24">
        <f>Table2[[#This Row],[dem_votes]]/Table2[[#This Row],[dem_gop_total]]</f>
        <v>0.30025302220972727</v>
      </c>
      <c r="K125" s="24">
        <f>Table2[[#This Row],[gop_votes]]/Table2[[#This Row],[dem_gop_total]]</f>
        <v>0.69974697779027273</v>
      </c>
      <c r="L125" s="3">
        <v>-92.139145999999997</v>
      </c>
      <c r="M125" s="3">
        <v>33.914988999999998</v>
      </c>
      <c r="N125" s="3">
        <v>-92.428028933333479</v>
      </c>
      <c r="O125" s="3">
        <v>34.924026786666715</v>
      </c>
      <c r="P125" s="3">
        <f>VLOOKUP(Table2[[#This Row],[State]],State!A:G,7,FALSE)</f>
        <v>6</v>
      </c>
      <c r="Q125" s="3" t="str">
        <f>VLOOKUP(Table2[[#This Row],[State]],State!A:F,6,FALSE)</f>
        <v>Republican</v>
      </c>
    </row>
    <row r="126" spans="1:17" ht="17" thickTop="1" thickBot="1" x14ac:dyDescent="0.25">
      <c r="A126" s="8" t="s">
        <v>320</v>
      </c>
      <c r="B126" s="9" t="s">
        <v>124</v>
      </c>
      <c r="C126" s="9" t="s">
        <v>511</v>
      </c>
      <c r="D126" s="13">
        <v>3390</v>
      </c>
      <c r="E126" s="13">
        <v>4775</v>
      </c>
      <c r="F126" s="6">
        <v>2024</v>
      </c>
      <c r="G126" s="18">
        <f>preds!$D126+preds!$E126</f>
        <v>8165</v>
      </c>
      <c r="H126" s="12">
        <f>ABS(preds!$D126-preds!$E126)</f>
        <v>1385</v>
      </c>
      <c r="I126" s="24">
        <f>Table2[[#This Row],[margin]]/Table2[[#This Row],[dem_gop_total]]</f>
        <v>0.16962645437844459</v>
      </c>
      <c r="J126" s="24">
        <f>Table2[[#This Row],[dem_votes]]/Table2[[#This Row],[dem_gop_total]]</f>
        <v>0.4151867728107777</v>
      </c>
      <c r="K126" s="24">
        <f>Table2[[#This Row],[gop_votes]]/Table2[[#This Row],[dem_gop_total]]</f>
        <v>0.58481322718922224</v>
      </c>
      <c r="L126" s="3">
        <v>-93.247458999999907</v>
      </c>
      <c r="M126" s="3">
        <v>33.258045000000003</v>
      </c>
      <c r="N126" s="3">
        <v>-92.428028933333479</v>
      </c>
      <c r="O126" s="3">
        <v>34.924026786666715</v>
      </c>
      <c r="P126" s="3">
        <f>VLOOKUP(Table2[[#This Row],[State]],State!A:G,7,FALSE)</f>
        <v>6</v>
      </c>
      <c r="Q126" s="3" t="str">
        <f>VLOOKUP(Table2[[#This Row],[State]],State!A:F,6,FALSE)</f>
        <v>Republican</v>
      </c>
    </row>
    <row r="127" spans="1:17" ht="17" thickTop="1" thickBot="1" x14ac:dyDescent="0.25">
      <c r="A127" s="7" t="s">
        <v>320</v>
      </c>
      <c r="B127" s="3" t="s">
        <v>125</v>
      </c>
      <c r="C127" s="3" t="s">
        <v>512</v>
      </c>
      <c r="D127" s="12">
        <v>3463</v>
      </c>
      <c r="E127" s="12">
        <v>4797</v>
      </c>
      <c r="F127" s="6">
        <v>2024</v>
      </c>
      <c r="G127" s="18">
        <f>preds!$D127+preds!$E127</f>
        <v>8260</v>
      </c>
      <c r="H127" s="12">
        <f>ABS(preds!$D127-preds!$E127)</f>
        <v>1334</v>
      </c>
      <c r="I127" s="24">
        <f>Table2[[#This Row],[margin]]/Table2[[#This Row],[dem_gop_total]]</f>
        <v>0.16150121065375303</v>
      </c>
      <c r="J127" s="24">
        <f>Table2[[#This Row],[dem_votes]]/Table2[[#This Row],[dem_gop_total]]</f>
        <v>0.4192493946731235</v>
      </c>
      <c r="K127" s="24">
        <f>Table2[[#This Row],[gop_votes]]/Table2[[#This Row],[dem_gop_total]]</f>
        <v>0.5807506053268765</v>
      </c>
      <c r="L127" s="3">
        <v>-92.704160000000002</v>
      </c>
      <c r="M127" s="3">
        <v>35.214486999999998</v>
      </c>
      <c r="N127" s="3">
        <v>-92.428028933333479</v>
      </c>
      <c r="O127" s="3">
        <v>34.924026786666715</v>
      </c>
      <c r="P127" s="3">
        <f>VLOOKUP(Table2[[#This Row],[State]],State!A:G,7,FALSE)</f>
        <v>6</v>
      </c>
      <c r="Q127" s="3" t="str">
        <f>VLOOKUP(Table2[[#This Row],[State]],State!A:F,6,FALSE)</f>
        <v>Republican</v>
      </c>
    </row>
    <row r="128" spans="1:17" ht="17" thickTop="1" thickBot="1" x14ac:dyDescent="0.25">
      <c r="A128" s="8" t="s">
        <v>320</v>
      </c>
      <c r="B128" s="9" t="s">
        <v>126</v>
      </c>
      <c r="C128" s="9" t="s">
        <v>513</v>
      </c>
      <c r="D128" s="13">
        <v>10535</v>
      </c>
      <c r="E128" s="13">
        <v>24545</v>
      </c>
      <c r="F128" s="6">
        <v>2024</v>
      </c>
      <c r="G128" s="18">
        <f>preds!$D128+preds!$E128</f>
        <v>35080</v>
      </c>
      <c r="H128" s="12">
        <f>ABS(preds!$D128-preds!$E128)</f>
        <v>14010</v>
      </c>
      <c r="I128" s="24">
        <f>Table2[[#This Row],[margin]]/Table2[[#This Row],[dem_gop_total]]</f>
        <v>0.3993728620296465</v>
      </c>
      <c r="J128" s="24">
        <f>Table2[[#This Row],[dem_votes]]/Table2[[#This Row],[dem_gop_total]]</f>
        <v>0.30031356898517675</v>
      </c>
      <c r="K128" s="24">
        <f>Table2[[#This Row],[gop_votes]]/Table2[[#This Row],[dem_gop_total]]</f>
        <v>0.69968643101482331</v>
      </c>
      <c r="L128" s="3">
        <v>-90.669325000000001</v>
      </c>
      <c r="M128" s="3">
        <v>35.835234999999997</v>
      </c>
      <c r="N128" s="3">
        <v>-92.428028933333479</v>
      </c>
      <c r="O128" s="3">
        <v>34.924026786666715</v>
      </c>
      <c r="P128" s="3">
        <f>VLOOKUP(Table2[[#This Row],[State]],State!A:G,7,FALSE)</f>
        <v>6</v>
      </c>
      <c r="Q128" s="3" t="str">
        <f>VLOOKUP(Table2[[#This Row],[State]],State!A:F,6,FALSE)</f>
        <v>Republican</v>
      </c>
    </row>
    <row r="129" spans="1:17" ht="17" thickTop="1" thickBot="1" x14ac:dyDescent="0.25">
      <c r="A129" s="7" t="s">
        <v>320</v>
      </c>
      <c r="B129" s="3" t="s">
        <v>127</v>
      </c>
      <c r="C129" s="3" t="s">
        <v>514</v>
      </c>
      <c r="D129" s="12">
        <v>4782</v>
      </c>
      <c r="E129" s="12">
        <v>18122</v>
      </c>
      <c r="F129" s="6">
        <v>2024</v>
      </c>
      <c r="G129" s="18">
        <f>preds!$D129+preds!$E129</f>
        <v>22904</v>
      </c>
      <c r="H129" s="12">
        <f>ABS(preds!$D129-preds!$E129)</f>
        <v>13340</v>
      </c>
      <c r="I129" s="24">
        <f>Table2[[#This Row],[margin]]/Table2[[#This Row],[dem_gop_total]]</f>
        <v>0.58243101641634654</v>
      </c>
      <c r="J129" s="24">
        <f>Table2[[#This Row],[dem_votes]]/Table2[[#This Row],[dem_gop_total]]</f>
        <v>0.20878449179182676</v>
      </c>
      <c r="K129" s="24">
        <f>Table2[[#This Row],[gop_votes]]/Table2[[#This Row],[dem_gop_total]]</f>
        <v>0.79121550820817321</v>
      </c>
      <c r="L129" s="3">
        <v>-94.284359999999893</v>
      </c>
      <c r="M129" s="3">
        <v>35.496881999999999</v>
      </c>
      <c r="N129" s="3">
        <v>-92.428028933333479</v>
      </c>
      <c r="O129" s="3">
        <v>34.924026786666715</v>
      </c>
      <c r="P129" s="3">
        <f>VLOOKUP(Table2[[#This Row],[State]],State!A:G,7,FALSE)</f>
        <v>6</v>
      </c>
      <c r="Q129" s="3" t="str">
        <f>VLOOKUP(Table2[[#This Row],[State]],State!A:F,6,FALSE)</f>
        <v>Republican</v>
      </c>
    </row>
    <row r="130" spans="1:17" ht="17" thickTop="1" thickBot="1" x14ac:dyDescent="0.25">
      <c r="A130" s="8" t="s">
        <v>320</v>
      </c>
      <c r="B130" s="9" t="s">
        <v>128</v>
      </c>
      <c r="C130" s="9" t="s">
        <v>515</v>
      </c>
      <c r="D130" s="13">
        <v>8251</v>
      </c>
      <c r="E130" s="13">
        <v>6532</v>
      </c>
      <c r="F130" s="6">
        <v>2024</v>
      </c>
      <c r="G130" s="18">
        <f>preds!$D130+preds!$E130</f>
        <v>14783</v>
      </c>
      <c r="H130" s="12">
        <f>ABS(preds!$D130-preds!$E130)</f>
        <v>1719</v>
      </c>
      <c r="I130" s="24">
        <f>Table2[[#This Row],[margin]]/Table2[[#This Row],[dem_gop_total]]</f>
        <v>0.11628221605898667</v>
      </c>
      <c r="J130" s="24">
        <f>Table2[[#This Row],[dem_votes]]/Table2[[#This Row],[dem_gop_total]]</f>
        <v>0.55814110802949335</v>
      </c>
      <c r="K130" s="24">
        <f>Table2[[#This Row],[gop_votes]]/Table2[[#This Row],[dem_gop_total]]</f>
        <v>0.44185889197050665</v>
      </c>
      <c r="L130" s="3">
        <v>-90.217260999999993</v>
      </c>
      <c r="M130" s="3">
        <v>35.17736</v>
      </c>
      <c r="N130" s="3">
        <v>-92.428028933333479</v>
      </c>
      <c r="O130" s="3">
        <v>34.924026786666715</v>
      </c>
      <c r="P130" s="3">
        <f>VLOOKUP(Table2[[#This Row],[State]],State!A:G,7,FALSE)</f>
        <v>6</v>
      </c>
      <c r="Q130" s="3" t="str">
        <f>VLOOKUP(Table2[[#This Row],[State]],State!A:F,6,FALSE)</f>
        <v>Republican</v>
      </c>
    </row>
    <row r="131" spans="1:17" ht="17" thickTop="1" thickBot="1" x14ac:dyDescent="0.25">
      <c r="A131" s="7" t="s">
        <v>320</v>
      </c>
      <c r="B131" s="3" t="s">
        <v>129</v>
      </c>
      <c r="C131" s="3" t="s">
        <v>516</v>
      </c>
      <c r="D131" s="12">
        <v>2388</v>
      </c>
      <c r="E131" s="12">
        <v>4363</v>
      </c>
      <c r="F131" s="6">
        <v>2024</v>
      </c>
      <c r="G131" s="18">
        <f>preds!$D131+preds!$E131</f>
        <v>6751</v>
      </c>
      <c r="H131" s="12">
        <f>ABS(preds!$D131-preds!$E131)</f>
        <v>1975</v>
      </c>
      <c r="I131" s="24">
        <f>Table2[[#This Row],[margin]]/Table2[[#This Row],[dem_gop_total]]</f>
        <v>0.29254925196267217</v>
      </c>
      <c r="J131" s="24">
        <f>Table2[[#This Row],[dem_votes]]/Table2[[#This Row],[dem_gop_total]]</f>
        <v>0.35372537401866389</v>
      </c>
      <c r="K131" s="24">
        <f>Table2[[#This Row],[gop_votes]]/Table2[[#This Row],[dem_gop_total]]</f>
        <v>0.64627462598133611</v>
      </c>
      <c r="L131" s="3">
        <v>-90.775306999999998</v>
      </c>
      <c r="M131" s="3">
        <v>35.252833000000003</v>
      </c>
      <c r="N131" s="3">
        <v>-92.428028933333479</v>
      </c>
      <c r="O131" s="3">
        <v>34.924026786666715</v>
      </c>
      <c r="P131" s="3">
        <f>VLOOKUP(Table2[[#This Row],[State]],State!A:G,7,FALSE)</f>
        <v>6</v>
      </c>
      <c r="Q131" s="3" t="str">
        <f>VLOOKUP(Table2[[#This Row],[State]],State!A:F,6,FALSE)</f>
        <v>Republican</v>
      </c>
    </row>
    <row r="132" spans="1:17" ht="17" thickTop="1" thickBot="1" x14ac:dyDescent="0.25">
      <c r="A132" s="8" t="s">
        <v>320</v>
      </c>
      <c r="B132" s="9" t="s">
        <v>130</v>
      </c>
      <c r="C132" s="9" t="s">
        <v>413</v>
      </c>
      <c r="D132" s="13">
        <v>1388</v>
      </c>
      <c r="E132" s="13">
        <v>1515</v>
      </c>
      <c r="F132" s="6">
        <v>2024</v>
      </c>
      <c r="G132" s="18">
        <f>preds!$D132+preds!$E132</f>
        <v>2903</v>
      </c>
      <c r="H132" s="12">
        <f>ABS(preds!$D132-preds!$E132)</f>
        <v>127</v>
      </c>
      <c r="I132" s="24">
        <f>Table2[[#This Row],[margin]]/Table2[[#This Row],[dem_gop_total]]</f>
        <v>4.3747847054770923E-2</v>
      </c>
      <c r="J132" s="24">
        <f>Table2[[#This Row],[dem_votes]]/Table2[[#This Row],[dem_gop_total]]</f>
        <v>0.47812607647261451</v>
      </c>
      <c r="K132" s="24">
        <f>Table2[[#This Row],[gop_votes]]/Table2[[#This Row],[dem_gop_total]]</f>
        <v>0.52187392352738549</v>
      </c>
      <c r="L132" s="3">
        <v>-92.527123000000003</v>
      </c>
      <c r="M132" s="3">
        <v>33.869213000000002</v>
      </c>
      <c r="N132" s="3">
        <v>-92.428028933333479</v>
      </c>
      <c r="O132" s="3">
        <v>34.924026786666715</v>
      </c>
      <c r="P132" s="3">
        <f>VLOOKUP(Table2[[#This Row],[State]],State!A:G,7,FALSE)</f>
        <v>6</v>
      </c>
      <c r="Q132" s="3" t="str">
        <f>VLOOKUP(Table2[[#This Row],[State]],State!A:F,6,FALSE)</f>
        <v>Republican</v>
      </c>
    </row>
    <row r="133" spans="1:17" ht="17" thickTop="1" thickBot="1" x14ac:dyDescent="0.25">
      <c r="A133" s="7" t="s">
        <v>320</v>
      </c>
      <c r="B133" s="3" t="s">
        <v>131</v>
      </c>
      <c r="C133" s="3" t="s">
        <v>517</v>
      </c>
      <c r="D133" s="12">
        <v>2617</v>
      </c>
      <c r="E133" s="12">
        <v>1824</v>
      </c>
      <c r="F133" s="6">
        <v>2024</v>
      </c>
      <c r="G133" s="18">
        <f>preds!$D133+preds!$E133</f>
        <v>4441</v>
      </c>
      <c r="H133" s="12">
        <f>ABS(preds!$D133-preds!$E133)</f>
        <v>793</v>
      </c>
      <c r="I133" s="24">
        <f>Table2[[#This Row],[margin]]/Table2[[#This Row],[dem_gop_total]]</f>
        <v>0.17856338662463409</v>
      </c>
      <c r="J133" s="24">
        <f>Table2[[#This Row],[dem_votes]]/Table2[[#This Row],[dem_gop_total]]</f>
        <v>0.58928169331231706</v>
      </c>
      <c r="K133" s="24">
        <f>Table2[[#This Row],[gop_votes]]/Table2[[#This Row],[dem_gop_total]]</f>
        <v>0.41071830668768294</v>
      </c>
      <c r="L133" s="3">
        <v>-91.417484999999999</v>
      </c>
      <c r="M133" s="3">
        <v>33.773837999999998</v>
      </c>
      <c r="N133" s="3">
        <v>-92.428028933333479</v>
      </c>
      <c r="O133" s="3">
        <v>34.924026786666715</v>
      </c>
      <c r="P133" s="3">
        <f>VLOOKUP(Table2[[#This Row],[State]],State!A:G,7,FALSE)</f>
        <v>6</v>
      </c>
      <c r="Q133" s="3" t="str">
        <f>VLOOKUP(Table2[[#This Row],[State]],State!A:F,6,FALSE)</f>
        <v>Republican</v>
      </c>
    </row>
    <row r="134" spans="1:17" ht="17" thickTop="1" thickBot="1" x14ac:dyDescent="0.25">
      <c r="A134" s="8" t="s">
        <v>320</v>
      </c>
      <c r="B134" s="9" t="s">
        <v>132</v>
      </c>
      <c r="C134" s="9" t="s">
        <v>518</v>
      </c>
      <c r="D134" s="13">
        <v>2547</v>
      </c>
      <c r="E134" s="13">
        <v>3798</v>
      </c>
      <c r="F134" s="6">
        <v>2024</v>
      </c>
      <c r="G134" s="18">
        <f>preds!$D134+preds!$E134</f>
        <v>6345</v>
      </c>
      <c r="H134" s="12">
        <f>ABS(preds!$D134-preds!$E134)</f>
        <v>1251</v>
      </c>
      <c r="I134" s="24">
        <f>Table2[[#This Row],[margin]]/Table2[[#This Row],[dem_gop_total]]</f>
        <v>0.19716312056737589</v>
      </c>
      <c r="J134" s="24">
        <f>Table2[[#This Row],[dem_votes]]/Table2[[#This Row],[dem_gop_total]]</f>
        <v>0.40141843971631208</v>
      </c>
      <c r="K134" s="24">
        <f>Table2[[#This Row],[gop_votes]]/Table2[[#This Row],[dem_gop_total]]</f>
        <v>0.59858156028368792</v>
      </c>
      <c r="L134" s="3">
        <v>-91.781779</v>
      </c>
      <c r="M134" s="3">
        <v>33.627400000000002</v>
      </c>
      <c r="N134" s="3">
        <v>-92.428028933333479</v>
      </c>
      <c r="O134" s="3">
        <v>34.924026786666715</v>
      </c>
      <c r="P134" s="3">
        <f>VLOOKUP(Table2[[#This Row],[State]],State!A:G,7,FALSE)</f>
        <v>6</v>
      </c>
      <c r="Q134" s="3" t="str">
        <f>VLOOKUP(Table2[[#This Row],[State]],State!A:F,6,FALSE)</f>
        <v>Republican</v>
      </c>
    </row>
    <row r="135" spans="1:17" ht="17" thickTop="1" thickBot="1" x14ac:dyDescent="0.25">
      <c r="A135" s="7" t="s">
        <v>320</v>
      </c>
      <c r="B135" s="3" t="s">
        <v>133</v>
      </c>
      <c r="C135" s="3" t="s">
        <v>519</v>
      </c>
      <c r="D135" s="12">
        <v>16384</v>
      </c>
      <c r="E135" s="12">
        <v>35279</v>
      </c>
      <c r="F135" s="6">
        <v>2024</v>
      </c>
      <c r="G135" s="18">
        <f>preds!$D135+preds!$E135</f>
        <v>51663</v>
      </c>
      <c r="H135" s="12">
        <f>ABS(preds!$D135-preds!$E135)</f>
        <v>18895</v>
      </c>
      <c r="I135" s="24">
        <f>Table2[[#This Row],[margin]]/Table2[[#This Row],[dem_gop_total]]</f>
        <v>0.36573563285136362</v>
      </c>
      <c r="J135" s="24">
        <f>Table2[[#This Row],[dem_votes]]/Table2[[#This Row],[dem_gop_total]]</f>
        <v>0.31713218357431816</v>
      </c>
      <c r="K135" s="24">
        <f>Table2[[#This Row],[gop_votes]]/Table2[[#This Row],[dem_gop_total]]</f>
        <v>0.68286781642568184</v>
      </c>
      <c r="L135" s="3">
        <v>-92.405358999999905</v>
      </c>
      <c r="M135" s="3">
        <v>35.104917999999998</v>
      </c>
      <c r="N135" s="3">
        <v>-92.428028933333479</v>
      </c>
      <c r="O135" s="3">
        <v>34.924026786666715</v>
      </c>
      <c r="P135" s="3">
        <f>VLOOKUP(Table2[[#This Row],[State]],State!A:G,7,FALSE)</f>
        <v>6</v>
      </c>
      <c r="Q135" s="3" t="str">
        <f>VLOOKUP(Table2[[#This Row],[State]],State!A:F,6,FALSE)</f>
        <v>Republican</v>
      </c>
    </row>
    <row r="136" spans="1:17" ht="17" thickTop="1" thickBot="1" x14ac:dyDescent="0.25">
      <c r="A136" s="8" t="s">
        <v>320</v>
      </c>
      <c r="B136" s="9" t="s">
        <v>134</v>
      </c>
      <c r="C136" s="9" t="s">
        <v>419</v>
      </c>
      <c r="D136" s="13">
        <v>2223</v>
      </c>
      <c r="E136" s="13">
        <v>5068</v>
      </c>
      <c r="F136" s="6">
        <v>2024</v>
      </c>
      <c r="G136" s="18">
        <f>preds!$D136+preds!$E136</f>
        <v>7291</v>
      </c>
      <c r="H136" s="12">
        <f>ABS(preds!$D136-preds!$E136)</f>
        <v>2845</v>
      </c>
      <c r="I136" s="24">
        <f>Table2[[#This Row],[margin]]/Table2[[#This Row],[dem_gop_total]]</f>
        <v>0.39020710464956798</v>
      </c>
      <c r="J136" s="24">
        <f>Table2[[#This Row],[dem_votes]]/Table2[[#This Row],[dem_gop_total]]</f>
        <v>0.30489644767521601</v>
      </c>
      <c r="K136" s="24">
        <f>Table2[[#This Row],[gop_votes]]/Table2[[#This Row],[dem_gop_total]]</f>
        <v>0.69510355232478394</v>
      </c>
      <c r="L136" s="3">
        <v>-93.885463999999999</v>
      </c>
      <c r="M136" s="3">
        <v>35.446102000000003</v>
      </c>
      <c r="N136" s="3">
        <v>-92.428028933333479</v>
      </c>
      <c r="O136" s="3">
        <v>34.924026786666715</v>
      </c>
      <c r="P136" s="3">
        <f>VLOOKUP(Table2[[#This Row],[State]],State!A:G,7,FALSE)</f>
        <v>6</v>
      </c>
      <c r="Q136" s="3" t="str">
        <f>VLOOKUP(Table2[[#This Row],[State]],State!A:F,6,FALSE)</f>
        <v>Republican</v>
      </c>
    </row>
    <row r="137" spans="1:17" ht="17" thickTop="1" thickBot="1" x14ac:dyDescent="0.25">
      <c r="A137" s="7" t="s">
        <v>320</v>
      </c>
      <c r="B137" s="3" t="s">
        <v>135</v>
      </c>
      <c r="C137" s="3" t="s">
        <v>520</v>
      </c>
      <c r="D137" s="12">
        <v>1541</v>
      </c>
      <c r="E137" s="12">
        <v>3700</v>
      </c>
      <c r="F137" s="6">
        <v>2024</v>
      </c>
      <c r="G137" s="18">
        <f>preds!$D137+preds!$E137</f>
        <v>5241</v>
      </c>
      <c r="H137" s="12">
        <f>ABS(preds!$D137-preds!$E137)</f>
        <v>2159</v>
      </c>
      <c r="I137" s="24">
        <f>Table2[[#This Row],[margin]]/Table2[[#This Row],[dem_gop_total]]</f>
        <v>0.41194428544170958</v>
      </c>
      <c r="J137" s="24">
        <f>Table2[[#This Row],[dem_votes]]/Table2[[#This Row],[dem_gop_total]]</f>
        <v>0.29402785727914521</v>
      </c>
      <c r="K137" s="24">
        <f>Table2[[#This Row],[gop_votes]]/Table2[[#This Row],[dem_gop_total]]</f>
        <v>0.70597214272085484</v>
      </c>
      <c r="L137" s="3">
        <v>-91.764933999999997</v>
      </c>
      <c r="M137" s="3">
        <v>36.376787</v>
      </c>
      <c r="N137" s="3">
        <v>-92.428028933333479</v>
      </c>
      <c r="O137" s="3">
        <v>34.924026786666715</v>
      </c>
      <c r="P137" s="3">
        <f>VLOOKUP(Table2[[#This Row],[State]],State!A:G,7,FALSE)</f>
        <v>6</v>
      </c>
      <c r="Q137" s="3" t="str">
        <f>VLOOKUP(Table2[[#This Row],[State]],State!A:F,6,FALSE)</f>
        <v>Republican</v>
      </c>
    </row>
    <row r="138" spans="1:17" ht="17" thickTop="1" thickBot="1" x14ac:dyDescent="0.25">
      <c r="A138" s="8" t="s">
        <v>320</v>
      </c>
      <c r="B138" s="9" t="s">
        <v>136</v>
      </c>
      <c r="C138" s="9" t="s">
        <v>521</v>
      </c>
      <c r="D138" s="13">
        <v>13409</v>
      </c>
      <c r="E138" s="13">
        <v>27312</v>
      </c>
      <c r="F138" s="6">
        <v>2024</v>
      </c>
      <c r="G138" s="18">
        <f>preds!$D138+preds!$E138</f>
        <v>40721</v>
      </c>
      <c r="H138" s="12">
        <f>ABS(preds!$D138-preds!$E138)</f>
        <v>13903</v>
      </c>
      <c r="I138" s="24">
        <f>Table2[[#This Row],[margin]]/Table2[[#This Row],[dem_gop_total]]</f>
        <v>0.34142088848505686</v>
      </c>
      <c r="J138" s="24">
        <f>Table2[[#This Row],[dem_votes]]/Table2[[#This Row],[dem_gop_total]]</f>
        <v>0.3292895557574716</v>
      </c>
      <c r="K138" s="24">
        <f>Table2[[#This Row],[gop_votes]]/Table2[[#This Row],[dem_gop_total]]</f>
        <v>0.67071044424252846</v>
      </c>
      <c r="L138" s="3">
        <v>-93.081851999999998</v>
      </c>
      <c r="M138" s="3">
        <v>34.505811000000001</v>
      </c>
      <c r="N138" s="3">
        <v>-92.428028933333479</v>
      </c>
      <c r="O138" s="3">
        <v>34.924026786666715</v>
      </c>
      <c r="P138" s="3">
        <f>VLOOKUP(Table2[[#This Row],[State]],State!A:G,7,FALSE)</f>
        <v>6</v>
      </c>
      <c r="Q138" s="3" t="str">
        <f>VLOOKUP(Table2[[#This Row],[State]],State!A:F,6,FALSE)</f>
        <v>Republican</v>
      </c>
    </row>
    <row r="139" spans="1:17" ht="17" thickTop="1" thickBot="1" x14ac:dyDescent="0.25">
      <c r="A139" s="7" t="s">
        <v>320</v>
      </c>
      <c r="B139" s="3" t="s">
        <v>137</v>
      </c>
      <c r="C139" s="3" t="s">
        <v>522</v>
      </c>
      <c r="D139" s="12">
        <v>1792</v>
      </c>
      <c r="E139" s="12">
        <v>6281</v>
      </c>
      <c r="F139" s="6">
        <v>2024</v>
      </c>
      <c r="G139" s="18">
        <f>preds!$D139+preds!$E139</f>
        <v>8073</v>
      </c>
      <c r="H139" s="12">
        <f>ABS(preds!$D139-preds!$E139)</f>
        <v>4489</v>
      </c>
      <c r="I139" s="24">
        <f>Table2[[#This Row],[margin]]/Table2[[#This Row],[dem_gop_total]]</f>
        <v>0.55605103431190384</v>
      </c>
      <c r="J139" s="24">
        <f>Table2[[#This Row],[dem_votes]]/Table2[[#This Row],[dem_gop_total]]</f>
        <v>0.22197448284404805</v>
      </c>
      <c r="K139" s="24">
        <f>Table2[[#This Row],[gop_votes]]/Table2[[#This Row],[dem_gop_total]]</f>
        <v>0.77802551715595192</v>
      </c>
      <c r="L139" s="3">
        <v>-92.412713999999994</v>
      </c>
      <c r="M139" s="3">
        <v>34.309173999999999</v>
      </c>
      <c r="N139" s="3">
        <v>-92.428028933333479</v>
      </c>
      <c r="O139" s="3">
        <v>34.924026786666715</v>
      </c>
      <c r="P139" s="3">
        <f>VLOOKUP(Table2[[#This Row],[State]],State!A:G,7,FALSE)</f>
        <v>6</v>
      </c>
      <c r="Q139" s="3" t="str">
        <f>VLOOKUP(Table2[[#This Row],[State]],State!A:F,6,FALSE)</f>
        <v>Republican</v>
      </c>
    </row>
    <row r="140" spans="1:17" ht="17" thickTop="1" thickBot="1" x14ac:dyDescent="0.25">
      <c r="A140" s="8" t="s">
        <v>320</v>
      </c>
      <c r="B140" s="9" t="s">
        <v>138</v>
      </c>
      <c r="C140" s="9" t="s">
        <v>421</v>
      </c>
      <c r="D140" s="13">
        <v>4414</v>
      </c>
      <c r="E140" s="13">
        <v>11936</v>
      </c>
      <c r="F140" s="6">
        <v>2024</v>
      </c>
      <c r="G140" s="18">
        <f>preds!$D140+preds!$E140</f>
        <v>16350</v>
      </c>
      <c r="H140" s="12">
        <f>ABS(preds!$D140-preds!$E140)</f>
        <v>7522</v>
      </c>
      <c r="I140" s="24">
        <f>Table2[[#This Row],[margin]]/Table2[[#This Row],[dem_gop_total]]</f>
        <v>0.4600611620795107</v>
      </c>
      <c r="J140" s="24">
        <f>Table2[[#This Row],[dem_votes]]/Table2[[#This Row],[dem_gop_total]]</f>
        <v>0.26996941896024462</v>
      </c>
      <c r="K140" s="24">
        <f>Table2[[#This Row],[gop_votes]]/Table2[[#This Row],[dem_gop_total]]</f>
        <v>0.73003058103975538</v>
      </c>
      <c r="L140" s="3">
        <v>-90.523015999999998</v>
      </c>
      <c r="M140" s="3">
        <v>36.073120000000003</v>
      </c>
      <c r="N140" s="3">
        <v>-92.428028933333479</v>
      </c>
      <c r="O140" s="3">
        <v>34.924026786666715</v>
      </c>
      <c r="P140" s="3">
        <f>VLOOKUP(Table2[[#This Row],[State]],State!A:G,7,FALSE)</f>
        <v>6</v>
      </c>
      <c r="Q140" s="3" t="str">
        <f>VLOOKUP(Table2[[#This Row],[State]],State!A:F,6,FALSE)</f>
        <v>Republican</v>
      </c>
    </row>
    <row r="141" spans="1:17" ht="17" thickTop="1" thickBot="1" x14ac:dyDescent="0.25">
      <c r="A141" s="7" t="s">
        <v>320</v>
      </c>
      <c r="B141" s="3" t="s">
        <v>139</v>
      </c>
      <c r="C141" s="3" t="s">
        <v>523</v>
      </c>
      <c r="D141" s="12">
        <v>2901</v>
      </c>
      <c r="E141" s="12">
        <v>3766</v>
      </c>
      <c r="F141" s="6">
        <v>2024</v>
      </c>
      <c r="G141" s="18">
        <f>preds!$D141+preds!$E141</f>
        <v>6667</v>
      </c>
      <c r="H141" s="12">
        <f>ABS(preds!$D141-preds!$E141)</f>
        <v>865</v>
      </c>
      <c r="I141" s="24">
        <f>Table2[[#This Row],[margin]]/Table2[[#This Row],[dem_gop_total]]</f>
        <v>0.12974351282435878</v>
      </c>
      <c r="J141" s="24">
        <f>Table2[[#This Row],[dem_votes]]/Table2[[#This Row],[dem_gop_total]]</f>
        <v>0.4351282435878206</v>
      </c>
      <c r="K141" s="24">
        <f>Table2[[#This Row],[gop_votes]]/Table2[[#This Row],[dem_gop_total]]</f>
        <v>0.56487175641217935</v>
      </c>
      <c r="L141" s="3">
        <v>-93.623587000000001</v>
      </c>
      <c r="M141" s="3">
        <v>33.699646999999999</v>
      </c>
      <c r="N141" s="3">
        <v>-92.428028933333479</v>
      </c>
      <c r="O141" s="3">
        <v>34.924026786666715</v>
      </c>
      <c r="P141" s="3">
        <f>VLOOKUP(Table2[[#This Row],[State]],State!A:G,7,FALSE)</f>
        <v>6</v>
      </c>
      <c r="Q141" s="3" t="str">
        <f>VLOOKUP(Table2[[#This Row],[State]],State!A:F,6,FALSE)</f>
        <v>Republican</v>
      </c>
    </row>
    <row r="142" spans="1:17" ht="17" thickTop="1" thickBot="1" x14ac:dyDescent="0.25">
      <c r="A142" s="8" t="s">
        <v>320</v>
      </c>
      <c r="B142" s="9" t="s">
        <v>140</v>
      </c>
      <c r="C142" s="9" t="s">
        <v>524</v>
      </c>
      <c r="D142" s="13">
        <v>4330</v>
      </c>
      <c r="E142" s="13">
        <v>8260</v>
      </c>
      <c r="F142" s="6">
        <v>2024</v>
      </c>
      <c r="G142" s="18">
        <f>preds!$D142+preds!$E142</f>
        <v>12590</v>
      </c>
      <c r="H142" s="12">
        <f>ABS(preds!$D142-preds!$E142)</f>
        <v>3930</v>
      </c>
      <c r="I142" s="24">
        <f>Table2[[#This Row],[margin]]/Table2[[#This Row],[dem_gop_total]]</f>
        <v>0.31215250198570293</v>
      </c>
      <c r="J142" s="24">
        <f>Table2[[#This Row],[dem_votes]]/Table2[[#This Row],[dem_gop_total]]</f>
        <v>0.3439237490071485</v>
      </c>
      <c r="K142" s="24">
        <f>Table2[[#This Row],[gop_votes]]/Table2[[#This Row],[dem_gop_total]]</f>
        <v>0.6560762509928515</v>
      </c>
      <c r="L142" s="3">
        <v>-92.894594999999995</v>
      </c>
      <c r="M142" s="3">
        <v>34.353464000000002</v>
      </c>
      <c r="N142" s="3">
        <v>-92.428028933333479</v>
      </c>
      <c r="O142" s="3">
        <v>34.924026786666715</v>
      </c>
      <c r="P142" s="3">
        <f>VLOOKUP(Table2[[#This Row],[State]],State!A:G,7,FALSE)</f>
        <v>6</v>
      </c>
      <c r="Q142" s="3" t="str">
        <f>VLOOKUP(Table2[[#This Row],[State]],State!A:F,6,FALSE)</f>
        <v>Republican</v>
      </c>
    </row>
    <row r="143" spans="1:17" ht="17" thickTop="1" thickBot="1" x14ac:dyDescent="0.25">
      <c r="A143" s="7" t="s">
        <v>320</v>
      </c>
      <c r="B143" s="3" t="s">
        <v>141</v>
      </c>
      <c r="C143" s="3" t="s">
        <v>525</v>
      </c>
      <c r="D143" s="12">
        <v>1679</v>
      </c>
      <c r="E143" s="12">
        <v>2924</v>
      </c>
      <c r="F143" s="6">
        <v>2024</v>
      </c>
      <c r="G143" s="18">
        <f>preds!$D143+preds!$E143</f>
        <v>4603</v>
      </c>
      <c r="H143" s="12">
        <f>ABS(preds!$D143-preds!$E143)</f>
        <v>1245</v>
      </c>
      <c r="I143" s="24">
        <f>Table2[[#This Row],[margin]]/Table2[[#This Row],[dem_gop_total]]</f>
        <v>0.27047577666739081</v>
      </c>
      <c r="J143" s="24">
        <f>Table2[[#This Row],[dem_votes]]/Table2[[#This Row],[dem_gop_total]]</f>
        <v>0.36476211166630457</v>
      </c>
      <c r="K143" s="24">
        <f>Table2[[#This Row],[gop_votes]]/Table2[[#This Row],[dem_gop_total]]</f>
        <v>0.63523788833369543</v>
      </c>
      <c r="L143" s="3">
        <v>-93.910184000000001</v>
      </c>
      <c r="M143" s="3">
        <v>33.983198000000002</v>
      </c>
      <c r="N143" s="3">
        <v>-92.428028933333479</v>
      </c>
      <c r="O143" s="3">
        <v>34.924026786666715</v>
      </c>
      <c r="P143" s="3">
        <f>VLOOKUP(Table2[[#This Row],[State]],State!A:G,7,FALSE)</f>
        <v>6</v>
      </c>
      <c r="Q143" s="3" t="str">
        <f>VLOOKUP(Table2[[#This Row],[State]],State!A:F,6,FALSE)</f>
        <v>Republican</v>
      </c>
    </row>
    <row r="144" spans="1:17" ht="17" thickTop="1" thickBot="1" x14ac:dyDescent="0.25">
      <c r="A144" s="8" t="s">
        <v>320</v>
      </c>
      <c r="B144" s="9" t="s">
        <v>142</v>
      </c>
      <c r="C144" s="9" t="s">
        <v>526</v>
      </c>
      <c r="D144" s="13">
        <v>3874</v>
      </c>
      <c r="E144" s="13">
        <v>10634</v>
      </c>
      <c r="F144" s="6">
        <v>2024</v>
      </c>
      <c r="G144" s="18">
        <f>preds!$D144+preds!$E144</f>
        <v>14508</v>
      </c>
      <c r="H144" s="12">
        <f>ABS(preds!$D144-preds!$E144)</f>
        <v>6760</v>
      </c>
      <c r="I144" s="24">
        <f>Table2[[#This Row],[margin]]/Table2[[#This Row],[dem_gop_total]]</f>
        <v>0.46594982078853048</v>
      </c>
      <c r="J144" s="24">
        <f>Table2[[#This Row],[dem_votes]]/Table2[[#This Row],[dem_gop_total]]</f>
        <v>0.26702508960573479</v>
      </c>
      <c r="K144" s="24">
        <f>Table2[[#This Row],[gop_votes]]/Table2[[#This Row],[dem_gop_total]]</f>
        <v>0.73297491039426521</v>
      </c>
      <c r="L144" s="3">
        <v>-91.607539000000003</v>
      </c>
      <c r="M144" s="3">
        <v>35.749800999999998</v>
      </c>
      <c r="N144" s="3">
        <v>-92.428028933333479</v>
      </c>
      <c r="O144" s="3">
        <v>34.924026786666715</v>
      </c>
      <c r="P144" s="3">
        <f>VLOOKUP(Table2[[#This Row],[State]],State!A:G,7,FALSE)</f>
        <v>6</v>
      </c>
      <c r="Q144" s="3" t="str">
        <f>VLOOKUP(Table2[[#This Row],[State]],State!A:F,6,FALSE)</f>
        <v>Republican</v>
      </c>
    </row>
    <row r="145" spans="1:17" ht="17" thickTop="1" thickBot="1" x14ac:dyDescent="0.25">
      <c r="A145" s="7" t="s">
        <v>320</v>
      </c>
      <c r="B145" s="3" t="s">
        <v>143</v>
      </c>
      <c r="C145" s="3" t="s">
        <v>527</v>
      </c>
      <c r="D145" s="12">
        <v>1604</v>
      </c>
      <c r="E145" s="12">
        <v>4451</v>
      </c>
      <c r="F145" s="6">
        <v>2024</v>
      </c>
      <c r="G145" s="18">
        <f>preds!$D145+preds!$E145</f>
        <v>6055</v>
      </c>
      <c r="H145" s="12">
        <f>ABS(preds!$D145-preds!$E145)</f>
        <v>2847</v>
      </c>
      <c r="I145" s="24">
        <f>Table2[[#This Row],[margin]]/Table2[[#This Row],[dem_gop_total]]</f>
        <v>0.47018992568125517</v>
      </c>
      <c r="J145" s="24">
        <f>Table2[[#This Row],[dem_votes]]/Table2[[#This Row],[dem_gop_total]]</f>
        <v>0.26490503715937241</v>
      </c>
      <c r="K145" s="24">
        <f>Table2[[#This Row],[gop_votes]]/Table2[[#This Row],[dem_gop_total]]</f>
        <v>0.73509496284062759</v>
      </c>
      <c r="L145" s="3">
        <v>-91.908428999999998</v>
      </c>
      <c r="M145" s="3">
        <v>36.120216999999997</v>
      </c>
      <c r="N145" s="3">
        <v>-92.428028933333479</v>
      </c>
      <c r="O145" s="3">
        <v>34.924026786666715</v>
      </c>
      <c r="P145" s="3">
        <f>VLOOKUP(Table2[[#This Row],[State]],State!A:G,7,FALSE)</f>
        <v>6</v>
      </c>
      <c r="Q145" s="3" t="str">
        <f>VLOOKUP(Table2[[#This Row],[State]],State!A:F,6,FALSE)</f>
        <v>Republican</v>
      </c>
    </row>
    <row r="146" spans="1:17" ht="17" thickTop="1" thickBot="1" x14ac:dyDescent="0.25">
      <c r="A146" s="8" t="s">
        <v>320</v>
      </c>
      <c r="B146" s="9" t="s">
        <v>144</v>
      </c>
      <c r="C146" s="9" t="s">
        <v>425</v>
      </c>
      <c r="D146" s="13">
        <v>2837</v>
      </c>
      <c r="E146" s="13">
        <v>2289</v>
      </c>
      <c r="F146" s="6">
        <v>2024</v>
      </c>
      <c r="G146" s="18">
        <f>preds!$D146+preds!$E146</f>
        <v>5126</v>
      </c>
      <c r="H146" s="12">
        <f>ABS(preds!$D146-preds!$E146)</f>
        <v>548</v>
      </c>
      <c r="I146" s="24">
        <f>Table2[[#This Row],[margin]]/Table2[[#This Row],[dem_gop_total]]</f>
        <v>0.10690596956691377</v>
      </c>
      <c r="J146" s="24">
        <f>Table2[[#This Row],[dem_votes]]/Table2[[#This Row],[dem_gop_total]]</f>
        <v>0.55345298478345684</v>
      </c>
      <c r="K146" s="24">
        <f>Table2[[#This Row],[gop_votes]]/Table2[[#This Row],[dem_gop_total]]</f>
        <v>0.44654701521654311</v>
      </c>
      <c r="L146" s="3">
        <v>-91.246232999999904</v>
      </c>
      <c r="M146" s="3">
        <v>35.621102</v>
      </c>
      <c r="N146" s="3">
        <v>-92.428028933333479</v>
      </c>
      <c r="O146" s="3">
        <v>34.924026786666715</v>
      </c>
      <c r="P146" s="3">
        <f>VLOOKUP(Table2[[#This Row],[State]],State!A:G,7,FALSE)</f>
        <v>6</v>
      </c>
      <c r="Q146" s="3" t="str">
        <f>VLOOKUP(Table2[[#This Row],[State]],State!A:F,6,FALSE)</f>
        <v>Republican</v>
      </c>
    </row>
    <row r="147" spans="1:17" ht="17" thickTop="1" thickBot="1" x14ac:dyDescent="0.25">
      <c r="A147" s="7" t="s">
        <v>320</v>
      </c>
      <c r="B147" s="3" t="s">
        <v>145</v>
      </c>
      <c r="C147" s="3" t="s">
        <v>426</v>
      </c>
      <c r="D147" s="12">
        <v>15609</v>
      </c>
      <c r="E147" s="12">
        <v>9667</v>
      </c>
      <c r="F147" s="6">
        <v>2024</v>
      </c>
      <c r="G147" s="18">
        <f>preds!$D147+preds!$E147</f>
        <v>25276</v>
      </c>
      <c r="H147" s="12">
        <f>ABS(preds!$D147-preds!$E147)</f>
        <v>5942</v>
      </c>
      <c r="I147" s="24">
        <f>Table2[[#This Row],[margin]]/Table2[[#This Row],[dem_gop_total]]</f>
        <v>0.23508466529514163</v>
      </c>
      <c r="J147" s="24">
        <f>Table2[[#This Row],[dem_votes]]/Table2[[#This Row],[dem_gop_total]]</f>
        <v>0.61754233264757086</v>
      </c>
      <c r="K147" s="24">
        <f>Table2[[#This Row],[gop_votes]]/Table2[[#This Row],[dem_gop_total]]</f>
        <v>0.3824576673524292</v>
      </c>
      <c r="L147" s="3">
        <v>-92.041179</v>
      </c>
      <c r="M147" s="3">
        <v>34.233472999999996</v>
      </c>
      <c r="N147" s="3">
        <v>-92.428028933333479</v>
      </c>
      <c r="O147" s="3">
        <v>34.924026786666715</v>
      </c>
      <c r="P147" s="3">
        <f>VLOOKUP(Table2[[#This Row],[State]],State!A:G,7,FALSE)</f>
        <v>6</v>
      </c>
      <c r="Q147" s="3" t="str">
        <f>VLOOKUP(Table2[[#This Row],[State]],State!A:F,6,FALSE)</f>
        <v>Republican</v>
      </c>
    </row>
    <row r="148" spans="1:17" ht="17" thickTop="1" thickBot="1" x14ac:dyDescent="0.25">
      <c r="A148" s="8" t="s">
        <v>320</v>
      </c>
      <c r="B148" s="9" t="s">
        <v>146</v>
      </c>
      <c r="C148" s="9" t="s">
        <v>528</v>
      </c>
      <c r="D148" s="13">
        <v>2809</v>
      </c>
      <c r="E148" s="13">
        <v>6297</v>
      </c>
      <c r="F148" s="6">
        <v>2024</v>
      </c>
      <c r="G148" s="18">
        <f>preds!$D148+preds!$E148</f>
        <v>9106</v>
      </c>
      <c r="H148" s="12">
        <f>ABS(preds!$D148-preds!$E148)</f>
        <v>3488</v>
      </c>
      <c r="I148" s="24">
        <f>Table2[[#This Row],[margin]]/Table2[[#This Row],[dem_gop_total]]</f>
        <v>0.38304414671645071</v>
      </c>
      <c r="J148" s="24">
        <f>Table2[[#This Row],[dem_votes]]/Table2[[#This Row],[dem_gop_total]]</f>
        <v>0.30847792664177465</v>
      </c>
      <c r="K148" s="24">
        <f>Table2[[#This Row],[gop_votes]]/Table2[[#This Row],[dem_gop_total]]</f>
        <v>0.69152207335822535</v>
      </c>
      <c r="L148" s="3">
        <v>-93.475516999999996</v>
      </c>
      <c r="M148" s="3">
        <v>35.475271999999997</v>
      </c>
      <c r="N148" s="3">
        <v>-92.428028933333479</v>
      </c>
      <c r="O148" s="3">
        <v>34.924026786666715</v>
      </c>
      <c r="P148" s="3">
        <f>VLOOKUP(Table2[[#This Row],[State]],State!A:G,7,FALSE)</f>
        <v>6</v>
      </c>
      <c r="Q148" s="3" t="str">
        <f>VLOOKUP(Table2[[#This Row],[State]],State!A:F,6,FALSE)</f>
        <v>Republican</v>
      </c>
    </row>
    <row r="149" spans="1:17" ht="17" thickTop="1" thickBot="1" x14ac:dyDescent="0.25">
      <c r="A149" s="7" t="s">
        <v>320</v>
      </c>
      <c r="B149" s="3" t="s">
        <v>147</v>
      </c>
      <c r="C149" s="3" t="s">
        <v>529</v>
      </c>
      <c r="D149" s="12">
        <v>1167</v>
      </c>
      <c r="E149" s="12">
        <v>1542</v>
      </c>
      <c r="F149" s="6">
        <v>2024</v>
      </c>
      <c r="G149" s="18">
        <f>preds!$D149+preds!$E149</f>
        <v>2709</v>
      </c>
      <c r="H149" s="12">
        <f>ABS(preds!$D149-preds!$E149)</f>
        <v>375</v>
      </c>
      <c r="I149" s="24">
        <f>Table2[[#This Row],[margin]]/Table2[[#This Row],[dem_gop_total]]</f>
        <v>0.13842746400885936</v>
      </c>
      <c r="J149" s="24">
        <f>Table2[[#This Row],[dem_votes]]/Table2[[#This Row],[dem_gop_total]]</f>
        <v>0.43078626799557035</v>
      </c>
      <c r="K149" s="24">
        <f>Table2[[#This Row],[gop_votes]]/Table2[[#This Row],[dem_gop_total]]</f>
        <v>0.56921373200442971</v>
      </c>
      <c r="L149" s="3">
        <v>-93.557537999999994</v>
      </c>
      <c r="M149" s="3">
        <v>33.287628999999903</v>
      </c>
      <c r="N149" s="3">
        <v>-92.428028933333479</v>
      </c>
      <c r="O149" s="3">
        <v>34.924026786666715</v>
      </c>
      <c r="P149" s="3">
        <f>VLOOKUP(Table2[[#This Row],[State]],State!A:G,7,FALSE)</f>
        <v>6</v>
      </c>
      <c r="Q149" s="3" t="str">
        <f>VLOOKUP(Table2[[#This Row],[State]],State!A:F,6,FALSE)</f>
        <v>Republican</v>
      </c>
    </row>
    <row r="150" spans="1:17" ht="17" thickTop="1" thickBot="1" x14ac:dyDescent="0.25">
      <c r="A150" s="8" t="s">
        <v>320</v>
      </c>
      <c r="B150" s="9" t="s">
        <v>148</v>
      </c>
      <c r="C150" s="9" t="s">
        <v>429</v>
      </c>
      <c r="D150" s="13">
        <v>2347</v>
      </c>
      <c r="E150" s="13">
        <v>3541</v>
      </c>
      <c r="F150" s="6">
        <v>2024</v>
      </c>
      <c r="G150" s="18">
        <f>preds!$D150+preds!$E150</f>
        <v>5888</v>
      </c>
      <c r="H150" s="12">
        <f>ABS(preds!$D150-preds!$E150)</f>
        <v>1194</v>
      </c>
      <c r="I150" s="24">
        <f>Table2[[#This Row],[margin]]/Table2[[#This Row],[dem_gop_total]]</f>
        <v>0.20278532608695651</v>
      </c>
      <c r="J150" s="24">
        <f>Table2[[#This Row],[dem_votes]]/Table2[[#This Row],[dem_gop_total]]</f>
        <v>0.39860733695652173</v>
      </c>
      <c r="K150" s="24">
        <f>Table2[[#This Row],[gop_votes]]/Table2[[#This Row],[dem_gop_total]]</f>
        <v>0.60139266304347827</v>
      </c>
      <c r="L150" s="3">
        <v>-91.065732999999994</v>
      </c>
      <c r="M150" s="3">
        <v>36.070223999999897</v>
      </c>
      <c r="N150" s="3">
        <v>-92.428028933333479</v>
      </c>
      <c r="O150" s="3">
        <v>34.924026786666715</v>
      </c>
      <c r="P150" s="3">
        <f>VLOOKUP(Table2[[#This Row],[State]],State!A:G,7,FALSE)</f>
        <v>6</v>
      </c>
      <c r="Q150" s="3" t="str">
        <f>VLOOKUP(Table2[[#This Row],[State]],State!A:F,6,FALSE)</f>
        <v>Republican</v>
      </c>
    </row>
    <row r="151" spans="1:17" ht="17" thickTop="1" thickBot="1" x14ac:dyDescent="0.25">
      <c r="A151" s="7" t="s">
        <v>320</v>
      </c>
      <c r="B151" s="3" t="s">
        <v>149</v>
      </c>
      <c r="C151" s="3" t="s">
        <v>430</v>
      </c>
      <c r="D151" s="12">
        <v>1894</v>
      </c>
      <c r="E151" s="12">
        <v>1546</v>
      </c>
      <c r="F151" s="6">
        <v>2024</v>
      </c>
      <c r="G151" s="18">
        <f>preds!$D151+preds!$E151</f>
        <v>3440</v>
      </c>
      <c r="H151" s="12">
        <f>ABS(preds!$D151-preds!$E151)</f>
        <v>348</v>
      </c>
      <c r="I151" s="24">
        <f>Table2[[#This Row],[margin]]/Table2[[#This Row],[dem_gop_total]]</f>
        <v>0.10116279069767442</v>
      </c>
      <c r="J151" s="24">
        <f>Table2[[#This Row],[dem_votes]]/Table2[[#This Row],[dem_gop_total]]</f>
        <v>0.55058139534883721</v>
      </c>
      <c r="K151" s="24">
        <f>Table2[[#This Row],[gop_votes]]/Table2[[#This Row],[dem_gop_total]]</f>
        <v>0.44941860465116279</v>
      </c>
      <c r="L151" s="3">
        <v>-90.774516000000006</v>
      </c>
      <c r="M151" s="3">
        <v>34.785214000000003</v>
      </c>
      <c r="N151" s="3">
        <v>-92.428028933333479</v>
      </c>
      <c r="O151" s="3">
        <v>34.924026786666715</v>
      </c>
      <c r="P151" s="3">
        <f>VLOOKUP(Table2[[#This Row],[State]],State!A:G,7,FALSE)</f>
        <v>6</v>
      </c>
      <c r="Q151" s="3" t="str">
        <f>VLOOKUP(Table2[[#This Row],[State]],State!A:F,6,FALSE)</f>
        <v>Republican</v>
      </c>
    </row>
    <row r="152" spans="1:17" ht="17" thickTop="1" thickBot="1" x14ac:dyDescent="0.25">
      <c r="A152" s="8" t="s">
        <v>320</v>
      </c>
      <c r="B152" s="9" t="s">
        <v>150</v>
      </c>
      <c r="C152" s="9" t="s">
        <v>530</v>
      </c>
      <c r="D152" s="13">
        <v>1691</v>
      </c>
      <c r="E152" s="13">
        <v>2217</v>
      </c>
      <c r="F152" s="6">
        <v>2024</v>
      </c>
      <c r="G152" s="18">
        <f>preds!$D152+preds!$E152</f>
        <v>3908</v>
      </c>
      <c r="H152" s="12">
        <f>ABS(preds!$D152-preds!$E152)</f>
        <v>526</v>
      </c>
      <c r="I152" s="24">
        <f>Table2[[#This Row],[margin]]/Table2[[#This Row],[dem_gop_total]]</f>
        <v>0.13459570112589561</v>
      </c>
      <c r="J152" s="24">
        <f>Table2[[#This Row],[dem_votes]]/Table2[[#This Row],[dem_gop_total]]</f>
        <v>0.43270214943705221</v>
      </c>
      <c r="K152" s="24">
        <f>Table2[[#This Row],[gop_votes]]/Table2[[#This Row],[dem_gop_total]]</f>
        <v>0.56729785056294779</v>
      </c>
      <c r="L152" s="3">
        <v>-91.746234000000001</v>
      </c>
      <c r="M152" s="3">
        <v>33.975378999999997</v>
      </c>
      <c r="N152" s="3">
        <v>-92.428028933333479</v>
      </c>
      <c r="O152" s="3">
        <v>34.924026786666715</v>
      </c>
      <c r="P152" s="3">
        <f>VLOOKUP(Table2[[#This Row],[State]],State!A:G,7,FALSE)</f>
        <v>6</v>
      </c>
      <c r="Q152" s="3" t="str">
        <f>VLOOKUP(Table2[[#This Row],[State]],State!A:F,6,FALSE)</f>
        <v>Republican</v>
      </c>
    </row>
    <row r="153" spans="1:17" ht="17" thickTop="1" thickBot="1" x14ac:dyDescent="0.25">
      <c r="A153" s="7" t="s">
        <v>320</v>
      </c>
      <c r="B153" s="3" t="s">
        <v>151</v>
      </c>
      <c r="C153" s="3" t="s">
        <v>531</v>
      </c>
      <c r="D153" s="12">
        <v>1761</v>
      </c>
      <c r="E153" s="12">
        <v>3355</v>
      </c>
      <c r="F153" s="6">
        <v>2024</v>
      </c>
      <c r="G153" s="18">
        <f>preds!$D153+preds!$E153</f>
        <v>5116</v>
      </c>
      <c r="H153" s="12">
        <f>ABS(preds!$D153-preds!$E153)</f>
        <v>1594</v>
      </c>
      <c r="I153" s="24">
        <f>Table2[[#This Row],[margin]]/Table2[[#This Row],[dem_gop_total]]</f>
        <v>0.31157154026583267</v>
      </c>
      <c r="J153" s="24">
        <f>Table2[[#This Row],[dem_votes]]/Table2[[#This Row],[dem_gop_total]]</f>
        <v>0.34421422986708367</v>
      </c>
      <c r="K153" s="24">
        <f>Table2[[#This Row],[gop_votes]]/Table2[[#This Row],[dem_gop_total]]</f>
        <v>0.65578577013291639</v>
      </c>
      <c r="L153" s="3">
        <v>-94.195994999999996</v>
      </c>
      <c r="M153" s="3">
        <v>33.700518000000002</v>
      </c>
      <c r="N153" s="3">
        <v>-92.428028933333479</v>
      </c>
      <c r="O153" s="3">
        <v>34.924026786666715</v>
      </c>
      <c r="P153" s="3">
        <f>VLOOKUP(Table2[[#This Row],[State]],State!A:G,7,FALSE)</f>
        <v>6</v>
      </c>
      <c r="Q153" s="3" t="str">
        <f>VLOOKUP(Table2[[#This Row],[State]],State!A:F,6,FALSE)</f>
        <v>Republican</v>
      </c>
    </row>
    <row r="154" spans="1:17" ht="17" thickTop="1" thickBot="1" x14ac:dyDescent="0.25">
      <c r="A154" s="8" t="s">
        <v>320</v>
      </c>
      <c r="B154" s="9" t="s">
        <v>152</v>
      </c>
      <c r="C154" s="9" t="s">
        <v>532</v>
      </c>
      <c r="D154" s="13">
        <v>2669</v>
      </c>
      <c r="E154" s="13">
        <v>5440</v>
      </c>
      <c r="F154" s="6">
        <v>2024</v>
      </c>
      <c r="G154" s="18">
        <f>preds!$D154+preds!$E154</f>
        <v>8109</v>
      </c>
      <c r="H154" s="12">
        <f>ABS(preds!$D154-preds!$E154)</f>
        <v>2771</v>
      </c>
      <c r="I154" s="24">
        <f>Table2[[#This Row],[margin]]/Table2[[#This Row],[dem_gop_total]]</f>
        <v>0.34171907756813419</v>
      </c>
      <c r="J154" s="24">
        <f>Table2[[#This Row],[dem_votes]]/Table2[[#This Row],[dem_gop_total]]</f>
        <v>0.32914046121593293</v>
      </c>
      <c r="K154" s="24">
        <f>Table2[[#This Row],[gop_votes]]/Table2[[#This Row],[dem_gop_total]]</f>
        <v>0.67085953878406712</v>
      </c>
      <c r="L154" s="3">
        <v>-93.768118999999999</v>
      </c>
      <c r="M154" s="3">
        <v>35.227531999999997</v>
      </c>
      <c r="N154" s="3">
        <v>-92.428028933333479</v>
      </c>
      <c r="O154" s="3">
        <v>34.924026786666715</v>
      </c>
      <c r="P154" s="3">
        <f>VLOOKUP(Table2[[#This Row],[State]],State!A:G,7,FALSE)</f>
        <v>6</v>
      </c>
      <c r="Q154" s="3" t="str">
        <f>VLOOKUP(Table2[[#This Row],[State]],State!A:F,6,FALSE)</f>
        <v>Republican</v>
      </c>
    </row>
    <row r="155" spans="1:17" ht="17" thickTop="1" thickBot="1" x14ac:dyDescent="0.25">
      <c r="A155" s="7" t="s">
        <v>320</v>
      </c>
      <c r="B155" s="3" t="s">
        <v>153</v>
      </c>
      <c r="C155" s="3" t="s">
        <v>533</v>
      </c>
      <c r="D155" s="12">
        <v>6187</v>
      </c>
      <c r="E155" s="12">
        <v>22612</v>
      </c>
      <c r="F155" s="6">
        <v>2024</v>
      </c>
      <c r="G155" s="18">
        <f>preds!$D155+preds!$E155</f>
        <v>28799</v>
      </c>
      <c r="H155" s="12">
        <f>ABS(preds!$D155-preds!$E155)</f>
        <v>16425</v>
      </c>
      <c r="I155" s="24">
        <f>Table2[[#This Row],[margin]]/Table2[[#This Row],[dem_gop_total]]</f>
        <v>0.57033230320497241</v>
      </c>
      <c r="J155" s="24">
        <f>Table2[[#This Row],[dem_votes]]/Table2[[#This Row],[dem_gop_total]]</f>
        <v>0.21483384839751379</v>
      </c>
      <c r="K155" s="24">
        <f>Table2[[#This Row],[gop_votes]]/Table2[[#This Row],[dem_gop_total]]</f>
        <v>0.78516615160248615</v>
      </c>
      <c r="L155" s="3">
        <v>-91.970577000000006</v>
      </c>
      <c r="M155" s="3">
        <v>34.905177999999999</v>
      </c>
      <c r="N155" s="3">
        <v>-92.428028933333479</v>
      </c>
      <c r="O155" s="3">
        <v>34.924026786666715</v>
      </c>
      <c r="P155" s="3">
        <f>VLOOKUP(Table2[[#This Row],[State]],State!A:G,7,FALSE)</f>
        <v>6</v>
      </c>
      <c r="Q155" s="3" t="str">
        <f>VLOOKUP(Table2[[#This Row],[State]],State!A:F,6,FALSE)</f>
        <v>Republican</v>
      </c>
    </row>
    <row r="156" spans="1:17" ht="17" thickTop="1" thickBot="1" x14ac:dyDescent="0.25">
      <c r="A156" s="8" t="s">
        <v>320</v>
      </c>
      <c r="B156" s="9" t="s">
        <v>154</v>
      </c>
      <c r="C156" s="9" t="s">
        <v>434</v>
      </c>
      <c r="D156" s="13">
        <v>2314</v>
      </c>
      <c r="E156" s="13">
        <v>5364</v>
      </c>
      <c r="F156" s="6">
        <v>2024</v>
      </c>
      <c r="G156" s="18">
        <f>preds!$D156+preds!$E156</f>
        <v>7678</v>
      </c>
      <c r="H156" s="12">
        <f>ABS(preds!$D156-preds!$E156)</f>
        <v>3050</v>
      </c>
      <c r="I156" s="24">
        <f>Table2[[#This Row],[margin]]/Table2[[#This Row],[dem_gop_total]]</f>
        <v>0.39723886428757488</v>
      </c>
      <c r="J156" s="24">
        <f>Table2[[#This Row],[dem_votes]]/Table2[[#This Row],[dem_gop_total]]</f>
        <v>0.30138056785621253</v>
      </c>
      <c r="K156" s="24">
        <f>Table2[[#This Row],[gop_votes]]/Table2[[#This Row],[dem_gop_total]]</f>
        <v>0.69861943214378741</v>
      </c>
      <c r="L156" s="3">
        <v>-93.755296999999999</v>
      </c>
      <c r="M156" s="3">
        <v>36.061309000000001</v>
      </c>
      <c r="N156" s="3">
        <v>-92.428028933333479</v>
      </c>
      <c r="O156" s="3">
        <v>34.924026786666715</v>
      </c>
      <c r="P156" s="3">
        <f>VLOOKUP(Table2[[#This Row],[State]],State!A:G,7,FALSE)</f>
        <v>6</v>
      </c>
      <c r="Q156" s="3" t="str">
        <f>VLOOKUP(Table2[[#This Row],[State]],State!A:F,6,FALSE)</f>
        <v>Republican</v>
      </c>
    </row>
    <row r="157" spans="1:17" ht="17" thickTop="1" thickBot="1" x14ac:dyDescent="0.25">
      <c r="A157" s="7" t="s">
        <v>320</v>
      </c>
      <c r="B157" s="3" t="s">
        <v>155</v>
      </c>
      <c r="C157" s="3" t="s">
        <v>436</v>
      </c>
      <c r="D157" s="12">
        <v>1924</v>
      </c>
      <c r="E157" s="12">
        <v>5826</v>
      </c>
      <c r="F157" s="6">
        <v>2024</v>
      </c>
      <c r="G157" s="18">
        <f>preds!$D157+preds!$E157</f>
        <v>7750</v>
      </c>
      <c r="H157" s="12">
        <f>ABS(preds!$D157-preds!$E157)</f>
        <v>3902</v>
      </c>
      <c r="I157" s="24">
        <f>Table2[[#This Row],[margin]]/Table2[[#This Row],[dem_gop_total]]</f>
        <v>0.50348387096774194</v>
      </c>
      <c r="J157" s="24">
        <f>Table2[[#This Row],[dem_votes]]/Table2[[#This Row],[dem_gop_total]]</f>
        <v>0.24825806451612903</v>
      </c>
      <c r="K157" s="24">
        <f>Table2[[#This Row],[gop_votes]]/Table2[[#This Row],[dem_gop_total]]</f>
        <v>0.75174193548387092</v>
      </c>
      <c r="L157" s="3">
        <v>-92.663368000000006</v>
      </c>
      <c r="M157" s="3">
        <v>36.284570000000002</v>
      </c>
      <c r="N157" s="3">
        <v>-92.428028933333479</v>
      </c>
      <c r="O157" s="3">
        <v>34.924026786666715</v>
      </c>
      <c r="P157" s="3">
        <f>VLOOKUP(Table2[[#This Row],[State]],State!A:G,7,FALSE)</f>
        <v>6</v>
      </c>
      <c r="Q157" s="3" t="str">
        <f>VLOOKUP(Table2[[#This Row],[State]],State!A:F,6,FALSE)</f>
        <v>Republican</v>
      </c>
    </row>
    <row r="158" spans="1:17" ht="17" thickTop="1" thickBot="1" x14ac:dyDescent="0.25">
      <c r="A158" s="8" t="s">
        <v>320</v>
      </c>
      <c r="B158" s="9" t="s">
        <v>156</v>
      </c>
      <c r="C158" s="9" t="s">
        <v>534</v>
      </c>
      <c r="D158" s="13">
        <v>4785</v>
      </c>
      <c r="E158" s="13">
        <v>10945</v>
      </c>
      <c r="F158" s="6">
        <v>2024</v>
      </c>
      <c r="G158" s="18">
        <f>preds!$D158+preds!$E158</f>
        <v>15730</v>
      </c>
      <c r="H158" s="12">
        <f>ABS(preds!$D158-preds!$E158)</f>
        <v>6160</v>
      </c>
      <c r="I158" s="24">
        <f>Table2[[#This Row],[margin]]/Table2[[#This Row],[dem_gop_total]]</f>
        <v>0.39160839160839161</v>
      </c>
      <c r="J158" s="24">
        <f>Table2[[#This Row],[dem_votes]]/Table2[[#This Row],[dem_gop_total]]</f>
        <v>0.30419580419580422</v>
      </c>
      <c r="K158" s="24">
        <f>Table2[[#This Row],[gop_votes]]/Table2[[#This Row],[dem_gop_total]]</f>
        <v>0.69580419580419584</v>
      </c>
      <c r="L158" s="3">
        <v>-93.987504000000001</v>
      </c>
      <c r="M158" s="3">
        <v>33.400830999999997</v>
      </c>
      <c r="N158" s="3">
        <v>-92.428028933333479</v>
      </c>
      <c r="O158" s="3">
        <v>34.924026786666715</v>
      </c>
      <c r="P158" s="3">
        <f>VLOOKUP(Table2[[#This Row],[State]],State!A:G,7,FALSE)</f>
        <v>6</v>
      </c>
      <c r="Q158" s="3" t="str">
        <f>VLOOKUP(Table2[[#This Row],[State]],State!A:F,6,FALSE)</f>
        <v>Republican</v>
      </c>
    </row>
    <row r="159" spans="1:17" ht="17" thickTop="1" thickBot="1" x14ac:dyDescent="0.25">
      <c r="A159" s="7" t="s">
        <v>320</v>
      </c>
      <c r="B159" s="3" t="s">
        <v>157</v>
      </c>
      <c r="C159" s="3" t="s">
        <v>535</v>
      </c>
      <c r="D159" s="12">
        <v>6396</v>
      </c>
      <c r="E159" s="12">
        <v>6653</v>
      </c>
      <c r="F159" s="6">
        <v>2024</v>
      </c>
      <c r="G159" s="18">
        <f>preds!$D159+preds!$E159</f>
        <v>13049</v>
      </c>
      <c r="H159" s="12">
        <f>ABS(preds!$D159-preds!$E159)</f>
        <v>257</v>
      </c>
      <c r="I159" s="24">
        <f>Table2[[#This Row],[margin]]/Table2[[#This Row],[dem_gop_total]]</f>
        <v>1.9694995785117634E-2</v>
      </c>
      <c r="J159" s="24">
        <f>Table2[[#This Row],[dem_votes]]/Table2[[#This Row],[dem_gop_total]]</f>
        <v>0.49015250210744116</v>
      </c>
      <c r="K159" s="24">
        <f>Table2[[#This Row],[gop_votes]]/Table2[[#This Row],[dem_gop_total]]</f>
        <v>0.50984749789255879</v>
      </c>
      <c r="L159" s="3">
        <v>-89.999037000000001</v>
      </c>
      <c r="M159" s="3">
        <v>35.842880000000001</v>
      </c>
      <c r="N159" s="3">
        <v>-92.428028933333479</v>
      </c>
      <c r="O159" s="3">
        <v>34.924026786666715</v>
      </c>
      <c r="P159" s="3">
        <f>VLOOKUP(Table2[[#This Row],[State]],State!A:G,7,FALSE)</f>
        <v>6</v>
      </c>
      <c r="Q159" s="3" t="str">
        <f>VLOOKUP(Table2[[#This Row],[State]],State!A:F,6,FALSE)</f>
        <v>Republican</v>
      </c>
    </row>
    <row r="160" spans="1:17" ht="17" thickTop="1" thickBot="1" x14ac:dyDescent="0.25">
      <c r="A160" s="8" t="s">
        <v>320</v>
      </c>
      <c r="B160" s="9" t="s">
        <v>158</v>
      </c>
      <c r="C160" s="9" t="s">
        <v>439</v>
      </c>
      <c r="D160" s="13">
        <v>1596</v>
      </c>
      <c r="E160" s="13">
        <v>1609</v>
      </c>
      <c r="F160" s="6">
        <v>2024</v>
      </c>
      <c r="G160" s="18">
        <f>preds!$D160+preds!$E160</f>
        <v>3205</v>
      </c>
      <c r="H160" s="12">
        <f>ABS(preds!$D160-preds!$E160)</f>
        <v>13</v>
      </c>
      <c r="I160" s="24">
        <f>Table2[[#This Row],[margin]]/Table2[[#This Row],[dem_gop_total]]</f>
        <v>4.0561622464898592E-3</v>
      </c>
      <c r="J160" s="24">
        <f>Table2[[#This Row],[dem_votes]]/Table2[[#This Row],[dem_gop_total]]</f>
        <v>0.49797191887675507</v>
      </c>
      <c r="K160" s="24">
        <f>Table2[[#This Row],[gop_votes]]/Table2[[#This Row],[dem_gop_total]]</f>
        <v>0.50202808112324493</v>
      </c>
      <c r="L160" s="3">
        <v>-91.218020999999993</v>
      </c>
      <c r="M160" s="3">
        <v>34.777729000000001</v>
      </c>
      <c r="N160" s="3">
        <v>-92.428028933333479</v>
      </c>
      <c r="O160" s="3">
        <v>34.924026786666715</v>
      </c>
      <c r="P160" s="3">
        <f>VLOOKUP(Table2[[#This Row],[State]],State!A:G,7,FALSE)</f>
        <v>6</v>
      </c>
      <c r="Q160" s="3" t="str">
        <f>VLOOKUP(Table2[[#This Row],[State]],State!A:F,6,FALSE)</f>
        <v>Republican</v>
      </c>
    </row>
    <row r="161" spans="1:17" ht="17" thickTop="1" thickBot="1" x14ac:dyDescent="0.25">
      <c r="A161" s="7" t="s">
        <v>320</v>
      </c>
      <c r="B161" s="3" t="s">
        <v>159</v>
      </c>
      <c r="C161" s="3" t="s">
        <v>440</v>
      </c>
      <c r="D161" s="12">
        <v>1149</v>
      </c>
      <c r="E161" s="12">
        <v>2803</v>
      </c>
      <c r="F161" s="6">
        <v>2024</v>
      </c>
      <c r="G161" s="18">
        <f>preds!$D161+preds!$E161</f>
        <v>3952</v>
      </c>
      <c r="H161" s="12">
        <f>ABS(preds!$D161-preds!$E161)</f>
        <v>1654</v>
      </c>
      <c r="I161" s="24">
        <f>Table2[[#This Row],[margin]]/Table2[[#This Row],[dem_gop_total]]</f>
        <v>0.41852226720647773</v>
      </c>
      <c r="J161" s="24">
        <f>Table2[[#This Row],[dem_votes]]/Table2[[#This Row],[dem_gop_total]]</f>
        <v>0.29073886639676111</v>
      </c>
      <c r="K161" s="24">
        <f>Table2[[#This Row],[gop_votes]]/Table2[[#This Row],[dem_gop_total]]</f>
        <v>0.70926113360323884</v>
      </c>
      <c r="L161" s="3">
        <v>-93.622663000000003</v>
      </c>
      <c r="M161" s="3">
        <v>34.517012999999999</v>
      </c>
      <c r="N161" s="3">
        <v>-92.428028933333479</v>
      </c>
      <c r="O161" s="3">
        <v>34.924026786666715</v>
      </c>
      <c r="P161" s="3">
        <f>VLOOKUP(Table2[[#This Row],[State]],State!A:G,7,FALSE)</f>
        <v>6</v>
      </c>
      <c r="Q161" s="3" t="str">
        <f>VLOOKUP(Table2[[#This Row],[State]],State!A:F,6,FALSE)</f>
        <v>Republican</v>
      </c>
    </row>
    <row r="162" spans="1:17" ht="17" thickTop="1" thickBot="1" x14ac:dyDescent="0.25">
      <c r="A162" s="8" t="s">
        <v>320</v>
      </c>
      <c r="B162" s="9" t="s">
        <v>160</v>
      </c>
      <c r="C162" s="9" t="s">
        <v>536</v>
      </c>
      <c r="D162" s="13">
        <v>1502</v>
      </c>
      <c r="E162" s="13">
        <v>1678</v>
      </c>
      <c r="F162" s="6">
        <v>2024</v>
      </c>
      <c r="G162" s="18">
        <f>preds!$D162+preds!$E162</f>
        <v>3180</v>
      </c>
      <c r="H162" s="12">
        <f>ABS(preds!$D162-preds!$E162)</f>
        <v>176</v>
      </c>
      <c r="I162" s="24">
        <f>Table2[[#This Row],[margin]]/Table2[[#This Row],[dem_gop_total]]</f>
        <v>5.5345911949685536E-2</v>
      </c>
      <c r="J162" s="24">
        <f>Table2[[#This Row],[dem_votes]]/Table2[[#This Row],[dem_gop_total]]</f>
        <v>0.47232704402515724</v>
      </c>
      <c r="K162" s="24">
        <f>Table2[[#This Row],[gop_votes]]/Table2[[#This Row],[dem_gop_total]]</f>
        <v>0.52767295597484276</v>
      </c>
      <c r="L162" s="3">
        <v>-93.358085000000003</v>
      </c>
      <c r="M162" s="3">
        <v>33.722167999999897</v>
      </c>
      <c r="N162" s="3">
        <v>-92.428028933333479</v>
      </c>
      <c r="O162" s="3">
        <v>34.924026786666715</v>
      </c>
      <c r="P162" s="3">
        <f>VLOOKUP(Table2[[#This Row],[State]],State!A:G,7,FALSE)</f>
        <v>6</v>
      </c>
      <c r="Q162" s="3" t="str">
        <f>VLOOKUP(Table2[[#This Row],[State]],State!A:F,6,FALSE)</f>
        <v>Republican</v>
      </c>
    </row>
    <row r="163" spans="1:17" ht="17" thickTop="1" thickBot="1" x14ac:dyDescent="0.25">
      <c r="A163" s="7" t="s">
        <v>320</v>
      </c>
      <c r="B163" s="3" t="s">
        <v>161</v>
      </c>
      <c r="C163" s="3" t="s">
        <v>537</v>
      </c>
      <c r="D163" s="12">
        <v>945</v>
      </c>
      <c r="E163" s="12">
        <v>2926</v>
      </c>
      <c r="F163" s="6">
        <v>2024</v>
      </c>
      <c r="G163" s="18">
        <f>preds!$D163+preds!$E163</f>
        <v>3871</v>
      </c>
      <c r="H163" s="12">
        <f>ABS(preds!$D163-preds!$E163)</f>
        <v>1981</v>
      </c>
      <c r="I163" s="24">
        <f>Table2[[#This Row],[margin]]/Table2[[#This Row],[dem_gop_total]]</f>
        <v>0.51175406871609408</v>
      </c>
      <c r="J163" s="24">
        <f>Table2[[#This Row],[dem_votes]]/Table2[[#This Row],[dem_gop_total]]</f>
        <v>0.24412296564195299</v>
      </c>
      <c r="K163" s="24">
        <f>Table2[[#This Row],[gop_votes]]/Table2[[#This Row],[dem_gop_total]]</f>
        <v>0.75587703435804698</v>
      </c>
      <c r="L163" s="3">
        <v>-93.170500000000004</v>
      </c>
      <c r="M163" s="3">
        <v>35.984940000000002</v>
      </c>
      <c r="N163" s="3">
        <v>-92.428028933333479</v>
      </c>
      <c r="O163" s="3">
        <v>34.924026786666715</v>
      </c>
      <c r="P163" s="3">
        <f>VLOOKUP(Table2[[#This Row],[State]],State!A:G,7,FALSE)</f>
        <v>6</v>
      </c>
      <c r="Q163" s="3" t="str">
        <f>VLOOKUP(Table2[[#This Row],[State]],State!A:F,6,FALSE)</f>
        <v>Republican</v>
      </c>
    </row>
    <row r="164" spans="1:17" ht="17" thickTop="1" thickBot="1" x14ac:dyDescent="0.25">
      <c r="A164" s="8" t="s">
        <v>320</v>
      </c>
      <c r="B164" s="9" t="s">
        <v>162</v>
      </c>
      <c r="C164" s="9" t="s">
        <v>538</v>
      </c>
      <c r="D164" s="13">
        <v>5336</v>
      </c>
      <c r="E164" s="13">
        <v>4630</v>
      </c>
      <c r="F164" s="6">
        <v>2024</v>
      </c>
      <c r="G164" s="18">
        <f>preds!$D164+preds!$E164</f>
        <v>9966</v>
      </c>
      <c r="H164" s="12">
        <f>ABS(preds!$D164-preds!$E164)</f>
        <v>706</v>
      </c>
      <c r="I164" s="24">
        <f>Table2[[#This Row],[margin]]/Table2[[#This Row],[dem_gop_total]]</f>
        <v>7.0840858920329125E-2</v>
      </c>
      <c r="J164" s="24">
        <f>Table2[[#This Row],[dem_votes]]/Table2[[#This Row],[dem_gop_total]]</f>
        <v>0.53542042946016455</v>
      </c>
      <c r="K164" s="24">
        <f>Table2[[#This Row],[gop_votes]]/Table2[[#This Row],[dem_gop_total]]</f>
        <v>0.46457957053983545</v>
      </c>
      <c r="L164" s="3">
        <v>-92.838870999999997</v>
      </c>
      <c r="M164" s="3">
        <v>33.574460999999999</v>
      </c>
      <c r="N164" s="3">
        <v>-92.428028933333479</v>
      </c>
      <c r="O164" s="3">
        <v>34.924026786666715</v>
      </c>
      <c r="P164" s="3">
        <f>VLOOKUP(Table2[[#This Row],[State]],State!A:G,7,FALSE)</f>
        <v>6</v>
      </c>
      <c r="Q164" s="3" t="str">
        <f>VLOOKUP(Table2[[#This Row],[State]],State!A:F,6,FALSE)</f>
        <v>Republican</v>
      </c>
    </row>
    <row r="165" spans="1:17" ht="17" thickTop="1" thickBot="1" x14ac:dyDescent="0.25">
      <c r="A165" s="7" t="s">
        <v>320</v>
      </c>
      <c r="B165" s="3" t="s">
        <v>163</v>
      </c>
      <c r="C165" s="3" t="s">
        <v>442</v>
      </c>
      <c r="D165" s="12">
        <v>1340</v>
      </c>
      <c r="E165" s="12">
        <v>3271</v>
      </c>
      <c r="F165" s="6">
        <v>2024</v>
      </c>
      <c r="G165" s="18">
        <f>preds!$D165+preds!$E165</f>
        <v>4611</v>
      </c>
      <c r="H165" s="12">
        <f>ABS(preds!$D165-preds!$E165)</f>
        <v>1931</v>
      </c>
      <c r="I165" s="24">
        <f>Table2[[#This Row],[margin]]/Table2[[#This Row],[dem_gop_total]]</f>
        <v>0.41878117545001087</v>
      </c>
      <c r="J165" s="24">
        <f>Table2[[#This Row],[dem_votes]]/Table2[[#This Row],[dem_gop_total]]</f>
        <v>0.29060941227499459</v>
      </c>
      <c r="K165" s="24">
        <f>Table2[[#This Row],[gop_votes]]/Table2[[#This Row],[dem_gop_total]]</f>
        <v>0.70939058772500541</v>
      </c>
      <c r="L165" s="3">
        <v>-92.779270999999994</v>
      </c>
      <c r="M165" s="3">
        <v>34.999054000000001</v>
      </c>
      <c r="N165" s="3">
        <v>-92.428028933333479</v>
      </c>
      <c r="O165" s="3">
        <v>34.924026786666715</v>
      </c>
      <c r="P165" s="3">
        <f>VLOOKUP(Table2[[#This Row],[State]],State!A:G,7,FALSE)</f>
        <v>6</v>
      </c>
      <c r="Q165" s="3" t="str">
        <f>VLOOKUP(Table2[[#This Row],[State]],State!A:F,6,FALSE)</f>
        <v>Republican</v>
      </c>
    </row>
    <row r="166" spans="1:17" ht="17" thickTop="1" thickBot="1" x14ac:dyDescent="0.25">
      <c r="A166" s="8" t="s">
        <v>320</v>
      </c>
      <c r="B166" s="9" t="s">
        <v>164</v>
      </c>
      <c r="C166" s="9" t="s">
        <v>539</v>
      </c>
      <c r="D166" s="13">
        <v>5032</v>
      </c>
      <c r="E166" s="13">
        <v>3353</v>
      </c>
      <c r="F166" s="6">
        <v>2024</v>
      </c>
      <c r="G166" s="18">
        <f>preds!$D166+preds!$E166</f>
        <v>8385</v>
      </c>
      <c r="H166" s="12">
        <f>ABS(preds!$D166-preds!$E166)</f>
        <v>1679</v>
      </c>
      <c r="I166" s="24">
        <f>Table2[[#This Row],[margin]]/Table2[[#This Row],[dem_gop_total]]</f>
        <v>0.20023852116875374</v>
      </c>
      <c r="J166" s="24">
        <f>Table2[[#This Row],[dem_votes]]/Table2[[#This Row],[dem_gop_total]]</f>
        <v>0.60011926058437681</v>
      </c>
      <c r="K166" s="24">
        <f>Table2[[#This Row],[gop_votes]]/Table2[[#This Row],[dem_gop_total]]</f>
        <v>0.39988073941562313</v>
      </c>
      <c r="L166" s="3">
        <v>-90.707796000000002</v>
      </c>
      <c r="M166" s="3">
        <v>34.529767999999997</v>
      </c>
      <c r="N166" s="3">
        <v>-92.428028933333479</v>
      </c>
      <c r="O166" s="3">
        <v>34.924026786666715</v>
      </c>
      <c r="P166" s="3">
        <f>VLOOKUP(Table2[[#This Row],[State]],State!A:G,7,FALSE)</f>
        <v>6</v>
      </c>
      <c r="Q166" s="3" t="str">
        <f>VLOOKUP(Table2[[#This Row],[State]],State!A:F,6,FALSE)</f>
        <v>Republican</v>
      </c>
    </row>
    <row r="167" spans="1:17" ht="17" thickTop="1" thickBot="1" x14ac:dyDescent="0.25">
      <c r="A167" s="7" t="s">
        <v>320</v>
      </c>
      <c r="B167" s="3" t="s">
        <v>165</v>
      </c>
      <c r="C167" s="3" t="s">
        <v>444</v>
      </c>
      <c r="D167" s="12">
        <v>1102</v>
      </c>
      <c r="E167" s="12">
        <v>3133</v>
      </c>
      <c r="F167" s="6">
        <v>2024</v>
      </c>
      <c r="G167" s="18">
        <f>preds!$D167+preds!$E167</f>
        <v>4235</v>
      </c>
      <c r="H167" s="12">
        <f>ABS(preds!$D167-preds!$E167)</f>
        <v>2031</v>
      </c>
      <c r="I167" s="24">
        <f>Table2[[#This Row],[margin]]/Table2[[#This Row],[dem_gop_total]]</f>
        <v>0.47957497048406139</v>
      </c>
      <c r="J167" s="24">
        <f>Table2[[#This Row],[dem_votes]]/Table2[[#This Row],[dem_gop_total]]</f>
        <v>0.2602125147579693</v>
      </c>
      <c r="K167" s="24">
        <f>Table2[[#This Row],[gop_votes]]/Table2[[#This Row],[dem_gop_total]]</f>
        <v>0.73978748524203075</v>
      </c>
      <c r="L167" s="3">
        <v>-93.624764999999996</v>
      </c>
      <c r="M167" s="3">
        <v>34.187297999999998</v>
      </c>
      <c r="N167" s="3">
        <v>-92.428028933333479</v>
      </c>
      <c r="O167" s="3">
        <v>34.924026786666715</v>
      </c>
      <c r="P167" s="3">
        <f>VLOOKUP(Table2[[#This Row],[State]],State!A:G,7,FALSE)</f>
        <v>6</v>
      </c>
      <c r="Q167" s="3" t="str">
        <f>VLOOKUP(Table2[[#This Row],[State]],State!A:F,6,FALSE)</f>
        <v>Republican</v>
      </c>
    </row>
    <row r="168" spans="1:17" ht="17" thickTop="1" thickBot="1" x14ac:dyDescent="0.25">
      <c r="A168" s="8" t="s">
        <v>320</v>
      </c>
      <c r="B168" s="9" t="s">
        <v>166</v>
      </c>
      <c r="C168" s="9" t="s">
        <v>540</v>
      </c>
      <c r="D168" s="13">
        <v>2895</v>
      </c>
      <c r="E168" s="13">
        <v>2953</v>
      </c>
      <c r="F168" s="6">
        <v>2024</v>
      </c>
      <c r="G168" s="18">
        <f>preds!$D168+preds!$E168</f>
        <v>5848</v>
      </c>
      <c r="H168" s="12">
        <f>ABS(preds!$D168-preds!$E168)</f>
        <v>58</v>
      </c>
      <c r="I168" s="24">
        <f>Table2[[#This Row],[margin]]/Table2[[#This Row],[dem_gop_total]]</f>
        <v>9.9179206566347468E-3</v>
      </c>
      <c r="J168" s="24">
        <f>Table2[[#This Row],[dem_votes]]/Table2[[#This Row],[dem_gop_total]]</f>
        <v>0.49504103967168261</v>
      </c>
      <c r="K168" s="24">
        <f>Table2[[#This Row],[gop_votes]]/Table2[[#This Row],[dem_gop_total]]</f>
        <v>0.50495896032831733</v>
      </c>
      <c r="L168" s="3">
        <v>-90.557997999999998</v>
      </c>
      <c r="M168" s="3">
        <v>35.601909999999997</v>
      </c>
      <c r="N168" s="3">
        <v>-92.428028933333479</v>
      </c>
      <c r="O168" s="3">
        <v>34.924026786666715</v>
      </c>
      <c r="P168" s="3">
        <f>VLOOKUP(Table2[[#This Row],[State]],State!A:G,7,FALSE)</f>
        <v>6</v>
      </c>
      <c r="Q168" s="3" t="str">
        <f>VLOOKUP(Table2[[#This Row],[State]],State!A:F,6,FALSE)</f>
        <v>Republican</v>
      </c>
    </row>
    <row r="169" spans="1:17" ht="17" thickTop="1" thickBot="1" x14ac:dyDescent="0.25">
      <c r="A169" s="7" t="s">
        <v>320</v>
      </c>
      <c r="B169" s="3" t="s">
        <v>167</v>
      </c>
      <c r="C169" s="3" t="s">
        <v>541</v>
      </c>
      <c r="D169" s="12">
        <v>1868</v>
      </c>
      <c r="E169" s="12">
        <v>6585</v>
      </c>
      <c r="F169" s="6">
        <v>2024</v>
      </c>
      <c r="G169" s="18">
        <f>preds!$D169+preds!$E169</f>
        <v>8453</v>
      </c>
      <c r="H169" s="12">
        <f>ABS(preds!$D169-preds!$E169)</f>
        <v>4717</v>
      </c>
      <c r="I169" s="24">
        <f>Table2[[#This Row],[margin]]/Table2[[#This Row],[dem_gop_total]]</f>
        <v>0.55802673607003428</v>
      </c>
      <c r="J169" s="24">
        <f>Table2[[#This Row],[dem_votes]]/Table2[[#This Row],[dem_gop_total]]</f>
        <v>0.22098663196498283</v>
      </c>
      <c r="K169" s="24">
        <f>Table2[[#This Row],[gop_votes]]/Table2[[#This Row],[dem_gop_total]]</f>
        <v>0.7790133680350172</v>
      </c>
      <c r="L169" s="3">
        <v>-94.258518999999893</v>
      </c>
      <c r="M169" s="3">
        <v>34.520449999999997</v>
      </c>
      <c r="N169" s="3">
        <v>-92.428028933333479</v>
      </c>
      <c r="O169" s="3">
        <v>34.924026786666715</v>
      </c>
      <c r="P169" s="3">
        <f>VLOOKUP(Table2[[#This Row],[State]],State!A:G,7,FALSE)</f>
        <v>6</v>
      </c>
      <c r="Q169" s="3" t="str">
        <f>VLOOKUP(Table2[[#This Row],[State]],State!A:F,6,FALSE)</f>
        <v>Republican</v>
      </c>
    </row>
    <row r="170" spans="1:17" ht="17" thickTop="1" thickBot="1" x14ac:dyDescent="0.25">
      <c r="A170" s="8" t="s">
        <v>320</v>
      </c>
      <c r="B170" s="9" t="s">
        <v>168</v>
      </c>
      <c r="C170" s="9" t="s">
        <v>542</v>
      </c>
      <c r="D170" s="13">
        <v>5982</v>
      </c>
      <c r="E170" s="13">
        <v>17855</v>
      </c>
      <c r="F170" s="6">
        <v>2024</v>
      </c>
      <c r="G170" s="18">
        <f>preds!$D170+preds!$E170</f>
        <v>23837</v>
      </c>
      <c r="H170" s="12">
        <f>ABS(preds!$D170-preds!$E170)</f>
        <v>11873</v>
      </c>
      <c r="I170" s="24">
        <f>Table2[[#This Row],[margin]]/Table2[[#This Row],[dem_gop_total]]</f>
        <v>0.49809120275202418</v>
      </c>
      <c r="J170" s="24">
        <f>Table2[[#This Row],[dem_votes]]/Table2[[#This Row],[dem_gop_total]]</f>
        <v>0.25095439862398794</v>
      </c>
      <c r="K170" s="24">
        <f>Table2[[#This Row],[gop_votes]]/Table2[[#This Row],[dem_gop_total]]</f>
        <v>0.74904560137601206</v>
      </c>
      <c r="L170" s="3">
        <v>-93.097238000000004</v>
      </c>
      <c r="M170" s="3">
        <v>35.309775999999999</v>
      </c>
      <c r="N170" s="3">
        <v>-92.428028933333479</v>
      </c>
      <c r="O170" s="3">
        <v>34.924026786666715</v>
      </c>
      <c r="P170" s="3">
        <f>VLOOKUP(Table2[[#This Row],[State]],State!A:G,7,FALSE)</f>
        <v>6</v>
      </c>
      <c r="Q170" s="3" t="str">
        <f>VLOOKUP(Table2[[#This Row],[State]],State!A:F,6,FALSE)</f>
        <v>Republican</v>
      </c>
    </row>
    <row r="171" spans="1:17" ht="17" thickTop="1" thickBot="1" x14ac:dyDescent="0.25">
      <c r="A171" s="7" t="s">
        <v>320</v>
      </c>
      <c r="B171" s="3" t="s">
        <v>169</v>
      </c>
      <c r="C171" s="3" t="s">
        <v>543</v>
      </c>
      <c r="D171" s="12">
        <v>1249</v>
      </c>
      <c r="E171" s="12">
        <v>2195</v>
      </c>
      <c r="F171" s="6">
        <v>2024</v>
      </c>
      <c r="G171" s="18">
        <f>preds!$D171+preds!$E171</f>
        <v>3444</v>
      </c>
      <c r="H171" s="12">
        <f>ABS(preds!$D171-preds!$E171)</f>
        <v>946</v>
      </c>
      <c r="I171" s="24">
        <f>Table2[[#This Row],[margin]]/Table2[[#This Row],[dem_gop_total]]</f>
        <v>0.27468060394889665</v>
      </c>
      <c r="J171" s="24">
        <f>Table2[[#This Row],[dem_votes]]/Table2[[#This Row],[dem_gop_total]]</f>
        <v>0.3626596980255517</v>
      </c>
      <c r="K171" s="24">
        <f>Table2[[#This Row],[gop_votes]]/Table2[[#This Row],[dem_gop_total]]</f>
        <v>0.63734030197444835</v>
      </c>
      <c r="L171" s="3">
        <v>-91.536241000000004</v>
      </c>
      <c r="M171" s="3">
        <v>34.859177000000003</v>
      </c>
      <c r="N171" s="3">
        <v>-92.428028933333479</v>
      </c>
      <c r="O171" s="3">
        <v>34.924026786666715</v>
      </c>
      <c r="P171" s="3">
        <f>VLOOKUP(Table2[[#This Row],[State]],State!A:G,7,FALSE)</f>
        <v>6</v>
      </c>
      <c r="Q171" s="3" t="str">
        <f>VLOOKUP(Table2[[#This Row],[State]],State!A:F,6,FALSE)</f>
        <v>Republican</v>
      </c>
    </row>
    <row r="172" spans="1:17" ht="17" thickTop="1" thickBot="1" x14ac:dyDescent="0.25">
      <c r="A172" s="8" t="s">
        <v>320</v>
      </c>
      <c r="B172" s="9" t="s">
        <v>170</v>
      </c>
      <c r="C172" s="9" t="s">
        <v>544</v>
      </c>
      <c r="D172" s="13">
        <v>96502</v>
      </c>
      <c r="E172" s="13">
        <v>59617</v>
      </c>
      <c r="F172" s="6">
        <v>2024</v>
      </c>
      <c r="G172" s="18">
        <f>preds!$D172+preds!$E172</f>
        <v>156119</v>
      </c>
      <c r="H172" s="12">
        <f>ABS(preds!$D172-preds!$E172)</f>
        <v>36885</v>
      </c>
      <c r="I172" s="24">
        <f>Table2[[#This Row],[margin]]/Table2[[#This Row],[dem_gop_total]]</f>
        <v>0.23626208212965749</v>
      </c>
      <c r="J172" s="24">
        <f>Table2[[#This Row],[dem_votes]]/Table2[[#This Row],[dem_gop_total]]</f>
        <v>0.61813104106482875</v>
      </c>
      <c r="K172" s="24">
        <f>Table2[[#This Row],[gop_votes]]/Table2[[#This Row],[dem_gop_total]]</f>
        <v>0.38186895893517125</v>
      </c>
      <c r="L172" s="3">
        <v>-92.311658999999906</v>
      </c>
      <c r="M172" s="3">
        <v>34.773719</v>
      </c>
      <c r="N172" s="3">
        <v>-92.428028933333479</v>
      </c>
      <c r="O172" s="3">
        <v>34.924026786666715</v>
      </c>
      <c r="P172" s="3">
        <f>VLOOKUP(Table2[[#This Row],[State]],State!A:G,7,FALSE)</f>
        <v>6</v>
      </c>
      <c r="Q172" s="3" t="str">
        <f>VLOOKUP(Table2[[#This Row],[State]],State!A:F,6,FALSE)</f>
        <v>Republican</v>
      </c>
    </row>
    <row r="173" spans="1:17" ht="17" thickTop="1" thickBot="1" x14ac:dyDescent="0.25">
      <c r="A173" s="7" t="s">
        <v>320</v>
      </c>
      <c r="B173" s="3" t="s">
        <v>171</v>
      </c>
      <c r="C173" s="3" t="s">
        <v>445</v>
      </c>
      <c r="D173" s="12">
        <v>2251</v>
      </c>
      <c r="E173" s="12">
        <v>5009</v>
      </c>
      <c r="F173" s="6">
        <v>2024</v>
      </c>
      <c r="G173" s="18">
        <f>preds!$D173+preds!$E173</f>
        <v>7260</v>
      </c>
      <c r="H173" s="12">
        <f>ABS(preds!$D173-preds!$E173)</f>
        <v>2758</v>
      </c>
      <c r="I173" s="24">
        <f>Table2[[#This Row],[margin]]/Table2[[#This Row],[dem_gop_total]]</f>
        <v>0.37988980716253445</v>
      </c>
      <c r="J173" s="24">
        <f>Table2[[#This Row],[dem_votes]]/Table2[[#This Row],[dem_gop_total]]</f>
        <v>0.3100550964187328</v>
      </c>
      <c r="K173" s="24">
        <f>Table2[[#This Row],[gop_votes]]/Table2[[#This Row],[dem_gop_total]]</f>
        <v>0.68994490358126725</v>
      </c>
      <c r="L173" s="3">
        <v>-90.988419999999905</v>
      </c>
      <c r="M173" s="3">
        <v>36.304758</v>
      </c>
      <c r="N173" s="3">
        <v>-92.428028933333479</v>
      </c>
      <c r="O173" s="3">
        <v>34.924026786666715</v>
      </c>
      <c r="P173" s="3">
        <f>VLOOKUP(Table2[[#This Row],[State]],State!A:G,7,FALSE)</f>
        <v>6</v>
      </c>
      <c r="Q173" s="3" t="str">
        <f>VLOOKUP(Table2[[#This Row],[State]],State!A:F,6,FALSE)</f>
        <v>Republican</v>
      </c>
    </row>
    <row r="174" spans="1:17" ht="17" thickTop="1" thickBot="1" x14ac:dyDescent="0.25">
      <c r="A174" s="8" t="s">
        <v>320</v>
      </c>
      <c r="B174" s="9" t="s">
        <v>172</v>
      </c>
      <c r="C174" s="9" t="s">
        <v>545</v>
      </c>
      <c r="D174" s="13">
        <v>4235</v>
      </c>
      <c r="E174" s="13">
        <v>3609</v>
      </c>
      <c r="F174" s="6">
        <v>2024</v>
      </c>
      <c r="G174" s="18">
        <f>preds!$D174+preds!$E174</f>
        <v>7844</v>
      </c>
      <c r="H174" s="12">
        <f>ABS(preds!$D174-preds!$E174)</f>
        <v>626</v>
      </c>
      <c r="I174" s="24">
        <f>Table2[[#This Row],[margin]]/Table2[[#This Row],[dem_gop_total]]</f>
        <v>7.9806221315655276E-2</v>
      </c>
      <c r="J174" s="24">
        <f>Table2[[#This Row],[dem_votes]]/Table2[[#This Row],[dem_gop_total]]</f>
        <v>0.53990311065782759</v>
      </c>
      <c r="K174" s="24">
        <f>Table2[[#This Row],[gop_votes]]/Table2[[#This Row],[dem_gop_total]]</f>
        <v>0.46009688934217235</v>
      </c>
      <c r="L174" s="3">
        <v>-90.770296999999999</v>
      </c>
      <c r="M174" s="3">
        <v>35.015312999999999</v>
      </c>
      <c r="N174" s="3">
        <v>-92.428028933333479</v>
      </c>
      <c r="O174" s="3">
        <v>34.924026786666715</v>
      </c>
      <c r="P174" s="3">
        <f>VLOOKUP(Table2[[#This Row],[State]],State!A:G,7,FALSE)</f>
        <v>6</v>
      </c>
      <c r="Q174" s="3" t="str">
        <f>VLOOKUP(Table2[[#This Row],[State]],State!A:F,6,FALSE)</f>
        <v>Republican</v>
      </c>
    </row>
    <row r="175" spans="1:17" ht="17" thickTop="1" thickBot="1" x14ac:dyDescent="0.25">
      <c r="A175" s="7" t="s">
        <v>320</v>
      </c>
      <c r="B175" s="3" t="s">
        <v>173</v>
      </c>
      <c r="C175" s="3" t="s">
        <v>546</v>
      </c>
      <c r="D175" s="12">
        <v>15845</v>
      </c>
      <c r="E175" s="12">
        <v>39564</v>
      </c>
      <c r="F175" s="6">
        <v>2024</v>
      </c>
      <c r="G175" s="18">
        <f>preds!$D175+preds!$E175</f>
        <v>55409</v>
      </c>
      <c r="H175" s="12">
        <f>ABS(preds!$D175-preds!$E175)</f>
        <v>23719</v>
      </c>
      <c r="I175" s="24">
        <f>Table2[[#This Row],[margin]]/Table2[[#This Row],[dem_gop_total]]</f>
        <v>0.42807125196267753</v>
      </c>
      <c r="J175" s="24">
        <f>Table2[[#This Row],[dem_votes]]/Table2[[#This Row],[dem_gop_total]]</f>
        <v>0.2859643740186612</v>
      </c>
      <c r="K175" s="24">
        <f>Table2[[#This Row],[gop_votes]]/Table2[[#This Row],[dem_gop_total]]</f>
        <v>0.71403562598133874</v>
      </c>
      <c r="L175" s="3">
        <v>-92.546163000000007</v>
      </c>
      <c r="M175" s="3">
        <v>34.593232999999998</v>
      </c>
      <c r="N175" s="3">
        <v>-92.428028933333479</v>
      </c>
      <c r="O175" s="3">
        <v>34.924026786666715</v>
      </c>
      <c r="P175" s="3">
        <f>VLOOKUP(Table2[[#This Row],[State]],State!A:G,7,FALSE)</f>
        <v>6</v>
      </c>
      <c r="Q175" s="3" t="str">
        <f>VLOOKUP(Table2[[#This Row],[State]],State!A:F,6,FALSE)</f>
        <v>Republican</v>
      </c>
    </row>
    <row r="176" spans="1:17" ht="17" thickTop="1" thickBot="1" x14ac:dyDescent="0.25">
      <c r="A176" s="8" t="s">
        <v>320</v>
      </c>
      <c r="B176" s="9" t="s">
        <v>174</v>
      </c>
      <c r="C176" s="9" t="s">
        <v>547</v>
      </c>
      <c r="D176" s="13">
        <v>1287</v>
      </c>
      <c r="E176" s="13">
        <v>2549</v>
      </c>
      <c r="F176" s="6">
        <v>2024</v>
      </c>
      <c r="G176" s="18">
        <f>preds!$D176+preds!$E176</f>
        <v>3836</v>
      </c>
      <c r="H176" s="12">
        <f>ABS(preds!$D176-preds!$E176)</f>
        <v>1262</v>
      </c>
      <c r="I176" s="24">
        <f>Table2[[#This Row],[margin]]/Table2[[#This Row],[dem_gop_total]]</f>
        <v>0.32898852971845671</v>
      </c>
      <c r="J176" s="24">
        <f>Table2[[#This Row],[dem_votes]]/Table2[[#This Row],[dem_gop_total]]</f>
        <v>0.33550573514077164</v>
      </c>
      <c r="K176" s="24">
        <f>Table2[[#This Row],[gop_votes]]/Table2[[#This Row],[dem_gop_total]]</f>
        <v>0.66449426485922836</v>
      </c>
      <c r="L176" s="3">
        <v>-94.095905000000002</v>
      </c>
      <c r="M176" s="3">
        <v>34.907145</v>
      </c>
      <c r="N176" s="3">
        <v>-92.428028933333479</v>
      </c>
      <c r="O176" s="3">
        <v>34.924026786666715</v>
      </c>
      <c r="P176" s="3">
        <f>VLOOKUP(Table2[[#This Row],[State]],State!A:G,7,FALSE)</f>
        <v>6</v>
      </c>
      <c r="Q176" s="3" t="str">
        <f>VLOOKUP(Table2[[#This Row],[State]],State!A:F,6,FALSE)</f>
        <v>Republican</v>
      </c>
    </row>
    <row r="177" spans="1:17" ht="17" thickTop="1" thickBot="1" x14ac:dyDescent="0.25">
      <c r="A177" s="7" t="s">
        <v>320</v>
      </c>
      <c r="B177" s="3" t="s">
        <v>175</v>
      </c>
      <c r="C177" s="3" t="s">
        <v>548</v>
      </c>
      <c r="D177" s="12">
        <v>1161</v>
      </c>
      <c r="E177" s="12">
        <v>2881</v>
      </c>
      <c r="F177" s="6">
        <v>2024</v>
      </c>
      <c r="G177" s="18">
        <f>preds!$D177+preds!$E177</f>
        <v>4042</v>
      </c>
      <c r="H177" s="12">
        <f>ABS(preds!$D177-preds!$E177)</f>
        <v>1720</v>
      </c>
      <c r="I177" s="24">
        <f>Table2[[#This Row],[margin]]/Table2[[#This Row],[dem_gop_total]]</f>
        <v>0.42553191489361702</v>
      </c>
      <c r="J177" s="24">
        <f>Table2[[#This Row],[dem_votes]]/Table2[[#This Row],[dem_gop_total]]</f>
        <v>0.28723404255319152</v>
      </c>
      <c r="K177" s="24">
        <f>Table2[[#This Row],[gop_votes]]/Table2[[#This Row],[dem_gop_total]]</f>
        <v>0.71276595744680848</v>
      </c>
      <c r="L177" s="3">
        <v>-92.659154999999998</v>
      </c>
      <c r="M177" s="3">
        <v>35.922829</v>
      </c>
      <c r="N177" s="3">
        <v>-92.428028933333479</v>
      </c>
      <c r="O177" s="3">
        <v>34.924026786666715</v>
      </c>
      <c r="P177" s="3">
        <f>VLOOKUP(Table2[[#This Row],[State]],State!A:G,7,FALSE)</f>
        <v>6</v>
      </c>
      <c r="Q177" s="3" t="str">
        <f>VLOOKUP(Table2[[#This Row],[State]],State!A:F,6,FALSE)</f>
        <v>Republican</v>
      </c>
    </row>
    <row r="178" spans="1:17" ht="17" thickTop="1" thickBot="1" x14ac:dyDescent="0.25">
      <c r="A178" s="8" t="s">
        <v>320</v>
      </c>
      <c r="B178" s="9" t="s">
        <v>176</v>
      </c>
      <c r="C178" s="9" t="s">
        <v>549</v>
      </c>
      <c r="D178" s="13">
        <v>12971</v>
      </c>
      <c r="E178" s="13">
        <v>28595</v>
      </c>
      <c r="F178" s="6">
        <v>2024</v>
      </c>
      <c r="G178" s="18">
        <f>preds!$D178+preds!$E178</f>
        <v>41566</v>
      </c>
      <c r="H178" s="12">
        <f>ABS(preds!$D178-preds!$E178)</f>
        <v>15624</v>
      </c>
      <c r="I178" s="24">
        <f>Table2[[#This Row],[margin]]/Table2[[#This Row],[dem_gop_total]]</f>
        <v>0.37588413607275178</v>
      </c>
      <c r="J178" s="24">
        <f>Table2[[#This Row],[dem_votes]]/Table2[[#This Row],[dem_gop_total]]</f>
        <v>0.31205793196362414</v>
      </c>
      <c r="K178" s="24">
        <f>Table2[[#This Row],[gop_votes]]/Table2[[#This Row],[dem_gop_total]]</f>
        <v>0.68794206803637592</v>
      </c>
      <c r="L178" s="3">
        <v>-94.354434999999995</v>
      </c>
      <c r="M178" s="3">
        <v>35.318195000000003</v>
      </c>
      <c r="N178" s="3">
        <v>-92.428028933333479</v>
      </c>
      <c r="O178" s="3">
        <v>34.924026786666715</v>
      </c>
      <c r="P178" s="3">
        <f>VLOOKUP(Table2[[#This Row],[State]],State!A:G,7,FALSE)</f>
        <v>6</v>
      </c>
      <c r="Q178" s="3" t="str">
        <f>VLOOKUP(Table2[[#This Row],[State]],State!A:F,6,FALSE)</f>
        <v>Republican</v>
      </c>
    </row>
    <row r="179" spans="1:17" ht="17" thickTop="1" thickBot="1" x14ac:dyDescent="0.25">
      <c r="A179" s="7" t="s">
        <v>320</v>
      </c>
      <c r="B179" s="3" t="s">
        <v>177</v>
      </c>
      <c r="C179" s="3" t="s">
        <v>550</v>
      </c>
      <c r="D179" s="12">
        <v>1617</v>
      </c>
      <c r="E179" s="12">
        <v>3383</v>
      </c>
      <c r="F179" s="6">
        <v>2024</v>
      </c>
      <c r="G179" s="18">
        <f>preds!$D179+preds!$E179</f>
        <v>5000</v>
      </c>
      <c r="H179" s="12">
        <f>ABS(preds!$D179-preds!$E179)</f>
        <v>1766</v>
      </c>
      <c r="I179" s="24">
        <f>Table2[[#This Row],[margin]]/Table2[[#This Row],[dem_gop_total]]</f>
        <v>0.35320000000000001</v>
      </c>
      <c r="J179" s="24">
        <f>Table2[[#This Row],[dem_votes]]/Table2[[#This Row],[dem_gop_total]]</f>
        <v>0.32340000000000002</v>
      </c>
      <c r="K179" s="24">
        <f>Table2[[#This Row],[gop_votes]]/Table2[[#This Row],[dem_gop_total]]</f>
        <v>0.67659999999999998</v>
      </c>
      <c r="L179" s="3">
        <v>-94.304091</v>
      </c>
      <c r="M179" s="3">
        <v>34.014235999999997</v>
      </c>
      <c r="N179" s="3">
        <v>-92.428028933333479</v>
      </c>
      <c r="O179" s="3">
        <v>34.924026786666715</v>
      </c>
      <c r="P179" s="3">
        <f>VLOOKUP(Table2[[#This Row],[State]],State!A:G,7,FALSE)</f>
        <v>6</v>
      </c>
      <c r="Q179" s="3" t="str">
        <f>VLOOKUP(Table2[[#This Row],[State]],State!A:F,6,FALSE)</f>
        <v>Republican</v>
      </c>
    </row>
    <row r="180" spans="1:17" ht="17" thickTop="1" thickBot="1" x14ac:dyDescent="0.25">
      <c r="A180" s="8" t="s">
        <v>320</v>
      </c>
      <c r="B180" s="9" t="s">
        <v>178</v>
      </c>
      <c r="C180" s="9" t="s">
        <v>551</v>
      </c>
      <c r="D180" s="13">
        <v>2084</v>
      </c>
      <c r="E180" s="13">
        <v>5745</v>
      </c>
      <c r="F180" s="6">
        <v>2024</v>
      </c>
      <c r="G180" s="18">
        <f>preds!$D180+preds!$E180</f>
        <v>7829</v>
      </c>
      <c r="H180" s="12">
        <f>ABS(preds!$D180-preds!$E180)</f>
        <v>3661</v>
      </c>
      <c r="I180" s="24">
        <f>Table2[[#This Row],[margin]]/Table2[[#This Row],[dem_gop_total]]</f>
        <v>0.4676203857453059</v>
      </c>
      <c r="J180" s="24">
        <f>Table2[[#This Row],[dem_votes]]/Table2[[#This Row],[dem_gop_total]]</f>
        <v>0.26618980712734702</v>
      </c>
      <c r="K180" s="24">
        <f>Table2[[#This Row],[gop_votes]]/Table2[[#This Row],[dem_gop_total]]</f>
        <v>0.73381019287265292</v>
      </c>
      <c r="L180" s="3">
        <v>-91.520167999999998</v>
      </c>
      <c r="M180" s="3">
        <v>36.178492999999897</v>
      </c>
      <c r="N180" s="3">
        <v>-92.428028933333479</v>
      </c>
      <c r="O180" s="3">
        <v>34.924026786666715</v>
      </c>
      <c r="P180" s="3">
        <f>VLOOKUP(Table2[[#This Row],[State]],State!A:G,7,FALSE)</f>
        <v>6</v>
      </c>
      <c r="Q180" s="3" t="str">
        <f>VLOOKUP(Table2[[#This Row],[State]],State!A:F,6,FALSE)</f>
        <v>Republican</v>
      </c>
    </row>
    <row r="181" spans="1:17" ht="17" thickTop="1" thickBot="1" x14ac:dyDescent="0.25">
      <c r="A181" s="7" t="s">
        <v>320</v>
      </c>
      <c r="B181" s="3" t="s">
        <v>179</v>
      </c>
      <c r="C181" s="3" t="s">
        <v>552</v>
      </c>
      <c r="D181" s="12">
        <v>1532</v>
      </c>
      <c r="E181" s="12">
        <v>4429</v>
      </c>
      <c r="F181" s="6">
        <v>2024</v>
      </c>
      <c r="G181" s="18">
        <f>preds!$D181+preds!$E181</f>
        <v>5961</v>
      </c>
      <c r="H181" s="12">
        <f>ABS(preds!$D181-preds!$E181)</f>
        <v>2897</v>
      </c>
      <c r="I181" s="24">
        <f>Table2[[#This Row],[margin]]/Table2[[#This Row],[dem_gop_total]]</f>
        <v>0.48599228317396409</v>
      </c>
      <c r="J181" s="24">
        <f>Table2[[#This Row],[dem_votes]]/Table2[[#This Row],[dem_gop_total]]</f>
        <v>0.25700385841301793</v>
      </c>
      <c r="K181" s="24">
        <f>Table2[[#This Row],[gop_votes]]/Table2[[#This Row],[dem_gop_total]]</f>
        <v>0.74299614158698202</v>
      </c>
      <c r="L181" s="3">
        <v>-92.137</v>
      </c>
      <c r="M181" s="3">
        <v>35.856704999999998</v>
      </c>
      <c r="N181" s="3">
        <v>-92.428028933333479</v>
      </c>
      <c r="O181" s="3">
        <v>34.924026786666715</v>
      </c>
      <c r="P181" s="3">
        <f>VLOOKUP(Table2[[#This Row],[State]],State!A:G,7,FALSE)</f>
        <v>6</v>
      </c>
      <c r="Q181" s="3" t="str">
        <f>VLOOKUP(Table2[[#This Row],[State]],State!A:F,6,FALSE)</f>
        <v>Republican</v>
      </c>
    </row>
    <row r="182" spans="1:17" ht="17" thickTop="1" thickBot="1" x14ac:dyDescent="0.25">
      <c r="A182" s="8" t="s">
        <v>320</v>
      </c>
      <c r="B182" s="9" t="s">
        <v>180</v>
      </c>
      <c r="C182" s="9" t="s">
        <v>553</v>
      </c>
      <c r="D182" s="13">
        <v>6247</v>
      </c>
      <c r="E182" s="13">
        <v>8644</v>
      </c>
      <c r="F182" s="6">
        <v>2024</v>
      </c>
      <c r="G182" s="18">
        <f>preds!$D182+preds!$E182</f>
        <v>14891</v>
      </c>
      <c r="H182" s="12">
        <f>ABS(preds!$D182-preds!$E182)</f>
        <v>2397</v>
      </c>
      <c r="I182" s="24">
        <f>Table2[[#This Row],[margin]]/Table2[[#This Row],[dem_gop_total]]</f>
        <v>0.16096971324961387</v>
      </c>
      <c r="J182" s="24">
        <f>Table2[[#This Row],[dem_votes]]/Table2[[#This Row],[dem_gop_total]]</f>
        <v>0.41951514337519308</v>
      </c>
      <c r="K182" s="24">
        <f>Table2[[#This Row],[gop_votes]]/Table2[[#This Row],[dem_gop_total]]</f>
        <v>0.58048485662480698</v>
      </c>
      <c r="L182" s="3">
        <v>-92.645079999999993</v>
      </c>
      <c r="M182" s="3">
        <v>33.206870000000002</v>
      </c>
      <c r="N182" s="3">
        <v>-92.428028933333479</v>
      </c>
      <c r="O182" s="3">
        <v>34.924026786666715</v>
      </c>
      <c r="P182" s="3">
        <f>VLOOKUP(Table2[[#This Row],[State]],State!A:G,7,FALSE)</f>
        <v>6</v>
      </c>
      <c r="Q182" s="3" t="str">
        <f>VLOOKUP(Table2[[#This Row],[State]],State!A:F,6,FALSE)</f>
        <v>Republican</v>
      </c>
    </row>
    <row r="183" spans="1:17" ht="17" thickTop="1" thickBot="1" x14ac:dyDescent="0.25">
      <c r="A183" s="7" t="s">
        <v>320</v>
      </c>
      <c r="B183" s="3" t="s">
        <v>181</v>
      </c>
      <c r="C183" s="3" t="s">
        <v>554</v>
      </c>
      <c r="D183" s="12">
        <v>2244</v>
      </c>
      <c r="E183" s="12">
        <v>5767</v>
      </c>
      <c r="F183" s="6">
        <v>2024</v>
      </c>
      <c r="G183" s="18">
        <f>preds!$D183+preds!$E183</f>
        <v>8011</v>
      </c>
      <c r="H183" s="12">
        <f>ABS(preds!$D183-preds!$E183)</f>
        <v>3523</v>
      </c>
      <c r="I183" s="24">
        <f>Table2[[#This Row],[margin]]/Table2[[#This Row],[dem_gop_total]]</f>
        <v>0.43977031581575332</v>
      </c>
      <c r="J183" s="24">
        <f>Table2[[#This Row],[dem_votes]]/Table2[[#This Row],[dem_gop_total]]</f>
        <v>0.28011484209212334</v>
      </c>
      <c r="K183" s="24">
        <f>Table2[[#This Row],[gop_votes]]/Table2[[#This Row],[dem_gop_total]]</f>
        <v>0.71988515790787666</v>
      </c>
      <c r="L183" s="3">
        <v>-92.421475000000001</v>
      </c>
      <c r="M183" s="3">
        <v>35.567838999999999</v>
      </c>
      <c r="N183" s="3">
        <v>-92.428028933333479</v>
      </c>
      <c r="O183" s="3">
        <v>34.924026786666715</v>
      </c>
      <c r="P183" s="3">
        <f>VLOOKUP(Table2[[#This Row],[State]],State!A:G,7,FALSE)</f>
        <v>6</v>
      </c>
      <c r="Q183" s="3" t="str">
        <f>VLOOKUP(Table2[[#This Row],[State]],State!A:F,6,FALSE)</f>
        <v>Republican</v>
      </c>
    </row>
    <row r="184" spans="1:17" ht="17" thickTop="1" thickBot="1" x14ac:dyDescent="0.25">
      <c r="A184" s="8" t="s">
        <v>320</v>
      </c>
      <c r="B184" s="9" t="s">
        <v>182</v>
      </c>
      <c r="C184" s="9" t="s">
        <v>454</v>
      </c>
      <c r="D184" s="13">
        <v>43348</v>
      </c>
      <c r="E184" s="13">
        <v>48879</v>
      </c>
      <c r="F184" s="6">
        <v>2024</v>
      </c>
      <c r="G184" s="18">
        <f>preds!$D184+preds!$E184</f>
        <v>92227</v>
      </c>
      <c r="H184" s="12">
        <f>ABS(preds!$D184-preds!$E184)</f>
        <v>5531</v>
      </c>
      <c r="I184" s="24">
        <f>Table2[[#This Row],[margin]]/Table2[[#This Row],[dem_gop_total]]</f>
        <v>5.9971591833194185E-2</v>
      </c>
      <c r="J184" s="24">
        <f>Table2[[#This Row],[dem_votes]]/Table2[[#This Row],[dem_gop_total]]</f>
        <v>0.47001420408340289</v>
      </c>
      <c r="K184" s="24">
        <f>Table2[[#This Row],[gop_votes]]/Table2[[#This Row],[dem_gop_total]]</f>
        <v>0.52998579591659711</v>
      </c>
      <c r="L184" s="3">
        <v>-94.172221999999906</v>
      </c>
      <c r="M184" s="3">
        <v>36.094275000000003</v>
      </c>
      <c r="N184" s="3">
        <v>-92.428028933333479</v>
      </c>
      <c r="O184" s="3">
        <v>34.924026786666715</v>
      </c>
      <c r="P184" s="3">
        <f>VLOOKUP(Table2[[#This Row],[State]],State!A:G,7,FALSE)</f>
        <v>6</v>
      </c>
      <c r="Q184" s="3" t="str">
        <f>VLOOKUP(Table2[[#This Row],[State]],State!A:F,6,FALSE)</f>
        <v>Republican</v>
      </c>
    </row>
    <row r="185" spans="1:17" ht="17" thickTop="1" thickBot="1" x14ac:dyDescent="0.25">
      <c r="A185" s="7" t="s">
        <v>320</v>
      </c>
      <c r="B185" s="3" t="s">
        <v>183</v>
      </c>
      <c r="C185" s="3" t="s">
        <v>555</v>
      </c>
      <c r="D185" s="12">
        <v>7154</v>
      </c>
      <c r="E185" s="12">
        <v>23537</v>
      </c>
      <c r="F185" s="6">
        <v>2024</v>
      </c>
      <c r="G185" s="18">
        <f>preds!$D185+preds!$E185</f>
        <v>30691</v>
      </c>
      <c r="H185" s="12">
        <f>ABS(preds!$D185-preds!$E185)</f>
        <v>16383</v>
      </c>
      <c r="I185" s="24">
        <f>Table2[[#This Row],[margin]]/Table2[[#This Row],[dem_gop_total]]</f>
        <v>0.53380469844579848</v>
      </c>
      <c r="J185" s="24">
        <f>Table2[[#This Row],[dem_votes]]/Table2[[#This Row],[dem_gop_total]]</f>
        <v>0.23309765077710079</v>
      </c>
      <c r="K185" s="24">
        <f>Table2[[#This Row],[gop_votes]]/Table2[[#This Row],[dem_gop_total]]</f>
        <v>0.76690234922289924</v>
      </c>
      <c r="L185" s="3">
        <v>-91.767387999999997</v>
      </c>
      <c r="M185" s="3">
        <v>35.243735999999998</v>
      </c>
      <c r="N185" s="3">
        <v>-92.428028933333479</v>
      </c>
      <c r="O185" s="3">
        <v>34.924026786666715</v>
      </c>
      <c r="P185" s="3">
        <f>VLOOKUP(Table2[[#This Row],[State]],State!A:G,7,FALSE)</f>
        <v>6</v>
      </c>
      <c r="Q185" s="3" t="str">
        <f>VLOOKUP(Table2[[#This Row],[State]],State!A:F,6,FALSE)</f>
        <v>Republican</v>
      </c>
    </row>
    <row r="186" spans="1:17" ht="17" thickTop="1" thickBot="1" x14ac:dyDescent="0.25">
      <c r="A186" s="8" t="s">
        <v>320</v>
      </c>
      <c r="B186" s="9" t="s">
        <v>184</v>
      </c>
      <c r="C186" s="9" t="s">
        <v>556</v>
      </c>
      <c r="D186" s="13">
        <v>1570</v>
      </c>
      <c r="E186" s="13">
        <v>1070</v>
      </c>
      <c r="F186" s="6">
        <v>2024</v>
      </c>
      <c r="G186" s="18">
        <f>preds!$D186+preds!$E186</f>
        <v>2640</v>
      </c>
      <c r="H186" s="12">
        <f>ABS(preds!$D186-preds!$E186)</f>
        <v>500</v>
      </c>
      <c r="I186" s="24">
        <f>Table2[[#This Row],[margin]]/Table2[[#This Row],[dem_gop_total]]</f>
        <v>0.18939393939393939</v>
      </c>
      <c r="J186" s="24">
        <f>Table2[[#This Row],[dem_votes]]/Table2[[#This Row],[dem_gop_total]]</f>
        <v>0.59469696969696972</v>
      </c>
      <c r="K186" s="24">
        <f>Table2[[#This Row],[gop_votes]]/Table2[[#This Row],[dem_gop_total]]</f>
        <v>0.40530303030303028</v>
      </c>
      <c r="L186" s="3">
        <v>-91.252078999999995</v>
      </c>
      <c r="M186" s="3">
        <v>35.233190999999998</v>
      </c>
      <c r="N186" s="3">
        <v>-92.428028933333479</v>
      </c>
      <c r="O186" s="3">
        <v>34.924026786666715</v>
      </c>
      <c r="P186" s="3">
        <f>VLOOKUP(Table2[[#This Row],[State]],State!A:G,7,FALSE)</f>
        <v>6</v>
      </c>
      <c r="Q186" s="3" t="str">
        <f>VLOOKUP(Table2[[#This Row],[State]],State!A:F,6,FALSE)</f>
        <v>Republican</v>
      </c>
    </row>
    <row r="187" spans="1:17" ht="17" thickTop="1" thickBot="1" x14ac:dyDescent="0.25">
      <c r="A187" s="7" t="s">
        <v>320</v>
      </c>
      <c r="B187" s="3" t="s">
        <v>185</v>
      </c>
      <c r="C187" s="3" t="s">
        <v>557</v>
      </c>
      <c r="D187" s="12">
        <v>2398</v>
      </c>
      <c r="E187" s="12">
        <v>4761</v>
      </c>
      <c r="F187" s="6">
        <v>2024</v>
      </c>
      <c r="G187" s="18">
        <f>preds!$D187+preds!$E187</f>
        <v>7159</v>
      </c>
      <c r="H187" s="12">
        <f>ABS(preds!$D187-preds!$E187)</f>
        <v>2363</v>
      </c>
      <c r="I187" s="24">
        <f>Table2[[#This Row],[margin]]/Table2[[#This Row],[dem_gop_total]]</f>
        <v>0.33007403268612934</v>
      </c>
      <c r="J187" s="24">
        <f>Table2[[#This Row],[dem_votes]]/Table2[[#This Row],[dem_gop_total]]</f>
        <v>0.33496298365693533</v>
      </c>
      <c r="K187" s="24">
        <f>Table2[[#This Row],[gop_votes]]/Table2[[#This Row],[dem_gop_total]]</f>
        <v>0.66503701634306467</v>
      </c>
      <c r="L187" s="3">
        <v>-93.289459999999906</v>
      </c>
      <c r="M187" s="3">
        <v>35.120981999999998</v>
      </c>
      <c r="N187" s="3">
        <v>-92.428028933333479</v>
      </c>
      <c r="O187" s="3">
        <v>34.924026786666715</v>
      </c>
      <c r="P187" s="3">
        <f>VLOOKUP(Table2[[#This Row],[State]],State!A:G,7,FALSE)</f>
        <v>6</v>
      </c>
      <c r="Q187" s="3" t="str">
        <f>VLOOKUP(Table2[[#This Row],[State]],State!A:F,6,FALSE)</f>
        <v>Republican</v>
      </c>
    </row>
    <row r="188" spans="1:17" ht="17" thickTop="1" thickBot="1" x14ac:dyDescent="0.25">
      <c r="A188" s="8" t="s">
        <v>321</v>
      </c>
      <c r="B188" s="9" t="s">
        <v>186</v>
      </c>
      <c r="C188" s="9" t="s">
        <v>558</v>
      </c>
      <c r="D188" s="13">
        <v>482888</v>
      </c>
      <c r="E188" s="13">
        <v>164627</v>
      </c>
      <c r="F188" s="6">
        <v>2024</v>
      </c>
      <c r="G188" s="18">
        <f>preds!$D188+preds!$E188</f>
        <v>647515</v>
      </c>
      <c r="H188" s="12">
        <f>ABS(preds!$D188-preds!$E188)</f>
        <v>318261</v>
      </c>
      <c r="I188" s="24">
        <f>Table2[[#This Row],[margin]]/Table2[[#This Row],[dem_gop_total]]</f>
        <v>0.49151139355845036</v>
      </c>
      <c r="J188" s="24">
        <f>Table2[[#This Row],[dem_votes]]/Table2[[#This Row],[dem_gop_total]]</f>
        <v>0.74575569677922515</v>
      </c>
      <c r="K188" s="24">
        <f>Table2[[#This Row],[gop_votes]]/Table2[[#This Row],[dem_gop_total]]</f>
        <v>0.25424430322077479</v>
      </c>
      <c r="L188" s="3">
        <v>-122.100393</v>
      </c>
      <c r="M188" s="3">
        <v>37.705201000000002</v>
      </c>
      <c r="N188" s="3">
        <v>-120.85791424137891</v>
      </c>
      <c r="O188" s="3">
        <v>37.821319793103427</v>
      </c>
      <c r="P188" s="3">
        <f>VLOOKUP(Table2[[#This Row],[State]],State!A:G,7,FALSE)</f>
        <v>55</v>
      </c>
      <c r="Q188" s="3" t="str">
        <f>VLOOKUP(Table2[[#This Row],[State]],State!A:F,6,FALSE)</f>
        <v>Democratic</v>
      </c>
    </row>
    <row r="189" spans="1:17" ht="17" thickTop="1" thickBot="1" x14ac:dyDescent="0.25">
      <c r="A189" s="7" t="s">
        <v>321</v>
      </c>
      <c r="B189" s="3" t="s">
        <v>187</v>
      </c>
      <c r="C189" s="3" t="s">
        <v>559</v>
      </c>
      <c r="D189" s="12">
        <v>435</v>
      </c>
      <c r="E189" s="12">
        <v>238</v>
      </c>
      <c r="F189" s="6">
        <v>2024</v>
      </c>
      <c r="G189" s="18">
        <f>preds!$D189+preds!$E189</f>
        <v>673</v>
      </c>
      <c r="H189" s="12">
        <f>ABS(preds!$D189-preds!$E189)</f>
        <v>197</v>
      </c>
      <c r="I189" s="24">
        <f>Table2[[#This Row],[margin]]/Table2[[#This Row],[dem_gop_total]]</f>
        <v>0.29271916790490343</v>
      </c>
      <c r="J189" s="24">
        <f>Table2[[#This Row],[dem_votes]]/Table2[[#This Row],[dem_gop_total]]</f>
        <v>0.64635958395245174</v>
      </c>
      <c r="K189" s="24">
        <f>Table2[[#This Row],[gop_votes]]/Table2[[#This Row],[dem_gop_total]]</f>
        <v>0.35364041604754831</v>
      </c>
      <c r="L189" s="3">
        <v>-119.84760300000001</v>
      </c>
      <c r="M189" s="3">
        <v>38.728297999999903</v>
      </c>
      <c r="N189" s="3">
        <v>-120.85791424137891</v>
      </c>
      <c r="O189" s="3">
        <v>37.821319793103427</v>
      </c>
      <c r="P189" s="3">
        <f>VLOOKUP(Table2[[#This Row],[State]],State!A:G,7,FALSE)</f>
        <v>55</v>
      </c>
      <c r="Q189" s="3" t="str">
        <f>VLOOKUP(Table2[[#This Row],[State]],State!A:F,6,FALSE)</f>
        <v>Democratic</v>
      </c>
    </row>
    <row r="190" spans="1:17" ht="17" thickTop="1" thickBot="1" x14ac:dyDescent="0.25">
      <c r="A190" s="8" t="s">
        <v>321</v>
      </c>
      <c r="B190" s="9" t="s">
        <v>188</v>
      </c>
      <c r="C190" s="9" t="s">
        <v>560</v>
      </c>
      <c r="D190" s="13">
        <v>6165</v>
      </c>
      <c r="E190" s="13">
        <v>10829</v>
      </c>
      <c r="F190" s="6">
        <v>2024</v>
      </c>
      <c r="G190" s="18">
        <f>preds!$D190+preds!$E190</f>
        <v>16994</v>
      </c>
      <c r="H190" s="12">
        <f>ABS(preds!$D190-preds!$E190)</f>
        <v>4664</v>
      </c>
      <c r="I190" s="24">
        <f>Table2[[#This Row],[margin]]/Table2[[#This Row],[dem_gop_total]]</f>
        <v>0.27444980581381662</v>
      </c>
      <c r="J190" s="24">
        <f>Table2[[#This Row],[dem_votes]]/Table2[[#This Row],[dem_gop_total]]</f>
        <v>0.36277509709309169</v>
      </c>
      <c r="K190" s="24">
        <f>Table2[[#This Row],[gop_votes]]/Table2[[#This Row],[dem_gop_total]]</f>
        <v>0.63722490290690836</v>
      </c>
      <c r="L190" s="3">
        <v>-120.775729</v>
      </c>
      <c r="M190" s="3">
        <v>38.394207999999999</v>
      </c>
      <c r="N190" s="3">
        <v>-120.85791424137891</v>
      </c>
      <c r="O190" s="3">
        <v>37.821319793103427</v>
      </c>
      <c r="P190" s="3">
        <f>VLOOKUP(Table2[[#This Row],[State]],State!A:G,7,FALSE)</f>
        <v>55</v>
      </c>
      <c r="Q190" s="3" t="str">
        <f>VLOOKUP(Table2[[#This Row],[State]],State!A:F,6,FALSE)</f>
        <v>Democratic</v>
      </c>
    </row>
    <row r="191" spans="1:17" ht="17" thickTop="1" thickBot="1" x14ac:dyDescent="0.25">
      <c r="A191" s="7" t="s">
        <v>321</v>
      </c>
      <c r="B191" s="3" t="s">
        <v>189</v>
      </c>
      <c r="C191" s="3" t="s">
        <v>561</v>
      </c>
      <c r="D191" s="12">
        <v>41303</v>
      </c>
      <c r="E191" s="12">
        <v>50490</v>
      </c>
      <c r="F191" s="6">
        <v>2024</v>
      </c>
      <c r="G191" s="18">
        <f>preds!$D191+preds!$E191</f>
        <v>91793</v>
      </c>
      <c r="H191" s="12">
        <f>ABS(preds!$D191-preds!$E191)</f>
        <v>9187</v>
      </c>
      <c r="I191" s="24">
        <f>Table2[[#This Row],[margin]]/Table2[[#This Row],[dem_gop_total]]</f>
        <v>0.10008388439205604</v>
      </c>
      <c r="J191" s="24">
        <f>Table2[[#This Row],[dem_votes]]/Table2[[#This Row],[dem_gop_total]]</f>
        <v>0.44995805780397197</v>
      </c>
      <c r="K191" s="24">
        <f>Table2[[#This Row],[gop_votes]]/Table2[[#This Row],[dem_gop_total]]</f>
        <v>0.55004194219602798</v>
      </c>
      <c r="L191" s="3">
        <v>-121.707635</v>
      </c>
      <c r="M191" s="3">
        <v>39.669037000000003</v>
      </c>
      <c r="N191" s="3">
        <v>-120.85791424137891</v>
      </c>
      <c r="O191" s="3">
        <v>37.821319793103427</v>
      </c>
      <c r="P191" s="3">
        <f>VLOOKUP(Table2[[#This Row],[State]],State!A:G,7,FALSE)</f>
        <v>55</v>
      </c>
      <c r="Q191" s="3" t="str">
        <f>VLOOKUP(Table2[[#This Row],[State]],State!A:F,6,FALSE)</f>
        <v>Democratic</v>
      </c>
    </row>
    <row r="192" spans="1:17" ht="17" thickTop="1" thickBot="1" x14ac:dyDescent="0.25">
      <c r="A192" s="8" t="s">
        <v>321</v>
      </c>
      <c r="B192" s="9" t="s">
        <v>190</v>
      </c>
      <c r="C192" s="9" t="s">
        <v>562</v>
      </c>
      <c r="D192" s="13">
        <v>9231</v>
      </c>
      <c r="E192" s="13">
        <v>17804</v>
      </c>
      <c r="F192" s="6">
        <v>2024</v>
      </c>
      <c r="G192" s="18">
        <f>preds!$D192+preds!$E192</f>
        <v>27035</v>
      </c>
      <c r="H192" s="12">
        <f>ABS(preds!$D192-preds!$E192)</f>
        <v>8573</v>
      </c>
      <c r="I192" s="24">
        <f>Table2[[#This Row],[margin]]/Table2[[#This Row],[dem_gop_total]]</f>
        <v>0.3171074533012761</v>
      </c>
      <c r="J192" s="24">
        <f>Table2[[#This Row],[dem_votes]]/Table2[[#This Row],[dem_gop_total]]</f>
        <v>0.34144627334936195</v>
      </c>
      <c r="K192" s="24">
        <f>Table2[[#This Row],[gop_votes]]/Table2[[#This Row],[dem_gop_total]]</f>
        <v>0.65855372665063805</v>
      </c>
      <c r="L192" s="3">
        <v>-120.63371799999901</v>
      </c>
      <c r="M192" s="3">
        <v>38.163626999999998</v>
      </c>
      <c r="N192" s="3">
        <v>-120.85791424137891</v>
      </c>
      <c r="O192" s="3">
        <v>37.821319793103427</v>
      </c>
      <c r="P192" s="3">
        <f>VLOOKUP(Table2[[#This Row],[State]],State!A:G,7,FALSE)</f>
        <v>55</v>
      </c>
      <c r="Q192" s="3" t="str">
        <f>VLOOKUP(Table2[[#This Row],[State]],State!A:F,6,FALSE)</f>
        <v>Democratic</v>
      </c>
    </row>
    <row r="193" spans="1:17" ht="17" thickTop="1" thickBot="1" x14ac:dyDescent="0.25">
      <c r="A193" s="7" t="s">
        <v>321</v>
      </c>
      <c r="B193" s="3" t="s">
        <v>191</v>
      </c>
      <c r="C193" s="3" t="s">
        <v>563</v>
      </c>
      <c r="D193" s="12">
        <v>2631</v>
      </c>
      <c r="E193" s="12">
        <v>4541</v>
      </c>
      <c r="F193" s="6">
        <v>2024</v>
      </c>
      <c r="G193" s="18">
        <f>preds!$D193+preds!$E193</f>
        <v>7172</v>
      </c>
      <c r="H193" s="12">
        <f>ABS(preds!$D193-preds!$E193)</f>
        <v>1910</v>
      </c>
      <c r="I193" s="24">
        <f>Table2[[#This Row],[margin]]/Table2[[#This Row],[dem_gop_total]]</f>
        <v>0.26631344116006694</v>
      </c>
      <c r="J193" s="24">
        <f>Table2[[#This Row],[dem_votes]]/Table2[[#This Row],[dem_gop_total]]</f>
        <v>0.36684327941996653</v>
      </c>
      <c r="K193" s="24">
        <f>Table2[[#This Row],[gop_votes]]/Table2[[#This Row],[dem_gop_total]]</f>
        <v>0.63315672058003347</v>
      </c>
      <c r="L193" s="3">
        <v>-122.08555699999999</v>
      </c>
      <c r="M193" s="3">
        <v>39.156147999999902</v>
      </c>
      <c r="N193" s="3">
        <v>-120.85791424137891</v>
      </c>
      <c r="O193" s="3">
        <v>37.821319793103427</v>
      </c>
      <c r="P193" s="3">
        <f>VLOOKUP(Table2[[#This Row],[State]],State!A:G,7,FALSE)</f>
        <v>55</v>
      </c>
      <c r="Q193" s="3" t="str">
        <f>VLOOKUP(Table2[[#This Row],[State]],State!A:F,6,FALSE)</f>
        <v>Democratic</v>
      </c>
    </row>
    <row r="194" spans="1:17" ht="17" thickTop="1" thickBot="1" x14ac:dyDescent="0.25">
      <c r="A194" s="8" t="s">
        <v>321</v>
      </c>
      <c r="B194" s="9" t="s">
        <v>192</v>
      </c>
      <c r="C194" s="9" t="s">
        <v>564</v>
      </c>
      <c r="D194" s="13">
        <v>347303</v>
      </c>
      <c r="E194" s="13">
        <v>159999</v>
      </c>
      <c r="F194" s="6">
        <v>2024</v>
      </c>
      <c r="G194" s="18">
        <f>preds!$D194+preds!$E194</f>
        <v>507302</v>
      </c>
      <c r="H194" s="12">
        <f>ABS(preds!$D194-preds!$E194)</f>
        <v>187304</v>
      </c>
      <c r="I194" s="24">
        <f>Table2[[#This Row],[margin]]/Table2[[#This Row],[dem_gop_total]]</f>
        <v>0.36921596997449252</v>
      </c>
      <c r="J194" s="24">
        <f>Table2[[#This Row],[dem_votes]]/Table2[[#This Row],[dem_gop_total]]</f>
        <v>0.68460798498724629</v>
      </c>
      <c r="K194" s="24">
        <f>Table2[[#This Row],[gop_votes]]/Table2[[#This Row],[dem_gop_total]]</f>
        <v>0.31539201501275377</v>
      </c>
      <c r="L194" s="3">
        <v>-122.030131</v>
      </c>
      <c r="M194" s="3">
        <v>37.935588000000003</v>
      </c>
      <c r="N194" s="3">
        <v>-120.85791424137891</v>
      </c>
      <c r="O194" s="3">
        <v>37.821319793103427</v>
      </c>
      <c r="P194" s="3">
        <f>VLOOKUP(Table2[[#This Row],[State]],State!A:G,7,FALSE)</f>
        <v>55</v>
      </c>
      <c r="Q194" s="3" t="str">
        <f>VLOOKUP(Table2[[#This Row],[State]],State!A:F,6,FALSE)</f>
        <v>Democratic</v>
      </c>
    </row>
    <row r="195" spans="1:17" ht="17" thickTop="1" thickBot="1" x14ac:dyDescent="0.25">
      <c r="A195" s="7" t="s">
        <v>321</v>
      </c>
      <c r="B195" s="3" t="s">
        <v>193</v>
      </c>
      <c r="C195" s="3" t="s">
        <v>565</v>
      </c>
      <c r="D195" s="12">
        <v>4265</v>
      </c>
      <c r="E195" s="12">
        <v>6257</v>
      </c>
      <c r="F195" s="6">
        <v>2024</v>
      </c>
      <c r="G195" s="18">
        <f>preds!$D195+preds!$E195</f>
        <v>10522</v>
      </c>
      <c r="H195" s="12">
        <f>ABS(preds!$D195-preds!$E195)</f>
        <v>1992</v>
      </c>
      <c r="I195" s="24">
        <f>Table2[[#This Row],[margin]]/Table2[[#This Row],[dem_gop_total]]</f>
        <v>0.18931762022429197</v>
      </c>
      <c r="J195" s="24">
        <f>Table2[[#This Row],[dem_votes]]/Table2[[#This Row],[dem_gop_total]]</f>
        <v>0.405341189887854</v>
      </c>
      <c r="K195" s="24">
        <f>Table2[[#This Row],[gop_votes]]/Table2[[#This Row],[dem_gop_total]]</f>
        <v>0.59465881011214594</v>
      </c>
      <c r="L195" s="3">
        <v>-124.16308799999899</v>
      </c>
      <c r="M195" s="3">
        <v>41.791232000000001</v>
      </c>
      <c r="N195" s="3">
        <v>-120.85791424137891</v>
      </c>
      <c r="O195" s="3">
        <v>37.821319793103427</v>
      </c>
      <c r="P195" s="3">
        <f>VLOOKUP(Table2[[#This Row],[State]],State!A:G,7,FALSE)</f>
        <v>55</v>
      </c>
      <c r="Q195" s="3" t="str">
        <f>VLOOKUP(Table2[[#This Row],[State]],State!A:F,6,FALSE)</f>
        <v>Democratic</v>
      </c>
    </row>
    <row r="196" spans="1:17" ht="17" thickTop="1" thickBot="1" x14ac:dyDescent="0.25">
      <c r="A196" s="8" t="s">
        <v>321</v>
      </c>
      <c r="B196" s="9" t="s">
        <v>194</v>
      </c>
      <c r="C196" s="9" t="s">
        <v>566</v>
      </c>
      <c r="D196" s="13">
        <v>44210</v>
      </c>
      <c r="E196" s="13">
        <v>56890</v>
      </c>
      <c r="F196" s="6">
        <v>2024</v>
      </c>
      <c r="G196" s="18">
        <f>preds!$D196+preds!$E196</f>
        <v>101100</v>
      </c>
      <c r="H196" s="12">
        <f>ABS(preds!$D196-preds!$E196)</f>
        <v>12680</v>
      </c>
      <c r="I196" s="24">
        <f>Table2[[#This Row],[margin]]/Table2[[#This Row],[dem_gop_total]]</f>
        <v>0.12542037586547972</v>
      </c>
      <c r="J196" s="24">
        <f>Table2[[#This Row],[dem_votes]]/Table2[[#This Row],[dem_gop_total]]</f>
        <v>0.43728981206726014</v>
      </c>
      <c r="K196" s="24">
        <f>Table2[[#This Row],[gop_votes]]/Table2[[#This Row],[dem_gop_total]]</f>
        <v>0.56271018793273986</v>
      </c>
      <c r="L196" s="3">
        <v>-120.74433000000001</v>
      </c>
      <c r="M196" s="3">
        <v>38.746543000000003</v>
      </c>
      <c r="N196" s="3">
        <v>-120.85791424137891</v>
      </c>
      <c r="O196" s="3">
        <v>37.821319793103427</v>
      </c>
      <c r="P196" s="3">
        <f>VLOOKUP(Table2[[#This Row],[State]],State!A:G,7,FALSE)</f>
        <v>55</v>
      </c>
      <c r="Q196" s="3" t="str">
        <f>VLOOKUP(Table2[[#This Row],[State]],State!A:F,6,FALSE)</f>
        <v>Democratic</v>
      </c>
    </row>
    <row r="197" spans="1:17" ht="17" thickTop="1" thickBot="1" x14ac:dyDescent="0.25">
      <c r="A197" s="7" t="s">
        <v>321</v>
      </c>
      <c r="B197" s="3" t="s">
        <v>195</v>
      </c>
      <c r="C197" s="3" t="s">
        <v>567</v>
      </c>
      <c r="D197" s="12">
        <v>124954</v>
      </c>
      <c r="E197" s="12">
        <v>188752</v>
      </c>
      <c r="F197" s="6">
        <v>2024</v>
      </c>
      <c r="G197" s="18">
        <f>preds!$D197+preds!$E197</f>
        <v>313706</v>
      </c>
      <c r="H197" s="12">
        <f>ABS(preds!$D197-preds!$E197)</f>
        <v>63798</v>
      </c>
      <c r="I197" s="24">
        <f>Table2[[#This Row],[margin]]/Table2[[#This Row],[dem_gop_total]]</f>
        <v>0.20336875928417053</v>
      </c>
      <c r="J197" s="24">
        <f>Table2[[#This Row],[dem_votes]]/Table2[[#This Row],[dem_gop_total]]</f>
        <v>0.39831562035791473</v>
      </c>
      <c r="K197" s="24">
        <f>Table2[[#This Row],[gop_votes]]/Table2[[#This Row],[dem_gop_total]]</f>
        <v>0.60168437964208521</v>
      </c>
      <c r="L197" s="3">
        <v>-119.767884</v>
      </c>
      <c r="M197" s="3">
        <v>36.738917999999998</v>
      </c>
      <c r="N197" s="3">
        <v>-120.85791424137891</v>
      </c>
      <c r="O197" s="3">
        <v>37.821319793103427</v>
      </c>
      <c r="P197" s="3">
        <f>VLOOKUP(Table2[[#This Row],[State]],State!A:G,7,FALSE)</f>
        <v>55</v>
      </c>
      <c r="Q197" s="3" t="str">
        <f>VLOOKUP(Table2[[#This Row],[State]],State!A:F,6,FALSE)</f>
        <v>Democratic</v>
      </c>
    </row>
    <row r="198" spans="1:17" ht="17" thickTop="1" thickBot="1" x14ac:dyDescent="0.25">
      <c r="A198" s="8" t="s">
        <v>321</v>
      </c>
      <c r="B198" s="9" t="s">
        <v>196</v>
      </c>
      <c r="C198" s="9" t="s">
        <v>568</v>
      </c>
      <c r="D198" s="13">
        <v>2587</v>
      </c>
      <c r="E198" s="13">
        <v>5335</v>
      </c>
      <c r="F198" s="6">
        <v>2024</v>
      </c>
      <c r="G198" s="18">
        <f>preds!$D198+preds!$E198</f>
        <v>7922</v>
      </c>
      <c r="H198" s="12">
        <f>ABS(preds!$D198-preds!$E198)</f>
        <v>2748</v>
      </c>
      <c r="I198" s="24">
        <f>Table2[[#This Row],[margin]]/Table2[[#This Row],[dem_gop_total]]</f>
        <v>0.34688210047967682</v>
      </c>
      <c r="J198" s="24">
        <f>Table2[[#This Row],[dem_votes]]/Table2[[#This Row],[dem_gop_total]]</f>
        <v>0.32655894976016159</v>
      </c>
      <c r="K198" s="24">
        <f>Table2[[#This Row],[gop_votes]]/Table2[[#This Row],[dem_gop_total]]</f>
        <v>0.67344105023983847</v>
      </c>
      <c r="L198" s="3">
        <v>-122.17749099999899</v>
      </c>
      <c r="M198" s="3">
        <v>39.663418</v>
      </c>
      <c r="N198" s="3">
        <v>-120.85791424137891</v>
      </c>
      <c r="O198" s="3">
        <v>37.821319793103427</v>
      </c>
      <c r="P198" s="3">
        <f>VLOOKUP(Table2[[#This Row],[State]],State!A:G,7,FALSE)</f>
        <v>55</v>
      </c>
      <c r="Q198" s="3" t="str">
        <f>VLOOKUP(Table2[[#This Row],[State]],State!A:F,6,FALSE)</f>
        <v>Democratic</v>
      </c>
    </row>
    <row r="199" spans="1:17" ht="17" thickTop="1" thickBot="1" x14ac:dyDescent="0.25">
      <c r="A199" s="7" t="s">
        <v>321</v>
      </c>
      <c r="B199" s="3" t="s">
        <v>197</v>
      </c>
      <c r="C199" s="3" t="s">
        <v>569</v>
      </c>
      <c r="D199" s="12">
        <v>36694</v>
      </c>
      <c r="E199" s="12">
        <v>24149</v>
      </c>
      <c r="F199" s="6">
        <v>2024</v>
      </c>
      <c r="G199" s="18">
        <f>preds!$D199+preds!$E199</f>
        <v>60843</v>
      </c>
      <c r="H199" s="12">
        <f>ABS(preds!$D199-preds!$E199)</f>
        <v>12545</v>
      </c>
      <c r="I199" s="24">
        <f>Table2[[#This Row],[margin]]/Table2[[#This Row],[dem_gop_total]]</f>
        <v>0.20618641421363182</v>
      </c>
      <c r="J199" s="24">
        <f>Table2[[#This Row],[dem_votes]]/Table2[[#This Row],[dem_gop_total]]</f>
        <v>0.60309320710681591</v>
      </c>
      <c r="K199" s="24">
        <f>Table2[[#This Row],[gop_votes]]/Table2[[#This Row],[dem_gop_total]]</f>
        <v>0.39690679289318409</v>
      </c>
      <c r="L199" s="3">
        <v>-124.087189</v>
      </c>
      <c r="M199" s="3">
        <v>40.752982000000003</v>
      </c>
      <c r="N199" s="3">
        <v>-120.85791424137891</v>
      </c>
      <c r="O199" s="3">
        <v>37.821319793103427</v>
      </c>
      <c r="P199" s="3">
        <f>VLOOKUP(Table2[[#This Row],[State]],State!A:G,7,FALSE)</f>
        <v>55</v>
      </c>
      <c r="Q199" s="3" t="str">
        <f>VLOOKUP(Table2[[#This Row],[State]],State!A:F,6,FALSE)</f>
        <v>Democratic</v>
      </c>
    </row>
    <row r="200" spans="1:17" ht="17" thickTop="1" thickBot="1" x14ac:dyDescent="0.25">
      <c r="A200" s="8" t="s">
        <v>321</v>
      </c>
      <c r="B200" s="9" t="s">
        <v>198</v>
      </c>
      <c r="C200" s="9" t="s">
        <v>570</v>
      </c>
      <c r="D200" s="13">
        <v>40215</v>
      </c>
      <c r="E200" s="13">
        <v>8386</v>
      </c>
      <c r="F200" s="6">
        <v>2024</v>
      </c>
      <c r="G200" s="18">
        <f>preds!$D200+preds!$E200</f>
        <v>48601</v>
      </c>
      <c r="H200" s="12">
        <f>ABS(preds!$D200-preds!$E200)</f>
        <v>31829</v>
      </c>
      <c r="I200" s="24">
        <f>Table2[[#This Row],[margin]]/Table2[[#This Row],[dem_gop_total]]</f>
        <v>0.65490422007777616</v>
      </c>
      <c r="J200" s="24">
        <f>Table2[[#This Row],[dem_votes]]/Table2[[#This Row],[dem_gop_total]]</f>
        <v>0.82745211003888808</v>
      </c>
      <c r="K200" s="24">
        <f>Table2[[#This Row],[gop_votes]]/Table2[[#This Row],[dem_gop_total]]</f>
        <v>0.17254788996111192</v>
      </c>
      <c r="L200" s="3">
        <v>-115.534487</v>
      </c>
      <c r="M200" s="3">
        <v>32.841101000000002</v>
      </c>
      <c r="N200" s="3">
        <v>-120.85791424137891</v>
      </c>
      <c r="O200" s="3">
        <v>37.821319793103427</v>
      </c>
      <c r="P200" s="3">
        <f>VLOOKUP(Table2[[#This Row],[State]],State!A:G,7,FALSE)</f>
        <v>55</v>
      </c>
      <c r="Q200" s="3" t="str">
        <f>VLOOKUP(Table2[[#This Row],[State]],State!A:F,6,FALSE)</f>
        <v>Democratic</v>
      </c>
    </row>
    <row r="201" spans="1:17" ht="17" thickTop="1" thickBot="1" x14ac:dyDescent="0.25">
      <c r="A201" s="7" t="s">
        <v>321</v>
      </c>
      <c r="B201" s="3" t="s">
        <v>199</v>
      </c>
      <c r="C201" s="3" t="s">
        <v>571</v>
      </c>
      <c r="D201" s="12">
        <v>3779</v>
      </c>
      <c r="E201" s="12">
        <v>4429</v>
      </c>
      <c r="F201" s="6">
        <v>2024</v>
      </c>
      <c r="G201" s="18">
        <f>preds!$D201+preds!$E201</f>
        <v>8208</v>
      </c>
      <c r="H201" s="12">
        <f>ABS(preds!$D201-preds!$E201)</f>
        <v>650</v>
      </c>
      <c r="I201" s="24">
        <f>Table2[[#This Row],[margin]]/Table2[[#This Row],[dem_gop_total]]</f>
        <v>7.9191033138401562E-2</v>
      </c>
      <c r="J201" s="24">
        <f>Table2[[#This Row],[dem_votes]]/Table2[[#This Row],[dem_gop_total]]</f>
        <v>0.46040448343079921</v>
      </c>
      <c r="K201" s="24">
        <f>Table2[[#This Row],[gop_votes]]/Table2[[#This Row],[dem_gop_total]]</f>
        <v>0.53959551656920079</v>
      </c>
      <c r="L201" s="3">
        <v>-118.26751299999999</v>
      </c>
      <c r="M201" s="3">
        <v>37.160246999999998</v>
      </c>
      <c r="N201" s="3">
        <v>-120.85791424137891</v>
      </c>
      <c r="O201" s="3">
        <v>37.821319793103427</v>
      </c>
      <c r="P201" s="3">
        <f>VLOOKUP(Table2[[#This Row],[State]],State!A:G,7,FALSE)</f>
        <v>55</v>
      </c>
      <c r="Q201" s="3" t="str">
        <f>VLOOKUP(Table2[[#This Row],[State]],State!A:F,6,FALSE)</f>
        <v>Democratic</v>
      </c>
    </row>
    <row r="202" spans="1:17" ht="17" thickTop="1" thickBot="1" x14ac:dyDescent="0.25">
      <c r="A202" s="8" t="s">
        <v>321</v>
      </c>
      <c r="B202" s="9" t="s">
        <v>200</v>
      </c>
      <c r="C202" s="9" t="s">
        <v>572</v>
      </c>
      <c r="D202" s="13">
        <v>97019</v>
      </c>
      <c r="E202" s="13">
        <v>177975</v>
      </c>
      <c r="F202" s="6">
        <v>2024</v>
      </c>
      <c r="G202" s="18">
        <f>preds!$D202+preds!$E202</f>
        <v>274994</v>
      </c>
      <c r="H202" s="12">
        <f>ABS(preds!$D202-preds!$E202)</f>
        <v>80956</v>
      </c>
      <c r="I202" s="24">
        <f>Table2[[#This Row],[margin]]/Table2[[#This Row],[dem_gop_total]]</f>
        <v>0.29439187764096669</v>
      </c>
      <c r="J202" s="24">
        <f>Table2[[#This Row],[dem_votes]]/Table2[[#This Row],[dem_gop_total]]</f>
        <v>0.35280406117951663</v>
      </c>
      <c r="K202" s="24">
        <f>Table2[[#This Row],[gop_votes]]/Table2[[#This Row],[dem_gop_total]]</f>
        <v>0.64719593882048332</v>
      </c>
      <c r="L202" s="3">
        <v>-118.936004</v>
      </c>
      <c r="M202" s="3">
        <v>35.372968</v>
      </c>
      <c r="N202" s="3">
        <v>-120.85791424137891</v>
      </c>
      <c r="O202" s="3">
        <v>37.821319793103427</v>
      </c>
      <c r="P202" s="3">
        <f>VLOOKUP(Table2[[#This Row],[State]],State!A:G,7,FALSE)</f>
        <v>55</v>
      </c>
      <c r="Q202" s="3" t="str">
        <f>VLOOKUP(Table2[[#This Row],[State]],State!A:F,6,FALSE)</f>
        <v>Democratic</v>
      </c>
    </row>
    <row r="203" spans="1:17" ht="17" thickTop="1" thickBot="1" x14ac:dyDescent="0.25">
      <c r="A203" s="7" t="s">
        <v>321</v>
      </c>
      <c r="B203" s="3" t="s">
        <v>201</v>
      </c>
      <c r="C203" s="3" t="s">
        <v>573</v>
      </c>
      <c r="D203" s="12">
        <v>12804</v>
      </c>
      <c r="E203" s="12">
        <v>19817</v>
      </c>
      <c r="F203" s="6">
        <v>2024</v>
      </c>
      <c r="G203" s="18">
        <f>preds!$D203+preds!$E203</f>
        <v>32621</v>
      </c>
      <c r="H203" s="12">
        <f>ABS(preds!$D203-preds!$E203)</f>
        <v>7013</v>
      </c>
      <c r="I203" s="24">
        <f>Table2[[#This Row],[margin]]/Table2[[#This Row],[dem_gop_total]]</f>
        <v>0.21498421262376996</v>
      </c>
      <c r="J203" s="24">
        <f>Table2[[#This Row],[dem_votes]]/Table2[[#This Row],[dem_gop_total]]</f>
        <v>0.39250789368811501</v>
      </c>
      <c r="K203" s="24">
        <f>Table2[[#This Row],[gop_votes]]/Table2[[#This Row],[dem_gop_total]]</f>
        <v>0.60749210631188499</v>
      </c>
      <c r="L203" s="3">
        <v>-119.729084</v>
      </c>
      <c r="M203" s="3">
        <v>36.242748999999897</v>
      </c>
      <c r="N203" s="3">
        <v>-120.85791424137891</v>
      </c>
      <c r="O203" s="3">
        <v>37.821319793103427</v>
      </c>
      <c r="P203" s="3">
        <f>VLOOKUP(Table2[[#This Row],[State]],State!A:G,7,FALSE)</f>
        <v>55</v>
      </c>
      <c r="Q203" s="3" t="str">
        <f>VLOOKUP(Table2[[#This Row],[State]],State!A:F,6,FALSE)</f>
        <v>Democratic</v>
      </c>
    </row>
    <row r="204" spans="1:17" ht="17" thickTop="1" thickBot="1" x14ac:dyDescent="0.25">
      <c r="A204" s="8" t="s">
        <v>321</v>
      </c>
      <c r="B204" s="9" t="s">
        <v>202</v>
      </c>
      <c r="C204" s="9" t="s">
        <v>574</v>
      </c>
      <c r="D204" s="13">
        <v>11447</v>
      </c>
      <c r="E204" s="13">
        <v>12324</v>
      </c>
      <c r="F204" s="6">
        <v>2024</v>
      </c>
      <c r="G204" s="18">
        <f>preds!$D204+preds!$E204</f>
        <v>23771</v>
      </c>
      <c r="H204" s="12">
        <f>ABS(preds!$D204-preds!$E204)</f>
        <v>877</v>
      </c>
      <c r="I204" s="24">
        <f>Table2[[#This Row],[margin]]/Table2[[#This Row],[dem_gop_total]]</f>
        <v>3.689369399688696E-2</v>
      </c>
      <c r="J204" s="24">
        <f>Table2[[#This Row],[dem_votes]]/Table2[[#This Row],[dem_gop_total]]</f>
        <v>0.48155315300155654</v>
      </c>
      <c r="K204" s="24">
        <f>Table2[[#This Row],[gop_votes]]/Table2[[#This Row],[dem_gop_total]]</f>
        <v>0.51844684699844346</v>
      </c>
      <c r="L204" s="3">
        <v>-122.73460900000001</v>
      </c>
      <c r="M204" s="3">
        <v>38.973362000000002</v>
      </c>
      <c r="N204" s="3">
        <v>-120.85791424137891</v>
      </c>
      <c r="O204" s="3">
        <v>37.821319793103427</v>
      </c>
      <c r="P204" s="3">
        <f>VLOOKUP(Table2[[#This Row],[State]],State!A:G,7,FALSE)</f>
        <v>55</v>
      </c>
      <c r="Q204" s="3" t="str">
        <f>VLOOKUP(Table2[[#This Row],[State]],State!A:F,6,FALSE)</f>
        <v>Democratic</v>
      </c>
    </row>
    <row r="205" spans="1:17" ht="17" thickTop="1" thickBot="1" x14ac:dyDescent="0.25">
      <c r="A205" s="7" t="s">
        <v>321</v>
      </c>
      <c r="B205" s="3" t="s">
        <v>203</v>
      </c>
      <c r="C205" s="3" t="s">
        <v>575</v>
      </c>
      <c r="D205" s="12">
        <v>3368</v>
      </c>
      <c r="E205" s="12">
        <v>8900</v>
      </c>
      <c r="F205" s="6">
        <v>2024</v>
      </c>
      <c r="G205" s="18">
        <f>preds!$D205+preds!$E205</f>
        <v>12268</v>
      </c>
      <c r="H205" s="12">
        <f>ABS(preds!$D205-preds!$E205)</f>
        <v>5532</v>
      </c>
      <c r="I205" s="24">
        <f>Table2[[#This Row],[margin]]/Table2[[#This Row],[dem_gop_total]]</f>
        <v>0.45092924682099772</v>
      </c>
      <c r="J205" s="24">
        <f>Table2[[#This Row],[dem_votes]]/Table2[[#This Row],[dem_gop_total]]</f>
        <v>0.27453537658950117</v>
      </c>
      <c r="K205" s="24">
        <f>Table2[[#This Row],[gop_votes]]/Table2[[#This Row],[dem_gop_total]]</f>
        <v>0.72546462341049889</v>
      </c>
      <c r="L205" s="3">
        <v>-120.579176</v>
      </c>
      <c r="M205" s="3">
        <v>40.392396999999903</v>
      </c>
      <c r="N205" s="3">
        <v>-120.85791424137891</v>
      </c>
      <c r="O205" s="3">
        <v>37.821319793103427</v>
      </c>
      <c r="P205" s="3">
        <f>VLOOKUP(Table2[[#This Row],[State]],State!A:G,7,FALSE)</f>
        <v>55</v>
      </c>
      <c r="Q205" s="3" t="str">
        <f>VLOOKUP(Table2[[#This Row],[State]],State!A:F,6,FALSE)</f>
        <v>Democratic</v>
      </c>
    </row>
    <row r="206" spans="1:17" ht="17" thickTop="1" thickBot="1" x14ac:dyDescent="0.25">
      <c r="A206" s="8" t="s">
        <v>321</v>
      </c>
      <c r="B206" s="9" t="s">
        <v>204</v>
      </c>
      <c r="C206" s="9" t="s">
        <v>576</v>
      </c>
      <c r="D206" s="13">
        <v>2250068</v>
      </c>
      <c r="E206" s="13">
        <v>1292075</v>
      </c>
      <c r="F206" s="6">
        <v>2024</v>
      </c>
      <c r="G206" s="18">
        <f>preds!$D206+preds!$E206</f>
        <v>3542143</v>
      </c>
      <c r="H206" s="12">
        <f>ABS(preds!$D206-preds!$E206)</f>
        <v>957993</v>
      </c>
      <c r="I206" s="24">
        <f>Table2[[#This Row],[margin]]/Table2[[#This Row],[dem_gop_total]]</f>
        <v>0.27045576646679709</v>
      </c>
      <c r="J206" s="24">
        <f>Table2[[#This Row],[dem_votes]]/Table2[[#This Row],[dem_gop_total]]</f>
        <v>0.63522788323339852</v>
      </c>
      <c r="K206" s="24">
        <f>Table2[[#This Row],[gop_votes]]/Table2[[#This Row],[dem_gop_total]]</f>
        <v>0.36477211676660148</v>
      </c>
      <c r="L206" s="3">
        <v>-118.24422199999999</v>
      </c>
      <c r="M206" s="3">
        <v>34.065193000000001</v>
      </c>
      <c r="N206" s="3">
        <v>-120.85791424137891</v>
      </c>
      <c r="O206" s="3">
        <v>37.821319793103427</v>
      </c>
      <c r="P206" s="3">
        <f>VLOOKUP(Table2[[#This Row],[State]],State!A:G,7,FALSE)</f>
        <v>55</v>
      </c>
      <c r="Q206" s="3" t="str">
        <f>VLOOKUP(Table2[[#This Row],[State]],State!A:F,6,FALSE)</f>
        <v>Democratic</v>
      </c>
    </row>
    <row r="207" spans="1:17" ht="17" thickTop="1" thickBot="1" x14ac:dyDescent="0.25">
      <c r="A207" s="7" t="s">
        <v>321</v>
      </c>
      <c r="B207" s="3" t="s">
        <v>205</v>
      </c>
      <c r="C207" s="3" t="s">
        <v>577</v>
      </c>
      <c r="D207" s="12">
        <v>18290</v>
      </c>
      <c r="E207" s="12">
        <v>33941</v>
      </c>
      <c r="F207" s="6">
        <v>2024</v>
      </c>
      <c r="G207" s="18">
        <f>preds!$D207+preds!$E207</f>
        <v>52231</v>
      </c>
      <c r="H207" s="12">
        <f>ABS(preds!$D207-preds!$E207)</f>
        <v>15651</v>
      </c>
      <c r="I207" s="24">
        <f>Table2[[#This Row],[margin]]/Table2[[#This Row],[dem_gop_total]]</f>
        <v>0.29964963335949912</v>
      </c>
      <c r="J207" s="24">
        <f>Table2[[#This Row],[dem_votes]]/Table2[[#This Row],[dem_gop_total]]</f>
        <v>0.35017518332025044</v>
      </c>
      <c r="K207" s="24">
        <f>Table2[[#This Row],[gop_votes]]/Table2[[#This Row],[dem_gop_total]]</f>
        <v>0.64982481667974956</v>
      </c>
      <c r="L207" s="3">
        <v>-120.00675</v>
      </c>
      <c r="M207" s="3">
        <v>37.043098999999998</v>
      </c>
      <c r="N207" s="3">
        <v>-120.85791424137891</v>
      </c>
      <c r="O207" s="3">
        <v>37.821319793103427</v>
      </c>
      <c r="P207" s="3">
        <f>VLOOKUP(Table2[[#This Row],[State]],State!A:G,7,FALSE)</f>
        <v>55</v>
      </c>
      <c r="Q207" s="3" t="str">
        <f>VLOOKUP(Table2[[#This Row],[State]],State!A:F,6,FALSE)</f>
        <v>Democratic</v>
      </c>
    </row>
    <row r="208" spans="1:17" ht="17" thickTop="1" thickBot="1" x14ac:dyDescent="0.25">
      <c r="A208" s="8" t="s">
        <v>321</v>
      </c>
      <c r="B208" s="9" t="s">
        <v>206</v>
      </c>
      <c r="C208" s="9" t="s">
        <v>578</v>
      </c>
      <c r="D208" s="13">
        <v>124596</v>
      </c>
      <c r="E208" s="13">
        <v>35503</v>
      </c>
      <c r="F208" s="6">
        <v>2024</v>
      </c>
      <c r="G208" s="18">
        <f>preds!$D208+preds!$E208</f>
        <v>160099</v>
      </c>
      <c r="H208" s="12">
        <f>ABS(preds!$D208-preds!$E208)</f>
        <v>89093</v>
      </c>
      <c r="I208" s="24">
        <f>Table2[[#This Row],[margin]]/Table2[[#This Row],[dem_gop_total]]</f>
        <v>0.55648692371595077</v>
      </c>
      <c r="J208" s="24">
        <f>Table2[[#This Row],[dem_votes]]/Table2[[#This Row],[dem_gop_total]]</f>
        <v>0.77824346185797533</v>
      </c>
      <c r="K208" s="24">
        <f>Table2[[#This Row],[gop_votes]]/Table2[[#This Row],[dem_gop_total]]</f>
        <v>0.22175653814202462</v>
      </c>
      <c r="L208" s="3">
        <v>-122.54707500000001</v>
      </c>
      <c r="M208" s="3">
        <v>37.986705000000001</v>
      </c>
      <c r="N208" s="3">
        <v>-120.85791424137891</v>
      </c>
      <c r="O208" s="3">
        <v>37.821319793103427</v>
      </c>
      <c r="P208" s="3">
        <f>VLOOKUP(Table2[[#This Row],[State]],State!A:G,7,FALSE)</f>
        <v>55</v>
      </c>
      <c r="Q208" s="3" t="str">
        <f>VLOOKUP(Table2[[#This Row],[State]],State!A:F,6,FALSE)</f>
        <v>Democratic</v>
      </c>
    </row>
    <row r="209" spans="1:17" ht="17" thickTop="1" thickBot="1" x14ac:dyDescent="0.25">
      <c r="A209" s="7" t="s">
        <v>321</v>
      </c>
      <c r="B209" s="3" t="s">
        <v>207</v>
      </c>
      <c r="C209" s="3" t="s">
        <v>579</v>
      </c>
      <c r="D209" s="12">
        <v>3480</v>
      </c>
      <c r="E209" s="12">
        <v>6357</v>
      </c>
      <c r="F209" s="6">
        <v>2024</v>
      </c>
      <c r="G209" s="18">
        <f>preds!$D209+preds!$E209</f>
        <v>9837</v>
      </c>
      <c r="H209" s="12">
        <f>ABS(preds!$D209-preds!$E209)</f>
        <v>2877</v>
      </c>
      <c r="I209" s="24">
        <f>Table2[[#This Row],[margin]]/Table2[[#This Row],[dem_gop_total]]</f>
        <v>0.29246721561451661</v>
      </c>
      <c r="J209" s="24">
        <f>Table2[[#This Row],[dem_votes]]/Table2[[#This Row],[dem_gop_total]]</f>
        <v>0.3537663921927417</v>
      </c>
      <c r="K209" s="24">
        <f>Table2[[#This Row],[gop_votes]]/Table2[[#This Row],[dem_gop_total]]</f>
        <v>0.64623360780725836</v>
      </c>
      <c r="L209" s="3">
        <v>-119.95721899999999</v>
      </c>
      <c r="M209" s="3">
        <v>37.542747999999897</v>
      </c>
      <c r="N209" s="3">
        <v>-120.85791424137891</v>
      </c>
      <c r="O209" s="3">
        <v>37.821319793103427</v>
      </c>
      <c r="P209" s="3">
        <f>VLOOKUP(Table2[[#This Row],[State]],State!A:G,7,FALSE)</f>
        <v>55</v>
      </c>
      <c r="Q209" s="3" t="str">
        <f>VLOOKUP(Table2[[#This Row],[State]],State!A:F,6,FALSE)</f>
        <v>Democratic</v>
      </c>
    </row>
    <row r="210" spans="1:17" ht="17" thickTop="1" thickBot="1" x14ac:dyDescent="0.25">
      <c r="A210" s="8" t="s">
        <v>321</v>
      </c>
      <c r="B210" s="9" t="s">
        <v>208</v>
      </c>
      <c r="C210" s="9" t="s">
        <v>580</v>
      </c>
      <c r="D210" s="13">
        <v>27936</v>
      </c>
      <c r="E210" s="13">
        <v>15684</v>
      </c>
      <c r="F210" s="6">
        <v>2024</v>
      </c>
      <c r="G210" s="18">
        <f>preds!$D210+preds!$E210</f>
        <v>43620</v>
      </c>
      <c r="H210" s="12">
        <f>ABS(preds!$D210-preds!$E210)</f>
        <v>12252</v>
      </c>
      <c r="I210" s="24">
        <f>Table2[[#This Row],[margin]]/Table2[[#This Row],[dem_gop_total]]</f>
        <v>0.28088033012379643</v>
      </c>
      <c r="J210" s="24">
        <f>Table2[[#This Row],[dem_votes]]/Table2[[#This Row],[dem_gop_total]]</f>
        <v>0.64044016506189816</v>
      </c>
      <c r="K210" s="24">
        <f>Table2[[#This Row],[gop_votes]]/Table2[[#This Row],[dem_gop_total]]</f>
        <v>0.35955983493810179</v>
      </c>
      <c r="L210" s="3">
        <v>-123.397227</v>
      </c>
      <c r="M210" s="3">
        <v>39.285328999999997</v>
      </c>
      <c r="N210" s="3">
        <v>-120.85791424137891</v>
      </c>
      <c r="O210" s="3">
        <v>37.821319793103427</v>
      </c>
      <c r="P210" s="3">
        <f>VLOOKUP(Table2[[#This Row],[State]],State!A:G,7,FALSE)</f>
        <v>55</v>
      </c>
      <c r="Q210" s="3" t="str">
        <f>VLOOKUP(Table2[[#This Row],[State]],State!A:F,6,FALSE)</f>
        <v>Democratic</v>
      </c>
    </row>
    <row r="211" spans="1:17" ht="17" thickTop="1" thickBot="1" x14ac:dyDescent="0.25">
      <c r="A211" s="7" t="s">
        <v>321</v>
      </c>
      <c r="B211" s="3" t="s">
        <v>209</v>
      </c>
      <c r="C211" s="3" t="s">
        <v>581</v>
      </c>
      <c r="D211" s="12">
        <v>51229</v>
      </c>
      <c r="E211" s="12">
        <v>35790</v>
      </c>
      <c r="F211" s="6">
        <v>2024</v>
      </c>
      <c r="G211" s="18">
        <f>preds!$D211+preds!$E211</f>
        <v>87019</v>
      </c>
      <c r="H211" s="12">
        <f>ABS(preds!$D211-preds!$E211)</f>
        <v>15439</v>
      </c>
      <c r="I211" s="24">
        <f>Table2[[#This Row],[margin]]/Table2[[#This Row],[dem_gop_total]]</f>
        <v>0.17742102299497811</v>
      </c>
      <c r="J211" s="24">
        <f>Table2[[#This Row],[dem_votes]]/Table2[[#This Row],[dem_gop_total]]</f>
        <v>0.5887105114974891</v>
      </c>
      <c r="K211" s="24">
        <f>Table2[[#This Row],[gop_votes]]/Table2[[#This Row],[dem_gop_total]]</f>
        <v>0.41128948850251096</v>
      </c>
      <c r="L211" s="3">
        <v>-120.62398899999999</v>
      </c>
      <c r="M211" s="3">
        <v>37.281015999999902</v>
      </c>
      <c r="N211" s="3">
        <v>-120.85791424137891</v>
      </c>
      <c r="O211" s="3">
        <v>37.821319793103427</v>
      </c>
      <c r="P211" s="3">
        <f>VLOOKUP(Table2[[#This Row],[State]],State!A:G,7,FALSE)</f>
        <v>55</v>
      </c>
      <c r="Q211" s="3" t="str">
        <f>VLOOKUP(Table2[[#This Row],[State]],State!A:F,6,FALSE)</f>
        <v>Democratic</v>
      </c>
    </row>
    <row r="212" spans="1:17" ht="17" thickTop="1" thickBot="1" x14ac:dyDescent="0.25">
      <c r="A212" s="8" t="s">
        <v>321</v>
      </c>
      <c r="B212" s="9" t="s">
        <v>210</v>
      </c>
      <c r="C212" s="9" t="s">
        <v>582</v>
      </c>
      <c r="D212" s="13">
        <v>1385</v>
      </c>
      <c r="E212" s="13">
        <v>3167</v>
      </c>
      <c r="F212" s="6">
        <v>2024</v>
      </c>
      <c r="G212" s="18">
        <f>preds!$D212+preds!$E212</f>
        <v>4552</v>
      </c>
      <c r="H212" s="12">
        <f>ABS(preds!$D212-preds!$E212)</f>
        <v>1782</v>
      </c>
      <c r="I212" s="24">
        <f>Table2[[#This Row],[margin]]/Table2[[#This Row],[dem_gop_total]]</f>
        <v>0.39147627416520209</v>
      </c>
      <c r="J212" s="24">
        <f>Table2[[#This Row],[dem_votes]]/Table2[[#This Row],[dem_gop_total]]</f>
        <v>0.30426186291739893</v>
      </c>
      <c r="K212" s="24">
        <f>Table2[[#This Row],[gop_votes]]/Table2[[#This Row],[dem_gop_total]]</f>
        <v>0.69573813708260102</v>
      </c>
      <c r="L212" s="3">
        <v>-120.65091099999999</v>
      </c>
      <c r="M212" s="3">
        <v>41.522584000000002</v>
      </c>
      <c r="N212" s="3">
        <v>-120.85791424137891</v>
      </c>
      <c r="O212" s="3">
        <v>37.821319793103427</v>
      </c>
      <c r="P212" s="3">
        <f>VLOOKUP(Table2[[#This Row],[State]],State!A:G,7,FALSE)</f>
        <v>55</v>
      </c>
      <c r="Q212" s="3" t="str">
        <f>VLOOKUP(Table2[[#This Row],[State]],State!A:F,6,FALSE)</f>
        <v>Democratic</v>
      </c>
    </row>
    <row r="213" spans="1:17" ht="17" thickTop="1" thickBot="1" x14ac:dyDescent="0.25">
      <c r="A213" s="7" t="s">
        <v>321</v>
      </c>
      <c r="B213" s="3" t="s">
        <v>211</v>
      </c>
      <c r="C213" s="3" t="s">
        <v>583</v>
      </c>
      <c r="D213" s="12">
        <v>4829</v>
      </c>
      <c r="E213" s="12">
        <v>2492</v>
      </c>
      <c r="F213" s="6">
        <v>2024</v>
      </c>
      <c r="G213" s="18">
        <f>preds!$D213+preds!$E213</f>
        <v>7321</v>
      </c>
      <c r="H213" s="12">
        <f>ABS(preds!$D213-preds!$E213)</f>
        <v>2337</v>
      </c>
      <c r="I213" s="24">
        <f>Table2[[#This Row],[margin]]/Table2[[#This Row],[dem_gop_total]]</f>
        <v>0.31921868597186176</v>
      </c>
      <c r="J213" s="24">
        <f>Table2[[#This Row],[dem_votes]]/Table2[[#This Row],[dem_gop_total]]</f>
        <v>0.65960934298593088</v>
      </c>
      <c r="K213" s="24">
        <f>Table2[[#This Row],[gop_votes]]/Table2[[#This Row],[dem_gop_total]]</f>
        <v>0.34039065701406912</v>
      </c>
      <c r="L213" s="3">
        <v>-118.970593999999</v>
      </c>
      <c r="M213" s="3">
        <v>37.763321999999903</v>
      </c>
      <c r="N213" s="3">
        <v>-120.85791424137891</v>
      </c>
      <c r="O213" s="3">
        <v>37.821319793103427</v>
      </c>
      <c r="P213" s="3">
        <f>VLOOKUP(Table2[[#This Row],[State]],State!A:G,7,FALSE)</f>
        <v>55</v>
      </c>
      <c r="Q213" s="3" t="str">
        <f>VLOOKUP(Table2[[#This Row],[State]],State!A:F,6,FALSE)</f>
        <v>Democratic</v>
      </c>
    </row>
    <row r="214" spans="1:17" ht="17" thickTop="1" thickBot="1" x14ac:dyDescent="0.25">
      <c r="A214" s="8" t="s">
        <v>321</v>
      </c>
      <c r="B214" s="9" t="s">
        <v>212</v>
      </c>
      <c r="C214" s="9" t="s">
        <v>584</v>
      </c>
      <c r="D214" s="13">
        <v>76886</v>
      </c>
      <c r="E214" s="13">
        <v>49579</v>
      </c>
      <c r="F214" s="6">
        <v>2024</v>
      </c>
      <c r="G214" s="18">
        <f>preds!$D214+preds!$E214</f>
        <v>126465</v>
      </c>
      <c r="H214" s="12">
        <f>ABS(preds!$D214-preds!$E214)</f>
        <v>27307</v>
      </c>
      <c r="I214" s="24">
        <f>Table2[[#This Row],[margin]]/Table2[[#This Row],[dem_gop_total]]</f>
        <v>0.21592535484126044</v>
      </c>
      <c r="J214" s="24">
        <f>Table2[[#This Row],[dem_votes]]/Table2[[#This Row],[dem_gop_total]]</f>
        <v>0.60796267742063026</v>
      </c>
      <c r="K214" s="24">
        <f>Table2[[#This Row],[gop_votes]]/Table2[[#This Row],[dem_gop_total]]</f>
        <v>0.3920373225793698</v>
      </c>
      <c r="L214" s="3">
        <v>-121.646162</v>
      </c>
      <c r="M214" s="3">
        <v>36.611722</v>
      </c>
      <c r="N214" s="3">
        <v>-120.85791424137891</v>
      </c>
      <c r="O214" s="3">
        <v>37.821319793103427</v>
      </c>
      <c r="P214" s="3">
        <f>VLOOKUP(Table2[[#This Row],[State]],State!A:G,7,FALSE)</f>
        <v>55</v>
      </c>
      <c r="Q214" s="3" t="str">
        <f>VLOOKUP(Table2[[#This Row],[State]],State!A:F,6,FALSE)</f>
        <v>Democratic</v>
      </c>
    </row>
    <row r="215" spans="1:17" ht="17" thickTop="1" thickBot="1" x14ac:dyDescent="0.25">
      <c r="A215" s="7" t="s">
        <v>321</v>
      </c>
      <c r="B215" s="3" t="s">
        <v>213</v>
      </c>
      <c r="C215" s="3" t="s">
        <v>585</v>
      </c>
      <c r="D215" s="12">
        <v>40749</v>
      </c>
      <c r="E215" s="12">
        <v>22452</v>
      </c>
      <c r="F215" s="6">
        <v>2024</v>
      </c>
      <c r="G215" s="18">
        <f>preds!$D215+preds!$E215</f>
        <v>63201</v>
      </c>
      <c r="H215" s="12">
        <f>ABS(preds!$D215-preds!$E215)</f>
        <v>18297</v>
      </c>
      <c r="I215" s="24">
        <f>Table2[[#This Row],[margin]]/Table2[[#This Row],[dem_gop_total]]</f>
        <v>0.28950491289694785</v>
      </c>
      <c r="J215" s="24">
        <f>Table2[[#This Row],[dem_votes]]/Table2[[#This Row],[dem_gop_total]]</f>
        <v>0.6447524564484739</v>
      </c>
      <c r="K215" s="24">
        <f>Table2[[#This Row],[gop_votes]]/Table2[[#This Row],[dem_gop_total]]</f>
        <v>0.3552475435515261</v>
      </c>
      <c r="L215" s="3">
        <v>-122.321646</v>
      </c>
      <c r="M215" s="3">
        <v>38.329075000000003</v>
      </c>
      <c r="N215" s="3">
        <v>-120.85791424137891</v>
      </c>
      <c r="O215" s="3">
        <v>37.821319793103427</v>
      </c>
      <c r="P215" s="3">
        <f>VLOOKUP(Table2[[#This Row],[State]],State!A:G,7,FALSE)</f>
        <v>55</v>
      </c>
      <c r="Q215" s="3" t="str">
        <f>VLOOKUP(Table2[[#This Row],[State]],State!A:F,6,FALSE)</f>
        <v>Democratic</v>
      </c>
    </row>
    <row r="216" spans="1:17" ht="17" thickTop="1" thickBot="1" x14ac:dyDescent="0.25">
      <c r="A216" s="8" t="s">
        <v>321</v>
      </c>
      <c r="B216" s="9" t="s">
        <v>214</v>
      </c>
      <c r="C216" s="9" t="s">
        <v>536</v>
      </c>
      <c r="D216" s="13">
        <v>33904</v>
      </c>
      <c r="E216" s="13">
        <v>29346</v>
      </c>
      <c r="F216" s="6">
        <v>2024</v>
      </c>
      <c r="G216" s="18">
        <f>preds!$D216+preds!$E216</f>
        <v>63250</v>
      </c>
      <c r="H216" s="12">
        <f>ABS(preds!$D216-preds!$E216)</f>
        <v>4558</v>
      </c>
      <c r="I216" s="24">
        <f>Table2[[#This Row],[margin]]/Table2[[#This Row],[dem_gop_total]]</f>
        <v>7.206324110671937E-2</v>
      </c>
      <c r="J216" s="24">
        <f>Table2[[#This Row],[dem_votes]]/Table2[[#This Row],[dem_gop_total]]</f>
        <v>0.53603162055335973</v>
      </c>
      <c r="K216" s="24">
        <f>Table2[[#This Row],[gop_votes]]/Table2[[#This Row],[dem_gop_total]]</f>
        <v>0.46396837944664032</v>
      </c>
      <c r="L216" s="3">
        <v>-120.916546</v>
      </c>
      <c r="M216" s="3">
        <v>39.219524</v>
      </c>
      <c r="N216" s="3">
        <v>-120.85791424137891</v>
      </c>
      <c r="O216" s="3">
        <v>37.821319793103427</v>
      </c>
      <c r="P216" s="3">
        <f>VLOOKUP(Table2[[#This Row],[State]],State!A:G,7,FALSE)</f>
        <v>55</v>
      </c>
      <c r="Q216" s="3" t="str">
        <f>VLOOKUP(Table2[[#This Row],[State]],State!A:F,6,FALSE)</f>
        <v>Democratic</v>
      </c>
    </row>
    <row r="217" spans="1:17" ht="17" thickTop="1" thickBot="1" x14ac:dyDescent="0.25">
      <c r="A217" s="7" t="s">
        <v>321</v>
      </c>
      <c r="B217" s="3" t="s">
        <v>215</v>
      </c>
      <c r="C217" s="3" t="s">
        <v>586</v>
      </c>
      <c r="D217" s="12">
        <v>659075</v>
      </c>
      <c r="E217" s="12">
        <v>627629</v>
      </c>
      <c r="F217" s="6">
        <v>2024</v>
      </c>
      <c r="G217" s="18">
        <f>preds!$D217+preds!$E217</f>
        <v>1286704</v>
      </c>
      <c r="H217" s="12">
        <f>ABS(preds!$D217-preds!$E217)</f>
        <v>31446</v>
      </c>
      <c r="I217" s="24">
        <f>Table2[[#This Row],[margin]]/Table2[[#This Row],[dem_gop_total]]</f>
        <v>2.4439187256742809E-2</v>
      </c>
      <c r="J217" s="24">
        <f>Table2[[#This Row],[dem_votes]]/Table2[[#This Row],[dem_gop_total]]</f>
        <v>0.51221959362837144</v>
      </c>
      <c r="K217" s="24">
        <f>Table2[[#This Row],[gop_votes]]/Table2[[#This Row],[dem_gop_total]]</f>
        <v>0.48778040637162862</v>
      </c>
      <c r="L217" s="3">
        <v>-117.86288</v>
      </c>
      <c r="M217" s="3">
        <v>33.733953</v>
      </c>
      <c r="N217" s="3">
        <v>-120.85791424137891</v>
      </c>
      <c r="O217" s="3">
        <v>37.821319793103427</v>
      </c>
      <c r="P217" s="3">
        <f>VLOOKUP(Table2[[#This Row],[State]],State!A:G,7,FALSE)</f>
        <v>55</v>
      </c>
      <c r="Q217" s="3" t="str">
        <f>VLOOKUP(Table2[[#This Row],[State]],State!A:F,6,FALSE)</f>
        <v>Democratic</v>
      </c>
    </row>
    <row r="218" spans="1:17" ht="17" thickTop="1" thickBot="1" x14ac:dyDescent="0.25">
      <c r="A218" s="8" t="s">
        <v>321</v>
      </c>
      <c r="B218" s="9" t="s">
        <v>216</v>
      </c>
      <c r="C218" s="9" t="s">
        <v>587</v>
      </c>
      <c r="D218" s="13">
        <v>76595</v>
      </c>
      <c r="E218" s="13">
        <v>104632</v>
      </c>
      <c r="F218" s="6">
        <v>2024</v>
      </c>
      <c r="G218" s="18">
        <f>preds!$D218+preds!$E218</f>
        <v>181227</v>
      </c>
      <c r="H218" s="12">
        <f>ABS(preds!$D218-preds!$E218)</f>
        <v>28037</v>
      </c>
      <c r="I218" s="24">
        <f>Table2[[#This Row],[margin]]/Table2[[#This Row],[dem_gop_total]]</f>
        <v>0.15470652827669165</v>
      </c>
      <c r="J218" s="24">
        <f>Table2[[#This Row],[dem_votes]]/Table2[[#This Row],[dem_gop_total]]</f>
        <v>0.42264673586165419</v>
      </c>
      <c r="K218" s="24">
        <f>Table2[[#This Row],[gop_votes]]/Table2[[#This Row],[dem_gop_total]]</f>
        <v>0.57735326413834587</v>
      </c>
      <c r="L218" s="3">
        <v>-121.182465999999</v>
      </c>
      <c r="M218" s="3">
        <v>38.844510999999997</v>
      </c>
      <c r="N218" s="3">
        <v>-120.85791424137891</v>
      </c>
      <c r="O218" s="3">
        <v>37.821319793103427</v>
      </c>
      <c r="P218" s="3">
        <f>VLOOKUP(Table2[[#This Row],[State]],State!A:G,7,FALSE)</f>
        <v>55</v>
      </c>
      <c r="Q218" s="3" t="str">
        <f>VLOOKUP(Table2[[#This Row],[State]],State!A:F,6,FALSE)</f>
        <v>Democratic</v>
      </c>
    </row>
    <row r="219" spans="1:17" ht="17" thickTop="1" thickBot="1" x14ac:dyDescent="0.25">
      <c r="A219" s="7" t="s">
        <v>321</v>
      </c>
      <c r="B219" s="3" t="s">
        <v>217</v>
      </c>
      <c r="C219" s="3" t="s">
        <v>588</v>
      </c>
      <c r="D219" s="12">
        <v>4271</v>
      </c>
      <c r="E219" s="12">
        <v>6798</v>
      </c>
      <c r="F219" s="6">
        <v>2024</v>
      </c>
      <c r="G219" s="18">
        <f>preds!$D219+preds!$E219</f>
        <v>11069</v>
      </c>
      <c r="H219" s="12">
        <f>ABS(preds!$D219-preds!$E219)</f>
        <v>2527</v>
      </c>
      <c r="I219" s="24">
        <f>Table2[[#This Row],[margin]]/Table2[[#This Row],[dem_gop_total]]</f>
        <v>0.22829523895564188</v>
      </c>
      <c r="J219" s="24">
        <f>Table2[[#This Row],[dem_votes]]/Table2[[#This Row],[dem_gop_total]]</f>
        <v>0.38585238052217907</v>
      </c>
      <c r="K219" s="24">
        <f>Table2[[#This Row],[gop_votes]]/Table2[[#This Row],[dem_gop_total]]</f>
        <v>0.61414761947782093</v>
      </c>
      <c r="L219" s="3">
        <v>-120.825847</v>
      </c>
      <c r="M219" s="3">
        <v>39.983857</v>
      </c>
      <c r="N219" s="3">
        <v>-120.85791424137891</v>
      </c>
      <c r="O219" s="3">
        <v>37.821319793103427</v>
      </c>
      <c r="P219" s="3">
        <f>VLOOKUP(Table2[[#This Row],[State]],State!A:G,7,FALSE)</f>
        <v>55</v>
      </c>
      <c r="Q219" s="3" t="str">
        <f>VLOOKUP(Table2[[#This Row],[State]],State!A:F,6,FALSE)</f>
        <v>Democratic</v>
      </c>
    </row>
    <row r="220" spans="1:17" ht="17" thickTop="1" thickBot="1" x14ac:dyDescent="0.25">
      <c r="A220" s="8" t="s">
        <v>321</v>
      </c>
      <c r="B220" s="9" t="s">
        <v>218</v>
      </c>
      <c r="C220" s="9" t="s">
        <v>589</v>
      </c>
      <c r="D220" s="13">
        <v>433801</v>
      </c>
      <c r="E220" s="13">
        <v>384228</v>
      </c>
      <c r="F220" s="6">
        <v>2024</v>
      </c>
      <c r="G220" s="18">
        <f>preds!$D220+preds!$E220</f>
        <v>818029</v>
      </c>
      <c r="H220" s="12">
        <f>ABS(preds!$D220-preds!$E220)</f>
        <v>49573</v>
      </c>
      <c r="I220" s="24">
        <f>Table2[[#This Row],[margin]]/Table2[[#This Row],[dem_gop_total]]</f>
        <v>6.060054105661291E-2</v>
      </c>
      <c r="J220" s="24">
        <f>Table2[[#This Row],[dem_votes]]/Table2[[#This Row],[dem_gop_total]]</f>
        <v>0.53030027052830642</v>
      </c>
      <c r="K220" s="24">
        <f>Table2[[#This Row],[gop_votes]]/Table2[[#This Row],[dem_gop_total]]</f>
        <v>0.46969972947169353</v>
      </c>
      <c r="L220" s="3">
        <v>-117.066205</v>
      </c>
      <c r="M220" s="3">
        <v>33.800438999999997</v>
      </c>
      <c r="N220" s="3">
        <v>-120.85791424137891</v>
      </c>
      <c r="O220" s="3">
        <v>37.821319793103427</v>
      </c>
      <c r="P220" s="3">
        <f>VLOOKUP(Table2[[#This Row],[State]],State!A:G,7,FALSE)</f>
        <v>55</v>
      </c>
      <c r="Q220" s="3" t="str">
        <f>VLOOKUP(Table2[[#This Row],[State]],State!A:F,6,FALSE)</f>
        <v>Democratic</v>
      </c>
    </row>
    <row r="221" spans="1:17" ht="17" thickTop="1" thickBot="1" x14ac:dyDescent="0.25">
      <c r="A221" s="7" t="s">
        <v>321</v>
      </c>
      <c r="B221" s="3" t="s">
        <v>219</v>
      </c>
      <c r="C221" s="3" t="s">
        <v>590</v>
      </c>
      <c r="D221" s="12">
        <v>318001</v>
      </c>
      <c r="E221" s="12">
        <v>269660</v>
      </c>
      <c r="F221" s="6">
        <v>2024</v>
      </c>
      <c r="G221" s="18">
        <f>preds!$D221+preds!$E221</f>
        <v>587661</v>
      </c>
      <c r="H221" s="12">
        <f>ABS(preds!$D221-preds!$E221)</f>
        <v>48341</v>
      </c>
      <c r="I221" s="24">
        <f>Table2[[#This Row],[margin]]/Table2[[#This Row],[dem_gop_total]]</f>
        <v>8.2260010448200582E-2</v>
      </c>
      <c r="J221" s="24">
        <f>Table2[[#This Row],[dem_votes]]/Table2[[#This Row],[dem_gop_total]]</f>
        <v>0.54113000522410026</v>
      </c>
      <c r="K221" s="24">
        <f>Table2[[#This Row],[gop_votes]]/Table2[[#This Row],[dem_gop_total]]</f>
        <v>0.45886999477589974</v>
      </c>
      <c r="L221" s="3">
        <v>-121.380861</v>
      </c>
      <c r="M221" s="3">
        <v>38.568950000000001</v>
      </c>
      <c r="N221" s="3">
        <v>-120.85791424137891</v>
      </c>
      <c r="O221" s="3">
        <v>37.821319793103427</v>
      </c>
      <c r="P221" s="3">
        <f>VLOOKUP(Table2[[#This Row],[State]],State!A:G,7,FALSE)</f>
        <v>55</v>
      </c>
      <c r="Q221" s="3" t="str">
        <f>VLOOKUP(Table2[[#This Row],[State]],State!A:F,6,FALSE)</f>
        <v>Democratic</v>
      </c>
    </row>
    <row r="222" spans="1:17" ht="17" thickTop="1" thickBot="1" x14ac:dyDescent="0.25">
      <c r="A222" s="8" t="s">
        <v>321</v>
      </c>
      <c r="B222" s="9" t="s">
        <v>220</v>
      </c>
      <c r="C222" s="9" t="s">
        <v>591</v>
      </c>
      <c r="D222" s="13">
        <v>12730</v>
      </c>
      <c r="E222" s="13">
        <v>7439</v>
      </c>
      <c r="F222" s="6">
        <v>2024</v>
      </c>
      <c r="G222" s="18">
        <f>preds!$D222+preds!$E222</f>
        <v>20169</v>
      </c>
      <c r="H222" s="12">
        <f>ABS(preds!$D222-preds!$E222)</f>
        <v>5291</v>
      </c>
      <c r="I222" s="24">
        <f>Table2[[#This Row],[margin]]/Table2[[#This Row],[dem_gop_total]]</f>
        <v>0.26233328375229314</v>
      </c>
      <c r="J222" s="24">
        <f>Table2[[#This Row],[dem_votes]]/Table2[[#This Row],[dem_gop_total]]</f>
        <v>0.63116664187614657</v>
      </c>
      <c r="K222" s="24">
        <f>Table2[[#This Row],[gop_votes]]/Table2[[#This Row],[dem_gop_total]]</f>
        <v>0.36883335812385343</v>
      </c>
      <c r="L222" s="3">
        <v>-121.403859</v>
      </c>
      <c r="M222" s="3">
        <v>36.843404</v>
      </c>
      <c r="N222" s="3">
        <v>-120.85791424137891</v>
      </c>
      <c r="O222" s="3">
        <v>37.821319793103427</v>
      </c>
      <c r="P222" s="3">
        <f>VLOOKUP(Table2[[#This Row],[State]],State!A:G,7,FALSE)</f>
        <v>55</v>
      </c>
      <c r="Q222" s="3" t="str">
        <f>VLOOKUP(Table2[[#This Row],[State]],State!A:F,6,FALSE)</f>
        <v>Democratic</v>
      </c>
    </row>
    <row r="223" spans="1:17" ht="17" thickTop="1" thickBot="1" x14ac:dyDescent="0.25">
      <c r="A223" s="7" t="s">
        <v>321</v>
      </c>
      <c r="B223" s="3" t="s">
        <v>221</v>
      </c>
      <c r="C223" s="3" t="s">
        <v>592</v>
      </c>
      <c r="D223" s="12">
        <v>392554</v>
      </c>
      <c r="E223" s="12">
        <v>348869</v>
      </c>
      <c r="F223" s="6">
        <v>2024</v>
      </c>
      <c r="G223" s="18">
        <f>preds!$D223+preds!$E223</f>
        <v>741423</v>
      </c>
      <c r="H223" s="12">
        <f>ABS(preds!$D223-preds!$E223)</f>
        <v>43685</v>
      </c>
      <c r="I223" s="24">
        <f>Table2[[#This Row],[margin]]/Table2[[#This Row],[dem_gop_total]]</f>
        <v>5.8920481290707191E-2</v>
      </c>
      <c r="J223" s="24">
        <f>Table2[[#This Row],[dem_votes]]/Table2[[#This Row],[dem_gop_total]]</f>
        <v>0.52946024064535357</v>
      </c>
      <c r="K223" s="24">
        <f>Table2[[#This Row],[gop_votes]]/Table2[[#This Row],[dem_gop_total]]</f>
        <v>0.47053975935464643</v>
      </c>
      <c r="L223" s="3">
        <v>-117.357474</v>
      </c>
      <c r="M223" s="3">
        <v>34.190247999999997</v>
      </c>
      <c r="N223" s="3">
        <v>-120.85791424137891</v>
      </c>
      <c r="O223" s="3">
        <v>37.821319793103427</v>
      </c>
      <c r="P223" s="3">
        <f>VLOOKUP(Table2[[#This Row],[State]],State!A:G,7,FALSE)</f>
        <v>55</v>
      </c>
      <c r="Q223" s="3" t="str">
        <f>VLOOKUP(Table2[[#This Row],[State]],State!A:F,6,FALSE)</f>
        <v>Democratic</v>
      </c>
    </row>
    <row r="224" spans="1:17" ht="17" thickTop="1" thickBot="1" x14ac:dyDescent="0.25">
      <c r="A224" s="8" t="s">
        <v>321</v>
      </c>
      <c r="B224" s="9" t="s">
        <v>222</v>
      </c>
      <c r="C224" s="9" t="s">
        <v>593</v>
      </c>
      <c r="D224" s="13">
        <v>705259</v>
      </c>
      <c r="E224" s="13">
        <v>546041</v>
      </c>
      <c r="F224" s="6">
        <v>2024</v>
      </c>
      <c r="G224" s="18">
        <f>preds!$D224+preds!$E224</f>
        <v>1251300</v>
      </c>
      <c r="H224" s="12">
        <f>ABS(preds!$D224-preds!$E224)</f>
        <v>159218</v>
      </c>
      <c r="I224" s="24">
        <f>Table2[[#This Row],[margin]]/Table2[[#This Row],[dem_gop_total]]</f>
        <v>0.12724206824902101</v>
      </c>
      <c r="J224" s="24">
        <f>Table2[[#This Row],[dem_votes]]/Table2[[#This Row],[dem_gop_total]]</f>
        <v>0.56362103412451048</v>
      </c>
      <c r="K224" s="24">
        <f>Table2[[#This Row],[gop_votes]]/Table2[[#This Row],[dem_gop_total]]</f>
        <v>0.43637896587548947</v>
      </c>
      <c r="L224" s="3">
        <v>-117.112994</v>
      </c>
      <c r="M224" s="3">
        <v>32.88326</v>
      </c>
      <c r="N224" s="3">
        <v>-120.85791424137891</v>
      </c>
      <c r="O224" s="3">
        <v>37.821319793103427</v>
      </c>
      <c r="P224" s="3">
        <f>VLOOKUP(Table2[[#This Row],[State]],State!A:G,7,FALSE)</f>
        <v>55</v>
      </c>
      <c r="Q224" s="3" t="str">
        <f>VLOOKUP(Table2[[#This Row],[State]],State!A:F,6,FALSE)</f>
        <v>Democratic</v>
      </c>
    </row>
    <row r="225" spans="1:17" ht="17" thickTop="1" thickBot="1" x14ac:dyDescent="0.25">
      <c r="A225" s="7" t="s">
        <v>321</v>
      </c>
      <c r="B225" s="3" t="s">
        <v>223</v>
      </c>
      <c r="C225" s="3" t="s">
        <v>594</v>
      </c>
      <c r="D225" s="12">
        <v>319289</v>
      </c>
      <c r="E225" s="12">
        <v>79364</v>
      </c>
      <c r="F225" s="6">
        <v>2024</v>
      </c>
      <c r="G225" s="18">
        <f>preds!$D225+preds!$E225</f>
        <v>398653</v>
      </c>
      <c r="H225" s="12">
        <f>ABS(preds!$D225-preds!$E225)</f>
        <v>239925</v>
      </c>
      <c r="I225" s="24">
        <f>Table2[[#This Row],[margin]]/Table2[[#This Row],[dem_gop_total]]</f>
        <v>0.60183919348405757</v>
      </c>
      <c r="J225" s="24">
        <f>Table2[[#This Row],[dem_votes]]/Table2[[#This Row],[dem_gop_total]]</f>
        <v>0.80091959674202873</v>
      </c>
      <c r="K225" s="24">
        <f>Table2[[#This Row],[gop_votes]]/Table2[[#This Row],[dem_gop_total]]</f>
        <v>0.19908040325797122</v>
      </c>
      <c r="L225" s="3">
        <v>-122.438323</v>
      </c>
      <c r="M225" s="3">
        <v>37.759597999999997</v>
      </c>
      <c r="N225" s="3">
        <v>-120.85791424137891</v>
      </c>
      <c r="O225" s="3">
        <v>37.821319793103427</v>
      </c>
      <c r="P225" s="3">
        <f>VLOOKUP(Table2[[#This Row],[State]],State!A:G,7,FALSE)</f>
        <v>55</v>
      </c>
      <c r="Q225" s="3" t="str">
        <f>VLOOKUP(Table2[[#This Row],[State]],State!A:F,6,FALSE)</f>
        <v>Democratic</v>
      </c>
    </row>
    <row r="226" spans="1:17" ht="17" thickTop="1" thickBot="1" x14ac:dyDescent="0.25">
      <c r="A226" s="8" t="s">
        <v>321</v>
      </c>
      <c r="B226" s="9" t="s">
        <v>224</v>
      </c>
      <c r="C226" s="9" t="s">
        <v>595</v>
      </c>
      <c r="D226" s="13">
        <v>145937</v>
      </c>
      <c r="E226" s="13">
        <v>114384</v>
      </c>
      <c r="F226" s="6">
        <v>2024</v>
      </c>
      <c r="G226" s="18">
        <f>preds!$D226+preds!$E226</f>
        <v>260321</v>
      </c>
      <c r="H226" s="12">
        <f>ABS(preds!$D226-preds!$E226)</f>
        <v>31553</v>
      </c>
      <c r="I226" s="24">
        <f>Table2[[#This Row],[margin]]/Table2[[#This Row],[dem_gop_total]]</f>
        <v>0.12120804698814157</v>
      </c>
      <c r="J226" s="24">
        <f>Table2[[#This Row],[dem_votes]]/Table2[[#This Row],[dem_gop_total]]</f>
        <v>0.56060402349407079</v>
      </c>
      <c r="K226" s="24">
        <f>Table2[[#This Row],[gop_votes]]/Table2[[#This Row],[dem_gop_total]]</f>
        <v>0.43939597650592921</v>
      </c>
      <c r="L226" s="3">
        <v>-121.298108</v>
      </c>
      <c r="M226" s="3">
        <v>37.931804</v>
      </c>
      <c r="N226" s="3">
        <v>-120.85791424137891</v>
      </c>
      <c r="O226" s="3">
        <v>37.821319793103427</v>
      </c>
      <c r="P226" s="3">
        <f>VLOOKUP(Table2[[#This Row],[State]],State!A:G,7,FALSE)</f>
        <v>55</v>
      </c>
      <c r="Q226" s="3" t="str">
        <f>VLOOKUP(Table2[[#This Row],[State]],State!A:F,6,FALSE)</f>
        <v>Democratic</v>
      </c>
    </row>
    <row r="227" spans="1:17" ht="17" thickTop="1" thickBot="1" x14ac:dyDescent="0.25">
      <c r="A227" s="7" t="s">
        <v>321</v>
      </c>
      <c r="B227" s="3" t="s">
        <v>225</v>
      </c>
      <c r="C227" s="3" t="s">
        <v>596</v>
      </c>
      <c r="D227" s="12">
        <v>80332</v>
      </c>
      <c r="E227" s="12">
        <v>65368</v>
      </c>
      <c r="F227" s="6">
        <v>2024</v>
      </c>
      <c r="G227" s="18">
        <f>preds!$D227+preds!$E227</f>
        <v>145700</v>
      </c>
      <c r="H227" s="12">
        <f>ABS(preds!$D227-preds!$E227)</f>
        <v>14964</v>
      </c>
      <c r="I227" s="24">
        <f>Table2[[#This Row],[margin]]/Table2[[#This Row],[dem_gop_total]]</f>
        <v>0.10270418668496911</v>
      </c>
      <c r="J227" s="24">
        <f>Table2[[#This Row],[dem_votes]]/Table2[[#This Row],[dem_gop_total]]</f>
        <v>0.55135209334248458</v>
      </c>
      <c r="K227" s="24">
        <f>Table2[[#This Row],[gop_votes]]/Table2[[#This Row],[dem_gop_total]]</f>
        <v>0.44864790665751542</v>
      </c>
      <c r="L227" s="3">
        <v>-120.667689</v>
      </c>
      <c r="M227" s="3">
        <v>35.342390999999999</v>
      </c>
      <c r="N227" s="3">
        <v>-120.85791424137891</v>
      </c>
      <c r="O227" s="3">
        <v>37.821319793103427</v>
      </c>
      <c r="P227" s="3">
        <f>VLOOKUP(Table2[[#This Row],[State]],State!A:G,7,FALSE)</f>
        <v>55</v>
      </c>
      <c r="Q227" s="3" t="str">
        <f>VLOOKUP(Table2[[#This Row],[State]],State!A:F,6,FALSE)</f>
        <v>Democratic</v>
      </c>
    </row>
    <row r="228" spans="1:17" ht="17" thickTop="1" thickBot="1" x14ac:dyDescent="0.25">
      <c r="A228" s="8" t="s">
        <v>321</v>
      </c>
      <c r="B228" s="9" t="s">
        <v>226</v>
      </c>
      <c r="C228" s="9" t="s">
        <v>597</v>
      </c>
      <c r="D228" s="13">
        <v>268938</v>
      </c>
      <c r="E228" s="13">
        <v>104964</v>
      </c>
      <c r="F228" s="6">
        <v>2024</v>
      </c>
      <c r="G228" s="18">
        <f>preds!$D228+preds!$E228</f>
        <v>373902</v>
      </c>
      <c r="H228" s="12">
        <f>ABS(preds!$D228-preds!$E228)</f>
        <v>163974</v>
      </c>
      <c r="I228" s="24">
        <f>Table2[[#This Row],[margin]]/Table2[[#This Row],[dem_gop_total]]</f>
        <v>0.43854806874528618</v>
      </c>
      <c r="J228" s="24">
        <f>Table2[[#This Row],[dem_votes]]/Table2[[#This Row],[dem_gop_total]]</f>
        <v>0.71927403437264315</v>
      </c>
      <c r="K228" s="24">
        <f>Table2[[#This Row],[gop_votes]]/Table2[[#This Row],[dem_gop_total]]</f>
        <v>0.28072596562735691</v>
      </c>
      <c r="L228" s="3">
        <v>-122.34099099999899</v>
      </c>
      <c r="M228" s="3">
        <v>37.563949999999998</v>
      </c>
      <c r="N228" s="3">
        <v>-120.85791424137891</v>
      </c>
      <c r="O228" s="3">
        <v>37.821319793103427</v>
      </c>
      <c r="P228" s="3">
        <f>VLOOKUP(Table2[[#This Row],[State]],State!A:G,7,FALSE)</f>
        <v>55</v>
      </c>
      <c r="Q228" s="3" t="str">
        <f>VLOOKUP(Table2[[#This Row],[State]],State!A:F,6,FALSE)</f>
        <v>Democratic</v>
      </c>
    </row>
    <row r="229" spans="1:17" ht="17" thickTop="1" thickBot="1" x14ac:dyDescent="0.25">
      <c r="A229" s="7" t="s">
        <v>321</v>
      </c>
      <c r="B229" s="3" t="s">
        <v>227</v>
      </c>
      <c r="C229" s="3" t="s">
        <v>598</v>
      </c>
      <c r="D229" s="12">
        <v>112444</v>
      </c>
      <c r="E229" s="12">
        <v>71581</v>
      </c>
      <c r="F229" s="6">
        <v>2024</v>
      </c>
      <c r="G229" s="18">
        <f>preds!$D229+preds!$E229</f>
        <v>184025</v>
      </c>
      <c r="H229" s="12">
        <f>ABS(preds!$D229-preds!$E229)</f>
        <v>40863</v>
      </c>
      <c r="I229" s="24">
        <f>Table2[[#This Row],[margin]]/Table2[[#This Row],[dem_gop_total]]</f>
        <v>0.2220513517185165</v>
      </c>
      <c r="J229" s="24">
        <f>Table2[[#This Row],[dem_votes]]/Table2[[#This Row],[dem_gop_total]]</f>
        <v>0.61102567585925827</v>
      </c>
      <c r="K229" s="24">
        <f>Table2[[#This Row],[gop_votes]]/Table2[[#This Row],[dem_gop_total]]</f>
        <v>0.38897432414074173</v>
      </c>
      <c r="L229" s="3">
        <v>-120.092602</v>
      </c>
      <c r="M229" s="3">
        <v>34.639262000000002</v>
      </c>
      <c r="N229" s="3">
        <v>-120.85791424137891</v>
      </c>
      <c r="O229" s="3">
        <v>37.821319793103427</v>
      </c>
      <c r="P229" s="3">
        <f>VLOOKUP(Table2[[#This Row],[State]],State!A:G,7,FALSE)</f>
        <v>55</v>
      </c>
      <c r="Q229" s="3" t="str">
        <f>VLOOKUP(Table2[[#This Row],[State]],State!A:F,6,FALSE)</f>
        <v>Democratic</v>
      </c>
    </row>
    <row r="230" spans="1:17" ht="17" thickTop="1" thickBot="1" x14ac:dyDescent="0.25">
      <c r="A230" s="8" t="s">
        <v>321</v>
      </c>
      <c r="B230" s="9" t="s">
        <v>228</v>
      </c>
      <c r="C230" s="9" t="s">
        <v>599</v>
      </c>
      <c r="D230" s="13">
        <v>632322</v>
      </c>
      <c r="E230" s="13">
        <v>248703</v>
      </c>
      <c r="F230" s="6">
        <v>2024</v>
      </c>
      <c r="G230" s="18">
        <f>preds!$D230+preds!$E230</f>
        <v>881025</v>
      </c>
      <c r="H230" s="12">
        <f>ABS(preds!$D230-preds!$E230)</f>
        <v>383619</v>
      </c>
      <c r="I230" s="24">
        <f>Table2[[#This Row],[margin]]/Table2[[#This Row],[dem_gop_total]]</f>
        <v>0.43542351238614113</v>
      </c>
      <c r="J230" s="24">
        <f>Table2[[#This Row],[dem_votes]]/Table2[[#This Row],[dem_gop_total]]</f>
        <v>0.71771175619307059</v>
      </c>
      <c r="K230" s="24">
        <f>Table2[[#This Row],[gop_votes]]/Table2[[#This Row],[dem_gop_total]]</f>
        <v>0.28228824380692941</v>
      </c>
      <c r="L230" s="3">
        <v>-121.910421</v>
      </c>
      <c r="M230" s="3">
        <v>37.315104999999903</v>
      </c>
      <c r="N230" s="3">
        <v>-120.85791424137891</v>
      </c>
      <c r="O230" s="3">
        <v>37.821319793103427</v>
      </c>
      <c r="P230" s="3">
        <f>VLOOKUP(Table2[[#This Row],[State]],State!A:G,7,FALSE)</f>
        <v>55</v>
      </c>
      <c r="Q230" s="3" t="str">
        <f>VLOOKUP(Table2[[#This Row],[State]],State!A:F,6,FALSE)</f>
        <v>Democratic</v>
      </c>
    </row>
    <row r="231" spans="1:17" ht="17" thickTop="1" thickBot="1" x14ac:dyDescent="0.25">
      <c r="A231" s="7" t="s">
        <v>321</v>
      </c>
      <c r="B231" s="3" t="s">
        <v>229</v>
      </c>
      <c r="C231" s="3" t="s">
        <v>498</v>
      </c>
      <c r="D231" s="12">
        <v>115783</v>
      </c>
      <c r="E231" s="12">
        <v>31092</v>
      </c>
      <c r="F231" s="6">
        <v>2024</v>
      </c>
      <c r="G231" s="18">
        <f>preds!$D231+preds!$E231</f>
        <v>146875</v>
      </c>
      <c r="H231" s="12">
        <f>ABS(preds!$D231-preds!$E231)</f>
        <v>84691</v>
      </c>
      <c r="I231" s="24">
        <f>Table2[[#This Row],[margin]]/Table2[[#This Row],[dem_gop_total]]</f>
        <v>0.57661957446808509</v>
      </c>
      <c r="J231" s="24">
        <f>Table2[[#This Row],[dem_votes]]/Table2[[#This Row],[dem_gop_total]]</f>
        <v>0.78830978723404255</v>
      </c>
      <c r="K231" s="24">
        <f>Table2[[#This Row],[gop_votes]]/Table2[[#This Row],[dem_gop_total]]</f>
        <v>0.21169021276595745</v>
      </c>
      <c r="L231" s="3">
        <v>-121.936728</v>
      </c>
      <c r="M231" s="3">
        <v>36.985171000000001</v>
      </c>
      <c r="N231" s="3">
        <v>-120.85791424137891</v>
      </c>
      <c r="O231" s="3">
        <v>37.821319793103427</v>
      </c>
      <c r="P231" s="3">
        <f>VLOOKUP(Table2[[#This Row],[State]],State!A:G,7,FALSE)</f>
        <v>55</v>
      </c>
      <c r="Q231" s="3" t="str">
        <f>VLOOKUP(Table2[[#This Row],[State]],State!A:F,6,FALSE)</f>
        <v>Democratic</v>
      </c>
    </row>
    <row r="232" spans="1:17" ht="17" thickTop="1" thickBot="1" x14ac:dyDescent="0.25">
      <c r="A232" s="8" t="s">
        <v>321</v>
      </c>
      <c r="B232" s="9" t="s">
        <v>230</v>
      </c>
      <c r="C232" s="9" t="s">
        <v>600</v>
      </c>
      <c r="D232" s="13">
        <v>24428</v>
      </c>
      <c r="E232" s="13">
        <v>64493</v>
      </c>
      <c r="F232" s="6">
        <v>2024</v>
      </c>
      <c r="G232" s="18">
        <f>preds!$D232+preds!$E232</f>
        <v>88921</v>
      </c>
      <c r="H232" s="12">
        <f>ABS(preds!$D232-preds!$E232)</f>
        <v>40065</v>
      </c>
      <c r="I232" s="24">
        <f>Table2[[#This Row],[margin]]/Table2[[#This Row],[dem_gop_total]]</f>
        <v>0.45056848213582845</v>
      </c>
      <c r="J232" s="24">
        <f>Table2[[#This Row],[dem_votes]]/Table2[[#This Row],[dem_gop_total]]</f>
        <v>0.27471575893208577</v>
      </c>
      <c r="K232" s="24">
        <f>Table2[[#This Row],[gop_votes]]/Table2[[#This Row],[dem_gop_total]]</f>
        <v>0.72528424106791423</v>
      </c>
      <c r="L232" s="3">
        <v>-122.299961</v>
      </c>
      <c r="M232" s="3">
        <v>40.580269000000001</v>
      </c>
      <c r="N232" s="3">
        <v>-120.85791424137891</v>
      </c>
      <c r="O232" s="3">
        <v>37.821319793103427</v>
      </c>
      <c r="P232" s="3">
        <f>VLOOKUP(Table2[[#This Row],[State]],State!A:G,7,FALSE)</f>
        <v>55</v>
      </c>
      <c r="Q232" s="3" t="str">
        <f>VLOOKUP(Table2[[#This Row],[State]],State!A:F,6,FALSE)</f>
        <v>Democratic</v>
      </c>
    </row>
    <row r="233" spans="1:17" ht="17" thickTop="1" thickBot="1" x14ac:dyDescent="0.25">
      <c r="A233" s="7" t="s">
        <v>321</v>
      </c>
      <c r="B233" s="3" t="s">
        <v>231</v>
      </c>
      <c r="C233" s="3" t="s">
        <v>601</v>
      </c>
      <c r="D233" s="12">
        <v>708</v>
      </c>
      <c r="E233" s="12">
        <v>1131</v>
      </c>
      <c r="F233" s="6">
        <v>2024</v>
      </c>
      <c r="G233" s="18">
        <f>preds!$D233+preds!$E233</f>
        <v>1839</v>
      </c>
      <c r="H233" s="12">
        <f>ABS(preds!$D233-preds!$E233)</f>
        <v>423</v>
      </c>
      <c r="I233" s="24">
        <f>Table2[[#This Row],[margin]]/Table2[[#This Row],[dem_gop_total]]</f>
        <v>0.23001631321370311</v>
      </c>
      <c r="J233" s="24">
        <f>Table2[[#This Row],[dem_votes]]/Table2[[#This Row],[dem_gop_total]]</f>
        <v>0.38499184339314846</v>
      </c>
      <c r="K233" s="24">
        <f>Table2[[#This Row],[gop_votes]]/Table2[[#This Row],[dem_gop_total]]</f>
        <v>0.6150081566068516</v>
      </c>
      <c r="L233" s="3">
        <v>-120.414236</v>
      </c>
      <c r="M233" s="3">
        <v>39.612588000000002</v>
      </c>
      <c r="N233" s="3">
        <v>-120.85791424137891</v>
      </c>
      <c r="O233" s="3">
        <v>37.821319793103427</v>
      </c>
      <c r="P233" s="3">
        <f>VLOOKUP(Table2[[#This Row],[State]],State!A:G,7,FALSE)</f>
        <v>55</v>
      </c>
      <c r="Q233" s="3" t="str">
        <f>VLOOKUP(Table2[[#This Row],[State]],State!A:F,6,FALSE)</f>
        <v>Democratic</v>
      </c>
    </row>
    <row r="234" spans="1:17" ht="17" thickTop="1" thickBot="1" x14ac:dyDescent="0.25">
      <c r="A234" s="8" t="s">
        <v>321</v>
      </c>
      <c r="B234" s="9" t="s">
        <v>232</v>
      </c>
      <c r="C234" s="9" t="s">
        <v>602</v>
      </c>
      <c r="D234" s="13">
        <v>6764</v>
      </c>
      <c r="E234" s="13">
        <v>13963</v>
      </c>
      <c r="F234" s="6">
        <v>2024</v>
      </c>
      <c r="G234" s="18">
        <f>preds!$D234+preds!$E234</f>
        <v>20727</v>
      </c>
      <c r="H234" s="12">
        <f>ABS(preds!$D234-preds!$E234)</f>
        <v>7199</v>
      </c>
      <c r="I234" s="24">
        <f>Table2[[#This Row],[margin]]/Table2[[#This Row],[dem_gop_total]]</f>
        <v>0.34732474550103731</v>
      </c>
      <c r="J234" s="24">
        <f>Table2[[#This Row],[dem_votes]]/Table2[[#This Row],[dem_gop_total]]</f>
        <v>0.32633762724948134</v>
      </c>
      <c r="K234" s="24">
        <f>Table2[[#This Row],[gop_votes]]/Table2[[#This Row],[dem_gop_total]]</f>
        <v>0.67366237275051866</v>
      </c>
      <c r="L234" s="3">
        <v>-122.489833</v>
      </c>
      <c r="M234" s="3">
        <v>41.576203</v>
      </c>
      <c r="N234" s="3">
        <v>-120.85791424137891</v>
      </c>
      <c r="O234" s="3">
        <v>37.821319793103427</v>
      </c>
      <c r="P234" s="3">
        <f>VLOOKUP(Table2[[#This Row],[State]],State!A:G,7,FALSE)</f>
        <v>55</v>
      </c>
      <c r="Q234" s="3" t="str">
        <f>VLOOKUP(Table2[[#This Row],[State]],State!A:F,6,FALSE)</f>
        <v>Democratic</v>
      </c>
    </row>
    <row r="235" spans="1:17" ht="17" thickTop="1" thickBot="1" x14ac:dyDescent="0.25">
      <c r="A235" s="7" t="s">
        <v>321</v>
      </c>
      <c r="B235" s="3" t="s">
        <v>233</v>
      </c>
      <c r="C235" s="3" t="s">
        <v>603</v>
      </c>
      <c r="D235" s="12">
        <v>144121</v>
      </c>
      <c r="E235" s="12">
        <v>69527</v>
      </c>
      <c r="F235" s="6">
        <v>2024</v>
      </c>
      <c r="G235" s="18">
        <f>preds!$D235+preds!$E235</f>
        <v>213648</v>
      </c>
      <c r="H235" s="12">
        <f>ABS(preds!$D235-preds!$E235)</f>
        <v>74594</v>
      </c>
      <c r="I235" s="24">
        <f>Table2[[#This Row],[margin]]/Table2[[#This Row],[dem_gop_total]]</f>
        <v>0.34914438702913203</v>
      </c>
      <c r="J235" s="24">
        <f>Table2[[#This Row],[dem_votes]]/Table2[[#This Row],[dem_gop_total]]</f>
        <v>0.67457219351456599</v>
      </c>
      <c r="K235" s="24">
        <f>Table2[[#This Row],[gop_votes]]/Table2[[#This Row],[dem_gop_total]]</f>
        <v>0.32542780648543401</v>
      </c>
      <c r="L235" s="3">
        <v>-122.06932399999999</v>
      </c>
      <c r="M235" s="3">
        <v>38.235582000000001</v>
      </c>
      <c r="N235" s="3">
        <v>-120.85791424137891</v>
      </c>
      <c r="O235" s="3">
        <v>37.821319793103427</v>
      </c>
      <c r="P235" s="3">
        <f>VLOOKUP(Table2[[#This Row],[State]],State!A:G,7,FALSE)</f>
        <v>55</v>
      </c>
      <c r="Q235" s="3" t="str">
        <f>VLOOKUP(Table2[[#This Row],[State]],State!A:F,6,FALSE)</f>
        <v>Democratic</v>
      </c>
    </row>
    <row r="236" spans="1:17" ht="17" thickTop="1" thickBot="1" x14ac:dyDescent="0.25">
      <c r="A236" s="8" t="s">
        <v>321</v>
      </c>
      <c r="B236" s="9" t="s">
        <v>234</v>
      </c>
      <c r="C236" s="9" t="s">
        <v>604</v>
      </c>
      <c r="D236" s="13">
        <v>222623</v>
      </c>
      <c r="E236" s="13">
        <v>65249</v>
      </c>
      <c r="F236" s="6">
        <v>2024</v>
      </c>
      <c r="G236" s="18">
        <f>preds!$D236+preds!$E236</f>
        <v>287872</v>
      </c>
      <c r="H236" s="12">
        <f>ABS(preds!$D236-preds!$E236)</f>
        <v>157374</v>
      </c>
      <c r="I236" s="24">
        <f>Table2[[#This Row],[margin]]/Table2[[#This Row],[dem_gop_total]]</f>
        <v>0.54668046909737666</v>
      </c>
      <c r="J236" s="24">
        <f>Table2[[#This Row],[dem_votes]]/Table2[[#This Row],[dem_gop_total]]</f>
        <v>0.77334023454868828</v>
      </c>
      <c r="K236" s="24">
        <f>Table2[[#This Row],[gop_votes]]/Table2[[#This Row],[dem_gop_total]]</f>
        <v>0.2266597654513117</v>
      </c>
      <c r="L236" s="3">
        <v>-122.720522</v>
      </c>
      <c r="M236" s="3">
        <v>38.414079999999998</v>
      </c>
      <c r="N236" s="3">
        <v>-120.85791424137891</v>
      </c>
      <c r="O236" s="3">
        <v>37.821319793103427</v>
      </c>
      <c r="P236" s="3">
        <f>VLOOKUP(Table2[[#This Row],[State]],State!A:G,7,FALSE)</f>
        <v>55</v>
      </c>
      <c r="Q236" s="3" t="str">
        <f>VLOOKUP(Table2[[#This Row],[State]],State!A:F,6,FALSE)</f>
        <v>Democratic</v>
      </c>
    </row>
    <row r="237" spans="1:17" ht="17" thickTop="1" thickBot="1" x14ac:dyDescent="0.25">
      <c r="A237" s="7" t="s">
        <v>321</v>
      </c>
      <c r="B237" s="3" t="s">
        <v>235</v>
      </c>
      <c r="C237" s="3" t="s">
        <v>605</v>
      </c>
      <c r="D237" s="12">
        <v>112651</v>
      </c>
      <c r="E237" s="12">
        <v>81632</v>
      </c>
      <c r="F237" s="6">
        <v>2024</v>
      </c>
      <c r="G237" s="18">
        <f>preds!$D237+preds!$E237</f>
        <v>194283</v>
      </c>
      <c r="H237" s="12">
        <f>ABS(preds!$D237-preds!$E237)</f>
        <v>31019</v>
      </c>
      <c r="I237" s="24">
        <f>Table2[[#This Row],[margin]]/Table2[[#This Row],[dem_gop_total]]</f>
        <v>0.1596588481750848</v>
      </c>
      <c r="J237" s="24">
        <f>Table2[[#This Row],[dem_votes]]/Table2[[#This Row],[dem_gop_total]]</f>
        <v>0.57982942408754234</v>
      </c>
      <c r="K237" s="24">
        <f>Table2[[#This Row],[gop_votes]]/Table2[[#This Row],[dem_gop_total]]</f>
        <v>0.4201705759124576</v>
      </c>
      <c r="L237" s="3">
        <v>-120.95557700000001</v>
      </c>
      <c r="M237" s="3">
        <v>37.619146999999998</v>
      </c>
      <c r="N237" s="3">
        <v>-120.85791424137891</v>
      </c>
      <c r="O237" s="3">
        <v>37.821319793103427</v>
      </c>
      <c r="P237" s="3">
        <f>VLOOKUP(Table2[[#This Row],[State]],State!A:G,7,FALSE)</f>
        <v>55</v>
      </c>
      <c r="Q237" s="3" t="str">
        <f>VLOOKUP(Table2[[#This Row],[State]],State!A:F,6,FALSE)</f>
        <v>Democratic</v>
      </c>
    </row>
    <row r="238" spans="1:17" ht="17" thickTop="1" thickBot="1" x14ac:dyDescent="0.25">
      <c r="A238" s="8" t="s">
        <v>321</v>
      </c>
      <c r="B238" s="9" t="s">
        <v>236</v>
      </c>
      <c r="C238" s="9" t="s">
        <v>606</v>
      </c>
      <c r="D238" s="13">
        <v>13561</v>
      </c>
      <c r="E238" s="13">
        <v>26836</v>
      </c>
      <c r="F238" s="6">
        <v>2024</v>
      </c>
      <c r="G238" s="18">
        <f>preds!$D238+preds!$E238</f>
        <v>40397</v>
      </c>
      <c r="H238" s="12">
        <f>ABS(preds!$D238-preds!$E238)</f>
        <v>13275</v>
      </c>
      <c r="I238" s="24">
        <f>Table2[[#This Row],[margin]]/Table2[[#This Row],[dem_gop_total]]</f>
        <v>0.3286135109042751</v>
      </c>
      <c r="J238" s="24">
        <f>Table2[[#This Row],[dem_votes]]/Table2[[#This Row],[dem_gop_total]]</f>
        <v>0.33569324454786248</v>
      </c>
      <c r="K238" s="24">
        <f>Table2[[#This Row],[gop_votes]]/Table2[[#This Row],[dem_gop_total]]</f>
        <v>0.66430675545213758</v>
      </c>
      <c r="L238" s="3">
        <v>-121.64426899999999</v>
      </c>
      <c r="M238" s="3">
        <v>39.135489999999997</v>
      </c>
      <c r="N238" s="3">
        <v>-120.85791424137891</v>
      </c>
      <c r="O238" s="3">
        <v>37.821319793103427</v>
      </c>
      <c r="P238" s="3">
        <f>VLOOKUP(Table2[[#This Row],[State]],State!A:G,7,FALSE)</f>
        <v>55</v>
      </c>
      <c r="Q238" s="3" t="str">
        <f>VLOOKUP(Table2[[#This Row],[State]],State!A:F,6,FALSE)</f>
        <v>Democratic</v>
      </c>
    </row>
    <row r="239" spans="1:17" ht="17" thickTop="1" thickBot="1" x14ac:dyDescent="0.25">
      <c r="A239" s="7" t="s">
        <v>321</v>
      </c>
      <c r="B239" s="3" t="s">
        <v>237</v>
      </c>
      <c r="C239" s="3" t="s">
        <v>607</v>
      </c>
      <c r="D239" s="12">
        <v>6707</v>
      </c>
      <c r="E239" s="12">
        <v>21496</v>
      </c>
      <c r="F239" s="6">
        <v>2024</v>
      </c>
      <c r="G239" s="18">
        <f>preds!$D239+preds!$E239</f>
        <v>28203</v>
      </c>
      <c r="H239" s="12">
        <f>ABS(preds!$D239-preds!$E239)</f>
        <v>14789</v>
      </c>
      <c r="I239" s="24">
        <f>Table2[[#This Row],[margin]]/Table2[[#This Row],[dem_gop_total]]</f>
        <v>0.52437683934333224</v>
      </c>
      <c r="J239" s="24">
        <f>Table2[[#This Row],[dem_votes]]/Table2[[#This Row],[dem_gop_total]]</f>
        <v>0.23781158032833385</v>
      </c>
      <c r="K239" s="24">
        <f>Table2[[#This Row],[gop_votes]]/Table2[[#This Row],[dem_gop_total]]</f>
        <v>0.76218841967166617</v>
      </c>
      <c r="L239" s="3">
        <v>-122.218704</v>
      </c>
      <c r="M239" s="3">
        <v>40.115186999999999</v>
      </c>
      <c r="N239" s="3">
        <v>-120.85791424137891</v>
      </c>
      <c r="O239" s="3">
        <v>37.821319793103427</v>
      </c>
      <c r="P239" s="3">
        <f>VLOOKUP(Table2[[#This Row],[State]],State!A:G,7,FALSE)</f>
        <v>55</v>
      </c>
      <c r="Q239" s="3" t="str">
        <f>VLOOKUP(Table2[[#This Row],[State]],State!A:F,6,FALSE)</f>
        <v>Democratic</v>
      </c>
    </row>
    <row r="240" spans="1:17" ht="17" thickTop="1" thickBot="1" x14ac:dyDescent="0.25">
      <c r="A240" s="8" t="s">
        <v>321</v>
      </c>
      <c r="B240" s="9" t="s">
        <v>238</v>
      </c>
      <c r="C240" s="9" t="s">
        <v>608</v>
      </c>
      <c r="D240" s="13">
        <v>2612</v>
      </c>
      <c r="E240" s="13">
        <v>3157</v>
      </c>
      <c r="F240" s="6">
        <v>2024</v>
      </c>
      <c r="G240" s="18">
        <f>preds!$D240+preds!$E240</f>
        <v>5769</v>
      </c>
      <c r="H240" s="12">
        <f>ABS(preds!$D240-preds!$E240)</f>
        <v>545</v>
      </c>
      <c r="I240" s="24">
        <f>Table2[[#This Row],[margin]]/Table2[[#This Row],[dem_gop_total]]</f>
        <v>9.4470445484486049E-2</v>
      </c>
      <c r="J240" s="24">
        <f>Table2[[#This Row],[dem_votes]]/Table2[[#This Row],[dem_gop_total]]</f>
        <v>0.45276477725775699</v>
      </c>
      <c r="K240" s="24">
        <f>Table2[[#This Row],[gop_votes]]/Table2[[#This Row],[dem_gop_total]]</f>
        <v>0.54723522274224301</v>
      </c>
      <c r="L240" s="3">
        <v>-123.072357</v>
      </c>
      <c r="M240" s="3">
        <v>40.681267999999903</v>
      </c>
      <c r="N240" s="3">
        <v>-120.85791424137891</v>
      </c>
      <c r="O240" s="3">
        <v>37.821319793103427</v>
      </c>
      <c r="P240" s="3">
        <f>VLOOKUP(Table2[[#This Row],[State]],State!A:G,7,FALSE)</f>
        <v>55</v>
      </c>
      <c r="Q240" s="3" t="str">
        <f>VLOOKUP(Table2[[#This Row],[State]],State!A:F,6,FALSE)</f>
        <v>Democratic</v>
      </c>
    </row>
    <row r="241" spans="1:17" ht="17" thickTop="1" thickBot="1" x14ac:dyDescent="0.25">
      <c r="A241" s="7" t="s">
        <v>321</v>
      </c>
      <c r="B241" s="3" t="s">
        <v>239</v>
      </c>
      <c r="C241" s="3" t="s">
        <v>609</v>
      </c>
      <c r="D241" s="12">
        <v>25927</v>
      </c>
      <c r="E241" s="12">
        <v>75170</v>
      </c>
      <c r="F241" s="6">
        <v>2024</v>
      </c>
      <c r="G241" s="18">
        <f>preds!$D241+preds!$E241</f>
        <v>101097</v>
      </c>
      <c r="H241" s="12">
        <f>ABS(preds!$D241-preds!$E241)</f>
        <v>49243</v>
      </c>
      <c r="I241" s="24">
        <f>Table2[[#This Row],[margin]]/Table2[[#This Row],[dem_gop_total]]</f>
        <v>0.48708665934696382</v>
      </c>
      <c r="J241" s="24">
        <f>Table2[[#This Row],[dem_votes]]/Table2[[#This Row],[dem_gop_total]]</f>
        <v>0.25645667032651809</v>
      </c>
      <c r="K241" s="24">
        <f>Table2[[#This Row],[gop_votes]]/Table2[[#This Row],[dem_gop_total]]</f>
        <v>0.74354332967348191</v>
      </c>
      <c r="L241" s="3">
        <v>-119.231546999999</v>
      </c>
      <c r="M241" s="3">
        <v>36.251227</v>
      </c>
      <c r="N241" s="3">
        <v>-120.85791424137891</v>
      </c>
      <c r="O241" s="3">
        <v>37.821319793103427</v>
      </c>
      <c r="P241" s="3">
        <f>VLOOKUP(Table2[[#This Row],[State]],State!A:G,7,FALSE)</f>
        <v>55</v>
      </c>
      <c r="Q241" s="3" t="str">
        <f>VLOOKUP(Table2[[#This Row],[State]],State!A:F,6,FALSE)</f>
        <v>Democratic</v>
      </c>
    </row>
    <row r="242" spans="1:17" ht="17" thickTop="1" thickBot="1" x14ac:dyDescent="0.25">
      <c r="A242" s="8" t="s">
        <v>321</v>
      </c>
      <c r="B242" s="9" t="s">
        <v>240</v>
      </c>
      <c r="C242" s="9" t="s">
        <v>610</v>
      </c>
      <c r="D242" s="13">
        <v>10223</v>
      </c>
      <c r="E242" s="13">
        <v>17107</v>
      </c>
      <c r="F242" s="6">
        <v>2024</v>
      </c>
      <c r="G242" s="18">
        <f>preds!$D242+preds!$E242</f>
        <v>27330</v>
      </c>
      <c r="H242" s="12">
        <f>ABS(preds!$D242-preds!$E242)</f>
        <v>6884</v>
      </c>
      <c r="I242" s="24">
        <f>Table2[[#This Row],[margin]]/Table2[[#This Row],[dem_gop_total]]</f>
        <v>0.25188437614343212</v>
      </c>
      <c r="J242" s="24">
        <f>Table2[[#This Row],[dem_votes]]/Table2[[#This Row],[dem_gop_total]]</f>
        <v>0.37405781192828391</v>
      </c>
      <c r="K242" s="24">
        <f>Table2[[#This Row],[gop_votes]]/Table2[[#This Row],[dem_gop_total]]</f>
        <v>0.62594218807171609</v>
      </c>
      <c r="L242" s="3">
        <v>-120.32853</v>
      </c>
      <c r="M242" s="3">
        <v>37.971530999999999</v>
      </c>
      <c r="N242" s="3">
        <v>-120.85791424137891</v>
      </c>
      <c r="O242" s="3">
        <v>37.821319793103427</v>
      </c>
      <c r="P242" s="3">
        <f>VLOOKUP(Table2[[#This Row],[State]],State!A:G,7,FALSE)</f>
        <v>55</v>
      </c>
      <c r="Q242" s="3" t="str">
        <f>VLOOKUP(Table2[[#This Row],[State]],State!A:F,6,FALSE)</f>
        <v>Democratic</v>
      </c>
    </row>
    <row r="243" spans="1:17" ht="17" thickTop="1" thickBot="1" x14ac:dyDescent="0.25">
      <c r="A243" s="7" t="s">
        <v>321</v>
      </c>
      <c r="B243" s="3" t="s">
        <v>241</v>
      </c>
      <c r="C243" s="3" t="s">
        <v>611</v>
      </c>
      <c r="D243" s="12">
        <v>266271</v>
      </c>
      <c r="E243" s="12">
        <v>163941</v>
      </c>
      <c r="F243" s="6">
        <v>2024</v>
      </c>
      <c r="G243" s="18">
        <f>preds!$D243+preds!$E243</f>
        <v>430212</v>
      </c>
      <c r="H243" s="12">
        <f>ABS(preds!$D243-preds!$E243)</f>
        <v>102330</v>
      </c>
      <c r="I243" s="24">
        <f>Table2[[#This Row],[margin]]/Table2[[#This Row],[dem_gop_total]]</f>
        <v>0.23785947393378148</v>
      </c>
      <c r="J243" s="24">
        <f>Table2[[#This Row],[dem_votes]]/Table2[[#This Row],[dem_gop_total]]</f>
        <v>0.61892973696689069</v>
      </c>
      <c r="K243" s="24">
        <f>Table2[[#This Row],[gop_votes]]/Table2[[#This Row],[dem_gop_total]]</f>
        <v>0.38107026303310926</v>
      </c>
      <c r="L243" s="3">
        <v>-119.02501799999899</v>
      </c>
      <c r="M243" s="3">
        <v>34.241988999999997</v>
      </c>
      <c r="N243" s="3">
        <v>-120.85791424137891</v>
      </c>
      <c r="O243" s="3">
        <v>37.821319793103427</v>
      </c>
      <c r="P243" s="3">
        <f>VLOOKUP(Table2[[#This Row],[State]],State!A:G,7,FALSE)</f>
        <v>55</v>
      </c>
      <c r="Q243" s="3" t="str">
        <f>VLOOKUP(Table2[[#This Row],[State]],State!A:F,6,FALSE)</f>
        <v>Democratic</v>
      </c>
    </row>
    <row r="244" spans="1:17" ht="17" thickTop="1" thickBot="1" x14ac:dyDescent="0.25">
      <c r="A244" s="8" t="s">
        <v>321</v>
      </c>
      <c r="B244" s="9" t="s">
        <v>242</v>
      </c>
      <c r="C244" s="9" t="s">
        <v>612</v>
      </c>
      <c r="D244" s="13">
        <v>51853</v>
      </c>
      <c r="E244" s="13">
        <v>27951</v>
      </c>
      <c r="F244" s="6">
        <v>2024</v>
      </c>
      <c r="G244" s="18">
        <f>preds!$D244+preds!$E244</f>
        <v>79804</v>
      </c>
      <c r="H244" s="12">
        <f>ABS(preds!$D244-preds!$E244)</f>
        <v>23902</v>
      </c>
      <c r="I244" s="24">
        <f>Table2[[#This Row],[margin]]/Table2[[#This Row],[dem_gop_total]]</f>
        <v>0.29950879655155133</v>
      </c>
      <c r="J244" s="24">
        <f>Table2[[#This Row],[dem_votes]]/Table2[[#This Row],[dem_gop_total]]</f>
        <v>0.64975439827577564</v>
      </c>
      <c r="K244" s="24">
        <f>Table2[[#This Row],[gop_votes]]/Table2[[#This Row],[dem_gop_total]]</f>
        <v>0.35024560172422436</v>
      </c>
      <c r="L244" s="3">
        <v>-121.72111200000001</v>
      </c>
      <c r="M244" s="3">
        <v>38.598913000000003</v>
      </c>
      <c r="N244" s="3">
        <v>-120.85791424137891</v>
      </c>
      <c r="O244" s="3">
        <v>37.821319793103427</v>
      </c>
      <c r="P244" s="3">
        <f>VLOOKUP(Table2[[#This Row],[State]],State!A:G,7,FALSE)</f>
        <v>55</v>
      </c>
      <c r="Q244" s="3" t="str">
        <f>VLOOKUP(Table2[[#This Row],[State]],State!A:F,6,FALSE)</f>
        <v>Democratic</v>
      </c>
    </row>
    <row r="245" spans="1:17" ht="17" thickTop="1" thickBot="1" x14ac:dyDescent="0.25">
      <c r="A245" s="7" t="s">
        <v>321</v>
      </c>
      <c r="B245" s="3" t="s">
        <v>243</v>
      </c>
      <c r="C245" s="3" t="s">
        <v>613</v>
      </c>
      <c r="D245" s="12">
        <v>4721</v>
      </c>
      <c r="E245" s="12">
        <v>18990</v>
      </c>
      <c r="F245" s="6">
        <v>2024</v>
      </c>
      <c r="G245" s="18">
        <f>preds!$D245+preds!$E245</f>
        <v>23711</v>
      </c>
      <c r="H245" s="12">
        <f>ABS(preds!$D245-preds!$E245)</f>
        <v>14269</v>
      </c>
      <c r="I245" s="24">
        <f>Table2[[#This Row],[margin]]/Table2[[#This Row],[dem_gop_total]]</f>
        <v>0.60178819956981988</v>
      </c>
      <c r="J245" s="24">
        <f>Table2[[#This Row],[dem_votes]]/Table2[[#This Row],[dem_gop_total]]</f>
        <v>0.19910590021509003</v>
      </c>
      <c r="K245" s="24">
        <f>Table2[[#This Row],[gop_votes]]/Table2[[#This Row],[dem_gop_total]]</f>
        <v>0.80089409978491</v>
      </c>
      <c r="L245" s="3">
        <v>-121.506626</v>
      </c>
      <c r="M245" s="3">
        <v>39.138829999999999</v>
      </c>
      <c r="N245" s="3">
        <v>-120.85791424137891</v>
      </c>
      <c r="O245" s="3">
        <v>37.821319793103427</v>
      </c>
      <c r="P245" s="3">
        <f>VLOOKUP(Table2[[#This Row],[State]],State!A:G,7,FALSE)</f>
        <v>55</v>
      </c>
      <c r="Q245" s="3" t="str">
        <f>VLOOKUP(Table2[[#This Row],[State]],State!A:F,6,FALSE)</f>
        <v>Democratic</v>
      </c>
    </row>
    <row r="246" spans="1:17" ht="17" thickTop="1" thickBot="1" x14ac:dyDescent="0.25">
      <c r="A246" s="8" t="s">
        <v>322</v>
      </c>
      <c r="B246" s="9" t="s">
        <v>244</v>
      </c>
      <c r="C246" s="9" t="s">
        <v>614</v>
      </c>
      <c r="D246" s="13">
        <v>164582</v>
      </c>
      <c r="E246" s="13">
        <v>99266</v>
      </c>
      <c r="F246" s="6">
        <v>2024</v>
      </c>
      <c r="G246" s="18">
        <f>preds!$D246+preds!$E246</f>
        <v>263848</v>
      </c>
      <c r="H246" s="12">
        <f>ABS(preds!$D246-preds!$E246)</f>
        <v>65316</v>
      </c>
      <c r="I246" s="24">
        <f>Table2[[#This Row],[margin]]/Table2[[#This Row],[dem_gop_total]]</f>
        <v>0.24755162063005973</v>
      </c>
      <c r="J246" s="24">
        <f>Table2[[#This Row],[dem_votes]]/Table2[[#This Row],[dem_gop_total]]</f>
        <v>0.62377581031502982</v>
      </c>
      <c r="K246" s="24">
        <f>Table2[[#This Row],[gop_votes]]/Table2[[#This Row],[dem_gop_total]]</f>
        <v>0.37622418968497012</v>
      </c>
      <c r="L246" s="3">
        <v>-104.927472999999</v>
      </c>
      <c r="M246" s="3">
        <v>39.874296999999999</v>
      </c>
      <c r="N246" s="3">
        <v>-105.47657124481728</v>
      </c>
      <c r="O246" s="3">
        <v>38.935727739387985</v>
      </c>
      <c r="P246" s="3">
        <f>VLOOKUP(Table2[[#This Row],[State]],State!A:G,7,FALSE)</f>
        <v>9</v>
      </c>
      <c r="Q246" s="3" t="str">
        <f>VLOOKUP(Table2[[#This Row],[State]],State!A:F,6,FALSE)</f>
        <v>Democratic</v>
      </c>
    </row>
    <row r="247" spans="1:17" ht="17" thickTop="1" thickBot="1" x14ac:dyDescent="0.25">
      <c r="A247" s="7" t="s">
        <v>322</v>
      </c>
      <c r="B247" s="3" t="s">
        <v>245</v>
      </c>
      <c r="C247" s="3" t="s">
        <v>615</v>
      </c>
      <c r="D247" s="12">
        <v>3497</v>
      </c>
      <c r="E247" s="12">
        <v>3502</v>
      </c>
      <c r="F247" s="6">
        <v>2024</v>
      </c>
      <c r="G247" s="18">
        <f>preds!$D247+preds!$E247</f>
        <v>6999</v>
      </c>
      <c r="H247" s="12">
        <f>ABS(preds!$D247-preds!$E247)</f>
        <v>5</v>
      </c>
      <c r="I247" s="24">
        <f>Table2[[#This Row],[margin]]/Table2[[#This Row],[dem_gop_total]]</f>
        <v>7.14387769681383E-4</v>
      </c>
      <c r="J247" s="24">
        <f>Table2[[#This Row],[dem_votes]]/Table2[[#This Row],[dem_gop_total]]</f>
        <v>0.49964280611515932</v>
      </c>
      <c r="K247" s="24">
        <f>Table2[[#This Row],[gop_votes]]/Table2[[#This Row],[dem_gop_total]]</f>
        <v>0.50035719388484068</v>
      </c>
      <c r="L247" s="3">
        <v>-105.877245</v>
      </c>
      <c r="M247" s="3">
        <v>37.483069</v>
      </c>
      <c r="N247" s="3">
        <v>-105.47657124481728</v>
      </c>
      <c r="O247" s="3">
        <v>38.935727739387985</v>
      </c>
      <c r="P247" s="3">
        <f>VLOOKUP(Table2[[#This Row],[State]],State!A:G,7,FALSE)</f>
        <v>9</v>
      </c>
      <c r="Q247" s="3" t="str">
        <f>VLOOKUP(Table2[[#This Row],[State]],State!A:F,6,FALSE)</f>
        <v>Democratic</v>
      </c>
    </row>
    <row r="248" spans="1:17" ht="17" thickTop="1" thickBot="1" x14ac:dyDescent="0.25">
      <c r="A248" s="8" t="s">
        <v>322</v>
      </c>
      <c r="B248" s="9" t="s">
        <v>246</v>
      </c>
      <c r="C248" s="9" t="s">
        <v>616</v>
      </c>
      <c r="D248" s="13">
        <v>233131</v>
      </c>
      <c r="E248" s="13">
        <v>130962</v>
      </c>
      <c r="F248" s="6">
        <v>2024</v>
      </c>
      <c r="G248" s="18">
        <f>preds!$D248+preds!$E248</f>
        <v>364093</v>
      </c>
      <c r="H248" s="12">
        <f>ABS(preds!$D248-preds!$E248)</f>
        <v>102169</v>
      </c>
      <c r="I248" s="24">
        <f>Table2[[#This Row],[margin]]/Table2[[#This Row],[dem_gop_total]]</f>
        <v>0.28061237101509778</v>
      </c>
      <c r="J248" s="24">
        <f>Table2[[#This Row],[dem_votes]]/Table2[[#This Row],[dem_gop_total]]</f>
        <v>0.64030618550754892</v>
      </c>
      <c r="K248" s="24">
        <f>Table2[[#This Row],[gop_votes]]/Table2[[#This Row],[dem_gop_total]]</f>
        <v>0.35969381449245108</v>
      </c>
      <c r="L248" s="3">
        <v>-104.845968</v>
      </c>
      <c r="M248" s="3">
        <v>39.647528000000001</v>
      </c>
      <c r="N248" s="3">
        <v>-105.47657124481728</v>
      </c>
      <c r="O248" s="3">
        <v>38.935727739387985</v>
      </c>
      <c r="P248" s="3">
        <f>VLOOKUP(Table2[[#This Row],[State]],State!A:G,7,FALSE)</f>
        <v>9</v>
      </c>
      <c r="Q248" s="3" t="str">
        <f>VLOOKUP(Table2[[#This Row],[State]],State!A:F,6,FALSE)</f>
        <v>Democratic</v>
      </c>
    </row>
    <row r="249" spans="1:17" ht="17" thickTop="1" thickBot="1" x14ac:dyDescent="0.25">
      <c r="A249" s="7" t="s">
        <v>322</v>
      </c>
      <c r="B249" s="3" t="s">
        <v>247</v>
      </c>
      <c r="C249" s="3" t="s">
        <v>617</v>
      </c>
      <c r="D249" s="12">
        <v>4510</v>
      </c>
      <c r="E249" s="12">
        <v>6018</v>
      </c>
      <c r="F249" s="6">
        <v>2024</v>
      </c>
      <c r="G249" s="18">
        <f>preds!$D249+preds!$E249</f>
        <v>10528</v>
      </c>
      <c r="H249" s="12">
        <f>ABS(preds!$D249-preds!$E249)</f>
        <v>1508</v>
      </c>
      <c r="I249" s="24">
        <f>Table2[[#This Row],[margin]]/Table2[[#This Row],[dem_gop_total]]</f>
        <v>0.1432370820668693</v>
      </c>
      <c r="J249" s="24">
        <f>Table2[[#This Row],[dem_votes]]/Table2[[#This Row],[dem_gop_total]]</f>
        <v>0.42838145896656538</v>
      </c>
      <c r="K249" s="24">
        <f>Table2[[#This Row],[gop_votes]]/Table2[[#This Row],[dem_gop_total]]</f>
        <v>0.57161854103343468</v>
      </c>
      <c r="L249" s="3">
        <v>-107.085027</v>
      </c>
      <c r="M249" s="3">
        <v>37.240087000000003</v>
      </c>
      <c r="N249" s="3">
        <v>-105.47657124481728</v>
      </c>
      <c r="O249" s="3">
        <v>38.935727739387985</v>
      </c>
      <c r="P249" s="3">
        <f>VLOOKUP(Table2[[#This Row],[State]],State!A:G,7,FALSE)</f>
        <v>9</v>
      </c>
      <c r="Q249" s="3" t="str">
        <f>VLOOKUP(Table2[[#This Row],[State]],State!A:F,6,FALSE)</f>
        <v>Democratic</v>
      </c>
    </row>
    <row r="250" spans="1:17" ht="17" thickTop="1" thickBot="1" x14ac:dyDescent="0.25">
      <c r="A250" s="8" t="s">
        <v>322</v>
      </c>
      <c r="B250" s="9" t="s">
        <v>248</v>
      </c>
      <c r="C250" s="9" t="s">
        <v>618</v>
      </c>
      <c r="D250" s="13">
        <v>460</v>
      </c>
      <c r="E250" s="13">
        <v>1663</v>
      </c>
      <c r="F250" s="6">
        <v>2024</v>
      </c>
      <c r="G250" s="18">
        <f>preds!$D250+preds!$E250</f>
        <v>2123</v>
      </c>
      <c r="H250" s="12">
        <f>ABS(preds!$D250-preds!$E250)</f>
        <v>1203</v>
      </c>
      <c r="I250" s="24">
        <f>Table2[[#This Row],[margin]]/Table2[[#This Row],[dem_gop_total]]</f>
        <v>0.56665096561469619</v>
      </c>
      <c r="J250" s="24">
        <f>Table2[[#This Row],[dem_votes]]/Table2[[#This Row],[dem_gop_total]]</f>
        <v>0.21667451719265191</v>
      </c>
      <c r="K250" s="24">
        <f>Table2[[#This Row],[gop_votes]]/Table2[[#This Row],[dem_gop_total]]</f>
        <v>0.78332548280734804</v>
      </c>
      <c r="L250" s="3">
        <v>-102.527089</v>
      </c>
      <c r="M250" s="3">
        <v>37.368220999999998</v>
      </c>
      <c r="N250" s="3">
        <v>-105.47657124481728</v>
      </c>
      <c r="O250" s="3">
        <v>38.935727739387985</v>
      </c>
      <c r="P250" s="3">
        <f>VLOOKUP(Table2[[#This Row],[State]],State!A:G,7,FALSE)</f>
        <v>9</v>
      </c>
      <c r="Q250" s="3" t="str">
        <f>VLOOKUP(Table2[[#This Row],[State]],State!A:F,6,FALSE)</f>
        <v>Democratic</v>
      </c>
    </row>
    <row r="251" spans="1:17" ht="17" thickTop="1" thickBot="1" x14ac:dyDescent="0.25">
      <c r="A251" s="7" t="s">
        <v>322</v>
      </c>
      <c r="B251" s="3" t="s">
        <v>249</v>
      </c>
      <c r="C251" s="3" t="s">
        <v>619</v>
      </c>
      <c r="D251" s="12">
        <v>1048</v>
      </c>
      <c r="E251" s="12">
        <v>1339</v>
      </c>
      <c r="F251" s="6">
        <v>2024</v>
      </c>
      <c r="G251" s="18">
        <f>preds!$D251+preds!$E251</f>
        <v>2387</v>
      </c>
      <c r="H251" s="12">
        <f>ABS(preds!$D251-preds!$E251)</f>
        <v>291</v>
      </c>
      <c r="I251" s="24">
        <f>Table2[[#This Row],[margin]]/Table2[[#This Row],[dem_gop_total]]</f>
        <v>0.12191034771679933</v>
      </c>
      <c r="J251" s="24">
        <f>Table2[[#This Row],[dem_votes]]/Table2[[#This Row],[dem_gop_total]]</f>
        <v>0.43904482614160034</v>
      </c>
      <c r="K251" s="24">
        <f>Table2[[#This Row],[gop_votes]]/Table2[[#This Row],[dem_gop_total]]</f>
        <v>0.56095517385839966</v>
      </c>
      <c r="L251" s="3">
        <v>-103.1631</v>
      </c>
      <c r="M251" s="3">
        <v>38.072386000000002</v>
      </c>
      <c r="N251" s="3">
        <v>-105.47657124481728</v>
      </c>
      <c r="O251" s="3">
        <v>38.935727739387985</v>
      </c>
      <c r="P251" s="3">
        <f>VLOOKUP(Table2[[#This Row],[State]],State!A:G,7,FALSE)</f>
        <v>9</v>
      </c>
      <c r="Q251" s="3" t="str">
        <f>VLOOKUP(Table2[[#This Row],[State]],State!A:F,6,FALSE)</f>
        <v>Democratic</v>
      </c>
    </row>
    <row r="252" spans="1:17" ht="17" thickTop="1" thickBot="1" x14ac:dyDescent="0.25">
      <c r="A252" s="8" t="s">
        <v>322</v>
      </c>
      <c r="B252" s="9" t="s">
        <v>250</v>
      </c>
      <c r="C252" s="9" t="s">
        <v>620</v>
      </c>
      <c r="D252" s="13">
        <v>178103</v>
      </c>
      <c r="E252" s="13">
        <v>44750</v>
      </c>
      <c r="F252" s="6">
        <v>2024</v>
      </c>
      <c r="G252" s="18">
        <f>preds!$D252+preds!$E252</f>
        <v>222853</v>
      </c>
      <c r="H252" s="12">
        <f>ABS(preds!$D252-preds!$E252)</f>
        <v>133353</v>
      </c>
      <c r="I252" s="24">
        <f>Table2[[#This Row],[margin]]/Table2[[#This Row],[dem_gop_total]]</f>
        <v>0.59838997006995642</v>
      </c>
      <c r="J252" s="24">
        <f>Table2[[#This Row],[dem_votes]]/Table2[[#This Row],[dem_gop_total]]</f>
        <v>0.79919498503497821</v>
      </c>
      <c r="K252" s="24">
        <f>Table2[[#This Row],[gop_votes]]/Table2[[#This Row],[dem_gop_total]]</f>
        <v>0.20080501496502179</v>
      </c>
      <c r="L252" s="3">
        <v>-105.183981</v>
      </c>
      <c r="M252" s="3">
        <v>40.063299000000001</v>
      </c>
      <c r="N252" s="3">
        <v>-105.47657124481728</v>
      </c>
      <c r="O252" s="3">
        <v>38.935727739387985</v>
      </c>
      <c r="P252" s="3">
        <f>VLOOKUP(Table2[[#This Row],[State]],State!A:G,7,FALSE)</f>
        <v>9</v>
      </c>
      <c r="Q252" s="3" t="str">
        <f>VLOOKUP(Table2[[#This Row],[State]],State!A:F,6,FALSE)</f>
        <v>Democratic</v>
      </c>
    </row>
    <row r="253" spans="1:17" ht="17" thickTop="1" thickBot="1" x14ac:dyDescent="0.25">
      <c r="A253" s="7" t="s">
        <v>322</v>
      </c>
      <c r="B253" s="3" t="s">
        <v>251</v>
      </c>
      <c r="C253" s="3" t="s">
        <v>621</v>
      </c>
      <c r="D253" s="12">
        <v>34085</v>
      </c>
      <c r="E253" s="12">
        <v>16291</v>
      </c>
      <c r="F253" s="6">
        <v>2024</v>
      </c>
      <c r="G253" s="18">
        <f>preds!$D253+preds!$E253</f>
        <v>50376</v>
      </c>
      <c r="H253" s="12">
        <f>ABS(preds!$D253-preds!$E253)</f>
        <v>17794</v>
      </c>
      <c r="I253" s="24">
        <f>Table2[[#This Row],[margin]]/Table2[[#This Row],[dem_gop_total]]</f>
        <v>0.35322375734476735</v>
      </c>
      <c r="J253" s="24">
        <f>Table2[[#This Row],[dem_votes]]/Table2[[#This Row],[dem_gop_total]]</f>
        <v>0.6766118786723837</v>
      </c>
      <c r="K253" s="24">
        <f>Table2[[#This Row],[gop_votes]]/Table2[[#This Row],[dem_gop_total]]</f>
        <v>0.32338812132761635</v>
      </c>
      <c r="L253" s="3">
        <v>-105.05549099999899</v>
      </c>
      <c r="M253" s="3">
        <v>39.936888000000003</v>
      </c>
      <c r="N253" s="3">
        <v>-105.47657124481728</v>
      </c>
      <c r="O253" s="3">
        <v>38.935727739387985</v>
      </c>
      <c r="P253" s="3">
        <f>VLOOKUP(Table2[[#This Row],[State]],State!A:G,7,FALSE)</f>
        <v>9</v>
      </c>
      <c r="Q253" s="3" t="str">
        <f>VLOOKUP(Table2[[#This Row],[State]],State!A:F,6,FALSE)</f>
        <v>Democratic</v>
      </c>
    </row>
    <row r="254" spans="1:17" ht="17" thickTop="1" thickBot="1" x14ac:dyDescent="0.25">
      <c r="A254" s="8" t="s">
        <v>322</v>
      </c>
      <c r="B254" s="9" t="s">
        <v>252</v>
      </c>
      <c r="C254" s="9" t="s">
        <v>622</v>
      </c>
      <c r="D254" s="13">
        <v>6815</v>
      </c>
      <c r="E254" s="13">
        <v>6750</v>
      </c>
      <c r="F254" s="6">
        <v>2024</v>
      </c>
      <c r="G254" s="18">
        <f>preds!$D254+preds!$E254</f>
        <v>13565</v>
      </c>
      <c r="H254" s="12">
        <f>ABS(preds!$D254-preds!$E254)</f>
        <v>65</v>
      </c>
      <c r="I254" s="24">
        <f>Table2[[#This Row],[margin]]/Table2[[#This Row],[dem_gop_total]]</f>
        <v>4.7917434574272022E-3</v>
      </c>
      <c r="J254" s="24">
        <f>Table2[[#This Row],[dem_votes]]/Table2[[#This Row],[dem_gop_total]]</f>
        <v>0.50239587172871358</v>
      </c>
      <c r="K254" s="24">
        <f>Table2[[#This Row],[gop_votes]]/Table2[[#This Row],[dem_gop_total]]</f>
        <v>0.49760412827128642</v>
      </c>
      <c r="L254" s="3">
        <v>-106.082645</v>
      </c>
      <c r="M254" s="3">
        <v>38.676496999999998</v>
      </c>
      <c r="N254" s="3">
        <v>-105.47657124481728</v>
      </c>
      <c r="O254" s="3">
        <v>38.935727739387985</v>
      </c>
      <c r="P254" s="3">
        <f>VLOOKUP(Table2[[#This Row],[State]],State!A:G,7,FALSE)</f>
        <v>9</v>
      </c>
      <c r="Q254" s="3" t="str">
        <f>VLOOKUP(Table2[[#This Row],[State]],State!A:F,6,FALSE)</f>
        <v>Democratic</v>
      </c>
    </row>
    <row r="255" spans="1:17" ht="17" thickTop="1" thickBot="1" x14ac:dyDescent="0.25">
      <c r="A255" s="7" t="s">
        <v>322</v>
      </c>
      <c r="B255" s="3" t="s">
        <v>253</v>
      </c>
      <c r="C255" s="3" t="s">
        <v>623</v>
      </c>
      <c r="D255" s="12">
        <v>182</v>
      </c>
      <c r="E255" s="12">
        <v>886</v>
      </c>
      <c r="F255" s="6">
        <v>2024</v>
      </c>
      <c r="G255" s="18">
        <f>preds!$D255+preds!$E255</f>
        <v>1068</v>
      </c>
      <c r="H255" s="12">
        <f>ABS(preds!$D255-preds!$E255)</f>
        <v>704</v>
      </c>
      <c r="I255" s="24">
        <f>Table2[[#This Row],[margin]]/Table2[[#This Row],[dem_gop_total]]</f>
        <v>0.65917602996254676</v>
      </c>
      <c r="J255" s="24">
        <f>Table2[[#This Row],[dem_votes]]/Table2[[#This Row],[dem_gop_total]]</f>
        <v>0.17041198501872659</v>
      </c>
      <c r="K255" s="24">
        <f>Table2[[#This Row],[gop_votes]]/Table2[[#This Row],[dem_gop_total]]</f>
        <v>0.82958801498127344</v>
      </c>
      <c r="L255" s="3">
        <v>-102.45777</v>
      </c>
      <c r="M255" s="3">
        <v>38.816794999999999</v>
      </c>
      <c r="N255" s="3">
        <v>-105.47657124481728</v>
      </c>
      <c r="O255" s="3">
        <v>38.935727739387985</v>
      </c>
      <c r="P255" s="3">
        <f>VLOOKUP(Table2[[#This Row],[State]],State!A:G,7,FALSE)</f>
        <v>9</v>
      </c>
      <c r="Q255" s="3" t="str">
        <f>VLOOKUP(Table2[[#This Row],[State]],State!A:F,6,FALSE)</f>
        <v>Democratic</v>
      </c>
    </row>
    <row r="256" spans="1:17" ht="17" thickTop="1" thickBot="1" x14ac:dyDescent="0.25">
      <c r="A256" s="8" t="s">
        <v>322</v>
      </c>
      <c r="B256" s="9" t="s">
        <v>254</v>
      </c>
      <c r="C256" s="9" t="s">
        <v>624</v>
      </c>
      <c r="D256" s="13">
        <v>3547</v>
      </c>
      <c r="E256" s="13">
        <v>2770</v>
      </c>
      <c r="F256" s="6">
        <v>2024</v>
      </c>
      <c r="G256" s="18">
        <f>preds!$D256+preds!$E256</f>
        <v>6317</v>
      </c>
      <c r="H256" s="12">
        <f>ABS(preds!$D256-preds!$E256)</f>
        <v>777</v>
      </c>
      <c r="I256" s="24">
        <f>Table2[[#This Row],[margin]]/Table2[[#This Row],[dem_gop_total]]</f>
        <v>0.12300142472692734</v>
      </c>
      <c r="J256" s="24">
        <f>Table2[[#This Row],[dem_votes]]/Table2[[#This Row],[dem_gop_total]]</f>
        <v>0.56150071236346366</v>
      </c>
      <c r="K256" s="24">
        <f>Table2[[#This Row],[gop_votes]]/Table2[[#This Row],[dem_gop_total]]</f>
        <v>0.43849928763653634</v>
      </c>
      <c r="L256" s="3">
        <v>-105.52965</v>
      </c>
      <c r="M256" s="3">
        <v>39.712957000000003</v>
      </c>
      <c r="N256" s="3">
        <v>-105.47657124481728</v>
      </c>
      <c r="O256" s="3">
        <v>38.935727739387985</v>
      </c>
      <c r="P256" s="3">
        <f>VLOOKUP(Table2[[#This Row],[State]],State!A:G,7,FALSE)</f>
        <v>9</v>
      </c>
      <c r="Q256" s="3" t="str">
        <f>VLOOKUP(Table2[[#This Row],[State]],State!A:F,6,FALSE)</f>
        <v>Democratic</v>
      </c>
    </row>
    <row r="257" spans="1:17" ht="17" thickTop="1" thickBot="1" x14ac:dyDescent="0.25">
      <c r="A257" s="7" t="s">
        <v>322</v>
      </c>
      <c r="B257" s="3" t="s">
        <v>255</v>
      </c>
      <c r="C257" s="3" t="s">
        <v>625</v>
      </c>
      <c r="D257" s="12">
        <v>2037</v>
      </c>
      <c r="E257" s="12">
        <v>2261</v>
      </c>
      <c r="F257" s="6">
        <v>2024</v>
      </c>
      <c r="G257" s="18">
        <f>preds!$D257+preds!$E257</f>
        <v>4298</v>
      </c>
      <c r="H257" s="12">
        <f>ABS(preds!$D257-preds!$E257)</f>
        <v>224</v>
      </c>
      <c r="I257" s="24">
        <f>Table2[[#This Row],[margin]]/Table2[[#This Row],[dem_gop_total]]</f>
        <v>5.2117263843648211E-2</v>
      </c>
      <c r="J257" s="24">
        <f>Table2[[#This Row],[dem_votes]]/Table2[[#This Row],[dem_gop_total]]</f>
        <v>0.47394136807817588</v>
      </c>
      <c r="K257" s="24">
        <f>Table2[[#This Row],[gop_votes]]/Table2[[#This Row],[dem_gop_total]]</f>
        <v>0.52605863192182412</v>
      </c>
      <c r="L257" s="3">
        <v>-105.98904899999999</v>
      </c>
      <c r="M257" s="3">
        <v>37.195652000000003</v>
      </c>
      <c r="N257" s="3">
        <v>-105.47657124481728</v>
      </c>
      <c r="O257" s="3">
        <v>38.935727739387985</v>
      </c>
      <c r="P257" s="3">
        <f>VLOOKUP(Table2[[#This Row],[State]],State!A:G,7,FALSE)</f>
        <v>9</v>
      </c>
      <c r="Q257" s="3" t="str">
        <f>VLOOKUP(Table2[[#This Row],[State]],State!A:F,6,FALSE)</f>
        <v>Democratic</v>
      </c>
    </row>
    <row r="258" spans="1:17" ht="17" thickTop="1" thickBot="1" x14ac:dyDescent="0.25">
      <c r="A258" s="8" t="s">
        <v>322</v>
      </c>
      <c r="B258" s="9" t="s">
        <v>256</v>
      </c>
      <c r="C258" s="9" t="s">
        <v>626</v>
      </c>
      <c r="D258" s="13">
        <v>1275</v>
      </c>
      <c r="E258" s="13">
        <v>595</v>
      </c>
      <c r="F258" s="6">
        <v>2024</v>
      </c>
      <c r="G258" s="18">
        <f>preds!$D258+preds!$E258</f>
        <v>1870</v>
      </c>
      <c r="H258" s="12">
        <f>ABS(preds!$D258-preds!$E258)</f>
        <v>680</v>
      </c>
      <c r="I258" s="24">
        <f>Table2[[#This Row],[margin]]/Table2[[#This Row],[dem_gop_total]]</f>
        <v>0.36363636363636365</v>
      </c>
      <c r="J258" s="24">
        <f>Table2[[#This Row],[dem_votes]]/Table2[[#This Row],[dem_gop_total]]</f>
        <v>0.68181818181818177</v>
      </c>
      <c r="K258" s="24">
        <f>Table2[[#This Row],[gop_votes]]/Table2[[#This Row],[dem_gop_total]]</f>
        <v>0.31818181818181818</v>
      </c>
      <c r="L258" s="3">
        <v>-105.448477</v>
      </c>
      <c r="M258" s="3">
        <v>37.281779</v>
      </c>
      <c r="N258" s="3">
        <v>-105.47657124481728</v>
      </c>
      <c r="O258" s="3">
        <v>38.935727739387985</v>
      </c>
      <c r="P258" s="3">
        <f>VLOOKUP(Table2[[#This Row],[State]],State!A:G,7,FALSE)</f>
        <v>9</v>
      </c>
      <c r="Q258" s="3" t="str">
        <f>VLOOKUP(Table2[[#This Row],[State]],State!A:F,6,FALSE)</f>
        <v>Democratic</v>
      </c>
    </row>
    <row r="259" spans="1:17" ht="17" thickTop="1" thickBot="1" x14ac:dyDescent="0.25">
      <c r="A259" s="7" t="s">
        <v>322</v>
      </c>
      <c r="B259" s="3" t="s">
        <v>257</v>
      </c>
      <c r="C259" s="3" t="s">
        <v>627</v>
      </c>
      <c r="D259" s="12">
        <v>578</v>
      </c>
      <c r="E259" s="12">
        <v>1077</v>
      </c>
      <c r="F259" s="6">
        <v>2024</v>
      </c>
      <c r="G259" s="18">
        <f>preds!$D259+preds!$E259</f>
        <v>1655</v>
      </c>
      <c r="H259" s="12">
        <f>ABS(preds!$D259-preds!$E259)</f>
        <v>499</v>
      </c>
      <c r="I259" s="24">
        <f>Table2[[#This Row],[margin]]/Table2[[#This Row],[dem_gop_total]]</f>
        <v>0.30151057401812686</v>
      </c>
      <c r="J259" s="24">
        <f>Table2[[#This Row],[dem_votes]]/Table2[[#This Row],[dem_gop_total]]</f>
        <v>0.34924471299093657</v>
      </c>
      <c r="K259" s="24">
        <f>Table2[[#This Row],[gop_votes]]/Table2[[#This Row],[dem_gop_total]]</f>
        <v>0.65075528700906349</v>
      </c>
      <c r="L259" s="3">
        <v>-103.857439</v>
      </c>
      <c r="M259" s="3">
        <v>38.188547</v>
      </c>
      <c r="N259" s="3">
        <v>-105.47657124481728</v>
      </c>
      <c r="O259" s="3">
        <v>38.935727739387985</v>
      </c>
      <c r="P259" s="3">
        <f>VLOOKUP(Table2[[#This Row],[State]],State!A:G,7,FALSE)</f>
        <v>9</v>
      </c>
      <c r="Q259" s="3" t="str">
        <f>VLOOKUP(Table2[[#This Row],[State]],State!A:F,6,FALSE)</f>
        <v>Democratic</v>
      </c>
    </row>
    <row r="260" spans="1:17" ht="17" thickTop="1" thickBot="1" x14ac:dyDescent="0.25">
      <c r="A260" s="8" t="s">
        <v>322</v>
      </c>
      <c r="B260" s="9" t="s">
        <v>258</v>
      </c>
      <c r="C260" s="9" t="s">
        <v>628</v>
      </c>
      <c r="D260" s="13">
        <v>1303</v>
      </c>
      <c r="E260" s="13">
        <v>2631</v>
      </c>
      <c r="F260" s="6">
        <v>2024</v>
      </c>
      <c r="G260" s="18">
        <f>preds!$D260+preds!$E260</f>
        <v>3934</v>
      </c>
      <c r="H260" s="12">
        <f>ABS(preds!$D260-preds!$E260)</f>
        <v>1328</v>
      </c>
      <c r="I260" s="24">
        <f>Table2[[#This Row],[margin]]/Table2[[#This Row],[dem_gop_total]]</f>
        <v>0.33756990340620235</v>
      </c>
      <c r="J260" s="24">
        <f>Table2[[#This Row],[dem_votes]]/Table2[[#This Row],[dem_gop_total]]</f>
        <v>0.33121504829689885</v>
      </c>
      <c r="K260" s="24">
        <f>Table2[[#This Row],[gop_votes]]/Table2[[#This Row],[dem_gop_total]]</f>
        <v>0.66878495170310115</v>
      </c>
      <c r="L260" s="3">
        <v>-105.381557</v>
      </c>
      <c r="M260" s="3">
        <v>38.134215999999903</v>
      </c>
      <c r="N260" s="3">
        <v>-105.47657124481728</v>
      </c>
      <c r="O260" s="3">
        <v>38.935727739387985</v>
      </c>
      <c r="P260" s="3">
        <f>VLOOKUP(Table2[[#This Row],[State]],State!A:G,7,FALSE)</f>
        <v>9</v>
      </c>
      <c r="Q260" s="3" t="str">
        <f>VLOOKUP(Table2[[#This Row],[State]],State!A:F,6,FALSE)</f>
        <v>Democratic</v>
      </c>
    </row>
    <row r="261" spans="1:17" ht="17" thickTop="1" thickBot="1" x14ac:dyDescent="0.25">
      <c r="A261" s="7" t="s">
        <v>322</v>
      </c>
      <c r="B261" s="3" t="s">
        <v>259</v>
      </c>
      <c r="C261" s="3" t="s">
        <v>629</v>
      </c>
      <c r="D261" s="12">
        <v>4855</v>
      </c>
      <c r="E261" s="12">
        <v>13686</v>
      </c>
      <c r="F261" s="6">
        <v>2024</v>
      </c>
      <c r="G261" s="18">
        <f>preds!$D261+preds!$E261</f>
        <v>18541</v>
      </c>
      <c r="H261" s="12">
        <f>ABS(preds!$D261-preds!$E261)</f>
        <v>8831</v>
      </c>
      <c r="I261" s="24">
        <f>Table2[[#This Row],[margin]]/Table2[[#This Row],[dem_gop_total]]</f>
        <v>0.47629577692681085</v>
      </c>
      <c r="J261" s="24">
        <f>Table2[[#This Row],[dem_votes]]/Table2[[#This Row],[dem_gop_total]]</f>
        <v>0.2618521115365946</v>
      </c>
      <c r="K261" s="24">
        <f>Table2[[#This Row],[gop_votes]]/Table2[[#This Row],[dem_gop_total]]</f>
        <v>0.7381478884634054</v>
      </c>
      <c r="L261" s="3">
        <v>-107.91055299999999</v>
      </c>
      <c r="M261" s="3">
        <v>38.798565000000004</v>
      </c>
      <c r="N261" s="3">
        <v>-105.47657124481728</v>
      </c>
      <c r="O261" s="3">
        <v>38.935727739387985</v>
      </c>
      <c r="P261" s="3">
        <f>VLOOKUP(Table2[[#This Row],[State]],State!A:G,7,FALSE)</f>
        <v>9</v>
      </c>
      <c r="Q261" s="3" t="str">
        <f>VLOOKUP(Table2[[#This Row],[State]],State!A:F,6,FALSE)</f>
        <v>Democratic</v>
      </c>
    </row>
    <row r="262" spans="1:17" ht="17" thickTop="1" thickBot="1" x14ac:dyDescent="0.25">
      <c r="A262" s="8" t="s">
        <v>322</v>
      </c>
      <c r="B262" s="9" t="s">
        <v>260</v>
      </c>
      <c r="C262" s="9" t="s">
        <v>630</v>
      </c>
      <c r="D262" s="13">
        <v>254668</v>
      </c>
      <c r="E262" s="13">
        <v>69650</v>
      </c>
      <c r="F262" s="6">
        <v>2024</v>
      </c>
      <c r="G262" s="18">
        <f>preds!$D262+preds!$E262</f>
        <v>324318</v>
      </c>
      <c r="H262" s="12">
        <f>ABS(preds!$D262-preds!$E262)</f>
        <v>185018</v>
      </c>
      <c r="I262" s="24">
        <f>Table2[[#This Row],[margin]]/Table2[[#This Row],[dem_gop_total]]</f>
        <v>0.57048329109084295</v>
      </c>
      <c r="J262" s="24">
        <f>Table2[[#This Row],[dem_votes]]/Table2[[#This Row],[dem_gop_total]]</f>
        <v>0.78524164554542142</v>
      </c>
      <c r="K262" s="24">
        <f>Table2[[#This Row],[gop_votes]]/Table2[[#This Row],[dem_gop_total]]</f>
        <v>0.21475835445457853</v>
      </c>
      <c r="L262" s="3">
        <v>-104.955068</v>
      </c>
      <c r="M262" s="3">
        <v>39.721429999999998</v>
      </c>
      <c r="N262" s="3">
        <v>-105.47657124481728</v>
      </c>
      <c r="O262" s="3">
        <v>38.935727739387985</v>
      </c>
      <c r="P262" s="3">
        <f>VLOOKUP(Table2[[#This Row],[State]],State!A:G,7,FALSE)</f>
        <v>9</v>
      </c>
      <c r="Q262" s="3" t="str">
        <f>VLOOKUP(Table2[[#This Row],[State]],State!A:F,6,FALSE)</f>
        <v>Democratic</v>
      </c>
    </row>
    <row r="263" spans="1:17" ht="17" thickTop="1" thickBot="1" x14ac:dyDescent="0.25">
      <c r="A263" s="7" t="s">
        <v>322</v>
      </c>
      <c r="B263" s="3" t="s">
        <v>261</v>
      </c>
      <c r="C263" s="3" t="s">
        <v>631</v>
      </c>
      <c r="D263" s="12">
        <v>324</v>
      </c>
      <c r="E263" s="12">
        <v>1019</v>
      </c>
      <c r="F263" s="6">
        <v>2024</v>
      </c>
      <c r="G263" s="18">
        <f>preds!$D263+preds!$E263</f>
        <v>1343</v>
      </c>
      <c r="H263" s="12">
        <f>ABS(preds!$D263-preds!$E263)</f>
        <v>695</v>
      </c>
      <c r="I263" s="24">
        <f>Table2[[#This Row],[margin]]/Table2[[#This Row],[dem_gop_total]]</f>
        <v>0.51749813849590465</v>
      </c>
      <c r="J263" s="24">
        <f>Table2[[#This Row],[dem_votes]]/Table2[[#This Row],[dem_gop_total]]</f>
        <v>0.24125093075204765</v>
      </c>
      <c r="K263" s="24">
        <f>Table2[[#This Row],[gop_votes]]/Table2[[#This Row],[dem_gop_total]]</f>
        <v>0.75874906924795238</v>
      </c>
      <c r="L263" s="3">
        <v>-108.75740999999999</v>
      </c>
      <c r="M263" s="3">
        <v>37.740817</v>
      </c>
      <c r="N263" s="3">
        <v>-105.47657124481728</v>
      </c>
      <c r="O263" s="3">
        <v>38.935727739387985</v>
      </c>
      <c r="P263" s="3">
        <f>VLOOKUP(Table2[[#This Row],[State]],State!A:G,7,FALSE)</f>
        <v>9</v>
      </c>
      <c r="Q263" s="3" t="str">
        <f>VLOOKUP(Table2[[#This Row],[State]],State!A:F,6,FALSE)</f>
        <v>Democratic</v>
      </c>
    </row>
    <row r="264" spans="1:17" ht="17" thickTop="1" thickBot="1" x14ac:dyDescent="0.25">
      <c r="A264" s="8" t="s">
        <v>322</v>
      </c>
      <c r="B264" s="9" t="s">
        <v>262</v>
      </c>
      <c r="C264" s="9" t="s">
        <v>632</v>
      </c>
      <c r="D264" s="13">
        <v>113874</v>
      </c>
      <c r="E264" s="13">
        <v>132575</v>
      </c>
      <c r="F264" s="6">
        <v>2024</v>
      </c>
      <c r="G264" s="18">
        <f>preds!$D264+preds!$E264</f>
        <v>246449</v>
      </c>
      <c r="H264" s="12">
        <f>ABS(preds!$D264-preds!$E264)</f>
        <v>18701</v>
      </c>
      <c r="I264" s="24">
        <f>Table2[[#This Row],[margin]]/Table2[[#This Row],[dem_gop_total]]</f>
        <v>7.5881825448672946E-2</v>
      </c>
      <c r="J264" s="24">
        <f>Table2[[#This Row],[dem_votes]]/Table2[[#This Row],[dem_gop_total]]</f>
        <v>0.46205908727566353</v>
      </c>
      <c r="K264" s="24">
        <f>Table2[[#This Row],[gop_votes]]/Table2[[#This Row],[dem_gop_total]]</f>
        <v>0.53794091272433653</v>
      </c>
      <c r="L264" s="3">
        <v>-104.879712</v>
      </c>
      <c r="M264" s="3">
        <v>39.48527</v>
      </c>
      <c r="N264" s="3">
        <v>-105.47657124481728</v>
      </c>
      <c r="O264" s="3">
        <v>38.935727739387985</v>
      </c>
      <c r="P264" s="3">
        <f>VLOOKUP(Table2[[#This Row],[State]],State!A:G,7,FALSE)</f>
        <v>9</v>
      </c>
      <c r="Q264" s="3" t="str">
        <f>VLOOKUP(Table2[[#This Row],[State]],State!A:F,6,FALSE)</f>
        <v>Democratic</v>
      </c>
    </row>
    <row r="265" spans="1:17" ht="17" thickTop="1" thickBot="1" x14ac:dyDescent="0.25">
      <c r="A265" s="7" t="s">
        <v>322</v>
      </c>
      <c r="B265" s="3" t="s">
        <v>263</v>
      </c>
      <c r="C265" s="3" t="s">
        <v>633</v>
      </c>
      <c r="D265" s="12">
        <v>22250</v>
      </c>
      <c r="E265" s="12">
        <v>9854</v>
      </c>
      <c r="F265" s="6">
        <v>2024</v>
      </c>
      <c r="G265" s="18">
        <f>preds!$D265+preds!$E265</f>
        <v>32104</v>
      </c>
      <c r="H265" s="12">
        <f>ABS(preds!$D265-preds!$E265)</f>
        <v>12396</v>
      </c>
      <c r="I265" s="24">
        <f>Table2[[#This Row],[margin]]/Table2[[#This Row],[dem_gop_total]]</f>
        <v>0.38612010964365812</v>
      </c>
      <c r="J265" s="24">
        <f>Table2[[#This Row],[dem_votes]]/Table2[[#This Row],[dem_gop_total]]</f>
        <v>0.69306005482182909</v>
      </c>
      <c r="K265" s="24">
        <f>Table2[[#This Row],[gop_votes]]/Table2[[#This Row],[dem_gop_total]]</f>
        <v>0.30693994517817097</v>
      </c>
      <c r="L265" s="3">
        <v>-106.717771</v>
      </c>
      <c r="M265" s="3">
        <v>39.599452999999997</v>
      </c>
      <c r="N265" s="3">
        <v>-105.47657124481728</v>
      </c>
      <c r="O265" s="3">
        <v>38.935727739387985</v>
      </c>
      <c r="P265" s="3">
        <f>VLOOKUP(Table2[[#This Row],[State]],State!A:G,7,FALSE)</f>
        <v>9</v>
      </c>
      <c r="Q265" s="3" t="str">
        <f>VLOOKUP(Table2[[#This Row],[State]],State!A:F,6,FALSE)</f>
        <v>Democratic</v>
      </c>
    </row>
    <row r="266" spans="1:17" ht="17" thickTop="1" thickBot="1" x14ac:dyDescent="0.25">
      <c r="A266" s="8" t="s">
        <v>322</v>
      </c>
      <c r="B266" s="9" t="s">
        <v>264</v>
      </c>
      <c r="C266" s="9" t="s">
        <v>634</v>
      </c>
      <c r="D266" s="13">
        <v>4172</v>
      </c>
      <c r="E266" s="13">
        <v>14784</v>
      </c>
      <c r="F266" s="6">
        <v>2024</v>
      </c>
      <c r="G266" s="18">
        <f>preds!$D266+preds!$E266</f>
        <v>18956</v>
      </c>
      <c r="H266" s="12">
        <f>ABS(preds!$D266-preds!$E266)</f>
        <v>10612</v>
      </c>
      <c r="I266" s="24">
        <f>Table2[[#This Row],[margin]]/Table2[[#This Row],[dem_gop_total]]</f>
        <v>0.55982274741506644</v>
      </c>
      <c r="J266" s="24">
        <f>Table2[[#This Row],[dem_votes]]/Table2[[#This Row],[dem_gop_total]]</f>
        <v>0.22008862629246675</v>
      </c>
      <c r="K266" s="24">
        <f>Table2[[#This Row],[gop_votes]]/Table2[[#This Row],[dem_gop_total]]</f>
        <v>0.77991137370753327</v>
      </c>
      <c r="L266" s="3">
        <v>-104.51913</v>
      </c>
      <c r="M266" s="3">
        <v>39.382868000000002</v>
      </c>
      <c r="N266" s="3">
        <v>-105.47657124481728</v>
      </c>
      <c r="O266" s="3">
        <v>38.935727739387985</v>
      </c>
      <c r="P266" s="3">
        <f>VLOOKUP(Table2[[#This Row],[State]],State!A:G,7,FALSE)</f>
        <v>9</v>
      </c>
      <c r="Q266" s="3" t="str">
        <f>VLOOKUP(Table2[[#This Row],[State]],State!A:F,6,FALSE)</f>
        <v>Democratic</v>
      </c>
    </row>
    <row r="267" spans="1:17" ht="17" thickTop="1" thickBot="1" x14ac:dyDescent="0.25">
      <c r="A267" s="7" t="s">
        <v>322</v>
      </c>
      <c r="B267" s="3" t="s">
        <v>265</v>
      </c>
      <c r="C267" s="3" t="s">
        <v>635</v>
      </c>
      <c r="D267" s="12">
        <v>194153</v>
      </c>
      <c r="E267" s="12">
        <v>209313</v>
      </c>
      <c r="F267" s="6">
        <v>2024</v>
      </c>
      <c r="G267" s="18">
        <f>preds!$D267+preds!$E267</f>
        <v>403466</v>
      </c>
      <c r="H267" s="12">
        <f>ABS(preds!$D267-preds!$E267)</f>
        <v>15160</v>
      </c>
      <c r="I267" s="24">
        <f>Table2[[#This Row],[margin]]/Table2[[#This Row],[dem_gop_total]]</f>
        <v>3.7574417670881807E-2</v>
      </c>
      <c r="J267" s="24">
        <f>Table2[[#This Row],[dem_votes]]/Table2[[#This Row],[dem_gop_total]]</f>
        <v>0.48121279116455912</v>
      </c>
      <c r="K267" s="24">
        <f>Table2[[#This Row],[gop_votes]]/Table2[[#This Row],[dem_gop_total]]</f>
        <v>0.51878720883544094</v>
      </c>
      <c r="L267" s="3">
        <v>-104.758477</v>
      </c>
      <c r="M267" s="3">
        <v>38.873669</v>
      </c>
      <c r="N267" s="3">
        <v>-105.47657124481728</v>
      </c>
      <c r="O267" s="3">
        <v>38.935727739387985</v>
      </c>
      <c r="P267" s="3">
        <f>VLOOKUP(Table2[[#This Row],[State]],State!A:G,7,FALSE)</f>
        <v>9</v>
      </c>
      <c r="Q267" s="3" t="str">
        <f>VLOOKUP(Table2[[#This Row],[State]],State!A:F,6,FALSE)</f>
        <v>Democratic</v>
      </c>
    </row>
    <row r="268" spans="1:17" ht="17" thickTop="1" thickBot="1" x14ac:dyDescent="0.25">
      <c r="A268" s="8" t="s">
        <v>322</v>
      </c>
      <c r="B268" s="9" t="s">
        <v>266</v>
      </c>
      <c r="C268" s="9" t="s">
        <v>636</v>
      </c>
      <c r="D268" s="13">
        <v>6292</v>
      </c>
      <c r="E268" s="13">
        <v>17803</v>
      </c>
      <c r="F268" s="6">
        <v>2024</v>
      </c>
      <c r="G268" s="18">
        <f>preds!$D268+preds!$E268</f>
        <v>24095</v>
      </c>
      <c r="H268" s="12">
        <f>ABS(preds!$D268-preds!$E268)</f>
        <v>11511</v>
      </c>
      <c r="I268" s="24">
        <f>Table2[[#This Row],[margin]]/Table2[[#This Row],[dem_gop_total]]</f>
        <v>0.47773396970325793</v>
      </c>
      <c r="J268" s="24">
        <f>Table2[[#This Row],[dem_votes]]/Table2[[#This Row],[dem_gop_total]]</f>
        <v>0.26113301514837101</v>
      </c>
      <c r="K268" s="24">
        <f>Table2[[#This Row],[gop_votes]]/Table2[[#This Row],[dem_gop_total]]</f>
        <v>0.73886698485162894</v>
      </c>
      <c r="L268" s="3">
        <v>-105.206532</v>
      </c>
      <c r="M268" s="3">
        <v>38.426057999999998</v>
      </c>
      <c r="N268" s="3">
        <v>-105.47657124481728</v>
      </c>
      <c r="O268" s="3">
        <v>38.935727739387985</v>
      </c>
      <c r="P268" s="3">
        <f>VLOOKUP(Table2[[#This Row],[State]],State!A:G,7,FALSE)</f>
        <v>9</v>
      </c>
      <c r="Q268" s="3" t="str">
        <f>VLOOKUP(Table2[[#This Row],[State]],State!A:F,6,FALSE)</f>
        <v>Democratic</v>
      </c>
    </row>
    <row r="269" spans="1:17" ht="17" thickTop="1" thickBot="1" x14ac:dyDescent="0.25">
      <c r="A269" s="7" t="s">
        <v>322</v>
      </c>
      <c r="B269" s="3" t="s">
        <v>267</v>
      </c>
      <c r="C269" s="3" t="s">
        <v>637</v>
      </c>
      <c r="D269" s="12">
        <v>17252</v>
      </c>
      <c r="E269" s="12">
        <v>15375</v>
      </c>
      <c r="F269" s="6">
        <v>2024</v>
      </c>
      <c r="G269" s="18">
        <f>preds!$D269+preds!$E269</f>
        <v>32627</v>
      </c>
      <c r="H269" s="12">
        <f>ABS(preds!$D269-preds!$E269)</f>
        <v>1877</v>
      </c>
      <c r="I269" s="24">
        <f>Table2[[#This Row],[margin]]/Table2[[#This Row],[dem_gop_total]]</f>
        <v>5.7529040365341587E-2</v>
      </c>
      <c r="J269" s="24">
        <f>Table2[[#This Row],[dem_votes]]/Table2[[#This Row],[dem_gop_total]]</f>
        <v>0.52876452018267084</v>
      </c>
      <c r="K269" s="24">
        <f>Table2[[#This Row],[gop_votes]]/Table2[[#This Row],[dem_gop_total]]</f>
        <v>0.47123547981732922</v>
      </c>
      <c r="L269" s="3">
        <v>-107.539356</v>
      </c>
      <c r="M269" s="3">
        <v>39.507560999999903</v>
      </c>
      <c r="N269" s="3">
        <v>-105.47657124481728</v>
      </c>
      <c r="O269" s="3">
        <v>38.935727739387985</v>
      </c>
      <c r="P269" s="3">
        <f>VLOOKUP(Table2[[#This Row],[State]],State!A:G,7,FALSE)</f>
        <v>9</v>
      </c>
      <c r="Q269" s="3" t="str">
        <f>VLOOKUP(Table2[[#This Row],[State]],State!A:F,6,FALSE)</f>
        <v>Democratic</v>
      </c>
    </row>
    <row r="270" spans="1:17" ht="17" thickTop="1" thickBot="1" x14ac:dyDescent="0.25">
      <c r="A270" s="8" t="s">
        <v>322</v>
      </c>
      <c r="B270" s="9" t="s">
        <v>268</v>
      </c>
      <c r="C270" s="9" t="s">
        <v>638</v>
      </c>
      <c r="D270" s="13">
        <v>2322</v>
      </c>
      <c r="E270" s="13">
        <v>1862</v>
      </c>
      <c r="F270" s="6">
        <v>2024</v>
      </c>
      <c r="G270" s="18">
        <f>preds!$D270+preds!$E270</f>
        <v>4184</v>
      </c>
      <c r="H270" s="12">
        <f>ABS(preds!$D270-preds!$E270)</f>
        <v>460</v>
      </c>
      <c r="I270" s="24">
        <f>Table2[[#This Row],[margin]]/Table2[[#This Row],[dem_gop_total]]</f>
        <v>0.10994263862332695</v>
      </c>
      <c r="J270" s="24">
        <f>Table2[[#This Row],[dem_votes]]/Table2[[#This Row],[dem_gop_total]]</f>
        <v>0.55497131931166344</v>
      </c>
      <c r="K270" s="24">
        <f>Table2[[#This Row],[gop_votes]]/Table2[[#This Row],[dem_gop_total]]</f>
        <v>0.44502868068833651</v>
      </c>
      <c r="L270" s="3">
        <v>-105.48021</v>
      </c>
      <c r="M270" s="3">
        <v>39.857019999999999</v>
      </c>
      <c r="N270" s="3">
        <v>-105.47657124481728</v>
      </c>
      <c r="O270" s="3">
        <v>38.935727739387985</v>
      </c>
      <c r="P270" s="3">
        <f>VLOOKUP(Table2[[#This Row],[State]],State!A:G,7,FALSE)</f>
        <v>9</v>
      </c>
      <c r="Q270" s="3" t="str">
        <f>VLOOKUP(Table2[[#This Row],[State]],State!A:F,6,FALSE)</f>
        <v>Democratic</v>
      </c>
    </row>
    <row r="271" spans="1:17" ht="17" thickTop="1" thickBot="1" x14ac:dyDescent="0.25">
      <c r="A271" s="7" t="s">
        <v>322</v>
      </c>
      <c r="B271" s="3" t="s">
        <v>269</v>
      </c>
      <c r="C271" s="3" t="s">
        <v>639</v>
      </c>
      <c r="D271" s="12">
        <v>5455</v>
      </c>
      <c r="E271" s="12">
        <v>4846</v>
      </c>
      <c r="F271" s="6">
        <v>2024</v>
      </c>
      <c r="G271" s="18">
        <f>preds!$D271+preds!$E271</f>
        <v>10301</v>
      </c>
      <c r="H271" s="12">
        <f>ABS(preds!$D271-preds!$E271)</f>
        <v>609</v>
      </c>
      <c r="I271" s="24">
        <f>Table2[[#This Row],[margin]]/Table2[[#This Row],[dem_gop_total]]</f>
        <v>5.912047374041355E-2</v>
      </c>
      <c r="J271" s="24">
        <f>Table2[[#This Row],[dem_votes]]/Table2[[#This Row],[dem_gop_total]]</f>
        <v>0.52956023687020681</v>
      </c>
      <c r="K271" s="24">
        <f>Table2[[#This Row],[gop_votes]]/Table2[[#This Row],[dem_gop_total]]</f>
        <v>0.47043976312979324</v>
      </c>
      <c r="L271" s="3">
        <v>-105.97539999999999</v>
      </c>
      <c r="M271" s="3">
        <v>40.050387999999998</v>
      </c>
      <c r="N271" s="3">
        <v>-105.47657124481728</v>
      </c>
      <c r="O271" s="3">
        <v>38.935727739387985</v>
      </c>
      <c r="P271" s="3">
        <f>VLOOKUP(Table2[[#This Row],[State]],State!A:G,7,FALSE)</f>
        <v>9</v>
      </c>
      <c r="Q271" s="3" t="str">
        <f>VLOOKUP(Table2[[#This Row],[State]],State!A:F,6,FALSE)</f>
        <v>Democratic</v>
      </c>
    </row>
    <row r="272" spans="1:17" ht="17" thickTop="1" thickBot="1" x14ac:dyDescent="0.25">
      <c r="A272" s="8" t="s">
        <v>322</v>
      </c>
      <c r="B272" s="9" t="s">
        <v>270</v>
      </c>
      <c r="C272" s="9" t="s">
        <v>640</v>
      </c>
      <c r="D272" s="13">
        <v>7719</v>
      </c>
      <c r="E272" s="13">
        <v>3870</v>
      </c>
      <c r="F272" s="6">
        <v>2024</v>
      </c>
      <c r="G272" s="18">
        <f>preds!$D272+preds!$E272</f>
        <v>11589</v>
      </c>
      <c r="H272" s="12">
        <f>ABS(preds!$D272-preds!$E272)</f>
        <v>3849</v>
      </c>
      <c r="I272" s="24">
        <f>Table2[[#This Row],[margin]]/Table2[[#This Row],[dem_gop_total]]</f>
        <v>0.33212529122443696</v>
      </c>
      <c r="J272" s="24">
        <f>Table2[[#This Row],[dem_votes]]/Table2[[#This Row],[dem_gop_total]]</f>
        <v>0.66606264561221851</v>
      </c>
      <c r="K272" s="24">
        <f>Table2[[#This Row],[gop_votes]]/Table2[[#This Row],[dem_gop_total]]</f>
        <v>0.33393735438778149</v>
      </c>
      <c r="L272" s="3">
        <v>-106.944723</v>
      </c>
      <c r="M272" s="3">
        <v>38.657885999999998</v>
      </c>
      <c r="N272" s="3">
        <v>-105.47657124481728</v>
      </c>
      <c r="O272" s="3">
        <v>38.935727739387985</v>
      </c>
      <c r="P272" s="3">
        <f>VLOOKUP(Table2[[#This Row],[State]],State!A:G,7,FALSE)</f>
        <v>9</v>
      </c>
      <c r="Q272" s="3" t="str">
        <f>VLOOKUP(Table2[[#This Row],[State]],State!A:F,6,FALSE)</f>
        <v>Democratic</v>
      </c>
    </row>
    <row r="273" spans="1:17" ht="17" thickTop="1" thickBot="1" x14ac:dyDescent="0.25">
      <c r="A273" s="7" t="s">
        <v>322</v>
      </c>
      <c r="B273" s="3" t="s">
        <v>271</v>
      </c>
      <c r="C273" s="3" t="s">
        <v>641</v>
      </c>
      <c r="D273" s="12">
        <v>249</v>
      </c>
      <c r="E273" s="12">
        <v>339</v>
      </c>
      <c r="F273" s="6">
        <v>2024</v>
      </c>
      <c r="G273" s="18">
        <f>preds!$D273+preds!$E273</f>
        <v>588</v>
      </c>
      <c r="H273" s="12">
        <f>ABS(preds!$D273-preds!$E273)</f>
        <v>90</v>
      </c>
      <c r="I273" s="24">
        <f>Table2[[#This Row],[margin]]/Table2[[#This Row],[dem_gop_total]]</f>
        <v>0.15306122448979592</v>
      </c>
      <c r="J273" s="24">
        <f>Table2[[#This Row],[dem_votes]]/Table2[[#This Row],[dem_gop_total]]</f>
        <v>0.42346938775510207</v>
      </c>
      <c r="K273" s="24">
        <f>Table2[[#This Row],[gop_votes]]/Table2[[#This Row],[dem_gop_total]]</f>
        <v>0.57653061224489799</v>
      </c>
      <c r="L273" s="3">
        <v>-107.29653</v>
      </c>
      <c r="M273" s="3">
        <v>37.996875000000003</v>
      </c>
      <c r="N273" s="3">
        <v>-105.47657124481728</v>
      </c>
      <c r="O273" s="3">
        <v>38.935727739387985</v>
      </c>
      <c r="P273" s="3">
        <f>VLOOKUP(Table2[[#This Row],[State]],State!A:G,7,FALSE)</f>
        <v>9</v>
      </c>
      <c r="Q273" s="3" t="str">
        <f>VLOOKUP(Table2[[#This Row],[State]],State!A:F,6,FALSE)</f>
        <v>Democratic</v>
      </c>
    </row>
    <row r="274" spans="1:17" ht="17" thickTop="1" thickBot="1" x14ac:dyDescent="0.25">
      <c r="A274" s="8" t="s">
        <v>322</v>
      </c>
      <c r="B274" s="9" t="s">
        <v>272</v>
      </c>
      <c r="C274" s="9" t="s">
        <v>642</v>
      </c>
      <c r="D274" s="13">
        <v>2159</v>
      </c>
      <c r="E274" s="13">
        <v>2089</v>
      </c>
      <c r="F274" s="6">
        <v>2024</v>
      </c>
      <c r="G274" s="18">
        <f>preds!$D274+preds!$E274</f>
        <v>4248</v>
      </c>
      <c r="H274" s="12">
        <f>ABS(preds!$D274-preds!$E274)</f>
        <v>70</v>
      </c>
      <c r="I274" s="24">
        <f>Table2[[#This Row],[margin]]/Table2[[#This Row],[dem_gop_total]]</f>
        <v>1.6478342749529189E-2</v>
      </c>
      <c r="J274" s="24">
        <f>Table2[[#This Row],[dem_votes]]/Table2[[#This Row],[dem_gop_total]]</f>
        <v>0.5082391713747646</v>
      </c>
      <c r="K274" s="24">
        <f>Table2[[#This Row],[gop_votes]]/Table2[[#This Row],[dem_gop_total]]</f>
        <v>0.4917608286252354</v>
      </c>
      <c r="L274" s="3">
        <v>-104.884201</v>
      </c>
      <c r="M274" s="3">
        <v>37.616312000000001</v>
      </c>
      <c r="N274" s="3">
        <v>-105.47657124481728</v>
      </c>
      <c r="O274" s="3">
        <v>38.935727739387985</v>
      </c>
      <c r="P274" s="3">
        <f>VLOOKUP(Table2[[#This Row],[State]],State!A:G,7,FALSE)</f>
        <v>9</v>
      </c>
      <c r="Q274" s="3" t="str">
        <f>VLOOKUP(Table2[[#This Row],[State]],State!A:F,6,FALSE)</f>
        <v>Democratic</v>
      </c>
    </row>
    <row r="275" spans="1:17" ht="17" thickTop="1" thickBot="1" x14ac:dyDescent="0.25">
      <c r="A275" s="7" t="s">
        <v>322</v>
      </c>
      <c r="B275" s="3" t="s">
        <v>273</v>
      </c>
      <c r="C275" s="3" t="s">
        <v>425</v>
      </c>
      <c r="D275" s="12">
        <v>225</v>
      </c>
      <c r="E275" s="12">
        <v>622</v>
      </c>
      <c r="F275" s="6">
        <v>2024</v>
      </c>
      <c r="G275" s="18">
        <f>preds!$D275+preds!$E275</f>
        <v>847</v>
      </c>
      <c r="H275" s="12">
        <f>ABS(preds!$D275-preds!$E275)</f>
        <v>397</v>
      </c>
      <c r="I275" s="24">
        <f>Table2[[#This Row],[margin]]/Table2[[#This Row],[dem_gop_total]]</f>
        <v>0.46871310507674147</v>
      </c>
      <c r="J275" s="24">
        <f>Table2[[#This Row],[dem_votes]]/Table2[[#This Row],[dem_gop_total]]</f>
        <v>0.26564344746162927</v>
      </c>
      <c r="K275" s="24">
        <f>Table2[[#This Row],[gop_votes]]/Table2[[#This Row],[dem_gop_total]]</f>
        <v>0.73435655253837073</v>
      </c>
      <c r="L275" s="3">
        <v>-106.291292</v>
      </c>
      <c r="M275" s="3">
        <v>40.692850999999997</v>
      </c>
      <c r="N275" s="3">
        <v>-105.47657124481728</v>
      </c>
      <c r="O275" s="3">
        <v>38.935727739387985</v>
      </c>
      <c r="P275" s="3">
        <f>VLOOKUP(Table2[[#This Row],[State]],State!A:G,7,FALSE)</f>
        <v>9</v>
      </c>
      <c r="Q275" s="3" t="str">
        <f>VLOOKUP(Table2[[#This Row],[State]],State!A:F,6,FALSE)</f>
        <v>Democratic</v>
      </c>
    </row>
    <row r="276" spans="1:17" ht="17" thickTop="1" thickBot="1" x14ac:dyDescent="0.25">
      <c r="A276" s="8" t="s">
        <v>322</v>
      </c>
      <c r="B276" s="9" t="s">
        <v>274</v>
      </c>
      <c r="C276" s="9" t="s">
        <v>426</v>
      </c>
      <c r="D276" s="13">
        <v>258194</v>
      </c>
      <c r="E276" s="13">
        <v>148953</v>
      </c>
      <c r="F276" s="6">
        <v>2024</v>
      </c>
      <c r="G276" s="18">
        <f>preds!$D276+preds!$E276</f>
        <v>407147</v>
      </c>
      <c r="H276" s="12">
        <f>ABS(preds!$D276-preds!$E276)</f>
        <v>109241</v>
      </c>
      <c r="I276" s="24">
        <f>Table2[[#This Row],[margin]]/Table2[[#This Row],[dem_gop_total]]</f>
        <v>0.26830849791353001</v>
      </c>
      <c r="J276" s="24">
        <f>Table2[[#This Row],[dem_votes]]/Table2[[#This Row],[dem_gop_total]]</f>
        <v>0.63415424895676498</v>
      </c>
      <c r="K276" s="24">
        <f>Table2[[#This Row],[gop_votes]]/Table2[[#This Row],[dem_gop_total]]</f>
        <v>0.36584575104323502</v>
      </c>
      <c r="L276" s="3">
        <v>-105.12881899999999</v>
      </c>
      <c r="M276" s="3">
        <v>39.720523999999997</v>
      </c>
      <c r="N276" s="3">
        <v>-105.47657124481728</v>
      </c>
      <c r="O276" s="3">
        <v>38.935727739387985</v>
      </c>
      <c r="P276" s="3">
        <f>VLOOKUP(Table2[[#This Row],[State]],State!A:G,7,FALSE)</f>
        <v>9</v>
      </c>
      <c r="Q276" s="3" t="str">
        <f>VLOOKUP(Table2[[#This Row],[State]],State!A:F,6,FALSE)</f>
        <v>Democratic</v>
      </c>
    </row>
    <row r="277" spans="1:17" ht="17" thickTop="1" thickBot="1" x14ac:dyDescent="0.25">
      <c r="A277" s="7" t="s">
        <v>322</v>
      </c>
      <c r="B277" s="3" t="s">
        <v>275</v>
      </c>
      <c r="C277" s="3" t="s">
        <v>643</v>
      </c>
      <c r="D277" s="12">
        <v>127</v>
      </c>
      <c r="E277" s="12">
        <v>749</v>
      </c>
      <c r="F277" s="6">
        <v>2024</v>
      </c>
      <c r="G277" s="18">
        <f>preds!$D277+preds!$E277</f>
        <v>876</v>
      </c>
      <c r="H277" s="12">
        <f>ABS(preds!$D277-preds!$E277)</f>
        <v>622</v>
      </c>
      <c r="I277" s="24">
        <f>Table2[[#This Row],[margin]]/Table2[[#This Row],[dem_gop_total]]</f>
        <v>0.71004566210045661</v>
      </c>
      <c r="J277" s="24">
        <f>Table2[[#This Row],[dem_votes]]/Table2[[#This Row],[dem_gop_total]]</f>
        <v>0.1449771689497717</v>
      </c>
      <c r="K277" s="24">
        <f>Table2[[#This Row],[gop_votes]]/Table2[[#This Row],[dem_gop_total]]</f>
        <v>0.85502283105022836</v>
      </c>
      <c r="L277" s="3">
        <v>-102.68057899999999</v>
      </c>
      <c r="M277" s="3">
        <v>38.470657000000003</v>
      </c>
      <c r="N277" s="3">
        <v>-105.47657124481728</v>
      </c>
      <c r="O277" s="3">
        <v>38.935727739387985</v>
      </c>
      <c r="P277" s="3">
        <f>VLOOKUP(Table2[[#This Row],[State]],State!A:G,7,FALSE)</f>
        <v>9</v>
      </c>
      <c r="Q277" s="3" t="str">
        <f>VLOOKUP(Table2[[#This Row],[State]],State!A:F,6,FALSE)</f>
        <v>Democratic</v>
      </c>
    </row>
    <row r="278" spans="1:17" ht="17" thickTop="1" thickBot="1" x14ac:dyDescent="0.25">
      <c r="A278" s="8" t="s">
        <v>322</v>
      </c>
      <c r="B278" s="9" t="s">
        <v>276</v>
      </c>
      <c r="C278" s="9" t="s">
        <v>644</v>
      </c>
      <c r="D278" s="13">
        <v>977</v>
      </c>
      <c r="E278" s="13">
        <v>2830</v>
      </c>
      <c r="F278" s="6">
        <v>2024</v>
      </c>
      <c r="G278" s="18">
        <f>preds!$D278+preds!$E278</f>
        <v>3807</v>
      </c>
      <c r="H278" s="12">
        <f>ABS(preds!$D278-preds!$E278)</f>
        <v>1853</v>
      </c>
      <c r="I278" s="24">
        <f>Table2[[#This Row],[margin]]/Table2[[#This Row],[dem_gop_total]]</f>
        <v>0.48673496191226689</v>
      </c>
      <c r="J278" s="24">
        <f>Table2[[#This Row],[dem_votes]]/Table2[[#This Row],[dem_gop_total]]</f>
        <v>0.25663251904386658</v>
      </c>
      <c r="K278" s="24">
        <f>Table2[[#This Row],[gop_votes]]/Table2[[#This Row],[dem_gop_total]]</f>
        <v>0.74336748095613348</v>
      </c>
      <c r="L278" s="3">
        <v>-102.435733</v>
      </c>
      <c r="M278" s="3">
        <v>39.309762999999997</v>
      </c>
      <c r="N278" s="3">
        <v>-105.47657124481728</v>
      </c>
      <c r="O278" s="3">
        <v>38.935727739387985</v>
      </c>
      <c r="P278" s="3">
        <f>VLOOKUP(Table2[[#This Row],[State]],State!A:G,7,FALSE)</f>
        <v>9</v>
      </c>
      <c r="Q278" s="3" t="str">
        <f>VLOOKUP(Table2[[#This Row],[State]],State!A:F,6,FALSE)</f>
        <v>Democratic</v>
      </c>
    </row>
    <row r="279" spans="1:17" ht="17" thickTop="1" thickBot="1" x14ac:dyDescent="0.25">
      <c r="A279" s="7" t="s">
        <v>322</v>
      </c>
      <c r="B279" s="3" t="s">
        <v>277</v>
      </c>
      <c r="C279" s="3" t="s">
        <v>574</v>
      </c>
      <c r="D279" s="12">
        <v>2132</v>
      </c>
      <c r="E279" s="12">
        <v>1526</v>
      </c>
      <c r="F279" s="6">
        <v>2024</v>
      </c>
      <c r="G279" s="18">
        <f>preds!$D279+preds!$E279</f>
        <v>3658</v>
      </c>
      <c r="H279" s="12">
        <f>ABS(preds!$D279-preds!$E279)</f>
        <v>606</v>
      </c>
      <c r="I279" s="24">
        <f>Table2[[#This Row],[margin]]/Table2[[#This Row],[dem_gop_total]]</f>
        <v>0.16566429743028976</v>
      </c>
      <c r="J279" s="24">
        <f>Table2[[#This Row],[dem_votes]]/Table2[[#This Row],[dem_gop_total]]</f>
        <v>0.58283214871514488</v>
      </c>
      <c r="K279" s="24">
        <f>Table2[[#This Row],[gop_votes]]/Table2[[#This Row],[dem_gop_total]]</f>
        <v>0.41716785128485512</v>
      </c>
      <c r="L279" s="3">
        <v>-106.308061</v>
      </c>
      <c r="M279" s="3">
        <v>39.245869999999996</v>
      </c>
      <c r="N279" s="3">
        <v>-105.47657124481728</v>
      </c>
      <c r="O279" s="3">
        <v>38.935727739387985</v>
      </c>
      <c r="P279" s="3">
        <f>VLOOKUP(Table2[[#This Row],[State]],State!A:G,7,FALSE)</f>
        <v>9</v>
      </c>
      <c r="Q279" s="3" t="str">
        <f>VLOOKUP(Table2[[#This Row],[State]],State!A:F,6,FALSE)</f>
        <v>Democratic</v>
      </c>
    </row>
    <row r="280" spans="1:17" ht="17" thickTop="1" thickBot="1" x14ac:dyDescent="0.25">
      <c r="A280" s="8" t="s">
        <v>322</v>
      </c>
      <c r="B280" s="9" t="s">
        <v>278</v>
      </c>
      <c r="C280" s="9" t="s">
        <v>645</v>
      </c>
      <c r="D280" s="13">
        <v>23086</v>
      </c>
      <c r="E280" s="13">
        <v>14254</v>
      </c>
      <c r="F280" s="6">
        <v>2024</v>
      </c>
      <c r="G280" s="18">
        <f>preds!$D280+preds!$E280</f>
        <v>37340</v>
      </c>
      <c r="H280" s="12">
        <f>ABS(preds!$D280-preds!$E280)</f>
        <v>8832</v>
      </c>
      <c r="I280" s="24">
        <f>Table2[[#This Row],[margin]]/Table2[[#This Row],[dem_gop_total]]</f>
        <v>0.23652919121585431</v>
      </c>
      <c r="J280" s="24">
        <f>Table2[[#This Row],[dem_votes]]/Table2[[#This Row],[dem_gop_total]]</f>
        <v>0.61826459560792713</v>
      </c>
      <c r="K280" s="24">
        <f>Table2[[#This Row],[gop_votes]]/Table2[[#This Row],[dem_gop_total]]</f>
        <v>0.38173540439207282</v>
      </c>
      <c r="L280" s="3">
        <v>-107.806184</v>
      </c>
      <c r="M280" s="3">
        <v>37.265197999999998</v>
      </c>
      <c r="N280" s="3">
        <v>-105.47657124481728</v>
      </c>
      <c r="O280" s="3">
        <v>38.935727739387985</v>
      </c>
      <c r="P280" s="3">
        <f>VLOOKUP(Table2[[#This Row],[State]],State!A:G,7,FALSE)</f>
        <v>9</v>
      </c>
      <c r="Q280" s="3" t="str">
        <f>VLOOKUP(Table2[[#This Row],[State]],State!A:F,6,FALSE)</f>
        <v>Democratic</v>
      </c>
    </row>
    <row r="281" spans="1:17" ht="17" thickTop="1" thickBot="1" x14ac:dyDescent="0.25">
      <c r="A281" s="7" t="s">
        <v>322</v>
      </c>
      <c r="B281" s="3" t="s">
        <v>279</v>
      </c>
      <c r="C281" s="3" t="s">
        <v>646</v>
      </c>
      <c r="D281" s="12">
        <v>140923</v>
      </c>
      <c r="E281" s="12">
        <v>96359</v>
      </c>
      <c r="F281" s="6">
        <v>2024</v>
      </c>
      <c r="G281" s="18">
        <f>preds!$D281+preds!$E281</f>
        <v>237282</v>
      </c>
      <c r="H281" s="12">
        <f>ABS(preds!$D281-preds!$E281)</f>
        <v>44564</v>
      </c>
      <c r="I281" s="24">
        <f>Table2[[#This Row],[margin]]/Table2[[#This Row],[dem_gop_total]]</f>
        <v>0.18781028480879292</v>
      </c>
      <c r="J281" s="24">
        <f>Table2[[#This Row],[dem_votes]]/Table2[[#This Row],[dem_gop_total]]</f>
        <v>0.5939051424043964</v>
      </c>
      <c r="K281" s="24">
        <f>Table2[[#This Row],[gop_votes]]/Table2[[#This Row],[dem_gop_total]]</f>
        <v>0.40609485759560354</v>
      </c>
      <c r="L281" s="3">
        <v>-105.09921799999999</v>
      </c>
      <c r="M281" s="3">
        <v>40.504545999999998</v>
      </c>
      <c r="N281" s="3">
        <v>-105.47657124481728</v>
      </c>
      <c r="O281" s="3">
        <v>38.935727739387985</v>
      </c>
      <c r="P281" s="3">
        <f>VLOOKUP(Table2[[#This Row],[State]],State!A:G,7,FALSE)</f>
        <v>9</v>
      </c>
      <c r="Q281" s="3" t="str">
        <f>VLOOKUP(Table2[[#This Row],[State]],State!A:F,6,FALSE)</f>
        <v>Democratic</v>
      </c>
    </row>
    <row r="282" spans="1:17" ht="17" thickTop="1" thickBot="1" x14ac:dyDescent="0.25">
      <c r="A282" s="8" t="s">
        <v>322</v>
      </c>
      <c r="B282" s="9" t="s">
        <v>280</v>
      </c>
      <c r="C282" s="9" t="s">
        <v>647</v>
      </c>
      <c r="D282" s="13">
        <v>4505</v>
      </c>
      <c r="E282" s="13">
        <v>3722</v>
      </c>
      <c r="F282" s="6">
        <v>2024</v>
      </c>
      <c r="G282" s="18">
        <f>preds!$D282+preds!$E282</f>
        <v>8227</v>
      </c>
      <c r="H282" s="12">
        <f>ABS(preds!$D282-preds!$E282)</f>
        <v>783</v>
      </c>
      <c r="I282" s="24">
        <f>Table2[[#This Row],[margin]]/Table2[[#This Row],[dem_gop_total]]</f>
        <v>9.5174425671569224E-2</v>
      </c>
      <c r="J282" s="24">
        <f>Table2[[#This Row],[dem_votes]]/Table2[[#This Row],[dem_gop_total]]</f>
        <v>0.5475872128357846</v>
      </c>
      <c r="K282" s="24">
        <f>Table2[[#This Row],[gop_votes]]/Table2[[#This Row],[dem_gop_total]]</f>
        <v>0.4524127871642154</v>
      </c>
      <c r="L282" s="3">
        <v>-104.50314899999999</v>
      </c>
      <c r="M282" s="3">
        <v>37.196601000000001</v>
      </c>
      <c r="N282" s="3">
        <v>-105.47657124481728</v>
      </c>
      <c r="O282" s="3">
        <v>38.935727739387985</v>
      </c>
      <c r="P282" s="3">
        <f>VLOOKUP(Table2[[#This Row],[State]],State!A:G,7,FALSE)</f>
        <v>9</v>
      </c>
      <c r="Q282" s="3" t="str">
        <f>VLOOKUP(Table2[[#This Row],[State]],State!A:F,6,FALSE)</f>
        <v>Democratic</v>
      </c>
    </row>
    <row r="283" spans="1:17" ht="17" thickTop="1" thickBot="1" x14ac:dyDescent="0.25">
      <c r="A283" s="7" t="s">
        <v>322</v>
      </c>
      <c r="B283" s="3" t="s">
        <v>281</v>
      </c>
      <c r="C283" s="3" t="s">
        <v>530</v>
      </c>
      <c r="D283" s="12">
        <v>762</v>
      </c>
      <c r="E283" s="12">
        <v>1924</v>
      </c>
      <c r="F283" s="6">
        <v>2024</v>
      </c>
      <c r="G283" s="18">
        <f>preds!$D283+preds!$E283</f>
        <v>2686</v>
      </c>
      <c r="H283" s="12">
        <f>ABS(preds!$D283-preds!$E283)</f>
        <v>1162</v>
      </c>
      <c r="I283" s="24">
        <f>Table2[[#This Row],[margin]]/Table2[[#This Row],[dem_gop_total]]</f>
        <v>0.43261355174981386</v>
      </c>
      <c r="J283" s="24">
        <f>Table2[[#This Row],[dem_votes]]/Table2[[#This Row],[dem_gop_total]]</f>
        <v>0.28369322412509307</v>
      </c>
      <c r="K283" s="24">
        <f>Table2[[#This Row],[gop_votes]]/Table2[[#This Row],[dem_gop_total]]</f>
        <v>0.71630677587490688</v>
      </c>
      <c r="L283" s="3">
        <v>-103.613697</v>
      </c>
      <c r="M283" s="3">
        <v>39.173231999999999</v>
      </c>
      <c r="N283" s="3">
        <v>-105.47657124481728</v>
      </c>
      <c r="O283" s="3">
        <v>38.935727739387985</v>
      </c>
      <c r="P283" s="3">
        <f>VLOOKUP(Table2[[#This Row],[State]],State!A:G,7,FALSE)</f>
        <v>9</v>
      </c>
      <c r="Q283" s="3" t="str">
        <f>VLOOKUP(Table2[[#This Row],[State]],State!A:F,6,FALSE)</f>
        <v>Democratic</v>
      </c>
    </row>
    <row r="284" spans="1:17" ht="17" thickTop="1" thickBot="1" x14ac:dyDescent="0.25">
      <c r="A284" s="8" t="s">
        <v>322</v>
      </c>
      <c r="B284" s="9" t="s">
        <v>282</v>
      </c>
      <c r="C284" s="9" t="s">
        <v>532</v>
      </c>
      <c r="D284" s="13">
        <v>2942</v>
      </c>
      <c r="E284" s="13">
        <v>7303</v>
      </c>
      <c r="F284" s="6">
        <v>2024</v>
      </c>
      <c r="G284" s="18">
        <f>preds!$D284+preds!$E284</f>
        <v>10245</v>
      </c>
      <c r="H284" s="12">
        <f>ABS(preds!$D284-preds!$E284)</f>
        <v>4361</v>
      </c>
      <c r="I284" s="24">
        <f>Table2[[#This Row],[margin]]/Table2[[#This Row],[dem_gop_total]]</f>
        <v>0.42567105905319669</v>
      </c>
      <c r="J284" s="24">
        <f>Table2[[#This Row],[dem_votes]]/Table2[[#This Row],[dem_gop_total]]</f>
        <v>0.28716447047340166</v>
      </c>
      <c r="K284" s="24">
        <f>Table2[[#This Row],[gop_votes]]/Table2[[#This Row],[dem_gop_total]]</f>
        <v>0.71283552952659834</v>
      </c>
      <c r="L284" s="3">
        <v>-103.187715</v>
      </c>
      <c r="M284" s="3">
        <v>40.639398999999997</v>
      </c>
      <c r="N284" s="3">
        <v>-105.47657124481728</v>
      </c>
      <c r="O284" s="3">
        <v>38.935727739387985</v>
      </c>
      <c r="P284" s="3">
        <f>VLOOKUP(Table2[[#This Row],[State]],State!A:G,7,FALSE)</f>
        <v>9</v>
      </c>
      <c r="Q284" s="3" t="str">
        <f>VLOOKUP(Table2[[#This Row],[State]],State!A:F,6,FALSE)</f>
        <v>Democratic</v>
      </c>
    </row>
    <row r="285" spans="1:17" ht="17" thickTop="1" thickBot="1" x14ac:dyDescent="0.25">
      <c r="A285" s="7" t="s">
        <v>322</v>
      </c>
      <c r="B285" s="3" t="s">
        <v>283</v>
      </c>
      <c r="C285" s="3" t="s">
        <v>648</v>
      </c>
      <c r="D285" s="12">
        <v>28801</v>
      </c>
      <c r="E285" s="12">
        <v>59647</v>
      </c>
      <c r="F285" s="6">
        <v>2024</v>
      </c>
      <c r="G285" s="18">
        <f>preds!$D285+preds!$E285</f>
        <v>88448</v>
      </c>
      <c r="H285" s="12">
        <f>ABS(preds!$D285-preds!$E285)</f>
        <v>30846</v>
      </c>
      <c r="I285" s="24">
        <f>Table2[[#This Row],[margin]]/Table2[[#This Row],[dem_gop_total]]</f>
        <v>0.34874728654124459</v>
      </c>
      <c r="J285" s="24">
        <f>Table2[[#This Row],[dem_votes]]/Table2[[#This Row],[dem_gop_total]]</f>
        <v>0.32562635672937773</v>
      </c>
      <c r="K285" s="24">
        <f>Table2[[#This Row],[gop_votes]]/Table2[[#This Row],[dem_gop_total]]</f>
        <v>0.67437364327062232</v>
      </c>
      <c r="L285" s="3">
        <v>-108.543768</v>
      </c>
      <c r="M285" s="3">
        <v>39.092851000000003</v>
      </c>
      <c r="N285" s="3">
        <v>-105.47657124481728</v>
      </c>
      <c r="O285" s="3">
        <v>38.935727739387985</v>
      </c>
      <c r="P285" s="3">
        <f>VLOOKUP(Table2[[#This Row],[State]],State!A:G,7,FALSE)</f>
        <v>9</v>
      </c>
      <c r="Q285" s="3" t="str">
        <f>VLOOKUP(Table2[[#This Row],[State]],State!A:F,6,FALSE)</f>
        <v>Democratic</v>
      </c>
    </row>
    <row r="286" spans="1:17" ht="17" thickTop="1" thickBot="1" x14ac:dyDescent="0.25">
      <c r="A286" s="8" t="s">
        <v>322</v>
      </c>
      <c r="B286" s="9" t="s">
        <v>284</v>
      </c>
      <c r="C286" s="9" t="s">
        <v>649</v>
      </c>
      <c r="D286" s="13">
        <v>280</v>
      </c>
      <c r="E286" s="13">
        <v>422</v>
      </c>
      <c r="F286" s="6">
        <v>2024</v>
      </c>
      <c r="G286" s="18">
        <f>preds!$D286+preds!$E286</f>
        <v>702</v>
      </c>
      <c r="H286" s="12">
        <f>ABS(preds!$D286-preds!$E286)</f>
        <v>142</v>
      </c>
      <c r="I286" s="24">
        <f>Table2[[#This Row],[margin]]/Table2[[#This Row],[dem_gop_total]]</f>
        <v>0.20227920227920229</v>
      </c>
      <c r="J286" s="24">
        <f>Table2[[#This Row],[dem_votes]]/Table2[[#This Row],[dem_gop_total]]</f>
        <v>0.39886039886039887</v>
      </c>
      <c r="K286" s="24">
        <f>Table2[[#This Row],[gop_votes]]/Table2[[#This Row],[dem_gop_total]]</f>
        <v>0.60113960113960119</v>
      </c>
      <c r="L286" s="3">
        <v>-106.935586</v>
      </c>
      <c r="M286" s="3">
        <v>37.798622999999999</v>
      </c>
      <c r="N286" s="3">
        <v>-105.47657124481728</v>
      </c>
      <c r="O286" s="3">
        <v>38.935727739387985</v>
      </c>
      <c r="P286" s="3">
        <f>VLOOKUP(Table2[[#This Row],[State]],State!A:G,7,FALSE)</f>
        <v>9</v>
      </c>
      <c r="Q286" s="3" t="str">
        <f>VLOOKUP(Table2[[#This Row],[State]],State!A:F,6,FALSE)</f>
        <v>Democratic</v>
      </c>
    </row>
    <row r="287" spans="1:17" ht="17" thickTop="1" thickBot="1" x14ac:dyDescent="0.25">
      <c r="A287" s="7" t="s">
        <v>322</v>
      </c>
      <c r="B287" s="3" t="s">
        <v>285</v>
      </c>
      <c r="C287" s="3" t="s">
        <v>650</v>
      </c>
      <c r="D287" s="12">
        <v>1397</v>
      </c>
      <c r="E287" s="12">
        <v>5566</v>
      </c>
      <c r="F287" s="6">
        <v>2024</v>
      </c>
      <c r="G287" s="18">
        <f>preds!$D287+preds!$E287</f>
        <v>6963</v>
      </c>
      <c r="H287" s="12">
        <f>ABS(preds!$D287-preds!$E287)</f>
        <v>4169</v>
      </c>
      <c r="I287" s="24">
        <f>Table2[[#This Row],[margin]]/Table2[[#This Row],[dem_gop_total]]</f>
        <v>0.59873617693522907</v>
      </c>
      <c r="J287" s="24">
        <f>Table2[[#This Row],[dem_votes]]/Table2[[#This Row],[dem_gop_total]]</f>
        <v>0.20063191153238547</v>
      </c>
      <c r="K287" s="24">
        <f>Table2[[#This Row],[gop_votes]]/Table2[[#This Row],[dem_gop_total]]</f>
        <v>0.79936808846761453</v>
      </c>
      <c r="L287" s="3">
        <v>-107.62585900000001</v>
      </c>
      <c r="M287" s="3">
        <v>40.515239000000001</v>
      </c>
      <c r="N287" s="3">
        <v>-105.47657124481728</v>
      </c>
      <c r="O287" s="3">
        <v>38.935727739387985</v>
      </c>
      <c r="P287" s="3">
        <f>VLOOKUP(Table2[[#This Row],[State]],State!A:G,7,FALSE)</f>
        <v>9</v>
      </c>
      <c r="Q287" s="3" t="str">
        <f>VLOOKUP(Table2[[#This Row],[State]],State!A:F,6,FALSE)</f>
        <v>Democratic</v>
      </c>
    </row>
    <row r="288" spans="1:17" ht="17" thickTop="1" thickBot="1" x14ac:dyDescent="0.25">
      <c r="A288" s="8" t="s">
        <v>322</v>
      </c>
      <c r="B288" s="9" t="s">
        <v>286</v>
      </c>
      <c r="C288" s="9" t="s">
        <v>651</v>
      </c>
      <c r="D288" s="13">
        <v>5206</v>
      </c>
      <c r="E288" s="13">
        <v>9725</v>
      </c>
      <c r="F288" s="6">
        <v>2024</v>
      </c>
      <c r="G288" s="18">
        <f>preds!$D288+preds!$E288</f>
        <v>14931</v>
      </c>
      <c r="H288" s="12">
        <f>ABS(preds!$D288-preds!$E288)</f>
        <v>4519</v>
      </c>
      <c r="I288" s="24">
        <f>Table2[[#This Row],[margin]]/Table2[[#This Row],[dem_gop_total]]</f>
        <v>0.30265889759560644</v>
      </c>
      <c r="J288" s="24">
        <f>Table2[[#This Row],[dem_votes]]/Table2[[#This Row],[dem_gop_total]]</f>
        <v>0.34867055120219675</v>
      </c>
      <c r="K288" s="24">
        <f>Table2[[#This Row],[gop_votes]]/Table2[[#This Row],[dem_gop_total]]</f>
        <v>0.65132944879780319</v>
      </c>
      <c r="L288" s="3">
        <v>-108.55711599999999</v>
      </c>
      <c r="M288" s="3">
        <v>37.370816999999903</v>
      </c>
      <c r="N288" s="3">
        <v>-105.47657124481728</v>
      </c>
      <c r="O288" s="3">
        <v>38.935727739387985</v>
      </c>
      <c r="P288" s="3">
        <f>VLOOKUP(Table2[[#This Row],[State]],State!A:G,7,FALSE)</f>
        <v>9</v>
      </c>
      <c r="Q288" s="3" t="str">
        <f>VLOOKUP(Table2[[#This Row],[State]],State!A:F,6,FALSE)</f>
        <v>Democratic</v>
      </c>
    </row>
    <row r="289" spans="1:17" ht="17" thickTop="1" thickBot="1" x14ac:dyDescent="0.25">
      <c r="A289" s="7" t="s">
        <v>322</v>
      </c>
      <c r="B289" s="3" t="s">
        <v>287</v>
      </c>
      <c r="C289" s="3" t="s">
        <v>652</v>
      </c>
      <c r="D289" s="12">
        <v>7354</v>
      </c>
      <c r="E289" s="12">
        <v>17636</v>
      </c>
      <c r="F289" s="6">
        <v>2024</v>
      </c>
      <c r="G289" s="18">
        <f>preds!$D289+preds!$E289</f>
        <v>24990</v>
      </c>
      <c r="H289" s="12">
        <f>ABS(preds!$D289-preds!$E289)</f>
        <v>10282</v>
      </c>
      <c r="I289" s="24">
        <f>Table2[[#This Row],[margin]]/Table2[[#This Row],[dem_gop_total]]</f>
        <v>0.41144457783113247</v>
      </c>
      <c r="J289" s="24">
        <f>Table2[[#This Row],[dem_votes]]/Table2[[#This Row],[dem_gop_total]]</f>
        <v>0.29427771108443379</v>
      </c>
      <c r="K289" s="24">
        <f>Table2[[#This Row],[gop_votes]]/Table2[[#This Row],[dem_gop_total]]</f>
        <v>0.70572228891556621</v>
      </c>
      <c r="L289" s="3">
        <v>-107.934568</v>
      </c>
      <c r="M289" s="3">
        <v>38.479141999999896</v>
      </c>
      <c r="N289" s="3">
        <v>-105.47657124481728</v>
      </c>
      <c r="O289" s="3">
        <v>38.935727739387985</v>
      </c>
      <c r="P289" s="3">
        <f>VLOOKUP(Table2[[#This Row],[State]],State!A:G,7,FALSE)</f>
        <v>9</v>
      </c>
      <c r="Q289" s="3" t="str">
        <f>VLOOKUP(Table2[[#This Row],[State]],State!A:F,6,FALSE)</f>
        <v>Democratic</v>
      </c>
    </row>
    <row r="290" spans="1:17" ht="17" thickTop="1" thickBot="1" x14ac:dyDescent="0.25">
      <c r="A290" s="8" t="s">
        <v>322</v>
      </c>
      <c r="B290" s="9" t="s">
        <v>288</v>
      </c>
      <c r="C290" s="9" t="s">
        <v>441</v>
      </c>
      <c r="D290" s="13">
        <v>3458</v>
      </c>
      <c r="E290" s="13">
        <v>9501</v>
      </c>
      <c r="F290" s="6">
        <v>2024</v>
      </c>
      <c r="G290" s="18">
        <f>preds!$D290+preds!$E290</f>
        <v>12959</v>
      </c>
      <c r="H290" s="12">
        <f>ABS(preds!$D290-preds!$E290)</f>
        <v>6043</v>
      </c>
      <c r="I290" s="24">
        <f>Table2[[#This Row],[margin]]/Table2[[#This Row],[dem_gop_total]]</f>
        <v>0.46631684543560459</v>
      </c>
      <c r="J290" s="24">
        <f>Table2[[#This Row],[dem_votes]]/Table2[[#This Row],[dem_gop_total]]</f>
        <v>0.26684157728219771</v>
      </c>
      <c r="K290" s="24">
        <f>Table2[[#This Row],[gop_votes]]/Table2[[#This Row],[dem_gop_total]]</f>
        <v>0.73315842271780229</v>
      </c>
      <c r="L290" s="3">
        <v>-103.78151699999999</v>
      </c>
      <c r="M290" s="3">
        <v>40.256022999999999</v>
      </c>
      <c r="N290" s="3">
        <v>-105.47657124481728</v>
      </c>
      <c r="O290" s="3">
        <v>38.935727739387985</v>
      </c>
      <c r="P290" s="3">
        <f>VLOOKUP(Table2[[#This Row],[State]],State!A:G,7,FALSE)</f>
        <v>9</v>
      </c>
      <c r="Q290" s="3" t="str">
        <f>VLOOKUP(Table2[[#This Row],[State]],State!A:F,6,FALSE)</f>
        <v>Democratic</v>
      </c>
    </row>
    <row r="291" spans="1:17" ht="17" thickTop="1" thickBot="1" x14ac:dyDescent="0.25">
      <c r="A291" s="7" t="s">
        <v>322</v>
      </c>
      <c r="B291" s="3" t="s">
        <v>289</v>
      </c>
      <c r="C291" s="3" t="s">
        <v>653</v>
      </c>
      <c r="D291" s="12">
        <v>3967</v>
      </c>
      <c r="E291" s="12">
        <v>4589</v>
      </c>
      <c r="F291" s="6">
        <v>2024</v>
      </c>
      <c r="G291" s="18">
        <f>preds!$D291+preds!$E291</f>
        <v>8556</v>
      </c>
      <c r="H291" s="12">
        <f>ABS(preds!$D291-preds!$E291)</f>
        <v>622</v>
      </c>
      <c r="I291" s="24">
        <f>Table2[[#This Row],[margin]]/Table2[[#This Row],[dem_gop_total]]</f>
        <v>7.269752220663861E-2</v>
      </c>
      <c r="J291" s="24">
        <f>Table2[[#This Row],[dem_votes]]/Table2[[#This Row],[dem_gop_total]]</f>
        <v>0.4636512388966807</v>
      </c>
      <c r="K291" s="24">
        <f>Table2[[#This Row],[gop_votes]]/Table2[[#This Row],[dem_gop_total]]</f>
        <v>0.5363487611033193</v>
      </c>
      <c r="L291" s="3">
        <v>-103.657432</v>
      </c>
      <c r="M291" s="3">
        <v>38.024096</v>
      </c>
      <c r="N291" s="3">
        <v>-105.47657124481728</v>
      </c>
      <c r="O291" s="3">
        <v>38.935727739387985</v>
      </c>
      <c r="P291" s="3">
        <f>VLOOKUP(Table2[[#This Row],[State]],State!A:G,7,FALSE)</f>
        <v>9</v>
      </c>
      <c r="Q291" s="3" t="str">
        <f>VLOOKUP(Table2[[#This Row],[State]],State!A:F,6,FALSE)</f>
        <v>Democratic</v>
      </c>
    </row>
    <row r="292" spans="1:17" ht="17" thickTop="1" thickBot="1" x14ac:dyDescent="0.25">
      <c r="A292" s="8" t="s">
        <v>322</v>
      </c>
      <c r="B292" s="9" t="s">
        <v>290</v>
      </c>
      <c r="C292" s="9" t="s">
        <v>654</v>
      </c>
      <c r="D292" s="13">
        <v>2679</v>
      </c>
      <c r="E292" s="13">
        <v>1575</v>
      </c>
      <c r="F292" s="6">
        <v>2024</v>
      </c>
      <c r="G292" s="18">
        <f>preds!$D292+preds!$E292</f>
        <v>4254</v>
      </c>
      <c r="H292" s="12">
        <f>ABS(preds!$D292-preds!$E292)</f>
        <v>1104</v>
      </c>
      <c r="I292" s="24">
        <f>Table2[[#This Row],[margin]]/Table2[[#This Row],[dem_gop_total]]</f>
        <v>0.25952045133991536</v>
      </c>
      <c r="J292" s="24">
        <f>Table2[[#This Row],[dem_votes]]/Table2[[#This Row],[dem_gop_total]]</f>
        <v>0.62976022566995771</v>
      </c>
      <c r="K292" s="24">
        <f>Table2[[#This Row],[gop_votes]]/Table2[[#This Row],[dem_gop_total]]</f>
        <v>0.37023977433004229</v>
      </c>
      <c r="L292" s="3">
        <v>-107.74623200000001</v>
      </c>
      <c r="M292" s="3">
        <v>38.139834</v>
      </c>
      <c r="N292" s="3">
        <v>-105.47657124481728</v>
      </c>
      <c r="O292" s="3">
        <v>38.935727739387985</v>
      </c>
      <c r="P292" s="3">
        <f>VLOOKUP(Table2[[#This Row],[State]],State!A:G,7,FALSE)</f>
        <v>9</v>
      </c>
      <c r="Q292" s="3" t="str">
        <f>VLOOKUP(Table2[[#This Row],[State]],State!A:F,6,FALSE)</f>
        <v>Democratic</v>
      </c>
    </row>
    <row r="293" spans="1:17" ht="17" thickTop="1" thickBot="1" x14ac:dyDescent="0.25">
      <c r="A293" s="7" t="s">
        <v>322</v>
      </c>
      <c r="B293" s="3" t="s">
        <v>291</v>
      </c>
      <c r="C293" s="3" t="s">
        <v>655</v>
      </c>
      <c r="D293" s="12">
        <v>5676</v>
      </c>
      <c r="E293" s="12">
        <v>7152</v>
      </c>
      <c r="F293" s="6">
        <v>2024</v>
      </c>
      <c r="G293" s="18">
        <f>preds!$D293+preds!$E293</f>
        <v>12828</v>
      </c>
      <c r="H293" s="12">
        <f>ABS(preds!$D293-preds!$E293)</f>
        <v>1476</v>
      </c>
      <c r="I293" s="24">
        <f>Table2[[#This Row],[margin]]/Table2[[#This Row],[dem_gop_total]]</f>
        <v>0.11506080449017773</v>
      </c>
      <c r="J293" s="24">
        <f>Table2[[#This Row],[dem_votes]]/Table2[[#This Row],[dem_gop_total]]</f>
        <v>0.44246959775491113</v>
      </c>
      <c r="K293" s="24">
        <f>Table2[[#This Row],[gop_votes]]/Table2[[#This Row],[dem_gop_total]]</f>
        <v>0.55753040224508887</v>
      </c>
      <c r="L293" s="3">
        <v>-105.623144</v>
      </c>
      <c r="M293" s="3">
        <v>39.311717999999999</v>
      </c>
      <c r="N293" s="3">
        <v>-105.47657124481728</v>
      </c>
      <c r="O293" s="3">
        <v>38.935727739387985</v>
      </c>
      <c r="P293" s="3">
        <f>VLOOKUP(Table2[[#This Row],[State]],State!A:G,7,FALSE)</f>
        <v>9</v>
      </c>
      <c r="Q293" s="3" t="str">
        <f>VLOOKUP(Table2[[#This Row],[State]],State!A:F,6,FALSE)</f>
        <v>Democratic</v>
      </c>
    </row>
    <row r="294" spans="1:17" ht="17" thickTop="1" thickBot="1" x14ac:dyDescent="0.25">
      <c r="A294" s="8" t="s">
        <v>322</v>
      </c>
      <c r="B294" s="9" t="s">
        <v>292</v>
      </c>
      <c r="C294" s="9" t="s">
        <v>539</v>
      </c>
      <c r="D294" s="13">
        <v>596</v>
      </c>
      <c r="E294" s="13">
        <v>1791</v>
      </c>
      <c r="F294" s="6">
        <v>2024</v>
      </c>
      <c r="G294" s="18">
        <f>preds!$D294+preds!$E294</f>
        <v>2387</v>
      </c>
      <c r="H294" s="12">
        <f>ABS(preds!$D294-preds!$E294)</f>
        <v>1195</v>
      </c>
      <c r="I294" s="24">
        <f>Table2[[#This Row],[margin]]/Table2[[#This Row],[dem_gop_total]]</f>
        <v>0.50062840385421026</v>
      </c>
      <c r="J294" s="24">
        <f>Table2[[#This Row],[dem_votes]]/Table2[[#This Row],[dem_gop_total]]</f>
        <v>0.24968579807289484</v>
      </c>
      <c r="K294" s="24">
        <f>Table2[[#This Row],[gop_votes]]/Table2[[#This Row],[dem_gop_total]]</f>
        <v>0.75031420192710518</v>
      </c>
      <c r="L294" s="3">
        <v>-102.387354</v>
      </c>
      <c r="M294" s="3">
        <v>40.599516999999999</v>
      </c>
      <c r="N294" s="3">
        <v>-105.47657124481728</v>
      </c>
      <c r="O294" s="3">
        <v>38.935727739387985</v>
      </c>
      <c r="P294" s="3">
        <f>VLOOKUP(Table2[[#This Row],[State]],State!A:G,7,FALSE)</f>
        <v>9</v>
      </c>
      <c r="Q294" s="3" t="str">
        <f>VLOOKUP(Table2[[#This Row],[State]],State!A:F,6,FALSE)</f>
        <v>Democratic</v>
      </c>
    </row>
    <row r="295" spans="1:17" ht="17" thickTop="1" thickBot="1" x14ac:dyDescent="0.25">
      <c r="A295" s="7" t="s">
        <v>322</v>
      </c>
      <c r="B295" s="3" t="s">
        <v>293</v>
      </c>
      <c r="C295" s="3" t="s">
        <v>656</v>
      </c>
      <c r="D295" s="12">
        <v>9223</v>
      </c>
      <c r="E295" s="12">
        <v>2614</v>
      </c>
      <c r="F295" s="6">
        <v>2024</v>
      </c>
      <c r="G295" s="18">
        <f>preds!$D295+preds!$E295</f>
        <v>11837</v>
      </c>
      <c r="H295" s="12">
        <f>ABS(preds!$D295-preds!$E295)</f>
        <v>6609</v>
      </c>
      <c r="I295" s="24">
        <f>Table2[[#This Row],[margin]]/Table2[[#This Row],[dem_gop_total]]</f>
        <v>0.55833403734054232</v>
      </c>
      <c r="J295" s="24">
        <f>Table2[[#This Row],[dem_votes]]/Table2[[#This Row],[dem_gop_total]]</f>
        <v>0.77916701867027116</v>
      </c>
      <c r="K295" s="24">
        <f>Table2[[#This Row],[gop_votes]]/Table2[[#This Row],[dem_gop_total]]</f>
        <v>0.22083298132972881</v>
      </c>
      <c r="L295" s="3">
        <v>-106.907765</v>
      </c>
      <c r="M295" s="3">
        <v>39.232543</v>
      </c>
      <c r="N295" s="3">
        <v>-105.47657124481728</v>
      </c>
      <c r="O295" s="3">
        <v>38.935727739387985</v>
      </c>
      <c r="P295" s="3">
        <f>VLOOKUP(Table2[[#This Row],[State]],State!A:G,7,FALSE)</f>
        <v>9</v>
      </c>
      <c r="Q295" s="3" t="str">
        <f>VLOOKUP(Table2[[#This Row],[State]],State!A:F,6,FALSE)</f>
        <v>Democratic</v>
      </c>
    </row>
    <row r="296" spans="1:17" ht="17" thickTop="1" thickBot="1" x14ac:dyDescent="0.25">
      <c r="A296" s="8" t="s">
        <v>322</v>
      </c>
      <c r="B296" s="9" t="s">
        <v>294</v>
      </c>
      <c r="C296" s="9" t="s">
        <v>657</v>
      </c>
      <c r="D296" s="13">
        <v>1552</v>
      </c>
      <c r="E296" s="13">
        <v>3593</v>
      </c>
      <c r="F296" s="6">
        <v>2024</v>
      </c>
      <c r="G296" s="18">
        <f>preds!$D296+preds!$E296</f>
        <v>5145</v>
      </c>
      <c r="H296" s="12">
        <f>ABS(preds!$D296-preds!$E296)</f>
        <v>2041</v>
      </c>
      <c r="I296" s="24">
        <f>Table2[[#This Row],[margin]]/Table2[[#This Row],[dem_gop_total]]</f>
        <v>0.39669582118561708</v>
      </c>
      <c r="J296" s="24">
        <f>Table2[[#This Row],[dem_votes]]/Table2[[#This Row],[dem_gop_total]]</f>
        <v>0.30165208940719146</v>
      </c>
      <c r="K296" s="24">
        <f>Table2[[#This Row],[gop_votes]]/Table2[[#This Row],[dem_gop_total]]</f>
        <v>0.69834791059280854</v>
      </c>
      <c r="L296" s="3">
        <v>-102.54703499999999</v>
      </c>
      <c r="M296" s="3">
        <v>38.083771999999897</v>
      </c>
      <c r="N296" s="3">
        <v>-105.47657124481728</v>
      </c>
      <c r="O296" s="3">
        <v>38.935727739387985</v>
      </c>
      <c r="P296" s="3">
        <f>VLOOKUP(Table2[[#This Row],[State]],State!A:G,7,FALSE)</f>
        <v>9</v>
      </c>
      <c r="Q296" s="3" t="str">
        <f>VLOOKUP(Table2[[#This Row],[State]],State!A:F,6,FALSE)</f>
        <v>Democratic</v>
      </c>
    </row>
    <row r="297" spans="1:17" ht="17" thickTop="1" thickBot="1" x14ac:dyDescent="0.25">
      <c r="A297" s="7" t="s">
        <v>322</v>
      </c>
      <c r="B297" s="3" t="s">
        <v>295</v>
      </c>
      <c r="C297" s="3" t="s">
        <v>658</v>
      </c>
      <c r="D297" s="12">
        <v>35402</v>
      </c>
      <c r="E297" s="12">
        <v>35137</v>
      </c>
      <c r="F297" s="6">
        <v>2024</v>
      </c>
      <c r="G297" s="18">
        <f>preds!$D297+preds!$E297</f>
        <v>70539</v>
      </c>
      <c r="H297" s="12">
        <f>ABS(preds!$D297-preds!$E297)</f>
        <v>265</v>
      </c>
      <c r="I297" s="24">
        <f>Table2[[#This Row],[margin]]/Table2[[#This Row],[dem_gop_total]]</f>
        <v>3.7567870256170347E-3</v>
      </c>
      <c r="J297" s="24">
        <f>Table2[[#This Row],[dem_votes]]/Table2[[#This Row],[dem_gop_total]]</f>
        <v>0.5018783935128085</v>
      </c>
      <c r="K297" s="24">
        <f>Table2[[#This Row],[gop_votes]]/Table2[[#This Row],[dem_gop_total]]</f>
        <v>0.4981216064871915</v>
      </c>
      <c r="L297" s="3">
        <v>-104.64514699999999</v>
      </c>
      <c r="M297" s="3">
        <v>38.263684999999903</v>
      </c>
      <c r="N297" s="3">
        <v>-105.47657124481728</v>
      </c>
      <c r="O297" s="3">
        <v>38.935727739387985</v>
      </c>
      <c r="P297" s="3">
        <f>VLOOKUP(Table2[[#This Row],[State]],State!A:G,7,FALSE)</f>
        <v>9</v>
      </c>
      <c r="Q297" s="3" t="str">
        <f>VLOOKUP(Table2[[#This Row],[State]],State!A:F,6,FALSE)</f>
        <v>Democratic</v>
      </c>
    </row>
    <row r="298" spans="1:17" ht="17" thickTop="1" thickBot="1" x14ac:dyDescent="0.25">
      <c r="A298" s="8" t="s">
        <v>322</v>
      </c>
      <c r="B298" s="9" t="s">
        <v>296</v>
      </c>
      <c r="C298" s="9" t="s">
        <v>659</v>
      </c>
      <c r="D298" s="13">
        <v>650</v>
      </c>
      <c r="E298" s="13">
        <v>2982</v>
      </c>
      <c r="F298" s="6">
        <v>2024</v>
      </c>
      <c r="G298" s="18">
        <f>preds!$D298+preds!$E298</f>
        <v>3632</v>
      </c>
      <c r="H298" s="12">
        <f>ABS(preds!$D298-preds!$E298)</f>
        <v>2332</v>
      </c>
      <c r="I298" s="24">
        <f>Table2[[#This Row],[margin]]/Table2[[#This Row],[dem_gop_total]]</f>
        <v>0.64207048458149785</v>
      </c>
      <c r="J298" s="24">
        <f>Table2[[#This Row],[dem_votes]]/Table2[[#This Row],[dem_gop_total]]</f>
        <v>0.1789647577092511</v>
      </c>
      <c r="K298" s="24">
        <f>Table2[[#This Row],[gop_votes]]/Table2[[#This Row],[dem_gop_total]]</f>
        <v>0.82103524229074887</v>
      </c>
      <c r="L298" s="3">
        <v>-108.280174</v>
      </c>
      <c r="M298" s="3">
        <v>40.051032999999997</v>
      </c>
      <c r="N298" s="3">
        <v>-105.47657124481728</v>
      </c>
      <c r="O298" s="3">
        <v>38.935727739387985</v>
      </c>
      <c r="P298" s="3">
        <f>VLOOKUP(Table2[[#This Row],[State]],State!A:G,7,FALSE)</f>
        <v>9</v>
      </c>
      <c r="Q298" s="3" t="str">
        <f>VLOOKUP(Table2[[#This Row],[State]],State!A:F,6,FALSE)</f>
        <v>Democratic</v>
      </c>
    </row>
    <row r="299" spans="1:17" ht="17" thickTop="1" thickBot="1" x14ac:dyDescent="0.25">
      <c r="A299" s="7" t="s">
        <v>322</v>
      </c>
      <c r="B299" s="3" t="s">
        <v>297</v>
      </c>
      <c r="C299" s="3" t="s">
        <v>660</v>
      </c>
      <c r="D299" s="12">
        <v>2251</v>
      </c>
      <c r="E299" s="12">
        <v>3587</v>
      </c>
      <c r="F299" s="6">
        <v>2024</v>
      </c>
      <c r="G299" s="18">
        <f>preds!$D299+preds!$E299</f>
        <v>5838</v>
      </c>
      <c r="H299" s="12">
        <f>ABS(preds!$D299-preds!$E299)</f>
        <v>1336</v>
      </c>
      <c r="I299" s="24">
        <f>Table2[[#This Row],[margin]]/Table2[[#This Row],[dem_gop_total]]</f>
        <v>0.22884549503254539</v>
      </c>
      <c r="J299" s="24">
        <f>Table2[[#This Row],[dem_votes]]/Table2[[#This Row],[dem_gop_total]]</f>
        <v>0.38557725248372732</v>
      </c>
      <c r="K299" s="24">
        <f>Table2[[#This Row],[gop_votes]]/Table2[[#This Row],[dem_gop_total]]</f>
        <v>0.61442274751627268</v>
      </c>
      <c r="L299" s="3">
        <v>-106.238805</v>
      </c>
      <c r="M299" s="3">
        <v>37.616658000000001</v>
      </c>
      <c r="N299" s="3">
        <v>-105.47657124481728</v>
      </c>
      <c r="O299" s="3">
        <v>38.935727739387985</v>
      </c>
      <c r="P299" s="3">
        <f>VLOOKUP(Table2[[#This Row],[State]],State!A:G,7,FALSE)</f>
        <v>9</v>
      </c>
      <c r="Q299" s="3" t="str">
        <f>VLOOKUP(Table2[[#This Row],[State]],State!A:F,6,FALSE)</f>
        <v>Democratic</v>
      </c>
    </row>
    <row r="300" spans="1:17" ht="17" thickTop="1" thickBot="1" x14ac:dyDescent="0.25">
      <c r="A300" s="8" t="s">
        <v>322</v>
      </c>
      <c r="B300" s="9" t="s">
        <v>298</v>
      </c>
      <c r="C300" s="9" t="s">
        <v>661</v>
      </c>
      <c r="D300" s="13">
        <v>12009</v>
      </c>
      <c r="E300" s="13">
        <v>6037</v>
      </c>
      <c r="F300" s="6">
        <v>2024</v>
      </c>
      <c r="G300" s="18">
        <f>preds!$D300+preds!$E300</f>
        <v>18046</v>
      </c>
      <c r="H300" s="12">
        <f>ABS(preds!$D300-preds!$E300)</f>
        <v>5972</v>
      </c>
      <c r="I300" s="24">
        <f>Table2[[#This Row],[margin]]/Table2[[#This Row],[dem_gop_total]]</f>
        <v>0.33093206250692675</v>
      </c>
      <c r="J300" s="24">
        <f>Table2[[#This Row],[dem_votes]]/Table2[[#This Row],[dem_gop_total]]</f>
        <v>0.66546603125346337</v>
      </c>
      <c r="K300" s="24">
        <f>Table2[[#This Row],[gop_votes]]/Table2[[#This Row],[dem_gop_total]]</f>
        <v>0.33453396874653663</v>
      </c>
      <c r="L300" s="3">
        <v>-106.899535</v>
      </c>
      <c r="M300" s="3">
        <v>40.453133000000001</v>
      </c>
      <c r="N300" s="3">
        <v>-105.47657124481728</v>
      </c>
      <c r="O300" s="3">
        <v>38.935727739387985</v>
      </c>
      <c r="P300" s="3">
        <f>VLOOKUP(Table2[[#This Row],[State]],State!A:G,7,FALSE)</f>
        <v>9</v>
      </c>
      <c r="Q300" s="3" t="str">
        <f>VLOOKUP(Table2[[#This Row],[State]],State!A:F,6,FALSE)</f>
        <v>Democratic</v>
      </c>
    </row>
    <row r="301" spans="1:17" ht="17" thickTop="1" thickBot="1" x14ac:dyDescent="0.25">
      <c r="A301" s="7" t="s">
        <v>322</v>
      </c>
      <c r="B301" s="3" t="s">
        <v>299</v>
      </c>
      <c r="C301" s="3" t="s">
        <v>662</v>
      </c>
      <c r="D301" s="12">
        <v>1668</v>
      </c>
      <c r="E301" s="12">
        <v>1310</v>
      </c>
      <c r="F301" s="6">
        <v>2024</v>
      </c>
      <c r="G301" s="18">
        <f>preds!$D301+preds!$E301</f>
        <v>2978</v>
      </c>
      <c r="H301" s="12">
        <f>ABS(preds!$D301-preds!$E301)</f>
        <v>358</v>
      </c>
      <c r="I301" s="24">
        <f>Table2[[#This Row],[margin]]/Table2[[#This Row],[dem_gop_total]]</f>
        <v>0.12021490933512424</v>
      </c>
      <c r="J301" s="24">
        <f>Table2[[#This Row],[dem_votes]]/Table2[[#This Row],[dem_gop_total]]</f>
        <v>0.56010745466756218</v>
      </c>
      <c r="K301" s="24">
        <f>Table2[[#This Row],[gop_votes]]/Table2[[#This Row],[dem_gop_total]]</f>
        <v>0.43989254533243788</v>
      </c>
      <c r="L301" s="3">
        <v>-106.01948899999999</v>
      </c>
      <c r="M301" s="3">
        <v>37.915301999999997</v>
      </c>
      <c r="N301" s="3">
        <v>-105.47657124481728</v>
      </c>
      <c r="O301" s="3">
        <v>38.935727739387985</v>
      </c>
      <c r="P301" s="3">
        <f>VLOOKUP(Table2[[#This Row],[State]],State!A:G,7,FALSE)</f>
        <v>9</v>
      </c>
      <c r="Q301" s="3" t="str">
        <f>VLOOKUP(Table2[[#This Row],[State]],State!A:F,6,FALSE)</f>
        <v>Democratic</v>
      </c>
    </row>
    <row r="302" spans="1:17" ht="17" thickTop="1" thickBot="1" x14ac:dyDescent="0.25">
      <c r="A302" s="8" t="s">
        <v>322</v>
      </c>
      <c r="B302" s="9" t="s">
        <v>300</v>
      </c>
      <c r="C302" s="9" t="s">
        <v>663</v>
      </c>
      <c r="D302" s="13">
        <v>312</v>
      </c>
      <c r="E302" s="13">
        <v>187</v>
      </c>
      <c r="F302" s="6">
        <v>2024</v>
      </c>
      <c r="G302" s="18">
        <f>preds!$D302+preds!$E302</f>
        <v>499</v>
      </c>
      <c r="H302" s="12">
        <f>ABS(preds!$D302-preds!$E302)</f>
        <v>125</v>
      </c>
      <c r="I302" s="24">
        <f>Table2[[#This Row],[margin]]/Table2[[#This Row],[dem_gop_total]]</f>
        <v>0.25050100200400799</v>
      </c>
      <c r="J302" s="24">
        <f>Table2[[#This Row],[dem_votes]]/Table2[[#This Row],[dem_gop_total]]</f>
        <v>0.62525050100200397</v>
      </c>
      <c r="K302" s="24">
        <f>Table2[[#This Row],[gop_votes]]/Table2[[#This Row],[dem_gop_total]]</f>
        <v>0.37474949899799598</v>
      </c>
      <c r="L302" s="3">
        <v>-107.673988999999</v>
      </c>
      <c r="M302" s="3">
        <v>37.804645999999998</v>
      </c>
      <c r="N302" s="3">
        <v>-105.47657124481728</v>
      </c>
      <c r="O302" s="3">
        <v>38.935727739387985</v>
      </c>
      <c r="P302" s="3">
        <f>VLOOKUP(Table2[[#This Row],[State]],State!A:G,7,FALSE)</f>
        <v>9</v>
      </c>
      <c r="Q302" s="3" t="str">
        <f>VLOOKUP(Table2[[#This Row],[State]],State!A:F,6,FALSE)</f>
        <v>Democratic</v>
      </c>
    </row>
    <row r="303" spans="1:17" ht="17" thickTop="1" thickBot="1" x14ac:dyDescent="0.25">
      <c r="A303" s="7" t="s">
        <v>322</v>
      </c>
      <c r="B303" s="3" t="s">
        <v>301</v>
      </c>
      <c r="C303" s="3" t="s">
        <v>664</v>
      </c>
      <c r="D303" s="12">
        <v>4276</v>
      </c>
      <c r="E303" s="12">
        <v>1087</v>
      </c>
      <c r="F303" s="6">
        <v>2024</v>
      </c>
      <c r="G303" s="18">
        <f>preds!$D303+preds!$E303</f>
        <v>5363</v>
      </c>
      <c r="H303" s="12">
        <f>ABS(preds!$D303-preds!$E303)</f>
        <v>3189</v>
      </c>
      <c r="I303" s="24">
        <f>Table2[[#This Row],[margin]]/Table2[[#This Row],[dem_gop_total]]</f>
        <v>0.59462987134066758</v>
      </c>
      <c r="J303" s="24">
        <f>Table2[[#This Row],[dem_votes]]/Table2[[#This Row],[dem_gop_total]]</f>
        <v>0.79731493567033374</v>
      </c>
      <c r="K303" s="24">
        <f>Table2[[#This Row],[gop_votes]]/Table2[[#This Row],[dem_gop_total]]</f>
        <v>0.20268506432966624</v>
      </c>
      <c r="L303" s="3">
        <v>-107.96003399999999</v>
      </c>
      <c r="M303" s="3">
        <v>37.974201999999998</v>
      </c>
      <c r="N303" s="3">
        <v>-105.47657124481728</v>
      </c>
      <c r="O303" s="3">
        <v>38.935727739387985</v>
      </c>
      <c r="P303" s="3">
        <f>VLOOKUP(Table2[[#This Row],[State]],State!A:G,7,FALSE)</f>
        <v>9</v>
      </c>
      <c r="Q303" s="3" t="str">
        <f>VLOOKUP(Table2[[#This Row],[State]],State!A:F,6,FALSE)</f>
        <v>Democratic</v>
      </c>
    </row>
    <row r="304" spans="1:17" ht="17" thickTop="1" thickBot="1" x14ac:dyDescent="0.25">
      <c r="A304" s="8" t="s">
        <v>322</v>
      </c>
      <c r="B304" s="9" t="s">
        <v>302</v>
      </c>
      <c r="C304" s="9" t="s">
        <v>665</v>
      </c>
      <c r="D304" s="13">
        <v>526</v>
      </c>
      <c r="E304" s="13">
        <v>1025</v>
      </c>
      <c r="F304" s="6">
        <v>2024</v>
      </c>
      <c r="G304" s="18">
        <f>preds!$D304+preds!$E304</f>
        <v>1551</v>
      </c>
      <c r="H304" s="12">
        <f>ABS(preds!$D304-preds!$E304)</f>
        <v>499</v>
      </c>
      <c r="I304" s="24">
        <f>Table2[[#This Row],[margin]]/Table2[[#This Row],[dem_gop_total]]</f>
        <v>0.32172791747259832</v>
      </c>
      <c r="J304" s="24">
        <f>Table2[[#This Row],[dem_votes]]/Table2[[#This Row],[dem_gop_total]]</f>
        <v>0.33913604126370084</v>
      </c>
      <c r="K304" s="24">
        <f>Table2[[#This Row],[gop_votes]]/Table2[[#This Row],[dem_gop_total]]</f>
        <v>0.66086395873629911</v>
      </c>
      <c r="L304" s="3">
        <v>-102.32767</v>
      </c>
      <c r="M304" s="3">
        <v>40.960245999999998</v>
      </c>
      <c r="N304" s="3">
        <v>-105.47657124481728</v>
      </c>
      <c r="O304" s="3">
        <v>38.935727739387985</v>
      </c>
      <c r="P304" s="3">
        <f>VLOOKUP(Table2[[#This Row],[State]],State!A:G,7,FALSE)</f>
        <v>9</v>
      </c>
      <c r="Q304" s="3" t="str">
        <f>VLOOKUP(Table2[[#This Row],[State]],State!A:F,6,FALSE)</f>
        <v>Democratic</v>
      </c>
    </row>
    <row r="305" spans="1:17" ht="17" thickTop="1" thickBot="1" x14ac:dyDescent="0.25">
      <c r="A305" s="7" t="s">
        <v>322</v>
      </c>
      <c r="B305" s="3" t="s">
        <v>303</v>
      </c>
      <c r="C305" s="3" t="s">
        <v>666</v>
      </c>
      <c r="D305" s="12">
        <v>14471</v>
      </c>
      <c r="E305" s="12">
        <v>5251</v>
      </c>
      <c r="F305" s="6">
        <v>2024</v>
      </c>
      <c r="G305" s="18">
        <f>preds!$D305+preds!$E305</f>
        <v>19722</v>
      </c>
      <c r="H305" s="12">
        <f>ABS(preds!$D305-preds!$E305)</f>
        <v>9220</v>
      </c>
      <c r="I305" s="24">
        <f>Table2[[#This Row],[margin]]/Table2[[#This Row],[dem_gop_total]]</f>
        <v>0.46749822533211643</v>
      </c>
      <c r="J305" s="24">
        <f>Table2[[#This Row],[dem_votes]]/Table2[[#This Row],[dem_gop_total]]</f>
        <v>0.73374911266605825</v>
      </c>
      <c r="K305" s="24">
        <f>Table2[[#This Row],[gop_votes]]/Table2[[#This Row],[dem_gop_total]]</f>
        <v>0.26625088733394181</v>
      </c>
      <c r="L305" s="3">
        <v>-106.054579</v>
      </c>
      <c r="M305" s="3">
        <v>39.573130999999997</v>
      </c>
      <c r="N305" s="3">
        <v>-105.47657124481728</v>
      </c>
      <c r="O305" s="3">
        <v>38.935727739387985</v>
      </c>
      <c r="P305" s="3">
        <f>VLOOKUP(Table2[[#This Row],[State]],State!A:G,7,FALSE)</f>
        <v>9</v>
      </c>
      <c r="Q305" s="3" t="str">
        <f>VLOOKUP(Table2[[#This Row],[State]],State!A:F,6,FALSE)</f>
        <v>Democratic</v>
      </c>
    </row>
    <row r="306" spans="1:17" ht="17" thickTop="1" thickBot="1" x14ac:dyDescent="0.25">
      <c r="A306" s="8" t="s">
        <v>322</v>
      </c>
      <c r="B306" s="9" t="s">
        <v>304</v>
      </c>
      <c r="C306" s="9" t="s">
        <v>667</v>
      </c>
      <c r="D306" s="13">
        <v>6309</v>
      </c>
      <c r="E306" s="13">
        <v>11477</v>
      </c>
      <c r="F306" s="6">
        <v>2024</v>
      </c>
      <c r="G306" s="18">
        <f>preds!$D306+preds!$E306</f>
        <v>17786</v>
      </c>
      <c r="H306" s="12">
        <f>ABS(preds!$D306-preds!$E306)</f>
        <v>5168</v>
      </c>
      <c r="I306" s="24">
        <f>Table2[[#This Row],[margin]]/Table2[[#This Row],[dem_gop_total]]</f>
        <v>0.29056561340380072</v>
      </c>
      <c r="J306" s="24">
        <f>Table2[[#This Row],[dem_votes]]/Table2[[#This Row],[dem_gop_total]]</f>
        <v>0.35471719329809964</v>
      </c>
      <c r="K306" s="24">
        <f>Table2[[#This Row],[gop_votes]]/Table2[[#This Row],[dem_gop_total]]</f>
        <v>0.64528280670190041</v>
      </c>
      <c r="L306" s="3">
        <v>-105.14053199999999</v>
      </c>
      <c r="M306" s="3">
        <v>38.943550000000002</v>
      </c>
      <c r="N306" s="3">
        <v>-105.47657124481728</v>
      </c>
      <c r="O306" s="3">
        <v>38.935727739387985</v>
      </c>
      <c r="P306" s="3">
        <f>VLOOKUP(Table2[[#This Row],[State]],State!A:G,7,FALSE)</f>
        <v>9</v>
      </c>
      <c r="Q306" s="3" t="str">
        <f>VLOOKUP(Table2[[#This Row],[State]],State!A:F,6,FALSE)</f>
        <v>Democratic</v>
      </c>
    </row>
    <row r="307" spans="1:17" ht="17" thickTop="1" thickBot="1" x14ac:dyDescent="0.25">
      <c r="A307" s="7" t="s">
        <v>322</v>
      </c>
      <c r="B307" s="3" t="s">
        <v>305</v>
      </c>
      <c r="C307" s="3" t="s">
        <v>454</v>
      </c>
      <c r="D307" s="12">
        <v>468</v>
      </c>
      <c r="E307" s="12">
        <v>2281</v>
      </c>
      <c r="F307" s="6">
        <v>2024</v>
      </c>
      <c r="G307" s="18">
        <f>preds!$D307+preds!$E307</f>
        <v>2749</v>
      </c>
      <c r="H307" s="12">
        <f>ABS(preds!$D307-preds!$E307)</f>
        <v>1813</v>
      </c>
      <c r="I307" s="24">
        <f>Table2[[#This Row],[margin]]/Table2[[#This Row],[dem_gop_total]]</f>
        <v>0.65951255001818843</v>
      </c>
      <c r="J307" s="24">
        <f>Table2[[#This Row],[dem_votes]]/Table2[[#This Row],[dem_gop_total]]</f>
        <v>0.17024372499090579</v>
      </c>
      <c r="K307" s="24">
        <f>Table2[[#This Row],[gop_votes]]/Table2[[#This Row],[dem_gop_total]]</f>
        <v>0.82975627500909421</v>
      </c>
      <c r="L307" s="3">
        <v>-103.156814</v>
      </c>
      <c r="M307" s="3">
        <v>40.092525999999999</v>
      </c>
      <c r="N307" s="3">
        <v>-105.47657124481728</v>
      </c>
      <c r="O307" s="3">
        <v>38.935727739387985</v>
      </c>
      <c r="P307" s="3">
        <f>VLOOKUP(Table2[[#This Row],[State]],State!A:G,7,FALSE)</f>
        <v>9</v>
      </c>
      <c r="Q307" s="3" t="str">
        <f>VLOOKUP(Table2[[#This Row],[State]],State!A:F,6,FALSE)</f>
        <v>Democratic</v>
      </c>
    </row>
    <row r="308" spans="1:17" ht="17" thickTop="1" thickBot="1" x14ac:dyDescent="0.25">
      <c r="A308" s="8" t="s">
        <v>322</v>
      </c>
      <c r="B308" s="9" t="s">
        <v>306</v>
      </c>
      <c r="C308" s="9" t="s">
        <v>668</v>
      </c>
      <c r="D308" s="13">
        <v>78923</v>
      </c>
      <c r="E308" s="13">
        <v>102894</v>
      </c>
      <c r="F308" s="6">
        <v>2024</v>
      </c>
      <c r="G308" s="18">
        <f>preds!$D308+preds!$E308</f>
        <v>181817</v>
      </c>
      <c r="H308" s="12">
        <f>ABS(preds!$D308-preds!$E308)</f>
        <v>23971</v>
      </c>
      <c r="I308" s="24">
        <f>Table2[[#This Row],[margin]]/Table2[[#This Row],[dem_gop_total]]</f>
        <v>0.13184135696882029</v>
      </c>
      <c r="J308" s="24">
        <f>Table2[[#This Row],[dem_votes]]/Table2[[#This Row],[dem_gop_total]]</f>
        <v>0.43407932151558987</v>
      </c>
      <c r="K308" s="24">
        <f>Table2[[#This Row],[gop_votes]]/Table2[[#This Row],[dem_gop_total]]</f>
        <v>0.56592067848441019</v>
      </c>
      <c r="L308" s="3">
        <v>-104.788507</v>
      </c>
      <c r="M308" s="3">
        <v>40.328082000000002</v>
      </c>
      <c r="N308" s="3">
        <v>-105.47657124481728</v>
      </c>
      <c r="O308" s="3">
        <v>38.935727739387985</v>
      </c>
      <c r="P308" s="3">
        <f>VLOOKUP(Table2[[#This Row],[State]],State!A:G,7,FALSE)</f>
        <v>9</v>
      </c>
      <c r="Q308" s="3" t="str">
        <f>VLOOKUP(Table2[[#This Row],[State]],State!A:F,6,FALSE)</f>
        <v>Democratic</v>
      </c>
    </row>
    <row r="309" spans="1:17" ht="17" thickTop="1" thickBot="1" x14ac:dyDescent="0.25">
      <c r="A309" s="7" t="s">
        <v>322</v>
      </c>
      <c r="B309" s="3" t="s">
        <v>307</v>
      </c>
      <c r="C309" s="3" t="s">
        <v>500</v>
      </c>
      <c r="D309" s="12">
        <v>1301</v>
      </c>
      <c r="E309" s="12">
        <v>3768</v>
      </c>
      <c r="F309" s="6">
        <v>2024</v>
      </c>
      <c r="G309" s="18">
        <f>preds!$D309+preds!$E309</f>
        <v>5069</v>
      </c>
      <c r="H309" s="12">
        <f>ABS(preds!$D309-preds!$E309)</f>
        <v>2467</v>
      </c>
      <c r="I309" s="24">
        <f>Table2[[#This Row],[margin]]/Table2[[#This Row],[dem_gop_total]]</f>
        <v>0.48668376405602681</v>
      </c>
      <c r="J309" s="24">
        <f>Table2[[#This Row],[dem_votes]]/Table2[[#This Row],[dem_gop_total]]</f>
        <v>0.25665811797198657</v>
      </c>
      <c r="K309" s="24">
        <f>Table2[[#This Row],[gop_votes]]/Table2[[#This Row],[dem_gop_total]]</f>
        <v>0.74334188202801343</v>
      </c>
      <c r="L309" s="3">
        <v>-102.486935</v>
      </c>
      <c r="M309" s="3">
        <v>40.069472999999903</v>
      </c>
      <c r="N309" s="3">
        <v>-105.47657124481728</v>
      </c>
      <c r="O309" s="3">
        <v>38.935727739387985</v>
      </c>
      <c r="P309" s="3">
        <f>VLOOKUP(Table2[[#This Row],[State]],State!A:G,7,FALSE)</f>
        <v>9</v>
      </c>
      <c r="Q309" s="3" t="str">
        <f>VLOOKUP(Table2[[#This Row],[State]],State!A:F,6,FALSE)</f>
        <v>Democratic</v>
      </c>
    </row>
    <row r="310" spans="1:17" ht="17" thickTop="1" thickBot="1" x14ac:dyDescent="0.25">
      <c r="A310" s="8" t="s">
        <v>323</v>
      </c>
      <c r="B310" s="9" t="s">
        <v>308</v>
      </c>
      <c r="C310" s="9" t="s">
        <v>669</v>
      </c>
      <c r="D310" s="13">
        <v>276224</v>
      </c>
      <c r="E310" s="13">
        <v>191483</v>
      </c>
      <c r="F310" s="6">
        <v>2024</v>
      </c>
      <c r="G310" s="18">
        <f>preds!$D310+preds!$E310</f>
        <v>467707</v>
      </c>
      <c r="H310" s="12">
        <f>ABS(preds!$D310-preds!$E310)</f>
        <v>84741</v>
      </c>
      <c r="I310" s="24">
        <f>Table2[[#This Row],[margin]]/Table2[[#This Row],[dem_gop_total]]</f>
        <v>0.18118394635957982</v>
      </c>
      <c r="J310" s="24">
        <f>Table2[[#This Row],[dem_votes]]/Table2[[#This Row],[dem_gop_total]]</f>
        <v>0.59059197317978995</v>
      </c>
      <c r="K310" s="24">
        <f>Table2[[#This Row],[gop_votes]]/Table2[[#This Row],[dem_gop_total]]</f>
        <v>0.4094080268202101</v>
      </c>
      <c r="L310" s="3">
        <v>-73.364520999999996</v>
      </c>
      <c r="M310" s="3">
        <v>41.207889000000002</v>
      </c>
      <c r="N310" s="3">
        <v>-72.655880874999909</v>
      </c>
      <c r="O310" s="3">
        <v>41.582832375000024</v>
      </c>
      <c r="P310" s="3">
        <f>VLOOKUP(Table2[[#This Row],[State]],State!A:G,7,FALSE)</f>
        <v>7</v>
      </c>
      <c r="Q310" s="3" t="str">
        <f>VLOOKUP(Table2[[#This Row],[State]],State!A:F,6,FALSE)</f>
        <v>Democratic</v>
      </c>
    </row>
    <row r="311" spans="1:17" ht="17" thickTop="1" thickBot="1" x14ac:dyDescent="0.25">
      <c r="A311" s="7" t="s">
        <v>323</v>
      </c>
      <c r="B311" s="3" t="s">
        <v>309</v>
      </c>
      <c r="C311" s="3" t="s">
        <v>670</v>
      </c>
      <c r="D311" s="12">
        <v>257041</v>
      </c>
      <c r="E311" s="12">
        <v>156242</v>
      </c>
      <c r="F311" s="6">
        <v>2024</v>
      </c>
      <c r="G311" s="18">
        <f>preds!$D311+preds!$E311</f>
        <v>413283</v>
      </c>
      <c r="H311" s="12">
        <f>ABS(preds!$D311-preds!$E311)</f>
        <v>100799</v>
      </c>
      <c r="I311" s="24">
        <f>Table2[[#This Row],[margin]]/Table2[[#This Row],[dem_gop_total]]</f>
        <v>0.24389824889966438</v>
      </c>
      <c r="J311" s="24">
        <f>Table2[[#This Row],[dem_votes]]/Table2[[#This Row],[dem_gop_total]]</f>
        <v>0.62194912444983219</v>
      </c>
      <c r="K311" s="24">
        <f>Table2[[#This Row],[gop_votes]]/Table2[[#This Row],[dem_gop_total]]</f>
        <v>0.37805087555016781</v>
      </c>
      <c r="L311" s="3">
        <v>-72.717281999999997</v>
      </c>
      <c r="M311" s="3">
        <v>41.761943000000002</v>
      </c>
      <c r="N311" s="3">
        <v>-72.655880874999909</v>
      </c>
      <c r="O311" s="3">
        <v>41.582832375000024</v>
      </c>
      <c r="P311" s="3">
        <f>VLOOKUP(Table2[[#This Row],[State]],State!A:G,7,FALSE)</f>
        <v>7</v>
      </c>
      <c r="Q311" s="3" t="str">
        <f>VLOOKUP(Table2[[#This Row],[State]],State!A:F,6,FALSE)</f>
        <v>Democratic</v>
      </c>
    </row>
    <row r="312" spans="1:17" ht="17" thickTop="1" thickBot="1" x14ac:dyDescent="0.25">
      <c r="A312" s="8" t="s">
        <v>323</v>
      </c>
      <c r="B312" s="9" t="s">
        <v>310</v>
      </c>
      <c r="C312" s="9" t="s">
        <v>671</v>
      </c>
      <c r="D312" s="13">
        <v>45081</v>
      </c>
      <c r="E312" s="13">
        <v>49348</v>
      </c>
      <c r="F312" s="6">
        <v>2024</v>
      </c>
      <c r="G312" s="18">
        <f>preds!$D312+preds!$E312</f>
        <v>94429</v>
      </c>
      <c r="H312" s="12">
        <f>ABS(preds!$D312-preds!$E312)</f>
        <v>4267</v>
      </c>
      <c r="I312" s="24">
        <f>Table2[[#This Row],[margin]]/Table2[[#This Row],[dem_gop_total]]</f>
        <v>4.5187389467218758E-2</v>
      </c>
      <c r="J312" s="24">
        <f>Table2[[#This Row],[dem_votes]]/Table2[[#This Row],[dem_gop_total]]</f>
        <v>0.47740630526639061</v>
      </c>
      <c r="K312" s="24">
        <f>Table2[[#This Row],[gop_votes]]/Table2[[#This Row],[dem_gop_total]]</f>
        <v>0.52259369473360939</v>
      </c>
      <c r="L312" s="3">
        <v>-73.187494000000001</v>
      </c>
      <c r="M312" s="3">
        <v>41.727851000000001</v>
      </c>
      <c r="N312" s="3">
        <v>-72.655880874999909</v>
      </c>
      <c r="O312" s="3">
        <v>41.582832375000024</v>
      </c>
      <c r="P312" s="3">
        <f>VLOOKUP(Table2[[#This Row],[State]],State!A:G,7,FALSE)</f>
        <v>7</v>
      </c>
      <c r="Q312" s="3" t="str">
        <f>VLOOKUP(Table2[[#This Row],[State]],State!A:F,6,FALSE)</f>
        <v>Democratic</v>
      </c>
    </row>
    <row r="313" spans="1:17" ht="17" thickTop="1" thickBot="1" x14ac:dyDescent="0.25">
      <c r="A313" s="7" t="s">
        <v>323</v>
      </c>
      <c r="B313" s="3" t="s">
        <v>311</v>
      </c>
      <c r="C313" s="3" t="s">
        <v>672</v>
      </c>
      <c r="D313" s="12">
        <v>53659</v>
      </c>
      <c r="E313" s="12">
        <v>36490</v>
      </c>
      <c r="F313" s="6">
        <v>2024</v>
      </c>
      <c r="G313" s="18">
        <f>preds!$D313+preds!$E313</f>
        <v>90149</v>
      </c>
      <c r="H313" s="12">
        <f>ABS(preds!$D313-preds!$E313)</f>
        <v>17169</v>
      </c>
      <c r="I313" s="24">
        <f>Table2[[#This Row],[margin]]/Table2[[#This Row],[dem_gop_total]]</f>
        <v>0.1904513638531764</v>
      </c>
      <c r="J313" s="24">
        <f>Table2[[#This Row],[dem_votes]]/Table2[[#This Row],[dem_gop_total]]</f>
        <v>0.5952256819265882</v>
      </c>
      <c r="K313" s="24">
        <f>Table2[[#This Row],[gop_votes]]/Table2[[#This Row],[dem_gop_total]]</f>
        <v>0.4047743180734118</v>
      </c>
      <c r="L313" s="3">
        <v>-72.571407999999906</v>
      </c>
      <c r="M313" s="3">
        <v>41.478563999999999</v>
      </c>
      <c r="N313" s="3">
        <v>-72.655880874999909</v>
      </c>
      <c r="O313" s="3">
        <v>41.582832375000024</v>
      </c>
      <c r="P313" s="3">
        <f>VLOOKUP(Table2[[#This Row],[State]],State!A:G,7,FALSE)</f>
        <v>7</v>
      </c>
      <c r="Q313" s="3" t="str">
        <f>VLOOKUP(Table2[[#This Row],[State]],State!A:F,6,FALSE)</f>
        <v>Democratic</v>
      </c>
    </row>
    <row r="314" spans="1:17" ht="17" thickTop="1" thickBot="1" x14ac:dyDescent="0.25">
      <c r="A314" s="8" t="s">
        <v>323</v>
      </c>
      <c r="B314" s="9" t="s">
        <v>312</v>
      </c>
      <c r="C314" s="9" t="s">
        <v>673</v>
      </c>
      <c r="D314" s="13">
        <v>224421</v>
      </c>
      <c r="E314" s="13">
        <v>156273</v>
      </c>
      <c r="F314" s="6">
        <v>2024</v>
      </c>
      <c r="G314" s="18">
        <f>preds!$D314+preds!$E314</f>
        <v>380694</v>
      </c>
      <c r="H314" s="12">
        <f>ABS(preds!$D314-preds!$E314)</f>
        <v>68148</v>
      </c>
      <c r="I314" s="24">
        <f>Table2[[#This Row],[margin]]/Table2[[#This Row],[dem_gop_total]]</f>
        <v>0.17900991347381362</v>
      </c>
      <c r="J314" s="24">
        <f>Table2[[#This Row],[dem_votes]]/Table2[[#This Row],[dem_gop_total]]</f>
        <v>0.58950495673690684</v>
      </c>
      <c r="K314" s="24">
        <f>Table2[[#This Row],[gop_votes]]/Table2[[#This Row],[dem_gop_total]]</f>
        <v>0.41049504326309322</v>
      </c>
      <c r="L314" s="3">
        <v>-72.941496999999998</v>
      </c>
      <c r="M314" s="3">
        <v>41.396051999999997</v>
      </c>
      <c r="N314" s="3">
        <v>-72.655880874999909</v>
      </c>
      <c r="O314" s="3">
        <v>41.582832375000024</v>
      </c>
      <c r="P314" s="3">
        <f>VLOOKUP(Table2[[#This Row],[State]],State!A:G,7,FALSE)</f>
        <v>7</v>
      </c>
      <c r="Q314" s="3" t="str">
        <f>VLOOKUP(Table2[[#This Row],[State]],State!A:F,6,FALSE)</f>
        <v>Democratic</v>
      </c>
    </row>
    <row r="315" spans="1:17" ht="17" thickTop="1" thickBot="1" x14ac:dyDescent="0.25">
      <c r="A315" s="7" t="s">
        <v>323</v>
      </c>
      <c r="B315" s="3" t="s">
        <v>313</v>
      </c>
      <c r="C315" s="3" t="s">
        <v>674</v>
      </c>
      <c r="D315" s="12">
        <v>72117</v>
      </c>
      <c r="E315" s="12">
        <v>50036</v>
      </c>
      <c r="F315" s="6">
        <v>2024</v>
      </c>
      <c r="G315" s="18">
        <f>preds!$D315+preds!$E315</f>
        <v>122153</v>
      </c>
      <c r="H315" s="12">
        <f>ABS(preds!$D315-preds!$E315)</f>
        <v>22081</v>
      </c>
      <c r="I315" s="24">
        <f>Table2[[#This Row],[margin]]/Table2[[#This Row],[dem_gop_total]]</f>
        <v>0.18076510605552054</v>
      </c>
      <c r="J315" s="24">
        <f>Table2[[#This Row],[dem_votes]]/Table2[[#This Row],[dem_gop_total]]</f>
        <v>0.59038255302776022</v>
      </c>
      <c r="K315" s="24">
        <f>Table2[[#This Row],[gop_votes]]/Table2[[#This Row],[dem_gop_total]]</f>
        <v>0.40961744697223973</v>
      </c>
      <c r="L315" s="3">
        <v>-72.097682999999904</v>
      </c>
      <c r="M315" s="3">
        <v>41.443373000000001</v>
      </c>
      <c r="N315" s="3">
        <v>-72.655880874999909</v>
      </c>
      <c r="O315" s="3">
        <v>41.582832375000024</v>
      </c>
      <c r="P315" s="3">
        <f>VLOOKUP(Table2[[#This Row],[State]],State!A:G,7,FALSE)</f>
        <v>7</v>
      </c>
      <c r="Q315" s="3" t="str">
        <f>VLOOKUP(Table2[[#This Row],[State]],State!A:F,6,FALSE)</f>
        <v>Democratic</v>
      </c>
    </row>
    <row r="316" spans="1:17" ht="17" thickTop="1" thickBot="1" x14ac:dyDescent="0.25">
      <c r="A316" s="8" t="s">
        <v>323</v>
      </c>
      <c r="B316" s="9" t="s">
        <v>314</v>
      </c>
      <c r="C316" s="9" t="s">
        <v>675</v>
      </c>
      <c r="D316" s="13">
        <v>42734</v>
      </c>
      <c r="E316" s="13">
        <v>31106</v>
      </c>
      <c r="F316" s="6">
        <v>2024</v>
      </c>
      <c r="G316" s="18">
        <f>preds!$D316+preds!$E316</f>
        <v>73840</v>
      </c>
      <c r="H316" s="12">
        <f>ABS(preds!$D316-preds!$E316)</f>
        <v>11628</v>
      </c>
      <c r="I316" s="24">
        <f>Table2[[#This Row],[margin]]/Table2[[#This Row],[dem_gop_total]]</f>
        <v>0.15747562296858073</v>
      </c>
      <c r="J316" s="24">
        <f>Table2[[#This Row],[dem_votes]]/Table2[[#This Row],[dem_gop_total]]</f>
        <v>0.57873781148429038</v>
      </c>
      <c r="K316" s="24">
        <f>Table2[[#This Row],[gop_votes]]/Table2[[#This Row],[dem_gop_total]]</f>
        <v>0.42126218851570962</v>
      </c>
      <c r="L316" s="3">
        <v>-72.37209</v>
      </c>
      <c r="M316" s="3">
        <v>41.842762</v>
      </c>
      <c r="N316" s="3">
        <v>-72.655880874999909</v>
      </c>
      <c r="O316" s="3">
        <v>41.582832375000024</v>
      </c>
      <c r="P316" s="3">
        <f>VLOOKUP(Table2[[#This Row],[State]],State!A:G,7,FALSE)</f>
        <v>7</v>
      </c>
      <c r="Q316" s="3" t="str">
        <f>VLOOKUP(Table2[[#This Row],[State]],State!A:F,6,FALSE)</f>
        <v>Democratic</v>
      </c>
    </row>
    <row r="317" spans="1:17" ht="17" thickTop="1" thickBot="1" x14ac:dyDescent="0.25">
      <c r="A317" s="7" t="s">
        <v>323</v>
      </c>
      <c r="B317" s="3" t="s">
        <v>315</v>
      </c>
      <c r="C317" s="3" t="s">
        <v>676</v>
      </c>
      <c r="D317" s="12">
        <v>24272</v>
      </c>
      <c r="E317" s="12">
        <v>25135</v>
      </c>
      <c r="F317" s="6">
        <v>2024</v>
      </c>
      <c r="G317" s="18">
        <f>preds!$D317+preds!$E317</f>
        <v>49407</v>
      </c>
      <c r="H317" s="12">
        <f>ABS(preds!$D317-preds!$E317)</f>
        <v>863</v>
      </c>
      <c r="I317" s="24">
        <f>Table2[[#This Row],[margin]]/Table2[[#This Row],[dem_gop_total]]</f>
        <v>1.7467160523812416E-2</v>
      </c>
      <c r="J317" s="24">
        <f>Table2[[#This Row],[dem_votes]]/Table2[[#This Row],[dem_gop_total]]</f>
        <v>0.49126641973809382</v>
      </c>
      <c r="K317" s="24">
        <f>Table2[[#This Row],[gop_votes]]/Table2[[#This Row],[dem_gop_total]]</f>
        <v>0.50873358026190618</v>
      </c>
      <c r="L317" s="3">
        <v>-71.995071999999993</v>
      </c>
      <c r="M317" s="3">
        <v>41.804225000000002</v>
      </c>
      <c r="N317" s="3">
        <v>-72.655880874999909</v>
      </c>
      <c r="O317" s="3">
        <v>41.582832375000024</v>
      </c>
      <c r="P317" s="3">
        <f>VLOOKUP(Table2[[#This Row],[State]],State!A:G,7,FALSE)</f>
        <v>7</v>
      </c>
      <c r="Q317" s="3" t="str">
        <f>VLOOKUP(Table2[[#This Row],[State]],State!A:F,6,FALSE)</f>
        <v>Democratic</v>
      </c>
    </row>
    <row r="318" spans="1:17" ht="17" thickTop="1" thickBot="1" x14ac:dyDescent="0.25">
      <c r="A318" s="8" t="s">
        <v>324</v>
      </c>
      <c r="B318" s="19">
        <v>10001</v>
      </c>
      <c r="C318" s="20" t="s">
        <v>677</v>
      </c>
      <c r="D318" s="13">
        <v>42475</v>
      </c>
      <c r="E318" s="13">
        <v>40437</v>
      </c>
      <c r="F318" s="6">
        <v>2024</v>
      </c>
      <c r="G318" s="18">
        <f>preds!$D318+preds!$E318</f>
        <v>82912</v>
      </c>
      <c r="H318" s="12">
        <f>ABS(preds!$D318-preds!$E318)</f>
        <v>2038</v>
      </c>
      <c r="I318" s="24">
        <f>Table2[[#This Row],[margin]]/Table2[[#This Row],[dem_gop_total]]</f>
        <v>2.4580277884986491E-2</v>
      </c>
      <c r="J318" s="24">
        <f>Table2[[#This Row],[dem_votes]]/Table2[[#This Row],[dem_gop_total]]</f>
        <v>0.5122901389424932</v>
      </c>
      <c r="K318" s="24">
        <f>Table2[[#This Row],[gop_votes]]/Table2[[#This Row],[dem_gop_total]]</f>
        <v>0.48770986105750674</v>
      </c>
      <c r="L318" s="3">
        <v>-75.558604000000003</v>
      </c>
      <c r="M318" s="3">
        <v>39.123220000000003</v>
      </c>
      <c r="N318" s="3">
        <v>-75.513209666666654</v>
      </c>
      <c r="O318" s="3">
        <v>39.15687566666665</v>
      </c>
      <c r="P318" s="3">
        <f>VLOOKUP(Table2[[#This Row],[State]],State!A:G,7,FALSE)</f>
        <v>3</v>
      </c>
      <c r="Q318" s="3" t="str">
        <f>VLOOKUP(Table2[[#This Row],[State]],State!A:F,6,FALSE)</f>
        <v>Democratic</v>
      </c>
    </row>
    <row r="319" spans="1:17" ht="17" thickTop="1" thickBot="1" x14ac:dyDescent="0.25">
      <c r="A319" s="7" t="s">
        <v>324</v>
      </c>
      <c r="B319" s="21">
        <v>10003</v>
      </c>
      <c r="C319" s="22" t="s">
        <v>678</v>
      </c>
      <c r="D319" s="12">
        <v>193609</v>
      </c>
      <c r="E319" s="12">
        <v>87200</v>
      </c>
      <c r="F319" s="6">
        <v>2024</v>
      </c>
      <c r="G319" s="18">
        <f>preds!$D319+preds!$E319</f>
        <v>280809</v>
      </c>
      <c r="H319" s="12">
        <f>ABS(preds!$D319-preds!$E319)</f>
        <v>106409</v>
      </c>
      <c r="I319" s="24">
        <f>Table2[[#This Row],[margin]]/Table2[[#This Row],[dem_gop_total]]</f>
        <v>0.3789372847736362</v>
      </c>
      <c r="J319" s="24">
        <f>Table2[[#This Row],[dem_votes]]/Table2[[#This Row],[dem_gop_total]]</f>
        <v>0.68946864238681804</v>
      </c>
      <c r="K319" s="24">
        <f>Table2[[#This Row],[gop_votes]]/Table2[[#This Row],[dem_gop_total]]</f>
        <v>0.3105313576131819</v>
      </c>
      <c r="L319" s="3">
        <v>-75.634376000000003</v>
      </c>
      <c r="M319" s="3">
        <v>39.685020000000002</v>
      </c>
      <c r="N319" s="3">
        <v>-75.513209666666654</v>
      </c>
      <c r="O319" s="3">
        <v>39.15687566666665</v>
      </c>
      <c r="P319" s="3">
        <f>VLOOKUP(Table2[[#This Row],[State]],State!A:G,7,FALSE)</f>
        <v>3</v>
      </c>
      <c r="Q319" s="3" t="str">
        <f>VLOOKUP(Table2[[#This Row],[State]],State!A:F,6,FALSE)</f>
        <v>Democratic</v>
      </c>
    </row>
    <row r="320" spans="1:17" ht="17" thickTop="1" thickBot="1" x14ac:dyDescent="0.25">
      <c r="A320" s="8" t="s">
        <v>324</v>
      </c>
      <c r="B320" s="19">
        <v>10005</v>
      </c>
      <c r="C320" s="20" t="s">
        <v>679</v>
      </c>
      <c r="D320" s="13">
        <v>62139</v>
      </c>
      <c r="E320" s="13">
        <v>72525</v>
      </c>
      <c r="F320" s="6">
        <v>2024</v>
      </c>
      <c r="G320" s="18">
        <f>preds!$D320+preds!$E320</f>
        <v>134664</v>
      </c>
      <c r="H320" s="12">
        <f>ABS(preds!$D320-preds!$E320)</f>
        <v>10386</v>
      </c>
      <c r="I320" s="24">
        <f>Table2[[#This Row],[margin]]/Table2[[#This Row],[dem_gop_total]]</f>
        <v>7.7125289609695238E-2</v>
      </c>
      <c r="J320" s="24">
        <f>Table2[[#This Row],[dem_votes]]/Table2[[#This Row],[dem_gop_total]]</f>
        <v>0.46143735519515239</v>
      </c>
      <c r="K320" s="24">
        <f>Table2[[#This Row],[gop_votes]]/Table2[[#This Row],[dem_gop_total]]</f>
        <v>0.53856264480484761</v>
      </c>
      <c r="L320" s="3">
        <v>-75.346648999999999</v>
      </c>
      <c r="M320" s="3">
        <v>38.662387000000003</v>
      </c>
      <c r="N320" s="3">
        <v>-75.513209666666654</v>
      </c>
      <c r="O320" s="3">
        <v>39.15687566666665</v>
      </c>
      <c r="P320" s="3">
        <f>VLOOKUP(Table2[[#This Row],[State]],State!A:G,7,FALSE)</f>
        <v>3</v>
      </c>
      <c r="Q320" s="3" t="str">
        <f>VLOOKUP(Table2[[#This Row],[State]],State!A:F,6,FALSE)</f>
        <v>Democratic</v>
      </c>
    </row>
    <row r="321" spans="1:17" ht="17" thickTop="1" thickBot="1" x14ac:dyDescent="0.25">
      <c r="A321" s="7" t="s">
        <v>325</v>
      </c>
      <c r="B321" s="21">
        <v>11001</v>
      </c>
      <c r="C321" s="22" t="s">
        <v>325</v>
      </c>
      <c r="D321" s="12">
        <v>298080</v>
      </c>
      <c r="E321" s="12">
        <v>20899</v>
      </c>
      <c r="F321" s="6">
        <v>2024</v>
      </c>
      <c r="G321" s="18">
        <f>preds!$D321+preds!$E321</f>
        <v>318979</v>
      </c>
      <c r="H321" s="12">
        <f>ABS(preds!$D321-preds!$E321)</f>
        <v>277181</v>
      </c>
      <c r="I321" s="24">
        <f>Table2[[#This Row],[margin]]/Table2[[#This Row],[dem_gop_total]]</f>
        <v>0.86896316058423906</v>
      </c>
      <c r="J321" s="24">
        <f>Table2[[#This Row],[dem_votes]]/Table2[[#This Row],[dem_gop_total]]</f>
        <v>0.93448158029211958</v>
      </c>
      <c r="K321" s="24">
        <f>Table2[[#This Row],[gop_votes]]/Table2[[#This Row],[dem_gop_total]]</f>
        <v>6.5518419707880457E-2</v>
      </c>
      <c r="L321" s="3">
        <v>-77.014467999999994</v>
      </c>
      <c r="M321" s="3">
        <v>38.910269999999997</v>
      </c>
      <c r="N321" s="3">
        <v>-77.014467999999994</v>
      </c>
      <c r="O321" s="3">
        <v>38.910269999999983</v>
      </c>
      <c r="P321" s="3">
        <f>VLOOKUP(Table2[[#This Row],[State]],State!A:G,7,FALSE)</f>
        <v>3</v>
      </c>
      <c r="Q321" s="3" t="str">
        <f>VLOOKUP(Table2[[#This Row],[State]],State!A:F,6,FALSE)</f>
        <v>Democratic</v>
      </c>
    </row>
    <row r="322" spans="1:17" ht="17" thickTop="1" thickBot="1" x14ac:dyDescent="0.25">
      <c r="A322" s="8" t="s">
        <v>326</v>
      </c>
      <c r="B322" s="19">
        <v>12001</v>
      </c>
      <c r="C322" s="20" t="s">
        <v>680</v>
      </c>
      <c r="D322" s="13">
        <v>92543</v>
      </c>
      <c r="E322" s="13">
        <v>49508</v>
      </c>
      <c r="F322" s="6">
        <v>2024</v>
      </c>
      <c r="G322" s="18">
        <f>preds!$D322+preds!$E322</f>
        <v>142051</v>
      </c>
      <c r="H322" s="12">
        <f>ABS(preds!$D322-preds!$E322)</f>
        <v>43035</v>
      </c>
      <c r="I322" s="24">
        <f>Table2[[#This Row],[margin]]/Table2[[#This Row],[dem_gop_total]]</f>
        <v>0.30295457265348363</v>
      </c>
      <c r="J322" s="24">
        <f>Table2[[#This Row],[dem_votes]]/Table2[[#This Row],[dem_gop_total]]</f>
        <v>0.65147728632674184</v>
      </c>
      <c r="K322" s="24">
        <f>Table2[[#This Row],[gop_votes]]/Table2[[#This Row],[dem_gop_total]]</f>
        <v>0.34852271367325821</v>
      </c>
      <c r="L322" s="3">
        <v>-82.386844999999994</v>
      </c>
      <c r="M322" s="3">
        <v>29.665903</v>
      </c>
      <c r="N322" s="3">
        <v>-82.69443707462699</v>
      </c>
      <c r="O322" s="3">
        <v>28.943176656716346</v>
      </c>
      <c r="P322" s="3">
        <f>VLOOKUP(Table2[[#This Row],[State]],State!A:G,7,FALSE)</f>
        <v>29</v>
      </c>
      <c r="Q322" s="3" t="str">
        <f>VLOOKUP(Table2[[#This Row],[State]],State!A:F,6,FALSE)</f>
        <v>Republican</v>
      </c>
    </row>
    <row r="323" spans="1:17" ht="17" thickTop="1" thickBot="1" x14ac:dyDescent="0.25">
      <c r="A323" s="7" t="s">
        <v>326</v>
      </c>
      <c r="B323" s="21">
        <v>12003</v>
      </c>
      <c r="C323" s="22" t="s">
        <v>681</v>
      </c>
      <c r="D323" s="12">
        <v>1901</v>
      </c>
      <c r="E323" s="12">
        <v>11997</v>
      </c>
      <c r="F323" s="6">
        <v>2024</v>
      </c>
      <c r="G323" s="18">
        <f>preds!$D323+preds!$E323</f>
        <v>13898</v>
      </c>
      <c r="H323" s="12">
        <f>ABS(preds!$D323-preds!$E323)</f>
        <v>10096</v>
      </c>
      <c r="I323" s="24">
        <f>Table2[[#This Row],[margin]]/Table2[[#This Row],[dem_gop_total]]</f>
        <v>0.72643545833932943</v>
      </c>
      <c r="J323" s="24">
        <f>Table2[[#This Row],[dem_votes]]/Table2[[#This Row],[dem_gop_total]]</f>
        <v>0.13678227083033531</v>
      </c>
      <c r="K323" s="24">
        <f>Table2[[#This Row],[gop_votes]]/Table2[[#This Row],[dem_gop_total]]</f>
        <v>0.86321772916966466</v>
      </c>
      <c r="L323" s="3">
        <v>-82.185477000000006</v>
      </c>
      <c r="M323" s="3">
        <v>30.288432</v>
      </c>
      <c r="N323" s="3">
        <v>-82.69443707462699</v>
      </c>
      <c r="O323" s="3">
        <v>28.943176656716346</v>
      </c>
      <c r="P323" s="3">
        <f>VLOOKUP(Table2[[#This Row],[State]],State!A:G,7,FALSE)</f>
        <v>29</v>
      </c>
      <c r="Q323" s="3" t="str">
        <f>VLOOKUP(Table2[[#This Row],[State]],State!A:F,6,FALSE)</f>
        <v>Republican</v>
      </c>
    </row>
    <row r="324" spans="1:17" ht="17" thickTop="1" thickBot="1" x14ac:dyDescent="0.25">
      <c r="A324" s="8" t="s">
        <v>326</v>
      </c>
      <c r="B324" s="19">
        <v>12005</v>
      </c>
      <c r="C324" s="20" t="s">
        <v>682</v>
      </c>
      <c r="D324" s="13">
        <v>24583</v>
      </c>
      <c r="E324" s="13">
        <v>64652</v>
      </c>
      <c r="F324" s="6">
        <v>2024</v>
      </c>
      <c r="G324" s="18">
        <f>preds!$D324+preds!$E324</f>
        <v>89235</v>
      </c>
      <c r="H324" s="12">
        <f>ABS(preds!$D324-preds!$E324)</f>
        <v>40069</v>
      </c>
      <c r="I324" s="24">
        <f>Table2[[#This Row],[margin]]/Table2[[#This Row],[dem_gop_total]]</f>
        <v>0.44902784781756039</v>
      </c>
      <c r="J324" s="24">
        <f>Table2[[#This Row],[dem_votes]]/Table2[[#This Row],[dem_gop_total]]</f>
        <v>0.27548607609121983</v>
      </c>
      <c r="K324" s="24">
        <f>Table2[[#This Row],[gop_votes]]/Table2[[#This Row],[dem_gop_total]]</f>
        <v>0.72451392390878022</v>
      </c>
      <c r="L324" s="3">
        <v>-85.660217000000003</v>
      </c>
      <c r="M324" s="3">
        <v>30.206924999999998</v>
      </c>
      <c r="N324" s="3">
        <v>-82.69443707462699</v>
      </c>
      <c r="O324" s="3">
        <v>28.943176656716346</v>
      </c>
      <c r="P324" s="3">
        <f>VLOOKUP(Table2[[#This Row],[State]],State!A:G,7,FALSE)</f>
        <v>29</v>
      </c>
      <c r="Q324" s="3" t="str">
        <f>VLOOKUP(Table2[[#This Row],[State]],State!A:F,6,FALSE)</f>
        <v>Republican</v>
      </c>
    </row>
    <row r="325" spans="1:17" ht="17" thickTop="1" thickBot="1" x14ac:dyDescent="0.25">
      <c r="A325" s="7" t="s">
        <v>326</v>
      </c>
      <c r="B325" s="21">
        <v>12007</v>
      </c>
      <c r="C325" s="22" t="s">
        <v>683</v>
      </c>
      <c r="D325" s="12">
        <v>2981</v>
      </c>
      <c r="E325" s="12">
        <v>9860</v>
      </c>
      <c r="F325" s="6">
        <v>2024</v>
      </c>
      <c r="G325" s="18">
        <f>preds!$D325+preds!$E325</f>
        <v>12841</v>
      </c>
      <c r="H325" s="12">
        <f>ABS(preds!$D325-preds!$E325)</f>
        <v>6879</v>
      </c>
      <c r="I325" s="24">
        <f>Table2[[#This Row],[margin]]/Table2[[#This Row],[dem_gop_total]]</f>
        <v>0.53570594190483611</v>
      </c>
      <c r="J325" s="24">
        <f>Table2[[#This Row],[dem_votes]]/Table2[[#This Row],[dem_gop_total]]</f>
        <v>0.23214702904758197</v>
      </c>
      <c r="K325" s="24">
        <f>Table2[[#This Row],[gop_votes]]/Table2[[#This Row],[dem_gop_total]]</f>
        <v>0.767852970952418</v>
      </c>
      <c r="L325" s="3">
        <v>-82.128191999999999</v>
      </c>
      <c r="M325" s="3">
        <v>29.9534289999999</v>
      </c>
      <c r="N325" s="3">
        <v>-82.69443707462699</v>
      </c>
      <c r="O325" s="3">
        <v>28.943176656716346</v>
      </c>
      <c r="P325" s="3">
        <f>VLOOKUP(Table2[[#This Row],[State]],State!A:G,7,FALSE)</f>
        <v>29</v>
      </c>
      <c r="Q325" s="3" t="str">
        <f>VLOOKUP(Table2[[#This Row],[State]],State!A:F,6,FALSE)</f>
        <v>Republican</v>
      </c>
    </row>
    <row r="326" spans="1:17" ht="17" thickTop="1" thickBot="1" x14ac:dyDescent="0.25">
      <c r="A326" s="8" t="s">
        <v>326</v>
      </c>
      <c r="B326" s="19">
        <v>12009</v>
      </c>
      <c r="C326" s="20" t="s">
        <v>684</v>
      </c>
      <c r="D326" s="13">
        <v>155564</v>
      </c>
      <c r="E326" s="13">
        <v>210620</v>
      </c>
      <c r="F326" s="6">
        <v>2024</v>
      </c>
      <c r="G326" s="18">
        <f>preds!$D326+preds!$E326</f>
        <v>366184</v>
      </c>
      <c r="H326" s="12">
        <f>ABS(preds!$D326-preds!$E326)</f>
        <v>55056</v>
      </c>
      <c r="I326" s="24">
        <f>Table2[[#This Row],[margin]]/Table2[[#This Row],[dem_gop_total]]</f>
        <v>0.1503506433923929</v>
      </c>
      <c r="J326" s="24">
        <f>Table2[[#This Row],[dem_votes]]/Table2[[#This Row],[dem_gop_total]]</f>
        <v>0.42482467830380355</v>
      </c>
      <c r="K326" s="24">
        <f>Table2[[#This Row],[gop_votes]]/Table2[[#This Row],[dem_gop_total]]</f>
        <v>0.57517532169619645</v>
      </c>
      <c r="L326" s="3">
        <v>-80.690978999999999</v>
      </c>
      <c r="M326" s="3">
        <v>28.232195000000001</v>
      </c>
      <c r="N326" s="3">
        <v>-82.69443707462699</v>
      </c>
      <c r="O326" s="3">
        <v>28.943176656716346</v>
      </c>
      <c r="P326" s="3">
        <f>VLOOKUP(Table2[[#This Row],[State]],State!A:G,7,FALSE)</f>
        <v>29</v>
      </c>
      <c r="Q326" s="3" t="str">
        <f>VLOOKUP(Table2[[#This Row],[State]],State!A:F,6,FALSE)</f>
        <v>Republican</v>
      </c>
    </row>
    <row r="327" spans="1:17" ht="17" thickTop="1" thickBot="1" x14ac:dyDescent="0.25">
      <c r="A327" s="7" t="s">
        <v>326</v>
      </c>
      <c r="B327" s="21">
        <v>12011</v>
      </c>
      <c r="C327" s="22" t="s">
        <v>685</v>
      </c>
      <c r="D327" s="12">
        <v>626784</v>
      </c>
      <c r="E327" s="12">
        <v>321769</v>
      </c>
      <c r="F327" s="6">
        <v>2024</v>
      </c>
      <c r="G327" s="18">
        <f>preds!$D327+preds!$E327</f>
        <v>948553</v>
      </c>
      <c r="H327" s="12">
        <f>ABS(preds!$D327-preds!$E327)</f>
        <v>305015</v>
      </c>
      <c r="I327" s="24">
        <f>Table2[[#This Row],[margin]]/Table2[[#This Row],[dem_gop_total]]</f>
        <v>0.32155820497115079</v>
      </c>
      <c r="J327" s="24">
        <f>Table2[[#This Row],[dem_votes]]/Table2[[#This Row],[dem_gop_total]]</f>
        <v>0.66077910248557536</v>
      </c>
      <c r="K327" s="24">
        <f>Table2[[#This Row],[gop_votes]]/Table2[[#This Row],[dem_gop_total]]</f>
        <v>0.33922089751442458</v>
      </c>
      <c r="L327" s="3">
        <v>-80.227135000000004</v>
      </c>
      <c r="M327" s="3">
        <v>26.134058</v>
      </c>
      <c r="N327" s="3">
        <v>-82.69443707462699</v>
      </c>
      <c r="O327" s="3">
        <v>28.943176656716346</v>
      </c>
      <c r="P327" s="3">
        <f>VLOOKUP(Table2[[#This Row],[State]],State!A:G,7,FALSE)</f>
        <v>29</v>
      </c>
      <c r="Q327" s="3" t="str">
        <f>VLOOKUP(Table2[[#This Row],[State]],State!A:F,6,FALSE)</f>
        <v>Republican</v>
      </c>
    </row>
    <row r="328" spans="1:17" ht="17" thickTop="1" thickBot="1" x14ac:dyDescent="0.25">
      <c r="A328" s="8" t="s">
        <v>326</v>
      </c>
      <c r="B328" s="19">
        <v>12013</v>
      </c>
      <c r="C328" s="20" t="s">
        <v>397</v>
      </c>
      <c r="D328" s="13">
        <v>1461</v>
      </c>
      <c r="E328" s="13">
        <v>4885</v>
      </c>
      <c r="F328" s="6">
        <v>2024</v>
      </c>
      <c r="G328" s="18">
        <f>preds!$D328+preds!$E328</f>
        <v>6346</v>
      </c>
      <c r="H328" s="12">
        <f>ABS(preds!$D328-preds!$E328)</f>
        <v>3424</v>
      </c>
      <c r="I328" s="24">
        <f>Table2[[#This Row],[margin]]/Table2[[#This Row],[dem_gop_total]]</f>
        <v>0.53955247399936968</v>
      </c>
      <c r="J328" s="24">
        <f>Table2[[#This Row],[dem_votes]]/Table2[[#This Row],[dem_gop_total]]</f>
        <v>0.23022376300031516</v>
      </c>
      <c r="K328" s="24">
        <f>Table2[[#This Row],[gop_votes]]/Table2[[#This Row],[dem_gop_total]]</f>
        <v>0.76977623699968489</v>
      </c>
      <c r="L328" s="3">
        <v>-85.122189000000006</v>
      </c>
      <c r="M328" s="3">
        <v>30.463142999999999</v>
      </c>
      <c r="N328" s="3">
        <v>-82.69443707462699</v>
      </c>
      <c r="O328" s="3">
        <v>28.943176656716346</v>
      </c>
      <c r="P328" s="3">
        <f>VLOOKUP(Table2[[#This Row],[State]],State!A:G,7,FALSE)</f>
        <v>29</v>
      </c>
      <c r="Q328" s="3" t="str">
        <f>VLOOKUP(Table2[[#This Row],[State]],State!A:F,6,FALSE)</f>
        <v>Republican</v>
      </c>
    </row>
    <row r="329" spans="1:17" ht="17" thickTop="1" thickBot="1" x14ac:dyDescent="0.25">
      <c r="A329" s="7" t="s">
        <v>326</v>
      </c>
      <c r="B329" s="21">
        <v>12015</v>
      </c>
      <c r="C329" s="22" t="s">
        <v>686</v>
      </c>
      <c r="D329" s="12">
        <v>46881</v>
      </c>
      <c r="E329" s="12">
        <v>76263</v>
      </c>
      <c r="F329" s="6">
        <v>2024</v>
      </c>
      <c r="G329" s="18">
        <f>preds!$D329+preds!$E329</f>
        <v>123144</v>
      </c>
      <c r="H329" s="12">
        <f>ABS(preds!$D329-preds!$E329)</f>
        <v>29382</v>
      </c>
      <c r="I329" s="24">
        <f>Table2[[#This Row],[margin]]/Table2[[#This Row],[dem_gop_total]]</f>
        <v>0.23859871370103294</v>
      </c>
      <c r="J329" s="24">
        <f>Table2[[#This Row],[dem_votes]]/Table2[[#This Row],[dem_gop_total]]</f>
        <v>0.38070064314948354</v>
      </c>
      <c r="K329" s="24">
        <f>Table2[[#This Row],[gop_votes]]/Table2[[#This Row],[dem_gop_total]]</f>
        <v>0.61929935685051651</v>
      </c>
      <c r="L329" s="3">
        <v>-82.119945999999999</v>
      </c>
      <c r="M329" s="3">
        <v>26.954792999999999</v>
      </c>
      <c r="N329" s="3">
        <v>-82.69443707462699</v>
      </c>
      <c r="O329" s="3">
        <v>28.943176656716346</v>
      </c>
      <c r="P329" s="3">
        <f>VLOOKUP(Table2[[#This Row],[State]],State!A:G,7,FALSE)</f>
        <v>29</v>
      </c>
      <c r="Q329" s="3" t="str">
        <f>VLOOKUP(Table2[[#This Row],[State]],State!A:F,6,FALSE)</f>
        <v>Republican</v>
      </c>
    </row>
    <row r="330" spans="1:17" ht="17" thickTop="1" thickBot="1" x14ac:dyDescent="0.25">
      <c r="A330" s="8" t="s">
        <v>326</v>
      </c>
      <c r="B330" s="19">
        <v>12017</v>
      </c>
      <c r="C330" s="20" t="s">
        <v>687</v>
      </c>
      <c r="D330" s="13">
        <v>28845</v>
      </c>
      <c r="E330" s="13">
        <v>67618</v>
      </c>
      <c r="F330" s="6">
        <v>2024</v>
      </c>
      <c r="G330" s="18">
        <f>preds!$D330+preds!$E330</f>
        <v>96463</v>
      </c>
      <c r="H330" s="12">
        <f>ABS(preds!$D330-preds!$E330)</f>
        <v>38773</v>
      </c>
      <c r="I330" s="24">
        <f>Table2[[#This Row],[margin]]/Table2[[#This Row],[dem_gop_total]]</f>
        <v>0.40194686045426742</v>
      </c>
      <c r="J330" s="24">
        <f>Table2[[#This Row],[dem_votes]]/Table2[[#This Row],[dem_gop_total]]</f>
        <v>0.29902656977286629</v>
      </c>
      <c r="K330" s="24">
        <f>Table2[[#This Row],[gop_votes]]/Table2[[#This Row],[dem_gop_total]]</f>
        <v>0.70097343022713376</v>
      </c>
      <c r="L330" s="3">
        <v>-82.453512000000003</v>
      </c>
      <c r="M330" s="3">
        <v>28.863598</v>
      </c>
      <c r="N330" s="3">
        <v>-82.69443707462699</v>
      </c>
      <c r="O330" s="3">
        <v>28.943176656716346</v>
      </c>
      <c r="P330" s="3">
        <f>VLOOKUP(Table2[[#This Row],[State]],State!A:G,7,FALSE)</f>
        <v>29</v>
      </c>
      <c r="Q330" s="3" t="str">
        <f>VLOOKUP(Table2[[#This Row],[State]],State!A:F,6,FALSE)</f>
        <v>Republican</v>
      </c>
    </row>
    <row r="331" spans="1:17" ht="17" thickTop="1" thickBot="1" x14ac:dyDescent="0.25">
      <c r="A331" s="7" t="s">
        <v>326</v>
      </c>
      <c r="B331" s="21">
        <v>12019</v>
      </c>
      <c r="C331" s="22" t="s">
        <v>403</v>
      </c>
      <c r="D331" s="12">
        <v>41746</v>
      </c>
      <c r="E331" s="12">
        <v>86596</v>
      </c>
      <c r="F331" s="6">
        <v>2024</v>
      </c>
      <c r="G331" s="18">
        <f>preds!$D331+preds!$E331</f>
        <v>128342</v>
      </c>
      <c r="H331" s="12">
        <f>ABS(preds!$D331-preds!$E331)</f>
        <v>44850</v>
      </c>
      <c r="I331" s="24">
        <f>Table2[[#This Row],[margin]]/Table2[[#This Row],[dem_gop_total]]</f>
        <v>0.3494569197924296</v>
      </c>
      <c r="J331" s="24">
        <f>Table2[[#This Row],[dem_votes]]/Table2[[#This Row],[dem_gop_total]]</f>
        <v>0.32527154010378517</v>
      </c>
      <c r="K331" s="24">
        <f>Table2[[#This Row],[gop_votes]]/Table2[[#This Row],[dem_gop_total]]</f>
        <v>0.67472845989621477</v>
      </c>
      <c r="L331" s="3">
        <v>-81.799409999999995</v>
      </c>
      <c r="M331" s="3">
        <v>30.084385999999999</v>
      </c>
      <c r="N331" s="3">
        <v>-82.69443707462699</v>
      </c>
      <c r="O331" s="3">
        <v>28.943176656716346</v>
      </c>
      <c r="P331" s="3">
        <f>VLOOKUP(Table2[[#This Row],[State]],State!A:G,7,FALSE)</f>
        <v>29</v>
      </c>
      <c r="Q331" s="3" t="str">
        <f>VLOOKUP(Table2[[#This Row],[State]],State!A:F,6,FALSE)</f>
        <v>Republican</v>
      </c>
    </row>
    <row r="332" spans="1:17" ht="17" thickTop="1" thickBot="1" x14ac:dyDescent="0.25">
      <c r="A332" s="8" t="s">
        <v>326</v>
      </c>
      <c r="B332" s="19">
        <v>12021</v>
      </c>
      <c r="C332" s="20" t="s">
        <v>688</v>
      </c>
      <c r="D332" s="13">
        <v>81507</v>
      </c>
      <c r="E332" s="13">
        <v>137760</v>
      </c>
      <c r="F332" s="6">
        <v>2024</v>
      </c>
      <c r="G332" s="18">
        <f>preds!$D332+preds!$E332</f>
        <v>219267</v>
      </c>
      <c r="H332" s="12">
        <f>ABS(preds!$D332-preds!$E332)</f>
        <v>56253</v>
      </c>
      <c r="I332" s="24">
        <f>Table2[[#This Row],[margin]]/Table2[[#This Row],[dem_gop_total]]</f>
        <v>0.25655023327723736</v>
      </c>
      <c r="J332" s="24">
        <f>Table2[[#This Row],[dem_votes]]/Table2[[#This Row],[dem_gop_total]]</f>
        <v>0.37172488336138132</v>
      </c>
      <c r="K332" s="24">
        <f>Table2[[#This Row],[gop_votes]]/Table2[[#This Row],[dem_gop_total]]</f>
        <v>0.62827511663861868</v>
      </c>
      <c r="L332" s="3">
        <v>-81.699624999999997</v>
      </c>
      <c r="M332" s="3">
        <v>26.199831</v>
      </c>
      <c r="N332" s="3">
        <v>-82.69443707462699</v>
      </c>
      <c r="O332" s="3">
        <v>28.943176656716346</v>
      </c>
      <c r="P332" s="3">
        <f>VLOOKUP(Table2[[#This Row],[State]],State!A:G,7,FALSE)</f>
        <v>29</v>
      </c>
      <c r="Q332" s="3" t="str">
        <f>VLOOKUP(Table2[[#This Row],[State]],State!A:F,6,FALSE)</f>
        <v>Republican</v>
      </c>
    </row>
    <row r="333" spans="1:17" ht="17" thickTop="1" thickBot="1" x14ac:dyDescent="0.25">
      <c r="A333" s="7" t="s">
        <v>326</v>
      </c>
      <c r="B333" s="21">
        <v>12023</v>
      </c>
      <c r="C333" s="22" t="s">
        <v>511</v>
      </c>
      <c r="D333" s="12">
        <v>8407</v>
      </c>
      <c r="E333" s="12">
        <v>23358</v>
      </c>
      <c r="F333" s="6">
        <v>2024</v>
      </c>
      <c r="G333" s="18">
        <f>preds!$D333+preds!$E333</f>
        <v>31765</v>
      </c>
      <c r="H333" s="12">
        <f>ABS(preds!$D333-preds!$E333)</f>
        <v>14951</v>
      </c>
      <c r="I333" s="24">
        <f>Table2[[#This Row],[margin]]/Table2[[#This Row],[dem_gop_total]]</f>
        <v>0.47067527152526367</v>
      </c>
      <c r="J333" s="24">
        <f>Table2[[#This Row],[dem_votes]]/Table2[[#This Row],[dem_gop_total]]</f>
        <v>0.26466236423736816</v>
      </c>
      <c r="K333" s="24">
        <f>Table2[[#This Row],[gop_votes]]/Table2[[#This Row],[dem_gop_total]]</f>
        <v>0.73533763576263178</v>
      </c>
      <c r="L333" s="3">
        <v>-82.660566000000003</v>
      </c>
      <c r="M333" s="3">
        <v>30.126051</v>
      </c>
      <c r="N333" s="3">
        <v>-82.69443707462699</v>
      </c>
      <c r="O333" s="3">
        <v>28.943176656716346</v>
      </c>
      <c r="P333" s="3">
        <f>VLOOKUP(Table2[[#This Row],[State]],State!A:G,7,FALSE)</f>
        <v>29</v>
      </c>
      <c r="Q333" s="3" t="str">
        <f>VLOOKUP(Table2[[#This Row],[State]],State!A:F,6,FALSE)</f>
        <v>Republican</v>
      </c>
    </row>
    <row r="334" spans="1:17" ht="17" thickTop="1" thickBot="1" x14ac:dyDescent="0.25">
      <c r="A334" s="8" t="s">
        <v>326</v>
      </c>
      <c r="B334" s="19">
        <v>12027</v>
      </c>
      <c r="C334" s="20" t="s">
        <v>689</v>
      </c>
      <c r="D334" s="13">
        <v>4250</v>
      </c>
      <c r="E334" s="13">
        <v>7982</v>
      </c>
      <c r="F334" s="6">
        <v>2024</v>
      </c>
      <c r="G334" s="18">
        <f>preds!$D334+preds!$E334</f>
        <v>12232</v>
      </c>
      <c r="H334" s="12">
        <f>ABS(preds!$D334-preds!$E334)</f>
        <v>3732</v>
      </c>
      <c r="I334" s="24">
        <f>Table2[[#This Row],[margin]]/Table2[[#This Row],[dem_gop_total]]</f>
        <v>0.30510137344669719</v>
      </c>
      <c r="J334" s="24">
        <f>Table2[[#This Row],[dem_votes]]/Table2[[#This Row],[dem_gop_total]]</f>
        <v>0.34744931327665141</v>
      </c>
      <c r="K334" s="24">
        <f>Table2[[#This Row],[gop_votes]]/Table2[[#This Row],[dem_gop_total]]</f>
        <v>0.65255068672334859</v>
      </c>
      <c r="L334" s="3">
        <v>-81.864093999999994</v>
      </c>
      <c r="M334" s="3">
        <v>27.189368999999999</v>
      </c>
      <c r="N334" s="3">
        <v>-82.69443707462699</v>
      </c>
      <c r="O334" s="3">
        <v>28.943176656716346</v>
      </c>
      <c r="P334" s="3">
        <f>VLOOKUP(Table2[[#This Row],[State]],State!A:G,7,FALSE)</f>
        <v>29</v>
      </c>
      <c r="Q334" s="3" t="str">
        <f>VLOOKUP(Table2[[#This Row],[State]],State!A:F,6,FALSE)</f>
        <v>Republican</v>
      </c>
    </row>
    <row r="335" spans="1:17" ht="17" thickTop="1" thickBot="1" x14ac:dyDescent="0.25">
      <c r="A335" s="7" t="s">
        <v>326</v>
      </c>
      <c r="B335" s="21">
        <v>12029</v>
      </c>
      <c r="C335" s="22" t="s">
        <v>690</v>
      </c>
      <c r="D335" s="12">
        <v>1464</v>
      </c>
      <c r="E335" s="12">
        <v>6593</v>
      </c>
      <c r="F335" s="6">
        <v>2024</v>
      </c>
      <c r="G335" s="18">
        <f>preds!$D335+preds!$E335</f>
        <v>8057</v>
      </c>
      <c r="H335" s="12">
        <f>ABS(preds!$D335-preds!$E335)</f>
        <v>5129</v>
      </c>
      <c r="I335" s="24">
        <f>Table2[[#This Row],[margin]]/Table2[[#This Row],[dem_gop_total]]</f>
        <v>0.63658930122874524</v>
      </c>
      <c r="J335" s="24">
        <f>Table2[[#This Row],[dem_votes]]/Table2[[#This Row],[dem_gop_total]]</f>
        <v>0.18170534938562741</v>
      </c>
      <c r="K335" s="24">
        <f>Table2[[#This Row],[gop_votes]]/Table2[[#This Row],[dem_gop_total]]</f>
        <v>0.81829465061437257</v>
      </c>
      <c r="L335" s="3">
        <v>-83.056329000000005</v>
      </c>
      <c r="M335" s="3">
        <v>29.634179</v>
      </c>
      <c r="N335" s="3">
        <v>-82.69443707462699</v>
      </c>
      <c r="O335" s="3">
        <v>28.943176656716346</v>
      </c>
      <c r="P335" s="3">
        <f>VLOOKUP(Table2[[#This Row],[State]],State!A:G,7,FALSE)</f>
        <v>29</v>
      </c>
      <c r="Q335" s="3" t="str">
        <f>VLOOKUP(Table2[[#This Row],[State]],State!A:F,6,FALSE)</f>
        <v>Republican</v>
      </c>
    </row>
    <row r="336" spans="1:17" ht="17" thickTop="1" thickBot="1" x14ac:dyDescent="0.25">
      <c r="A336" s="8" t="s">
        <v>326</v>
      </c>
      <c r="B336" s="19">
        <v>12031</v>
      </c>
      <c r="C336" s="20" t="s">
        <v>691</v>
      </c>
      <c r="D336" s="13">
        <v>254191</v>
      </c>
      <c r="E336" s="13">
        <v>222105</v>
      </c>
      <c r="F336" s="6">
        <v>2024</v>
      </c>
      <c r="G336" s="18">
        <f>preds!$D336+preds!$E336</f>
        <v>476296</v>
      </c>
      <c r="H336" s="12">
        <f>ABS(preds!$D336-preds!$E336)</f>
        <v>32086</v>
      </c>
      <c r="I336" s="24">
        <f>Table2[[#This Row],[margin]]/Table2[[#This Row],[dem_gop_total]]</f>
        <v>6.7365671767136398E-2</v>
      </c>
      <c r="J336" s="24">
        <f>Table2[[#This Row],[dem_votes]]/Table2[[#This Row],[dem_gop_total]]</f>
        <v>0.53368283588356824</v>
      </c>
      <c r="K336" s="24">
        <f>Table2[[#This Row],[gop_votes]]/Table2[[#This Row],[dem_gop_total]]</f>
        <v>0.46631716411643181</v>
      </c>
      <c r="L336" s="3">
        <v>-81.622853000000006</v>
      </c>
      <c r="M336" s="3">
        <v>30.300301999999999</v>
      </c>
      <c r="N336" s="3">
        <v>-82.69443707462699</v>
      </c>
      <c r="O336" s="3">
        <v>28.943176656716346</v>
      </c>
      <c r="P336" s="3">
        <f>VLOOKUP(Table2[[#This Row],[State]],State!A:G,7,FALSE)</f>
        <v>29</v>
      </c>
      <c r="Q336" s="3" t="str">
        <f>VLOOKUP(Table2[[#This Row],[State]],State!A:F,6,FALSE)</f>
        <v>Republican</v>
      </c>
    </row>
    <row r="337" spans="1:17" ht="17" thickTop="1" thickBot="1" x14ac:dyDescent="0.25">
      <c r="A337" s="7" t="s">
        <v>326</v>
      </c>
      <c r="B337" s="21">
        <v>12033</v>
      </c>
      <c r="C337" s="22" t="s">
        <v>416</v>
      </c>
      <c r="D337" s="12">
        <v>68664</v>
      </c>
      <c r="E337" s="12">
        <v>92408</v>
      </c>
      <c r="F337" s="6">
        <v>2024</v>
      </c>
      <c r="G337" s="18">
        <f>preds!$D337+preds!$E337</f>
        <v>161072</v>
      </c>
      <c r="H337" s="12">
        <f>ABS(preds!$D337-preds!$E337)</f>
        <v>23744</v>
      </c>
      <c r="I337" s="24">
        <f>Table2[[#This Row],[margin]]/Table2[[#This Row],[dem_gop_total]]</f>
        <v>0.14741233733982317</v>
      </c>
      <c r="J337" s="24">
        <f>Table2[[#This Row],[dem_votes]]/Table2[[#This Row],[dem_gop_total]]</f>
        <v>0.42629383133008841</v>
      </c>
      <c r="K337" s="24">
        <f>Table2[[#This Row],[gop_votes]]/Table2[[#This Row],[dem_gop_total]]</f>
        <v>0.57370616866991164</v>
      </c>
      <c r="L337" s="3">
        <v>-87.274788000000001</v>
      </c>
      <c r="M337" s="3">
        <v>30.485313999999999</v>
      </c>
      <c r="N337" s="3">
        <v>-82.69443707462699</v>
      </c>
      <c r="O337" s="3">
        <v>28.943176656716346</v>
      </c>
      <c r="P337" s="3">
        <f>VLOOKUP(Table2[[#This Row],[State]],State!A:G,7,FALSE)</f>
        <v>29</v>
      </c>
      <c r="Q337" s="3" t="str">
        <f>VLOOKUP(Table2[[#This Row],[State]],State!A:F,6,FALSE)</f>
        <v>Republican</v>
      </c>
    </row>
    <row r="338" spans="1:17" ht="17" thickTop="1" thickBot="1" x14ac:dyDescent="0.25">
      <c r="A338" s="8" t="s">
        <v>326</v>
      </c>
      <c r="B338" s="19">
        <v>12035</v>
      </c>
      <c r="C338" s="20" t="s">
        <v>692</v>
      </c>
      <c r="D338" s="13">
        <v>30864</v>
      </c>
      <c r="E338" s="13">
        <v>46735</v>
      </c>
      <c r="F338" s="6">
        <v>2024</v>
      </c>
      <c r="G338" s="18">
        <f>preds!$D338+preds!$E338</f>
        <v>77599</v>
      </c>
      <c r="H338" s="12">
        <f>ABS(preds!$D338-preds!$E338)</f>
        <v>15871</v>
      </c>
      <c r="I338" s="24">
        <f>Table2[[#This Row],[margin]]/Table2[[#This Row],[dem_gop_total]]</f>
        <v>0.20452583151844742</v>
      </c>
      <c r="J338" s="24">
        <f>Table2[[#This Row],[dem_votes]]/Table2[[#This Row],[dem_gop_total]]</f>
        <v>0.39773708424077631</v>
      </c>
      <c r="K338" s="24">
        <f>Table2[[#This Row],[gop_votes]]/Table2[[#This Row],[dem_gop_total]]</f>
        <v>0.60226291575922375</v>
      </c>
      <c r="L338" s="3">
        <v>-81.224734999999995</v>
      </c>
      <c r="M338" s="3">
        <v>29.523493999999999</v>
      </c>
      <c r="N338" s="3">
        <v>-82.69443707462699</v>
      </c>
      <c r="O338" s="3">
        <v>28.943176656716346</v>
      </c>
      <c r="P338" s="3">
        <f>VLOOKUP(Table2[[#This Row],[State]],State!A:G,7,FALSE)</f>
        <v>29</v>
      </c>
      <c r="Q338" s="3" t="str">
        <f>VLOOKUP(Table2[[#This Row],[State]],State!A:F,6,FALSE)</f>
        <v>Republican</v>
      </c>
    </row>
    <row r="339" spans="1:17" ht="17" thickTop="1" thickBot="1" x14ac:dyDescent="0.25">
      <c r="A339" s="7" t="s">
        <v>326</v>
      </c>
      <c r="B339" s="21">
        <v>12037</v>
      </c>
      <c r="C339" s="22" t="s">
        <v>419</v>
      </c>
      <c r="D339" s="12">
        <v>1995</v>
      </c>
      <c r="E339" s="12">
        <v>4290</v>
      </c>
      <c r="F339" s="6">
        <v>2024</v>
      </c>
      <c r="G339" s="18">
        <f>preds!$D339+preds!$E339</f>
        <v>6285</v>
      </c>
      <c r="H339" s="12">
        <f>ABS(preds!$D339-preds!$E339)</f>
        <v>2295</v>
      </c>
      <c r="I339" s="24">
        <f>Table2[[#This Row],[margin]]/Table2[[#This Row],[dem_gop_total]]</f>
        <v>0.36515513126491644</v>
      </c>
      <c r="J339" s="24">
        <f>Table2[[#This Row],[dem_votes]]/Table2[[#This Row],[dem_gop_total]]</f>
        <v>0.31742243436754175</v>
      </c>
      <c r="K339" s="24">
        <f>Table2[[#This Row],[gop_votes]]/Table2[[#This Row],[dem_gop_total]]</f>
        <v>0.68257756563245819</v>
      </c>
      <c r="L339" s="3">
        <v>-84.822838000000004</v>
      </c>
      <c r="M339" s="3">
        <v>29.786787</v>
      </c>
      <c r="N339" s="3">
        <v>-82.69443707462699</v>
      </c>
      <c r="O339" s="3">
        <v>28.943176656716346</v>
      </c>
      <c r="P339" s="3">
        <f>VLOOKUP(Table2[[#This Row],[State]],State!A:G,7,FALSE)</f>
        <v>29</v>
      </c>
      <c r="Q339" s="3" t="str">
        <f>VLOOKUP(Table2[[#This Row],[State]],State!A:F,6,FALSE)</f>
        <v>Republican</v>
      </c>
    </row>
    <row r="340" spans="1:17" ht="17" thickTop="1" thickBot="1" x14ac:dyDescent="0.25">
      <c r="A340" s="8" t="s">
        <v>326</v>
      </c>
      <c r="B340" s="19">
        <v>12039</v>
      </c>
      <c r="C340" s="20" t="s">
        <v>693</v>
      </c>
      <c r="D340" s="13">
        <v>16063</v>
      </c>
      <c r="E340" s="13">
        <v>6237</v>
      </c>
      <c r="F340" s="6">
        <v>2024</v>
      </c>
      <c r="G340" s="18">
        <f>preds!$D340+preds!$E340</f>
        <v>22300</v>
      </c>
      <c r="H340" s="12">
        <f>ABS(preds!$D340-preds!$E340)</f>
        <v>9826</v>
      </c>
      <c r="I340" s="24">
        <f>Table2[[#This Row],[margin]]/Table2[[#This Row],[dem_gop_total]]</f>
        <v>0.44062780269058294</v>
      </c>
      <c r="J340" s="24">
        <f>Table2[[#This Row],[dem_votes]]/Table2[[#This Row],[dem_gop_total]]</f>
        <v>0.7203139013452915</v>
      </c>
      <c r="K340" s="24">
        <f>Table2[[#This Row],[gop_votes]]/Table2[[#This Row],[dem_gop_total]]</f>
        <v>0.2796860986547085</v>
      </c>
      <c r="L340" s="3">
        <v>-84.581396999999996</v>
      </c>
      <c r="M340" s="3">
        <v>30.598279999999999</v>
      </c>
      <c r="N340" s="3">
        <v>-82.69443707462699</v>
      </c>
      <c r="O340" s="3">
        <v>28.943176656716346</v>
      </c>
      <c r="P340" s="3">
        <f>VLOOKUP(Table2[[#This Row],[State]],State!A:G,7,FALSE)</f>
        <v>29</v>
      </c>
      <c r="Q340" s="3" t="str">
        <f>VLOOKUP(Table2[[#This Row],[State]],State!A:F,6,FALSE)</f>
        <v>Republican</v>
      </c>
    </row>
    <row r="341" spans="1:17" ht="17" thickTop="1" thickBot="1" x14ac:dyDescent="0.25">
      <c r="A341" s="7" t="s">
        <v>326</v>
      </c>
      <c r="B341" s="21">
        <v>12041</v>
      </c>
      <c r="C341" s="22" t="s">
        <v>694</v>
      </c>
      <c r="D341" s="12">
        <v>1891</v>
      </c>
      <c r="E341" s="12">
        <v>8007</v>
      </c>
      <c r="F341" s="6">
        <v>2024</v>
      </c>
      <c r="G341" s="18">
        <f>preds!$D341+preds!$E341</f>
        <v>9898</v>
      </c>
      <c r="H341" s="12">
        <f>ABS(preds!$D341-preds!$E341)</f>
        <v>6116</v>
      </c>
      <c r="I341" s="24">
        <f>Table2[[#This Row],[margin]]/Table2[[#This Row],[dem_gop_total]]</f>
        <v>0.61790260658718932</v>
      </c>
      <c r="J341" s="24">
        <f>Table2[[#This Row],[dem_votes]]/Table2[[#This Row],[dem_gop_total]]</f>
        <v>0.19104869670640534</v>
      </c>
      <c r="K341" s="24">
        <f>Table2[[#This Row],[gop_votes]]/Table2[[#This Row],[dem_gop_total]]</f>
        <v>0.80895130329359466</v>
      </c>
      <c r="L341" s="3">
        <v>-82.808261999999999</v>
      </c>
      <c r="M341" s="3">
        <v>29.704639</v>
      </c>
      <c r="N341" s="3">
        <v>-82.69443707462699</v>
      </c>
      <c r="O341" s="3">
        <v>28.943176656716346</v>
      </c>
      <c r="P341" s="3">
        <f>VLOOKUP(Table2[[#This Row],[State]],State!A:G,7,FALSE)</f>
        <v>29</v>
      </c>
      <c r="Q341" s="3" t="str">
        <f>VLOOKUP(Table2[[#This Row],[State]],State!A:F,6,FALSE)</f>
        <v>Republican</v>
      </c>
    </row>
    <row r="342" spans="1:17" ht="17" thickTop="1" thickBot="1" x14ac:dyDescent="0.25">
      <c r="A342" s="8" t="s">
        <v>326</v>
      </c>
      <c r="B342" s="19">
        <v>12043</v>
      </c>
      <c r="C342" s="20" t="s">
        <v>695</v>
      </c>
      <c r="D342" s="13">
        <v>1302</v>
      </c>
      <c r="E342" s="13">
        <v>3632</v>
      </c>
      <c r="F342" s="6">
        <v>2024</v>
      </c>
      <c r="G342" s="18">
        <f>preds!$D342+preds!$E342</f>
        <v>4934</v>
      </c>
      <c r="H342" s="12">
        <f>ABS(preds!$D342-preds!$E342)</f>
        <v>2330</v>
      </c>
      <c r="I342" s="24">
        <f>Table2[[#This Row],[margin]]/Table2[[#This Row],[dem_gop_total]]</f>
        <v>0.47223348196189702</v>
      </c>
      <c r="J342" s="24">
        <f>Table2[[#This Row],[dem_votes]]/Table2[[#This Row],[dem_gop_total]]</f>
        <v>0.26388325901905146</v>
      </c>
      <c r="K342" s="24">
        <f>Table2[[#This Row],[gop_votes]]/Table2[[#This Row],[dem_gop_total]]</f>
        <v>0.73611674098094848</v>
      </c>
      <c r="L342" s="3">
        <v>-81.185404000000005</v>
      </c>
      <c r="M342" s="3">
        <v>26.896028999999999</v>
      </c>
      <c r="N342" s="3">
        <v>-82.69443707462699</v>
      </c>
      <c r="O342" s="3">
        <v>28.943176656716346</v>
      </c>
      <c r="P342" s="3">
        <f>VLOOKUP(Table2[[#This Row],[State]],State!A:G,7,FALSE)</f>
        <v>29</v>
      </c>
      <c r="Q342" s="3" t="str">
        <f>VLOOKUP(Table2[[#This Row],[State]],State!A:F,6,FALSE)</f>
        <v>Republican</v>
      </c>
    </row>
    <row r="343" spans="1:17" ht="17" thickTop="1" thickBot="1" x14ac:dyDescent="0.25">
      <c r="A343" s="7" t="s">
        <v>326</v>
      </c>
      <c r="B343" s="21">
        <v>12045</v>
      </c>
      <c r="C343" s="22" t="s">
        <v>696</v>
      </c>
      <c r="D343" s="12">
        <v>2306</v>
      </c>
      <c r="E343" s="12">
        <v>5610</v>
      </c>
      <c r="F343" s="6">
        <v>2024</v>
      </c>
      <c r="G343" s="18">
        <f>preds!$D343+preds!$E343</f>
        <v>7916</v>
      </c>
      <c r="H343" s="12">
        <f>ABS(preds!$D343-preds!$E343)</f>
        <v>3304</v>
      </c>
      <c r="I343" s="24">
        <f>Table2[[#This Row],[margin]]/Table2[[#This Row],[dem_gop_total]]</f>
        <v>0.41738251642243557</v>
      </c>
      <c r="J343" s="24">
        <f>Table2[[#This Row],[dem_votes]]/Table2[[#This Row],[dem_gop_total]]</f>
        <v>0.29130874178878219</v>
      </c>
      <c r="K343" s="24">
        <f>Table2[[#This Row],[gop_votes]]/Table2[[#This Row],[dem_gop_total]]</f>
        <v>0.70869125821121781</v>
      </c>
      <c r="L343" s="3">
        <v>-85.259478000000001</v>
      </c>
      <c r="M343" s="3">
        <v>29.988578999999898</v>
      </c>
      <c r="N343" s="3">
        <v>-82.69443707462699</v>
      </c>
      <c r="O343" s="3">
        <v>28.943176656716346</v>
      </c>
      <c r="P343" s="3">
        <f>VLOOKUP(Table2[[#This Row],[State]],State!A:G,7,FALSE)</f>
        <v>29</v>
      </c>
      <c r="Q343" s="3" t="str">
        <f>VLOOKUP(Table2[[#This Row],[State]],State!A:F,6,FALSE)</f>
        <v>Republican</v>
      </c>
    </row>
    <row r="344" spans="1:17" ht="17" thickTop="1" thickBot="1" x14ac:dyDescent="0.25">
      <c r="A344" s="8" t="s">
        <v>326</v>
      </c>
      <c r="B344" s="19">
        <v>12047</v>
      </c>
      <c r="C344" s="20" t="s">
        <v>697</v>
      </c>
      <c r="D344" s="13">
        <v>1875</v>
      </c>
      <c r="E344" s="13">
        <v>3539</v>
      </c>
      <c r="F344" s="6">
        <v>2024</v>
      </c>
      <c r="G344" s="18">
        <f>preds!$D344+preds!$E344</f>
        <v>5414</v>
      </c>
      <c r="H344" s="12">
        <f>ABS(preds!$D344-preds!$E344)</f>
        <v>1664</v>
      </c>
      <c r="I344" s="24">
        <f>Table2[[#This Row],[margin]]/Table2[[#This Row],[dem_gop_total]]</f>
        <v>0.30735131141485039</v>
      </c>
      <c r="J344" s="24">
        <f>Table2[[#This Row],[dem_votes]]/Table2[[#This Row],[dem_gop_total]]</f>
        <v>0.3463243442925748</v>
      </c>
      <c r="K344" s="24">
        <f>Table2[[#This Row],[gop_votes]]/Table2[[#This Row],[dem_gop_total]]</f>
        <v>0.65367565570742514</v>
      </c>
      <c r="L344" s="3">
        <v>-82.997218000000004</v>
      </c>
      <c r="M344" s="3">
        <v>30.501533999999999</v>
      </c>
      <c r="N344" s="3">
        <v>-82.69443707462699</v>
      </c>
      <c r="O344" s="3">
        <v>28.943176656716346</v>
      </c>
      <c r="P344" s="3">
        <f>VLOOKUP(Table2[[#This Row],[State]],State!A:G,7,FALSE)</f>
        <v>29</v>
      </c>
      <c r="Q344" s="3" t="str">
        <f>VLOOKUP(Table2[[#This Row],[State]],State!A:F,6,FALSE)</f>
        <v>Republican</v>
      </c>
    </row>
    <row r="345" spans="1:17" ht="17" thickTop="1" thickBot="1" x14ac:dyDescent="0.25">
      <c r="A345" s="7" t="s">
        <v>326</v>
      </c>
      <c r="B345" s="21">
        <v>12049</v>
      </c>
      <c r="C345" s="22" t="s">
        <v>698</v>
      </c>
      <c r="D345" s="12">
        <v>2189</v>
      </c>
      <c r="E345" s="12">
        <v>5476</v>
      </c>
      <c r="F345" s="6">
        <v>2024</v>
      </c>
      <c r="G345" s="18">
        <f>preds!$D345+preds!$E345</f>
        <v>7665</v>
      </c>
      <c r="H345" s="12">
        <f>ABS(preds!$D345-preds!$E345)</f>
        <v>3287</v>
      </c>
      <c r="I345" s="24">
        <f>Table2[[#This Row],[margin]]/Table2[[#This Row],[dem_gop_total]]</f>
        <v>0.42883235485975213</v>
      </c>
      <c r="J345" s="24">
        <f>Table2[[#This Row],[dem_votes]]/Table2[[#This Row],[dem_gop_total]]</f>
        <v>0.28558382257012394</v>
      </c>
      <c r="K345" s="24">
        <f>Table2[[#This Row],[gop_votes]]/Table2[[#This Row],[dem_gop_total]]</f>
        <v>0.71441617742987606</v>
      </c>
      <c r="L345" s="3">
        <v>-81.815432000000001</v>
      </c>
      <c r="M345" s="3">
        <v>27.548311999999999</v>
      </c>
      <c r="N345" s="3">
        <v>-82.69443707462699</v>
      </c>
      <c r="O345" s="3">
        <v>28.943176656716346</v>
      </c>
      <c r="P345" s="3">
        <f>VLOOKUP(Table2[[#This Row],[State]],State!A:G,7,FALSE)</f>
        <v>29</v>
      </c>
      <c r="Q345" s="3" t="str">
        <f>VLOOKUP(Table2[[#This Row],[State]],State!A:F,6,FALSE)</f>
        <v>Republican</v>
      </c>
    </row>
    <row r="346" spans="1:17" ht="17" thickTop="1" thickBot="1" x14ac:dyDescent="0.25">
      <c r="A346" s="8" t="s">
        <v>326</v>
      </c>
      <c r="B346" s="19">
        <v>12051</v>
      </c>
      <c r="C346" s="20" t="s">
        <v>699</v>
      </c>
      <c r="D346" s="13">
        <v>4757</v>
      </c>
      <c r="E346" s="13">
        <v>7484</v>
      </c>
      <c r="F346" s="6">
        <v>2024</v>
      </c>
      <c r="G346" s="18">
        <f>preds!$D346+preds!$E346</f>
        <v>12241</v>
      </c>
      <c r="H346" s="12">
        <f>ABS(preds!$D346-preds!$E346)</f>
        <v>2727</v>
      </c>
      <c r="I346" s="24">
        <f>Table2[[#This Row],[margin]]/Table2[[#This Row],[dem_gop_total]]</f>
        <v>0.22277591700024507</v>
      </c>
      <c r="J346" s="24">
        <f>Table2[[#This Row],[dem_votes]]/Table2[[#This Row],[dem_gop_total]]</f>
        <v>0.38861204149987744</v>
      </c>
      <c r="K346" s="24">
        <f>Table2[[#This Row],[gop_votes]]/Table2[[#This Row],[dem_gop_total]]</f>
        <v>0.61138795850012251</v>
      </c>
      <c r="L346" s="3">
        <v>-81.202570999999907</v>
      </c>
      <c r="M346" s="3">
        <v>26.705392</v>
      </c>
      <c r="N346" s="3">
        <v>-82.69443707462699</v>
      </c>
      <c r="O346" s="3">
        <v>28.943176656716346</v>
      </c>
      <c r="P346" s="3">
        <f>VLOOKUP(Table2[[#This Row],[State]],State!A:G,7,FALSE)</f>
        <v>29</v>
      </c>
      <c r="Q346" s="3" t="str">
        <f>VLOOKUP(Table2[[#This Row],[State]],State!A:F,6,FALSE)</f>
        <v>Republican</v>
      </c>
    </row>
    <row r="347" spans="1:17" ht="17" thickTop="1" thickBot="1" x14ac:dyDescent="0.25">
      <c r="A347" s="7" t="s">
        <v>326</v>
      </c>
      <c r="B347" s="21">
        <v>12053</v>
      </c>
      <c r="C347" s="22" t="s">
        <v>700</v>
      </c>
      <c r="D347" s="12">
        <v>43518</v>
      </c>
      <c r="E347" s="12">
        <v>71184</v>
      </c>
      <c r="F347" s="6">
        <v>2024</v>
      </c>
      <c r="G347" s="18">
        <f>preds!$D347+preds!$E347</f>
        <v>114702</v>
      </c>
      <c r="H347" s="12">
        <f>ABS(preds!$D347-preds!$E347)</f>
        <v>27666</v>
      </c>
      <c r="I347" s="24">
        <f>Table2[[#This Row],[margin]]/Table2[[#This Row],[dem_gop_total]]</f>
        <v>0.24119893288695926</v>
      </c>
      <c r="J347" s="24">
        <f>Table2[[#This Row],[dem_votes]]/Table2[[#This Row],[dem_gop_total]]</f>
        <v>0.37940053355652037</v>
      </c>
      <c r="K347" s="24">
        <f>Table2[[#This Row],[gop_votes]]/Table2[[#This Row],[dem_gop_total]]</f>
        <v>0.62059946644347963</v>
      </c>
      <c r="L347" s="3">
        <v>-82.496960999999999</v>
      </c>
      <c r="M347" s="3">
        <v>28.504850000000001</v>
      </c>
      <c r="N347" s="3">
        <v>-82.69443707462699</v>
      </c>
      <c r="O347" s="3">
        <v>28.943176656716346</v>
      </c>
      <c r="P347" s="3">
        <f>VLOOKUP(Table2[[#This Row],[State]],State!A:G,7,FALSE)</f>
        <v>29</v>
      </c>
      <c r="Q347" s="3" t="str">
        <f>VLOOKUP(Table2[[#This Row],[State]],State!A:F,6,FALSE)</f>
        <v>Republican</v>
      </c>
    </row>
    <row r="348" spans="1:17" ht="17" thickTop="1" thickBot="1" x14ac:dyDescent="0.25">
      <c r="A348" s="8" t="s">
        <v>326</v>
      </c>
      <c r="B348" s="19">
        <v>12055</v>
      </c>
      <c r="C348" s="20" t="s">
        <v>701</v>
      </c>
      <c r="D348" s="13">
        <v>16854</v>
      </c>
      <c r="E348" s="13">
        <v>35766</v>
      </c>
      <c r="F348" s="6">
        <v>2024</v>
      </c>
      <c r="G348" s="18">
        <f>preds!$D348+preds!$E348</f>
        <v>52620</v>
      </c>
      <c r="H348" s="12">
        <f>ABS(preds!$D348-preds!$E348)</f>
        <v>18912</v>
      </c>
      <c r="I348" s="24">
        <f>Table2[[#This Row],[margin]]/Table2[[#This Row],[dem_gop_total]]</f>
        <v>0.35940706955530216</v>
      </c>
      <c r="J348" s="24">
        <f>Table2[[#This Row],[dem_votes]]/Table2[[#This Row],[dem_gop_total]]</f>
        <v>0.32029646522234889</v>
      </c>
      <c r="K348" s="24">
        <f>Table2[[#This Row],[gop_votes]]/Table2[[#This Row],[dem_gop_total]]</f>
        <v>0.67970353477765111</v>
      </c>
      <c r="L348" s="3">
        <v>-81.442554999999999</v>
      </c>
      <c r="M348" s="3">
        <v>27.460415000000001</v>
      </c>
      <c r="N348" s="3">
        <v>-82.69443707462699</v>
      </c>
      <c r="O348" s="3">
        <v>28.943176656716346</v>
      </c>
      <c r="P348" s="3">
        <f>VLOOKUP(Table2[[#This Row],[State]],State!A:G,7,FALSE)</f>
        <v>29</v>
      </c>
      <c r="Q348" s="3" t="str">
        <f>VLOOKUP(Table2[[#This Row],[State]],State!A:F,6,FALSE)</f>
        <v>Republican</v>
      </c>
    </row>
    <row r="349" spans="1:17" ht="17" thickTop="1" thickBot="1" x14ac:dyDescent="0.25">
      <c r="A349" s="7" t="s">
        <v>326</v>
      </c>
      <c r="B349" s="21">
        <v>12057</v>
      </c>
      <c r="C349" s="22" t="s">
        <v>702</v>
      </c>
      <c r="D349" s="12">
        <v>404633</v>
      </c>
      <c r="E349" s="12">
        <v>328067</v>
      </c>
      <c r="F349" s="6">
        <v>2024</v>
      </c>
      <c r="G349" s="18">
        <f>preds!$D349+preds!$E349</f>
        <v>732700</v>
      </c>
      <c r="H349" s="12">
        <f>ABS(preds!$D349-preds!$E349)</f>
        <v>76566</v>
      </c>
      <c r="I349" s="24">
        <f>Table2[[#This Row],[margin]]/Table2[[#This Row],[dem_gop_total]]</f>
        <v>0.10449843046267231</v>
      </c>
      <c r="J349" s="24">
        <f>Table2[[#This Row],[dem_votes]]/Table2[[#This Row],[dem_gop_total]]</f>
        <v>0.55224921523133619</v>
      </c>
      <c r="K349" s="24">
        <f>Table2[[#This Row],[gop_votes]]/Table2[[#This Row],[dem_gop_total]]</f>
        <v>0.44775078476866387</v>
      </c>
      <c r="L349" s="3">
        <v>-82.401274999999998</v>
      </c>
      <c r="M349" s="3">
        <v>27.976528999999999</v>
      </c>
      <c r="N349" s="3">
        <v>-82.69443707462699</v>
      </c>
      <c r="O349" s="3">
        <v>28.943176656716346</v>
      </c>
      <c r="P349" s="3">
        <f>VLOOKUP(Table2[[#This Row],[State]],State!A:G,7,FALSE)</f>
        <v>29</v>
      </c>
      <c r="Q349" s="3" t="str">
        <f>VLOOKUP(Table2[[#This Row],[State]],State!A:F,6,FALSE)</f>
        <v>Republican</v>
      </c>
    </row>
    <row r="350" spans="1:17" ht="17" thickTop="1" thickBot="1" x14ac:dyDescent="0.25">
      <c r="A350" s="8" t="s">
        <v>326</v>
      </c>
      <c r="B350" s="19">
        <v>12059</v>
      </c>
      <c r="C350" s="20" t="s">
        <v>703</v>
      </c>
      <c r="D350" s="13">
        <v>1478</v>
      </c>
      <c r="E350" s="13">
        <v>7420</v>
      </c>
      <c r="F350" s="6">
        <v>2024</v>
      </c>
      <c r="G350" s="18">
        <f>preds!$D350+preds!$E350</f>
        <v>8898</v>
      </c>
      <c r="H350" s="12">
        <f>ABS(preds!$D350-preds!$E350)</f>
        <v>5942</v>
      </c>
      <c r="I350" s="24">
        <f>Table2[[#This Row],[margin]]/Table2[[#This Row],[dem_gop_total]]</f>
        <v>0.66779051472240958</v>
      </c>
      <c r="J350" s="24">
        <f>Table2[[#This Row],[dem_votes]]/Table2[[#This Row],[dem_gop_total]]</f>
        <v>0.16610474263879524</v>
      </c>
      <c r="K350" s="24">
        <f>Table2[[#This Row],[gop_votes]]/Table2[[#This Row],[dem_gop_total]]</f>
        <v>0.83389525736120473</v>
      </c>
      <c r="L350" s="3">
        <v>-85.758557999999994</v>
      </c>
      <c r="M350" s="3">
        <v>30.847684000000001</v>
      </c>
      <c r="N350" s="3">
        <v>-82.69443707462699</v>
      </c>
      <c r="O350" s="3">
        <v>28.943176656716346</v>
      </c>
      <c r="P350" s="3">
        <f>VLOOKUP(Table2[[#This Row],[State]],State!A:G,7,FALSE)</f>
        <v>29</v>
      </c>
      <c r="Q350" s="3" t="str">
        <f>VLOOKUP(Table2[[#This Row],[State]],State!A:F,6,FALSE)</f>
        <v>Republican</v>
      </c>
    </row>
    <row r="351" spans="1:17" ht="17" thickTop="1" thickBot="1" x14ac:dyDescent="0.25">
      <c r="A351" s="7" t="s">
        <v>326</v>
      </c>
      <c r="B351" s="21">
        <v>12061</v>
      </c>
      <c r="C351" s="22" t="s">
        <v>704</v>
      </c>
      <c r="D351" s="12">
        <v>40782</v>
      </c>
      <c r="E351" s="12">
        <v>61619</v>
      </c>
      <c r="F351" s="6">
        <v>2024</v>
      </c>
      <c r="G351" s="18">
        <f>preds!$D351+preds!$E351</f>
        <v>102401</v>
      </c>
      <c r="H351" s="12">
        <f>ABS(preds!$D351-preds!$E351)</f>
        <v>20837</v>
      </c>
      <c r="I351" s="24">
        <f>Table2[[#This Row],[margin]]/Table2[[#This Row],[dem_gop_total]]</f>
        <v>0.20348434097323267</v>
      </c>
      <c r="J351" s="24">
        <f>Table2[[#This Row],[dem_votes]]/Table2[[#This Row],[dem_gop_total]]</f>
        <v>0.39825782951338368</v>
      </c>
      <c r="K351" s="24">
        <f>Table2[[#This Row],[gop_votes]]/Table2[[#This Row],[dem_gop_total]]</f>
        <v>0.60174217048661638</v>
      </c>
      <c r="L351" s="3">
        <v>-80.440580999999995</v>
      </c>
      <c r="M351" s="3">
        <v>27.671827</v>
      </c>
      <c r="N351" s="3">
        <v>-82.69443707462699</v>
      </c>
      <c r="O351" s="3">
        <v>28.943176656716346</v>
      </c>
      <c r="P351" s="3">
        <f>VLOOKUP(Table2[[#This Row],[State]],State!A:G,7,FALSE)</f>
        <v>29</v>
      </c>
      <c r="Q351" s="3" t="str">
        <f>VLOOKUP(Table2[[#This Row],[State]],State!A:F,6,FALSE)</f>
        <v>Republican</v>
      </c>
    </row>
    <row r="352" spans="1:17" ht="17" thickTop="1" thickBot="1" x14ac:dyDescent="0.25">
      <c r="A352" s="8" t="s">
        <v>326</v>
      </c>
      <c r="B352" s="19">
        <v>12063</v>
      </c>
      <c r="C352" s="20" t="s">
        <v>425</v>
      </c>
      <c r="D352" s="13">
        <v>6904</v>
      </c>
      <c r="E352" s="13">
        <v>14052</v>
      </c>
      <c r="F352" s="6">
        <v>2024</v>
      </c>
      <c r="G352" s="18">
        <f>preds!$D352+preds!$E352</f>
        <v>20956</v>
      </c>
      <c r="H352" s="12">
        <f>ABS(preds!$D352-preds!$E352)</f>
        <v>7148</v>
      </c>
      <c r="I352" s="24">
        <f>Table2[[#This Row],[margin]]/Table2[[#This Row],[dem_gop_total]]</f>
        <v>0.34109562893681999</v>
      </c>
      <c r="J352" s="24">
        <f>Table2[[#This Row],[dem_votes]]/Table2[[#This Row],[dem_gop_total]]</f>
        <v>0.32945218553159</v>
      </c>
      <c r="K352" s="24">
        <f>Table2[[#This Row],[gop_votes]]/Table2[[#This Row],[dem_gop_total]]</f>
        <v>0.67054781446841005</v>
      </c>
      <c r="L352" s="3">
        <v>-85.216118999999907</v>
      </c>
      <c r="M352" s="3">
        <v>30.800239999999999</v>
      </c>
      <c r="N352" s="3">
        <v>-82.69443707462699</v>
      </c>
      <c r="O352" s="3">
        <v>28.943176656716346</v>
      </c>
      <c r="P352" s="3">
        <f>VLOOKUP(Table2[[#This Row],[State]],State!A:G,7,FALSE)</f>
        <v>29</v>
      </c>
      <c r="Q352" s="3" t="str">
        <f>VLOOKUP(Table2[[#This Row],[State]],State!A:F,6,FALSE)</f>
        <v>Republican</v>
      </c>
    </row>
    <row r="353" spans="1:17" ht="17" thickTop="1" thickBot="1" x14ac:dyDescent="0.25">
      <c r="A353" s="7" t="s">
        <v>326</v>
      </c>
      <c r="B353" s="21">
        <v>12065</v>
      </c>
      <c r="C353" s="22" t="s">
        <v>426</v>
      </c>
      <c r="D353" s="12">
        <v>3881</v>
      </c>
      <c r="E353" s="12">
        <v>4128</v>
      </c>
      <c r="F353" s="6">
        <v>2024</v>
      </c>
      <c r="G353" s="18">
        <f>preds!$D353+preds!$E353</f>
        <v>8009</v>
      </c>
      <c r="H353" s="12">
        <f>ABS(preds!$D353-preds!$E353)</f>
        <v>247</v>
      </c>
      <c r="I353" s="24">
        <f>Table2[[#This Row],[margin]]/Table2[[#This Row],[dem_gop_total]]</f>
        <v>3.0840304657260582E-2</v>
      </c>
      <c r="J353" s="24">
        <f>Table2[[#This Row],[dem_votes]]/Table2[[#This Row],[dem_gop_total]]</f>
        <v>0.48457984767136969</v>
      </c>
      <c r="K353" s="24">
        <f>Table2[[#This Row],[gop_votes]]/Table2[[#This Row],[dem_gop_total]]</f>
        <v>0.51542015232863025</v>
      </c>
      <c r="L353" s="3">
        <v>-83.886291</v>
      </c>
      <c r="M353" s="3">
        <v>30.504031000000001</v>
      </c>
      <c r="N353" s="3">
        <v>-82.69443707462699</v>
      </c>
      <c r="O353" s="3">
        <v>28.943176656716346</v>
      </c>
      <c r="P353" s="3">
        <f>VLOOKUP(Table2[[#This Row],[State]],State!A:G,7,FALSE)</f>
        <v>29</v>
      </c>
      <c r="Q353" s="3" t="str">
        <f>VLOOKUP(Table2[[#This Row],[State]],State!A:F,6,FALSE)</f>
        <v>Republican</v>
      </c>
    </row>
    <row r="354" spans="1:17" ht="17" thickTop="1" thickBot="1" x14ac:dyDescent="0.25">
      <c r="A354" s="8" t="s">
        <v>326</v>
      </c>
      <c r="B354" s="19">
        <v>12067</v>
      </c>
      <c r="C354" s="20" t="s">
        <v>529</v>
      </c>
      <c r="D354" s="13">
        <v>648</v>
      </c>
      <c r="E354" s="13">
        <v>2975</v>
      </c>
      <c r="F354" s="6">
        <v>2024</v>
      </c>
      <c r="G354" s="18">
        <f>preds!$D354+preds!$E354</f>
        <v>3623</v>
      </c>
      <c r="H354" s="12">
        <f>ABS(preds!$D354-preds!$E354)</f>
        <v>2327</v>
      </c>
      <c r="I354" s="24">
        <f>Table2[[#This Row],[margin]]/Table2[[#This Row],[dem_gop_total]]</f>
        <v>0.64228539884073976</v>
      </c>
      <c r="J354" s="24">
        <f>Table2[[#This Row],[dem_votes]]/Table2[[#This Row],[dem_gop_total]]</f>
        <v>0.17885730057963015</v>
      </c>
      <c r="K354" s="24">
        <f>Table2[[#This Row],[gop_votes]]/Table2[[#This Row],[dem_gop_total]]</f>
        <v>0.82114269942036988</v>
      </c>
      <c r="L354" s="3">
        <v>-83.179507999999998</v>
      </c>
      <c r="M354" s="3">
        <v>30.065417999999902</v>
      </c>
      <c r="N354" s="3">
        <v>-82.69443707462699</v>
      </c>
      <c r="O354" s="3">
        <v>28.943176656716346</v>
      </c>
      <c r="P354" s="3">
        <f>VLOOKUP(Table2[[#This Row],[State]],State!A:G,7,FALSE)</f>
        <v>29</v>
      </c>
      <c r="Q354" s="3" t="str">
        <f>VLOOKUP(Table2[[#This Row],[State]],State!A:F,6,FALSE)</f>
        <v>Republican</v>
      </c>
    </row>
    <row r="355" spans="1:17" ht="17" thickTop="1" thickBot="1" x14ac:dyDescent="0.25">
      <c r="A355" s="7" t="s">
        <v>326</v>
      </c>
      <c r="B355" s="21">
        <v>12069</v>
      </c>
      <c r="C355" s="22" t="s">
        <v>574</v>
      </c>
      <c r="D355" s="12">
        <v>93498</v>
      </c>
      <c r="E355" s="12">
        <v>133111</v>
      </c>
      <c r="F355" s="6">
        <v>2024</v>
      </c>
      <c r="G355" s="18">
        <f>preds!$D355+preds!$E355</f>
        <v>226609</v>
      </c>
      <c r="H355" s="12">
        <f>ABS(preds!$D355-preds!$E355)</f>
        <v>39613</v>
      </c>
      <c r="I355" s="24">
        <f>Table2[[#This Row],[margin]]/Table2[[#This Row],[dem_gop_total]]</f>
        <v>0.17480770843170396</v>
      </c>
      <c r="J355" s="24">
        <f>Table2[[#This Row],[dem_votes]]/Table2[[#This Row],[dem_gop_total]]</f>
        <v>0.41259614578414805</v>
      </c>
      <c r="K355" s="24">
        <f>Table2[[#This Row],[gop_votes]]/Table2[[#This Row],[dem_gop_total]]</f>
        <v>0.58740385421585195</v>
      </c>
      <c r="L355" s="3">
        <v>-81.752026000000001</v>
      </c>
      <c r="M355" s="3">
        <v>28.735689000000001</v>
      </c>
      <c r="N355" s="3">
        <v>-82.69443707462699</v>
      </c>
      <c r="O355" s="3">
        <v>28.943176656716346</v>
      </c>
      <c r="P355" s="3">
        <f>VLOOKUP(Table2[[#This Row],[State]],State!A:G,7,FALSE)</f>
        <v>29</v>
      </c>
      <c r="Q355" s="3" t="str">
        <f>VLOOKUP(Table2[[#This Row],[State]],State!A:F,6,FALSE)</f>
        <v>Republican</v>
      </c>
    </row>
    <row r="356" spans="1:17" ht="17" thickTop="1" thickBot="1" x14ac:dyDescent="0.25">
      <c r="A356" s="8" t="s">
        <v>326</v>
      </c>
      <c r="B356" s="19">
        <v>12071</v>
      </c>
      <c r="C356" s="20" t="s">
        <v>430</v>
      </c>
      <c r="D356" s="13">
        <v>164352</v>
      </c>
      <c r="E356" s="13">
        <v>243859</v>
      </c>
      <c r="F356" s="6">
        <v>2024</v>
      </c>
      <c r="G356" s="18">
        <f>preds!$D356+preds!$E356</f>
        <v>408211</v>
      </c>
      <c r="H356" s="12">
        <f>ABS(preds!$D356-preds!$E356)</f>
        <v>79507</v>
      </c>
      <c r="I356" s="24">
        <f>Table2[[#This Row],[margin]]/Table2[[#This Row],[dem_gop_total]]</f>
        <v>0.19476937172197711</v>
      </c>
      <c r="J356" s="24">
        <f>Table2[[#This Row],[dem_votes]]/Table2[[#This Row],[dem_gop_total]]</f>
        <v>0.40261531413901142</v>
      </c>
      <c r="K356" s="24">
        <f>Table2[[#This Row],[gop_votes]]/Table2[[#This Row],[dem_gop_total]]</f>
        <v>0.59738468586098858</v>
      </c>
      <c r="L356" s="3">
        <v>-81.858143999999996</v>
      </c>
      <c r="M356" s="3">
        <v>26.574991999999899</v>
      </c>
      <c r="N356" s="3">
        <v>-82.69443707462699</v>
      </c>
      <c r="O356" s="3">
        <v>28.943176656716346</v>
      </c>
      <c r="P356" s="3">
        <f>VLOOKUP(Table2[[#This Row],[State]],State!A:G,7,FALSE)</f>
        <v>29</v>
      </c>
      <c r="Q356" s="3" t="str">
        <f>VLOOKUP(Table2[[#This Row],[State]],State!A:F,6,FALSE)</f>
        <v>Republican</v>
      </c>
    </row>
    <row r="357" spans="1:17" ht="17" thickTop="1" thickBot="1" x14ac:dyDescent="0.25">
      <c r="A357" s="7" t="s">
        <v>326</v>
      </c>
      <c r="B357" s="21">
        <v>12073</v>
      </c>
      <c r="C357" s="22" t="s">
        <v>705</v>
      </c>
      <c r="D357" s="12">
        <v>107224</v>
      </c>
      <c r="E357" s="12">
        <v>55891</v>
      </c>
      <c r="F357" s="6">
        <v>2024</v>
      </c>
      <c r="G357" s="18">
        <f>preds!$D357+preds!$E357</f>
        <v>163115</v>
      </c>
      <c r="H357" s="12">
        <f>ABS(preds!$D357-preds!$E357)</f>
        <v>51333</v>
      </c>
      <c r="I357" s="24">
        <f>Table2[[#This Row],[margin]]/Table2[[#This Row],[dem_gop_total]]</f>
        <v>0.31470434969193511</v>
      </c>
      <c r="J357" s="24">
        <f>Table2[[#This Row],[dem_votes]]/Table2[[#This Row],[dem_gop_total]]</f>
        <v>0.65735217484596753</v>
      </c>
      <c r="K357" s="24">
        <f>Table2[[#This Row],[gop_votes]]/Table2[[#This Row],[dem_gop_total]]</f>
        <v>0.34264782515403241</v>
      </c>
      <c r="L357" s="3">
        <v>-84.270370999999997</v>
      </c>
      <c r="M357" s="3">
        <v>30.466103</v>
      </c>
      <c r="N357" s="3">
        <v>-82.69443707462699</v>
      </c>
      <c r="O357" s="3">
        <v>28.943176656716346</v>
      </c>
      <c r="P357" s="3">
        <f>VLOOKUP(Table2[[#This Row],[State]],State!A:G,7,FALSE)</f>
        <v>29</v>
      </c>
      <c r="Q357" s="3" t="str">
        <f>VLOOKUP(Table2[[#This Row],[State]],State!A:F,6,FALSE)</f>
        <v>Republican</v>
      </c>
    </row>
    <row r="358" spans="1:17" ht="17" thickTop="1" thickBot="1" x14ac:dyDescent="0.25">
      <c r="A358" s="8" t="s">
        <v>326</v>
      </c>
      <c r="B358" s="19">
        <v>12075</v>
      </c>
      <c r="C358" s="20" t="s">
        <v>706</v>
      </c>
      <c r="D358" s="13">
        <v>6576</v>
      </c>
      <c r="E358" s="13">
        <v>17141</v>
      </c>
      <c r="F358" s="6">
        <v>2024</v>
      </c>
      <c r="G358" s="18">
        <f>preds!$D358+preds!$E358</f>
        <v>23717</v>
      </c>
      <c r="H358" s="12">
        <f>ABS(preds!$D358-preds!$E358)</f>
        <v>10565</v>
      </c>
      <c r="I358" s="24">
        <f>Table2[[#This Row],[margin]]/Table2[[#This Row],[dem_gop_total]]</f>
        <v>0.44546106168571065</v>
      </c>
      <c r="J358" s="24">
        <f>Table2[[#This Row],[dem_votes]]/Table2[[#This Row],[dem_gop_total]]</f>
        <v>0.27726946915714468</v>
      </c>
      <c r="K358" s="24">
        <f>Table2[[#This Row],[gop_votes]]/Table2[[#This Row],[dem_gop_total]]</f>
        <v>0.72273053084285532</v>
      </c>
      <c r="L358" s="3">
        <v>-82.666319000000001</v>
      </c>
      <c r="M358" s="3">
        <v>29.379995000000001</v>
      </c>
      <c r="N358" s="3">
        <v>-82.69443707462699</v>
      </c>
      <c r="O358" s="3">
        <v>28.943176656716346</v>
      </c>
      <c r="P358" s="3">
        <f>VLOOKUP(Table2[[#This Row],[State]],State!A:G,7,FALSE)</f>
        <v>29</v>
      </c>
      <c r="Q358" s="3" t="str">
        <f>VLOOKUP(Table2[[#This Row],[State]],State!A:F,6,FALSE)</f>
        <v>Republican</v>
      </c>
    </row>
    <row r="359" spans="1:17" ht="17" thickTop="1" thickBot="1" x14ac:dyDescent="0.25">
      <c r="A359" s="7" t="s">
        <v>326</v>
      </c>
      <c r="B359" s="21">
        <v>12077</v>
      </c>
      <c r="C359" s="22" t="s">
        <v>707</v>
      </c>
      <c r="D359" s="12">
        <v>845</v>
      </c>
      <c r="E359" s="12">
        <v>2627</v>
      </c>
      <c r="F359" s="6">
        <v>2024</v>
      </c>
      <c r="G359" s="18">
        <f>preds!$D359+preds!$E359</f>
        <v>3472</v>
      </c>
      <c r="H359" s="12">
        <f>ABS(preds!$D359-preds!$E359)</f>
        <v>1782</v>
      </c>
      <c r="I359" s="24">
        <f>Table2[[#This Row],[margin]]/Table2[[#This Row],[dem_gop_total]]</f>
        <v>0.51324884792626724</v>
      </c>
      <c r="J359" s="24">
        <f>Table2[[#This Row],[dem_votes]]/Table2[[#This Row],[dem_gop_total]]</f>
        <v>0.24337557603686635</v>
      </c>
      <c r="K359" s="24">
        <f>Table2[[#This Row],[gop_votes]]/Table2[[#This Row],[dem_gop_total]]</f>
        <v>0.75662442396313367</v>
      </c>
      <c r="L359" s="3">
        <v>-84.905169000000001</v>
      </c>
      <c r="M359" s="3">
        <v>30.399795000000001</v>
      </c>
      <c r="N359" s="3">
        <v>-82.69443707462699</v>
      </c>
      <c r="O359" s="3">
        <v>28.943176656716346</v>
      </c>
      <c r="P359" s="3">
        <f>VLOOKUP(Table2[[#This Row],[State]],State!A:G,7,FALSE)</f>
        <v>29</v>
      </c>
      <c r="Q359" s="3" t="str">
        <f>VLOOKUP(Table2[[#This Row],[State]],State!A:F,6,FALSE)</f>
        <v>Republican</v>
      </c>
    </row>
    <row r="360" spans="1:17" ht="17" thickTop="1" thickBot="1" x14ac:dyDescent="0.25">
      <c r="A360" s="8" t="s">
        <v>326</v>
      </c>
      <c r="B360" s="19">
        <v>12079</v>
      </c>
      <c r="C360" s="20" t="s">
        <v>434</v>
      </c>
      <c r="D360" s="13">
        <v>3669</v>
      </c>
      <c r="E360" s="13">
        <v>4911</v>
      </c>
      <c r="F360" s="6">
        <v>2024</v>
      </c>
      <c r="G360" s="18">
        <f>preds!$D360+preds!$E360</f>
        <v>8580</v>
      </c>
      <c r="H360" s="12">
        <f>ABS(preds!$D360-preds!$E360)</f>
        <v>1242</v>
      </c>
      <c r="I360" s="24">
        <f>Table2[[#This Row],[margin]]/Table2[[#This Row],[dem_gop_total]]</f>
        <v>0.14475524475524476</v>
      </c>
      <c r="J360" s="24">
        <f>Table2[[#This Row],[dem_votes]]/Table2[[#This Row],[dem_gop_total]]</f>
        <v>0.42762237762237765</v>
      </c>
      <c r="K360" s="24">
        <f>Table2[[#This Row],[gop_votes]]/Table2[[#This Row],[dem_gop_total]]</f>
        <v>0.57237762237762235</v>
      </c>
      <c r="L360" s="3">
        <v>-83.430563000000006</v>
      </c>
      <c r="M360" s="3">
        <v>30.472629999999999</v>
      </c>
      <c r="N360" s="3">
        <v>-82.69443707462699</v>
      </c>
      <c r="O360" s="3">
        <v>28.943176656716346</v>
      </c>
      <c r="P360" s="3">
        <f>VLOOKUP(Table2[[#This Row],[State]],State!A:G,7,FALSE)</f>
        <v>29</v>
      </c>
      <c r="Q360" s="3" t="str">
        <f>VLOOKUP(Table2[[#This Row],[State]],State!A:F,6,FALSE)</f>
        <v>Republican</v>
      </c>
    </row>
    <row r="361" spans="1:17" ht="17" thickTop="1" thickBot="1" x14ac:dyDescent="0.25">
      <c r="A361" s="7" t="s">
        <v>326</v>
      </c>
      <c r="B361" s="21">
        <v>12081</v>
      </c>
      <c r="C361" s="22" t="s">
        <v>708</v>
      </c>
      <c r="D361" s="12">
        <v>97359</v>
      </c>
      <c r="E361" s="12">
        <v>130660</v>
      </c>
      <c r="F361" s="6">
        <v>2024</v>
      </c>
      <c r="G361" s="18">
        <f>preds!$D361+preds!$E361</f>
        <v>228019</v>
      </c>
      <c r="H361" s="12">
        <f>ABS(preds!$D361-preds!$E361)</f>
        <v>33301</v>
      </c>
      <c r="I361" s="24">
        <f>Table2[[#This Row],[margin]]/Table2[[#This Row],[dem_gop_total]]</f>
        <v>0.14604484713993132</v>
      </c>
      <c r="J361" s="24">
        <f>Table2[[#This Row],[dem_votes]]/Table2[[#This Row],[dem_gop_total]]</f>
        <v>0.42697757643003437</v>
      </c>
      <c r="K361" s="24">
        <f>Table2[[#This Row],[gop_votes]]/Table2[[#This Row],[dem_gop_total]]</f>
        <v>0.57302242356996569</v>
      </c>
      <c r="L361" s="3">
        <v>-82.532775000000001</v>
      </c>
      <c r="M361" s="3">
        <v>27.477053999999999</v>
      </c>
      <c r="N361" s="3">
        <v>-82.69443707462699</v>
      </c>
      <c r="O361" s="3">
        <v>28.943176656716346</v>
      </c>
      <c r="P361" s="3">
        <f>VLOOKUP(Table2[[#This Row],[State]],State!A:G,7,FALSE)</f>
        <v>29</v>
      </c>
      <c r="Q361" s="3" t="str">
        <f>VLOOKUP(Table2[[#This Row],[State]],State!A:F,6,FALSE)</f>
        <v>Republican</v>
      </c>
    </row>
    <row r="362" spans="1:17" ht="17" thickTop="1" thickBot="1" x14ac:dyDescent="0.25">
      <c r="A362" s="8" t="s">
        <v>326</v>
      </c>
      <c r="B362" s="19">
        <v>12083</v>
      </c>
      <c r="C362" s="20" t="s">
        <v>436</v>
      </c>
      <c r="D362" s="13">
        <v>79711</v>
      </c>
      <c r="E362" s="13">
        <v>132397</v>
      </c>
      <c r="F362" s="6">
        <v>2024</v>
      </c>
      <c r="G362" s="18">
        <f>preds!$D362+preds!$E362</f>
        <v>212108</v>
      </c>
      <c r="H362" s="12">
        <f>ABS(preds!$D362-preds!$E362)</f>
        <v>52686</v>
      </c>
      <c r="I362" s="24">
        <f>Table2[[#This Row],[margin]]/Table2[[#This Row],[dem_gop_total]]</f>
        <v>0.24839232843645689</v>
      </c>
      <c r="J362" s="24">
        <f>Table2[[#This Row],[dem_votes]]/Table2[[#This Row],[dem_gop_total]]</f>
        <v>0.37580383578177157</v>
      </c>
      <c r="K362" s="24">
        <f>Table2[[#This Row],[gop_votes]]/Table2[[#This Row],[dem_gop_total]]</f>
        <v>0.62419616421822843</v>
      </c>
      <c r="L362" s="3">
        <v>-82.123367000000002</v>
      </c>
      <c r="M362" s="3">
        <v>29.140115999999999</v>
      </c>
      <c r="N362" s="3">
        <v>-82.69443707462699</v>
      </c>
      <c r="O362" s="3">
        <v>28.943176656716346</v>
      </c>
      <c r="P362" s="3">
        <f>VLOOKUP(Table2[[#This Row],[State]],State!A:G,7,FALSE)</f>
        <v>29</v>
      </c>
      <c r="Q362" s="3" t="str">
        <f>VLOOKUP(Table2[[#This Row],[State]],State!A:F,6,FALSE)</f>
        <v>Republican</v>
      </c>
    </row>
    <row r="363" spans="1:17" ht="17" thickTop="1" thickBot="1" x14ac:dyDescent="0.25">
      <c r="A363" s="7" t="s">
        <v>326</v>
      </c>
      <c r="B363" s="21">
        <v>12085</v>
      </c>
      <c r="C363" s="22" t="s">
        <v>709</v>
      </c>
      <c r="D363" s="12">
        <v>39162</v>
      </c>
      <c r="E363" s="12">
        <v>62770</v>
      </c>
      <c r="F363" s="6">
        <v>2024</v>
      </c>
      <c r="G363" s="18">
        <f>preds!$D363+preds!$E363</f>
        <v>101932</v>
      </c>
      <c r="H363" s="12">
        <f>ABS(preds!$D363-preds!$E363)</f>
        <v>23608</v>
      </c>
      <c r="I363" s="24">
        <f>Table2[[#This Row],[margin]]/Table2[[#This Row],[dem_gop_total]]</f>
        <v>0.23160538398147784</v>
      </c>
      <c r="J363" s="24">
        <f>Table2[[#This Row],[dem_votes]]/Table2[[#This Row],[dem_gop_total]]</f>
        <v>0.38419730800926105</v>
      </c>
      <c r="K363" s="24">
        <f>Table2[[#This Row],[gop_votes]]/Table2[[#This Row],[dem_gop_total]]</f>
        <v>0.61580269199073889</v>
      </c>
      <c r="L363" s="3">
        <v>-80.244394999999997</v>
      </c>
      <c r="M363" s="3">
        <v>27.144300000000001</v>
      </c>
      <c r="N363" s="3">
        <v>-82.69443707462699</v>
      </c>
      <c r="O363" s="3">
        <v>28.943176656716346</v>
      </c>
      <c r="P363" s="3">
        <f>VLOOKUP(Table2[[#This Row],[State]],State!A:G,7,FALSE)</f>
        <v>29</v>
      </c>
      <c r="Q363" s="3" t="str">
        <f>VLOOKUP(Table2[[#This Row],[State]],State!A:F,6,FALSE)</f>
        <v>Republican</v>
      </c>
    </row>
    <row r="364" spans="1:17" ht="17" thickTop="1" thickBot="1" x14ac:dyDescent="0.25">
      <c r="A364" s="8" t="s">
        <v>326</v>
      </c>
      <c r="B364" s="19">
        <v>12086</v>
      </c>
      <c r="C364" s="20" t="s">
        <v>710</v>
      </c>
      <c r="D364" s="13">
        <v>599955</v>
      </c>
      <c r="E364" s="13">
        <v>515619</v>
      </c>
      <c r="F364" s="6">
        <v>2024</v>
      </c>
      <c r="G364" s="18">
        <f>preds!$D364+preds!$E364</f>
        <v>1115574</v>
      </c>
      <c r="H364" s="12">
        <f>ABS(preds!$D364-preds!$E364)</f>
        <v>84336</v>
      </c>
      <c r="I364" s="24">
        <f>Table2[[#This Row],[margin]]/Table2[[#This Row],[dem_gop_total]]</f>
        <v>7.5598750060506967E-2</v>
      </c>
      <c r="J364" s="24">
        <f>Table2[[#This Row],[dem_votes]]/Table2[[#This Row],[dem_gop_total]]</f>
        <v>0.53779937503025343</v>
      </c>
      <c r="K364" s="24">
        <f>Table2[[#This Row],[gop_votes]]/Table2[[#This Row],[dem_gop_total]]</f>
        <v>0.46220062496974651</v>
      </c>
      <c r="L364" s="3">
        <v>-80.298888000000005</v>
      </c>
      <c r="M364" s="3">
        <v>25.774564999999999</v>
      </c>
      <c r="N364" s="3">
        <v>-82.69443707462699</v>
      </c>
      <c r="O364" s="3">
        <v>28.943176656716346</v>
      </c>
      <c r="P364" s="3">
        <f>VLOOKUP(Table2[[#This Row],[State]],State!A:G,7,FALSE)</f>
        <v>29</v>
      </c>
      <c r="Q364" s="3" t="str">
        <f>VLOOKUP(Table2[[#This Row],[State]],State!A:F,6,FALSE)</f>
        <v>Republican</v>
      </c>
    </row>
    <row r="365" spans="1:17" ht="17" thickTop="1" thickBot="1" x14ac:dyDescent="0.25">
      <c r="A365" s="7" t="s">
        <v>326</v>
      </c>
      <c r="B365" s="21">
        <v>12087</v>
      </c>
      <c r="C365" s="22" t="s">
        <v>439</v>
      </c>
      <c r="D365" s="12">
        <v>20762</v>
      </c>
      <c r="E365" s="12">
        <v>24837</v>
      </c>
      <c r="F365" s="6">
        <v>2024</v>
      </c>
      <c r="G365" s="18">
        <f>preds!$D365+preds!$E365</f>
        <v>45599</v>
      </c>
      <c r="H365" s="12">
        <f>ABS(preds!$D365-preds!$E365)</f>
        <v>4075</v>
      </c>
      <c r="I365" s="24">
        <f>Table2[[#This Row],[margin]]/Table2[[#This Row],[dem_gop_total]]</f>
        <v>8.9365994868308513E-2</v>
      </c>
      <c r="J365" s="24">
        <f>Table2[[#This Row],[dem_votes]]/Table2[[#This Row],[dem_gop_total]]</f>
        <v>0.45531700256584573</v>
      </c>
      <c r="K365" s="24">
        <f>Table2[[#This Row],[gop_votes]]/Table2[[#This Row],[dem_gop_total]]</f>
        <v>0.54468299743415427</v>
      </c>
      <c r="L365" s="3">
        <v>-81.263944999999893</v>
      </c>
      <c r="M365" s="3">
        <v>24.739678000000001</v>
      </c>
      <c r="N365" s="3">
        <v>-82.69443707462699</v>
      </c>
      <c r="O365" s="3">
        <v>28.943176656716346</v>
      </c>
      <c r="P365" s="3">
        <f>VLOOKUP(Table2[[#This Row],[State]],State!A:G,7,FALSE)</f>
        <v>29</v>
      </c>
      <c r="Q365" s="3" t="str">
        <f>VLOOKUP(Table2[[#This Row],[State]],State!A:F,6,FALSE)</f>
        <v>Republican</v>
      </c>
    </row>
    <row r="366" spans="1:17" ht="17" thickTop="1" thickBot="1" x14ac:dyDescent="0.25">
      <c r="A366" s="8" t="s">
        <v>326</v>
      </c>
      <c r="B366" s="19">
        <v>12089</v>
      </c>
      <c r="C366" s="20" t="s">
        <v>711</v>
      </c>
      <c r="D366" s="13">
        <v>16262</v>
      </c>
      <c r="E366" s="13">
        <v>44749</v>
      </c>
      <c r="F366" s="6">
        <v>2024</v>
      </c>
      <c r="G366" s="18">
        <f>preds!$D366+preds!$E366</f>
        <v>61011</v>
      </c>
      <c r="H366" s="12">
        <f>ABS(preds!$D366-preds!$E366)</f>
        <v>28487</v>
      </c>
      <c r="I366" s="24">
        <f>Table2[[#This Row],[margin]]/Table2[[#This Row],[dem_gop_total]]</f>
        <v>0.46691580206847944</v>
      </c>
      <c r="J366" s="24">
        <f>Table2[[#This Row],[dem_votes]]/Table2[[#This Row],[dem_gop_total]]</f>
        <v>0.26654209896576025</v>
      </c>
      <c r="K366" s="24">
        <f>Table2[[#This Row],[gop_votes]]/Table2[[#This Row],[dem_gop_total]]</f>
        <v>0.73345790103423969</v>
      </c>
      <c r="L366" s="3">
        <v>-81.647153000000003</v>
      </c>
      <c r="M366" s="3">
        <v>30.607962000000001</v>
      </c>
      <c r="N366" s="3">
        <v>-82.69443707462699</v>
      </c>
      <c r="O366" s="3">
        <v>28.943176656716346</v>
      </c>
      <c r="P366" s="3">
        <f>VLOOKUP(Table2[[#This Row],[State]],State!A:G,7,FALSE)</f>
        <v>29</v>
      </c>
      <c r="Q366" s="3" t="str">
        <f>VLOOKUP(Table2[[#This Row],[State]],State!A:F,6,FALSE)</f>
        <v>Republican</v>
      </c>
    </row>
    <row r="367" spans="1:17" ht="17" thickTop="1" thickBot="1" x14ac:dyDescent="0.25">
      <c r="A367" s="7" t="s">
        <v>326</v>
      </c>
      <c r="B367" s="21">
        <v>12091</v>
      </c>
      <c r="C367" s="22" t="s">
        <v>712</v>
      </c>
      <c r="D367" s="12">
        <v>31514</v>
      </c>
      <c r="E367" s="12">
        <v>78839</v>
      </c>
      <c r="F367" s="6">
        <v>2024</v>
      </c>
      <c r="G367" s="18">
        <f>preds!$D367+preds!$E367</f>
        <v>110353</v>
      </c>
      <c r="H367" s="12">
        <f>ABS(preds!$D367-preds!$E367)</f>
        <v>47325</v>
      </c>
      <c r="I367" s="24">
        <f>Table2[[#This Row],[margin]]/Table2[[#This Row],[dem_gop_total]]</f>
        <v>0.4288510507190561</v>
      </c>
      <c r="J367" s="24">
        <f>Table2[[#This Row],[dem_votes]]/Table2[[#This Row],[dem_gop_total]]</f>
        <v>0.28557447464047192</v>
      </c>
      <c r="K367" s="24">
        <f>Table2[[#This Row],[gop_votes]]/Table2[[#This Row],[dem_gop_total]]</f>
        <v>0.71442552535952808</v>
      </c>
      <c r="L367" s="3">
        <v>-86.567104999999998</v>
      </c>
      <c r="M367" s="3">
        <v>30.542828999999902</v>
      </c>
      <c r="N367" s="3">
        <v>-82.69443707462699</v>
      </c>
      <c r="O367" s="3">
        <v>28.943176656716346</v>
      </c>
      <c r="P367" s="3">
        <f>VLOOKUP(Table2[[#This Row],[State]],State!A:G,7,FALSE)</f>
        <v>29</v>
      </c>
      <c r="Q367" s="3" t="str">
        <f>VLOOKUP(Table2[[#This Row],[State]],State!A:F,6,FALSE)</f>
        <v>Republican</v>
      </c>
    </row>
    <row r="368" spans="1:17" ht="17" thickTop="1" thickBot="1" x14ac:dyDescent="0.25">
      <c r="A368" s="8" t="s">
        <v>326</v>
      </c>
      <c r="B368" s="19">
        <v>12093</v>
      </c>
      <c r="C368" s="20" t="s">
        <v>713</v>
      </c>
      <c r="D368" s="13">
        <v>4236</v>
      </c>
      <c r="E368" s="13">
        <v>11554</v>
      </c>
      <c r="F368" s="6">
        <v>2024</v>
      </c>
      <c r="G368" s="18">
        <f>preds!$D368+preds!$E368</f>
        <v>15790</v>
      </c>
      <c r="H368" s="12">
        <f>ABS(preds!$D368-preds!$E368)</f>
        <v>7318</v>
      </c>
      <c r="I368" s="24">
        <f>Table2[[#This Row],[margin]]/Table2[[#This Row],[dem_gop_total]]</f>
        <v>0.46345788473717542</v>
      </c>
      <c r="J368" s="24">
        <f>Table2[[#This Row],[dem_votes]]/Table2[[#This Row],[dem_gop_total]]</f>
        <v>0.26827105763141229</v>
      </c>
      <c r="K368" s="24">
        <f>Table2[[#This Row],[gop_votes]]/Table2[[#This Row],[dem_gop_total]]</f>
        <v>0.73172894236858776</v>
      </c>
      <c r="L368" s="3">
        <v>-80.822153</v>
      </c>
      <c r="M368" s="3">
        <v>27.272057</v>
      </c>
      <c r="N368" s="3">
        <v>-82.69443707462699</v>
      </c>
      <c r="O368" s="3">
        <v>28.943176656716346</v>
      </c>
      <c r="P368" s="3">
        <f>VLOOKUP(Table2[[#This Row],[State]],State!A:G,7,FALSE)</f>
        <v>29</v>
      </c>
      <c r="Q368" s="3" t="str">
        <f>VLOOKUP(Table2[[#This Row],[State]],State!A:F,6,FALSE)</f>
        <v>Republican</v>
      </c>
    </row>
    <row r="369" spans="1:17" ht="17" thickTop="1" thickBot="1" x14ac:dyDescent="0.25">
      <c r="A369" s="7" t="s">
        <v>326</v>
      </c>
      <c r="B369" s="21">
        <v>12095</v>
      </c>
      <c r="C369" s="22" t="s">
        <v>586</v>
      </c>
      <c r="D369" s="12">
        <v>403234</v>
      </c>
      <c r="E369" s="12">
        <v>243376</v>
      </c>
      <c r="F369" s="6">
        <v>2024</v>
      </c>
      <c r="G369" s="18">
        <f>preds!$D369+preds!$E369</f>
        <v>646610</v>
      </c>
      <c r="H369" s="12">
        <f>ABS(preds!$D369-preds!$E369)</f>
        <v>159858</v>
      </c>
      <c r="I369" s="24">
        <f>Table2[[#This Row],[margin]]/Table2[[#This Row],[dem_gop_total]]</f>
        <v>0.24722475680858633</v>
      </c>
      <c r="J369" s="24">
        <f>Table2[[#This Row],[dem_votes]]/Table2[[#This Row],[dem_gop_total]]</f>
        <v>0.62361237840429318</v>
      </c>
      <c r="K369" s="24">
        <f>Table2[[#This Row],[gop_votes]]/Table2[[#This Row],[dem_gop_total]]</f>
        <v>0.37638762159570682</v>
      </c>
      <c r="L369" s="3">
        <v>-81.384377000000001</v>
      </c>
      <c r="M369" s="3">
        <v>28.532854999999898</v>
      </c>
      <c r="N369" s="3">
        <v>-82.69443707462699</v>
      </c>
      <c r="O369" s="3">
        <v>28.943176656716346</v>
      </c>
      <c r="P369" s="3">
        <f>VLOOKUP(Table2[[#This Row],[State]],State!A:G,7,FALSE)</f>
        <v>29</v>
      </c>
      <c r="Q369" s="3" t="str">
        <f>VLOOKUP(Table2[[#This Row],[State]],State!A:F,6,FALSE)</f>
        <v>Republican</v>
      </c>
    </row>
    <row r="370" spans="1:17" ht="17" thickTop="1" thickBot="1" x14ac:dyDescent="0.25">
      <c r="A370" s="8" t="s">
        <v>326</v>
      </c>
      <c r="B370" s="19">
        <v>12097</v>
      </c>
      <c r="C370" s="20" t="s">
        <v>714</v>
      </c>
      <c r="D370" s="13">
        <v>96864</v>
      </c>
      <c r="E370" s="13">
        <v>80298</v>
      </c>
      <c r="F370" s="6">
        <v>2024</v>
      </c>
      <c r="G370" s="18">
        <f>preds!$D370+preds!$E370</f>
        <v>177162</v>
      </c>
      <c r="H370" s="12">
        <f>ABS(preds!$D370-preds!$E370)</f>
        <v>16566</v>
      </c>
      <c r="I370" s="24">
        <f>Table2[[#This Row],[margin]]/Table2[[#This Row],[dem_gop_total]]</f>
        <v>9.3507637077928682E-2</v>
      </c>
      <c r="J370" s="24">
        <f>Table2[[#This Row],[dem_votes]]/Table2[[#This Row],[dem_gop_total]]</f>
        <v>0.54675381853896432</v>
      </c>
      <c r="K370" s="24">
        <f>Table2[[#This Row],[gop_votes]]/Table2[[#This Row],[dem_gop_total]]</f>
        <v>0.45324618146103568</v>
      </c>
      <c r="L370" s="3">
        <v>-81.383483999999996</v>
      </c>
      <c r="M370" s="3">
        <v>28.266764999999999</v>
      </c>
      <c r="N370" s="3">
        <v>-82.69443707462699</v>
      </c>
      <c r="O370" s="3">
        <v>28.943176656716346</v>
      </c>
      <c r="P370" s="3">
        <f>VLOOKUP(Table2[[#This Row],[State]],State!A:G,7,FALSE)</f>
        <v>29</v>
      </c>
      <c r="Q370" s="3" t="str">
        <f>VLOOKUP(Table2[[#This Row],[State]],State!A:F,6,FALSE)</f>
        <v>Republican</v>
      </c>
    </row>
    <row r="371" spans="1:17" ht="17" thickTop="1" thickBot="1" x14ac:dyDescent="0.25">
      <c r="A371" s="7" t="s">
        <v>326</v>
      </c>
      <c r="B371" s="21">
        <v>12099</v>
      </c>
      <c r="C371" s="22" t="s">
        <v>715</v>
      </c>
      <c r="D371" s="12">
        <v>452322</v>
      </c>
      <c r="E371" s="12">
        <v>346085</v>
      </c>
      <c r="F371" s="6">
        <v>2024</v>
      </c>
      <c r="G371" s="18">
        <f>preds!$D371+preds!$E371</f>
        <v>798407</v>
      </c>
      <c r="H371" s="12">
        <f>ABS(preds!$D371-preds!$E371)</f>
        <v>106237</v>
      </c>
      <c r="I371" s="24">
        <f>Table2[[#This Row],[margin]]/Table2[[#This Row],[dem_gop_total]]</f>
        <v>0.13306120813069025</v>
      </c>
      <c r="J371" s="24">
        <f>Table2[[#This Row],[dem_votes]]/Table2[[#This Row],[dem_gop_total]]</f>
        <v>0.56653060406534517</v>
      </c>
      <c r="K371" s="24">
        <f>Table2[[#This Row],[gop_votes]]/Table2[[#This Row],[dem_gop_total]]</f>
        <v>0.43346939593465489</v>
      </c>
      <c r="L371" s="3">
        <v>-80.146118999999999</v>
      </c>
      <c r="M371" s="3">
        <v>26.617075</v>
      </c>
      <c r="N371" s="3">
        <v>-82.69443707462699</v>
      </c>
      <c r="O371" s="3">
        <v>28.943176656716346</v>
      </c>
      <c r="P371" s="3">
        <f>VLOOKUP(Table2[[#This Row],[State]],State!A:G,7,FALSE)</f>
        <v>29</v>
      </c>
      <c r="Q371" s="3" t="str">
        <f>VLOOKUP(Table2[[#This Row],[State]],State!A:F,6,FALSE)</f>
        <v>Republican</v>
      </c>
    </row>
    <row r="372" spans="1:17" ht="17" thickTop="1" thickBot="1" x14ac:dyDescent="0.25">
      <c r="A372" s="8" t="s">
        <v>326</v>
      </c>
      <c r="B372" s="19">
        <v>12101</v>
      </c>
      <c r="C372" s="20" t="s">
        <v>716</v>
      </c>
      <c r="D372" s="13">
        <v>125218</v>
      </c>
      <c r="E372" s="13">
        <v>188467</v>
      </c>
      <c r="F372" s="6">
        <v>2024</v>
      </c>
      <c r="G372" s="18">
        <f>preds!$D372+preds!$E372</f>
        <v>313685</v>
      </c>
      <c r="H372" s="12">
        <f>ABS(preds!$D372-preds!$E372)</f>
        <v>63249</v>
      </c>
      <c r="I372" s="24">
        <f>Table2[[#This Row],[margin]]/Table2[[#This Row],[dem_gop_total]]</f>
        <v>0.20163221065718795</v>
      </c>
      <c r="J372" s="24">
        <f>Table2[[#This Row],[dem_votes]]/Table2[[#This Row],[dem_gop_total]]</f>
        <v>0.39918389467140603</v>
      </c>
      <c r="K372" s="24">
        <f>Table2[[#This Row],[gop_votes]]/Table2[[#This Row],[dem_gop_total]]</f>
        <v>0.60081610532859397</v>
      </c>
      <c r="L372" s="3">
        <v>-82.516080000000002</v>
      </c>
      <c r="M372" s="3">
        <v>28.261606</v>
      </c>
      <c r="N372" s="3">
        <v>-82.69443707462699</v>
      </c>
      <c r="O372" s="3">
        <v>28.943176656716346</v>
      </c>
      <c r="P372" s="3">
        <f>VLOOKUP(Table2[[#This Row],[State]],State!A:G,7,FALSE)</f>
        <v>29</v>
      </c>
      <c r="Q372" s="3" t="str">
        <f>VLOOKUP(Table2[[#This Row],[State]],State!A:F,6,FALSE)</f>
        <v>Republican</v>
      </c>
    </row>
    <row r="373" spans="1:17" ht="17" thickTop="1" thickBot="1" x14ac:dyDescent="0.25">
      <c r="A373" s="7" t="s">
        <v>326</v>
      </c>
      <c r="B373" s="21">
        <v>12103</v>
      </c>
      <c r="C373" s="22" t="s">
        <v>717</v>
      </c>
      <c r="D373" s="12">
        <v>272743</v>
      </c>
      <c r="E373" s="12">
        <v>265169</v>
      </c>
      <c r="F373" s="6">
        <v>2024</v>
      </c>
      <c r="G373" s="18">
        <f>preds!$D373+preds!$E373</f>
        <v>537912</v>
      </c>
      <c r="H373" s="12">
        <f>ABS(preds!$D373-preds!$E373)</f>
        <v>7574</v>
      </c>
      <c r="I373" s="24">
        <f>Table2[[#This Row],[margin]]/Table2[[#This Row],[dem_gop_total]]</f>
        <v>1.4080370023349545E-2</v>
      </c>
      <c r="J373" s="24">
        <f>Table2[[#This Row],[dem_votes]]/Table2[[#This Row],[dem_gop_total]]</f>
        <v>0.5070401850116748</v>
      </c>
      <c r="K373" s="24">
        <f>Table2[[#This Row],[gop_votes]]/Table2[[#This Row],[dem_gop_total]]</f>
        <v>0.49295981498832525</v>
      </c>
      <c r="L373" s="3">
        <v>-82.727650999999994</v>
      </c>
      <c r="M373" s="3">
        <v>27.899794</v>
      </c>
      <c r="N373" s="3">
        <v>-82.69443707462699</v>
      </c>
      <c r="O373" s="3">
        <v>28.943176656716346</v>
      </c>
      <c r="P373" s="3">
        <f>VLOOKUP(Table2[[#This Row],[State]],State!A:G,7,FALSE)</f>
        <v>29</v>
      </c>
      <c r="Q373" s="3" t="str">
        <f>VLOOKUP(Table2[[#This Row],[State]],State!A:F,6,FALSE)</f>
        <v>Republican</v>
      </c>
    </row>
    <row r="374" spans="1:17" ht="17" thickTop="1" thickBot="1" x14ac:dyDescent="0.25">
      <c r="A374" s="8" t="s">
        <v>326</v>
      </c>
      <c r="B374" s="19">
        <v>12105</v>
      </c>
      <c r="C374" s="20" t="s">
        <v>541</v>
      </c>
      <c r="D374" s="13">
        <v>152687</v>
      </c>
      <c r="E374" s="13">
        <v>196844</v>
      </c>
      <c r="F374" s="6">
        <v>2024</v>
      </c>
      <c r="G374" s="18">
        <f>preds!$D374+preds!$E374</f>
        <v>349531</v>
      </c>
      <c r="H374" s="12">
        <f>ABS(preds!$D374-preds!$E374)</f>
        <v>44157</v>
      </c>
      <c r="I374" s="24">
        <f>Table2[[#This Row],[margin]]/Table2[[#This Row],[dem_gop_total]]</f>
        <v>0.12633214221342312</v>
      </c>
      <c r="J374" s="24">
        <f>Table2[[#This Row],[dem_votes]]/Table2[[#This Row],[dem_gop_total]]</f>
        <v>0.43683392889328843</v>
      </c>
      <c r="K374" s="24">
        <f>Table2[[#This Row],[gop_votes]]/Table2[[#This Row],[dem_gop_total]]</f>
        <v>0.56316607110671157</v>
      </c>
      <c r="L374" s="3">
        <v>-81.799975000000003</v>
      </c>
      <c r="M374" s="3">
        <v>28.031140000000001</v>
      </c>
      <c r="N374" s="3">
        <v>-82.69443707462699</v>
      </c>
      <c r="O374" s="3">
        <v>28.943176656716346</v>
      </c>
      <c r="P374" s="3">
        <f>VLOOKUP(Table2[[#This Row],[State]],State!A:G,7,FALSE)</f>
        <v>29</v>
      </c>
      <c r="Q374" s="3" t="str">
        <f>VLOOKUP(Table2[[#This Row],[State]],State!A:F,6,FALSE)</f>
        <v>Republican</v>
      </c>
    </row>
    <row r="375" spans="1:17" ht="17" thickTop="1" thickBot="1" x14ac:dyDescent="0.25">
      <c r="A375" s="7" t="s">
        <v>326</v>
      </c>
      <c r="B375" s="21">
        <v>12107</v>
      </c>
      <c r="C375" s="22" t="s">
        <v>718</v>
      </c>
      <c r="D375" s="12">
        <v>10428</v>
      </c>
      <c r="E375" s="12">
        <v>24763</v>
      </c>
      <c r="F375" s="6">
        <v>2024</v>
      </c>
      <c r="G375" s="18">
        <f>preds!$D375+preds!$E375</f>
        <v>35191</v>
      </c>
      <c r="H375" s="12">
        <f>ABS(preds!$D375-preds!$E375)</f>
        <v>14335</v>
      </c>
      <c r="I375" s="24">
        <f>Table2[[#This Row],[margin]]/Table2[[#This Row],[dem_gop_total]]</f>
        <v>0.40734846977920491</v>
      </c>
      <c r="J375" s="24">
        <f>Table2[[#This Row],[dem_votes]]/Table2[[#This Row],[dem_gop_total]]</f>
        <v>0.29632576511039754</v>
      </c>
      <c r="K375" s="24">
        <f>Table2[[#This Row],[gop_votes]]/Table2[[#This Row],[dem_gop_total]]</f>
        <v>0.70367423488960246</v>
      </c>
      <c r="L375" s="3">
        <v>-81.720431000000005</v>
      </c>
      <c r="M375" s="3">
        <v>29.609299</v>
      </c>
      <c r="N375" s="3">
        <v>-82.69443707462699</v>
      </c>
      <c r="O375" s="3">
        <v>28.943176656716346</v>
      </c>
      <c r="P375" s="3">
        <f>VLOOKUP(Table2[[#This Row],[State]],State!A:G,7,FALSE)</f>
        <v>29</v>
      </c>
      <c r="Q375" s="3" t="str">
        <f>VLOOKUP(Table2[[#This Row],[State]],State!A:F,6,FALSE)</f>
        <v>Republican</v>
      </c>
    </row>
    <row r="376" spans="1:17" ht="17" thickTop="1" thickBot="1" x14ac:dyDescent="0.25">
      <c r="A376" s="8" t="s">
        <v>326</v>
      </c>
      <c r="B376" s="19">
        <v>12109</v>
      </c>
      <c r="C376" s="20" t="s">
        <v>719</v>
      </c>
      <c r="D376" s="13">
        <v>71407</v>
      </c>
      <c r="E376" s="13">
        <v>119018</v>
      </c>
      <c r="F376" s="6">
        <v>2024</v>
      </c>
      <c r="G376" s="18">
        <f>preds!$D376+preds!$E376</f>
        <v>190425</v>
      </c>
      <c r="H376" s="12">
        <f>ABS(preds!$D376-preds!$E376)</f>
        <v>47611</v>
      </c>
      <c r="I376" s="24">
        <f>Table2[[#This Row],[margin]]/Table2[[#This Row],[dem_gop_total]]</f>
        <v>0.25002494420375476</v>
      </c>
      <c r="J376" s="24">
        <f>Table2[[#This Row],[dem_votes]]/Table2[[#This Row],[dem_gop_total]]</f>
        <v>0.37498752789812262</v>
      </c>
      <c r="K376" s="24">
        <f>Table2[[#This Row],[gop_votes]]/Table2[[#This Row],[dem_gop_total]]</f>
        <v>0.62501247210187738</v>
      </c>
      <c r="L376" s="3">
        <v>-81.421503999999999</v>
      </c>
      <c r="M376" s="3">
        <v>29.977087999999998</v>
      </c>
      <c r="N376" s="3">
        <v>-82.69443707462699</v>
      </c>
      <c r="O376" s="3">
        <v>28.943176656716346</v>
      </c>
      <c r="P376" s="3">
        <f>VLOOKUP(Table2[[#This Row],[State]],State!A:G,7,FALSE)</f>
        <v>29</v>
      </c>
      <c r="Q376" s="3" t="str">
        <f>VLOOKUP(Table2[[#This Row],[State]],State!A:F,6,FALSE)</f>
        <v>Republican</v>
      </c>
    </row>
    <row r="377" spans="1:17" ht="17" thickTop="1" thickBot="1" x14ac:dyDescent="0.25">
      <c r="A377" s="7" t="s">
        <v>326</v>
      </c>
      <c r="B377" s="21">
        <v>12111</v>
      </c>
      <c r="C377" s="22" t="s">
        <v>720</v>
      </c>
      <c r="D377" s="12">
        <v>91505</v>
      </c>
      <c r="E377" s="12">
        <v>90085</v>
      </c>
      <c r="F377" s="6">
        <v>2024</v>
      </c>
      <c r="G377" s="18">
        <f>preds!$D377+preds!$E377</f>
        <v>181590</v>
      </c>
      <c r="H377" s="12">
        <f>ABS(preds!$D377-preds!$E377)</f>
        <v>1420</v>
      </c>
      <c r="I377" s="24">
        <f>Table2[[#This Row],[margin]]/Table2[[#This Row],[dem_gop_total]]</f>
        <v>7.8198138664023354E-3</v>
      </c>
      <c r="J377" s="24">
        <f>Table2[[#This Row],[dem_votes]]/Table2[[#This Row],[dem_gop_total]]</f>
        <v>0.50390990693320115</v>
      </c>
      <c r="K377" s="24">
        <f>Table2[[#This Row],[gop_votes]]/Table2[[#This Row],[dem_gop_total]]</f>
        <v>0.49609009306679885</v>
      </c>
      <c r="L377" s="3">
        <v>-80.353183000000001</v>
      </c>
      <c r="M377" s="3">
        <v>27.338066999999999</v>
      </c>
      <c r="N377" s="3">
        <v>-82.69443707462699</v>
      </c>
      <c r="O377" s="3">
        <v>28.943176656716346</v>
      </c>
      <c r="P377" s="3">
        <f>VLOOKUP(Table2[[#This Row],[State]],State!A:G,7,FALSE)</f>
        <v>29</v>
      </c>
      <c r="Q377" s="3" t="str">
        <f>VLOOKUP(Table2[[#This Row],[State]],State!A:F,6,FALSE)</f>
        <v>Republican</v>
      </c>
    </row>
    <row r="378" spans="1:17" ht="17" thickTop="1" thickBot="1" x14ac:dyDescent="0.25">
      <c r="A378" s="8" t="s">
        <v>326</v>
      </c>
      <c r="B378" s="19">
        <v>12113</v>
      </c>
      <c r="C378" s="20" t="s">
        <v>721</v>
      </c>
      <c r="D378" s="13">
        <v>29897</v>
      </c>
      <c r="E378" s="13">
        <v>79264</v>
      </c>
      <c r="F378" s="6">
        <v>2024</v>
      </c>
      <c r="G378" s="18">
        <f>preds!$D378+preds!$E378</f>
        <v>109161</v>
      </c>
      <c r="H378" s="12">
        <f>ABS(preds!$D378-preds!$E378)</f>
        <v>49367</v>
      </c>
      <c r="I378" s="24">
        <f>Table2[[#This Row],[margin]]/Table2[[#This Row],[dem_gop_total]]</f>
        <v>0.45224026896052621</v>
      </c>
      <c r="J378" s="24">
        <f>Table2[[#This Row],[dem_votes]]/Table2[[#This Row],[dem_gop_total]]</f>
        <v>0.27387986551973692</v>
      </c>
      <c r="K378" s="24">
        <f>Table2[[#This Row],[gop_votes]]/Table2[[#This Row],[dem_gop_total]]</f>
        <v>0.72612013448026314</v>
      </c>
      <c r="L378" s="3">
        <v>-87.036953999999994</v>
      </c>
      <c r="M378" s="3">
        <v>30.549592999999899</v>
      </c>
      <c r="N378" s="3">
        <v>-82.69443707462699</v>
      </c>
      <c r="O378" s="3">
        <v>28.943176656716346</v>
      </c>
      <c r="P378" s="3">
        <f>VLOOKUP(Table2[[#This Row],[State]],State!A:G,7,FALSE)</f>
        <v>29</v>
      </c>
      <c r="Q378" s="3" t="str">
        <f>VLOOKUP(Table2[[#This Row],[State]],State!A:F,6,FALSE)</f>
        <v>Republican</v>
      </c>
    </row>
    <row r="379" spans="1:17" ht="17" thickTop="1" thickBot="1" x14ac:dyDescent="0.25">
      <c r="A379" s="7" t="s">
        <v>326</v>
      </c>
      <c r="B379" s="21">
        <v>12115</v>
      </c>
      <c r="C379" s="22" t="s">
        <v>722</v>
      </c>
      <c r="D379" s="12">
        <v>127933</v>
      </c>
      <c r="E379" s="12">
        <v>152465</v>
      </c>
      <c r="F379" s="6">
        <v>2024</v>
      </c>
      <c r="G379" s="18">
        <f>preds!$D379+preds!$E379</f>
        <v>280398</v>
      </c>
      <c r="H379" s="12">
        <f>ABS(preds!$D379-preds!$E379)</f>
        <v>24532</v>
      </c>
      <c r="I379" s="24">
        <f>Table2[[#This Row],[margin]]/Table2[[#This Row],[dem_gop_total]]</f>
        <v>8.7489925035128632E-2</v>
      </c>
      <c r="J379" s="24">
        <f>Table2[[#This Row],[dem_votes]]/Table2[[#This Row],[dem_gop_total]]</f>
        <v>0.45625503748243568</v>
      </c>
      <c r="K379" s="24">
        <f>Table2[[#This Row],[gop_votes]]/Table2[[#This Row],[dem_gop_total]]</f>
        <v>0.54374496251756432</v>
      </c>
      <c r="L379" s="3">
        <v>-82.423893000000007</v>
      </c>
      <c r="M379" s="3">
        <v>27.208205</v>
      </c>
      <c r="N379" s="3">
        <v>-82.69443707462699</v>
      </c>
      <c r="O379" s="3">
        <v>28.943176656716346</v>
      </c>
      <c r="P379" s="3">
        <f>VLOOKUP(Table2[[#This Row],[State]],State!A:G,7,FALSE)</f>
        <v>29</v>
      </c>
      <c r="Q379" s="3" t="str">
        <f>VLOOKUP(Table2[[#This Row],[State]],State!A:F,6,FALSE)</f>
        <v>Republican</v>
      </c>
    </row>
    <row r="380" spans="1:17" ht="17" thickTop="1" thickBot="1" x14ac:dyDescent="0.25">
      <c r="A380" s="8" t="s">
        <v>326</v>
      </c>
      <c r="B380" s="19">
        <v>12117</v>
      </c>
      <c r="C380" s="20" t="s">
        <v>723</v>
      </c>
      <c r="D380" s="13">
        <v>140033</v>
      </c>
      <c r="E380" s="13">
        <v>126635</v>
      </c>
      <c r="F380" s="6">
        <v>2024</v>
      </c>
      <c r="G380" s="18">
        <f>preds!$D380+preds!$E380</f>
        <v>266668</v>
      </c>
      <c r="H380" s="12">
        <f>ABS(preds!$D380-preds!$E380)</f>
        <v>13398</v>
      </c>
      <c r="I380" s="24">
        <f>Table2[[#This Row],[margin]]/Table2[[#This Row],[dem_gop_total]]</f>
        <v>5.0242248788756057E-2</v>
      </c>
      <c r="J380" s="24">
        <f>Table2[[#This Row],[dem_votes]]/Table2[[#This Row],[dem_gop_total]]</f>
        <v>0.52512112439437808</v>
      </c>
      <c r="K380" s="24">
        <f>Table2[[#This Row],[gop_votes]]/Table2[[#This Row],[dem_gop_total]]</f>
        <v>0.47487887560562198</v>
      </c>
      <c r="L380" s="3">
        <v>-81.310445000000001</v>
      </c>
      <c r="M380" s="3">
        <v>28.697834</v>
      </c>
      <c r="N380" s="3">
        <v>-82.69443707462699</v>
      </c>
      <c r="O380" s="3">
        <v>28.943176656716346</v>
      </c>
      <c r="P380" s="3">
        <f>VLOOKUP(Table2[[#This Row],[State]],State!A:G,7,FALSE)</f>
        <v>29</v>
      </c>
      <c r="Q380" s="3" t="str">
        <f>VLOOKUP(Table2[[#This Row],[State]],State!A:F,6,FALSE)</f>
        <v>Republican</v>
      </c>
    </row>
    <row r="381" spans="1:17" ht="17" thickTop="1" thickBot="1" x14ac:dyDescent="0.25">
      <c r="A381" s="7" t="s">
        <v>326</v>
      </c>
      <c r="B381" s="21">
        <v>12119</v>
      </c>
      <c r="C381" s="22" t="s">
        <v>449</v>
      </c>
      <c r="D381" s="12">
        <v>31357</v>
      </c>
      <c r="E381" s="12">
        <v>64035</v>
      </c>
      <c r="F381" s="6">
        <v>2024</v>
      </c>
      <c r="G381" s="18">
        <f>preds!$D381+preds!$E381</f>
        <v>95392</v>
      </c>
      <c r="H381" s="12">
        <f>ABS(preds!$D381-preds!$E381)</f>
        <v>32678</v>
      </c>
      <c r="I381" s="24">
        <f>Table2[[#This Row],[margin]]/Table2[[#This Row],[dem_gop_total]]</f>
        <v>0.34256541429050652</v>
      </c>
      <c r="J381" s="24">
        <f>Table2[[#This Row],[dem_votes]]/Table2[[#This Row],[dem_gop_total]]</f>
        <v>0.32871729285474671</v>
      </c>
      <c r="K381" s="24">
        <f>Table2[[#This Row],[gop_votes]]/Table2[[#This Row],[dem_gop_total]]</f>
        <v>0.67128270714525329</v>
      </c>
      <c r="L381" s="3">
        <v>-82.035468999999907</v>
      </c>
      <c r="M381" s="3">
        <v>28.825768</v>
      </c>
      <c r="N381" s="3">
        <v>-82.69443707462699</v>
      </c>
      <c r="O381" s="3">
        <v>28.943176656716346</v>
      </c>
      <c r="P381" s="3">
        <f>VLOOKUP(Table2[[#This Row],[State]],State!A:G,7,FALSE)</f>
        <v>29</v>
      </c>
      <c r="Q381" s="3" t="str">
        <f>VLOOKUP(Table2[[#This Row],[State]],State!A:F,6,FALSE)</f>
        <v>Republican</v>
      </c>
    </row>
    <row r="382" spans="1:17" ht="17" thickTop="1" thickBot="1" x14ac:dyDescent="0.25">
      <c r="A382" s="8" t="s">
        <v>326</v>
      </c>
      <c r="B382" s="19">
        <v>12121</v>
      </c>
      <c r="C382" s="20" t="s">
        <v>724</v>
      </c>
      <c r="D382" s="13">
        <v>4497</v>
      </c>
      <c r="E382" s="13">
        <v>15966</v>
      </c>
      <c r="F382" s="6">
        <v>2024</v>
      </c>
      <c r="G382" s="18">
        <f>preds!$D382+preds!$E382</f>
        <v>20463</v>
      </c>
      <c r="H382" s="12">
        <f>ABS(preds!$D382-preds!$E382)</f>
        <v>11469</v>
      </c>
      <c r="I382" s="24">
        <f>Table2[[#This Row],[margin]]/Table2[[#This Row],[dem_gop_total]]</f>
        <v>0.56047500366515168</v>
      </c>
      <c r="J382" s="24">
        <f>Table2[[#This Row],[dem_votes]]/Table2[[#This Row],[dem_gop_total]]</f>
        <v>0.21976249816742413</v>
      </c>
      <c r="K382" s="24">
        <f>Table2[[#This Row],[gop_votes]]/Table2[[#This Row],[dem_gop_total]]</f>
        <v>0.7802375018325759</v>
      </c>
      <c r="L382" s="3">
        <v>-82.987545999999995</v>
      </c>
      <c r="M382" s="3">
        <v>30.214687999999999</v>
      </c>
      <c r="N382" s="3">
        <v>-82.69443707462699</v>
      </c>
      <c r="O382" s="3">
        <v>28.943176656716346</v>
      </c>
      <c r="P382" s="3">
        <f>VLOOKUP(Table2[[#This Row],[State]],State!A:G,7,FALSE)</f>
        <v>29</v>
      </c>
      <c r="Q382" s="3" t="str">
        <f>VLOOKUP(Table2[[#This Row],[State]],State!A:F,6,FALSE)</f>
        <v>Republican</v>
      </c>
    </row>
    <row r="383" spans="1:17" ht="17" thickTop="1" thickBot="1" x14ac:dyDescent="0.25">
      <c r="A383" s="7" t="s">
        <v>326</v>
      </c>
      <c r="B383" s="21">
        <v>12123</v>
      </c>
      <c r="C383" s="22" t="s">
        <v>725</v>
      </c>
      <c r="D383" s="12">
        <v>2714</v>
      </c>
      <c r="E383" s="12">
        <v>7057</v>
      </c>
      <c r="F383" s="6">
        <v>2024</v>
      </c>
      <c r="G383" s="18">
        <f>preds!$D383+preds!$E383</f>
        <v>9771</v>
      </c>
      <c r="H383" s="12">
        <f>ABS(preds!$D383-preds!$E383)</f>
        <v>4343</v>
      </c>
      <c r="I383" s="24">
        <f>Table2[[#This Row],[margin]]/Table2[[#This Row],[dem_gop_total]]</f>
        <v>0.44447855900112576</v>
      </c>
      <c r="J383" s="24">
        <f>Table2[[#This Row],[dem_votes]]/Table2[[#This Row],[dem_gop_total]]</f>
        <v>0.27776072049943712</v>
      </c>
      <c r="K383" s="24">
        <f>Table2[[#This Row],[gop_votes]]/Table2[[#This Row],[dem_gop_total]]</f>
        <v>0.72223927950056288</v>
      </c>
      <c r="L383" s="3">
        <v>-83.597966999999997</v>
      </c>
      <c r="M383" s="3">
        <v>30.064881</v>
      </c>
      <c r="N383" s="3">
        <v>-82.69443707462699</v>
      </c>
      <c r="O383" s="3">
        <v>28.943176656716346</v>
      </c>
      <c r="P383" s="3">
        <f>VLOOKUP(Table2[[#This Row],[State]],State!A:G,7,FALSE)</f>
        <v>29</v>
      </c>
      <c r="Q383" s="3" t="str">
        <f>VLOOKUP(Table2[[#This Row],[State]],State!A:F,6,FALSE)</f>
        <v>Republican</v>
      </c>
    </row>
    <row r="384" spans="1:17" ht="17" thickTop="1" thickBot="1" x14ac:dyDescent="0.25">
      <c r="A384" s="8" t="s">
        <v>326</v>
      </c>
      <c r="B384" s="19">
        <v>12125</v>
      </c>
      <c r="C384" s="20" t="s">
        <v>553</v>
      </c>
      <c r="D384" s="13">
        <v>1078</v>
      </c>
      <c r="E384" s="13">
        <v>5006</v>
      </c>
      <c r="F384" s="6">
        <v>2024</v>
      </c>
      <c r="G384" s="18">
        <f>preds!$D384+preds!$E384</f>
        <v>6084</v>
      </c>
      <c r="H384" s="12">
        <f>ABS(preds!$D384-preds!$E384)</f>
        <v>3928</v>
      </c>
      <c r="I384" s="24">
        <f>Table2[[#This Row],[margin]]/Table2[[#This Row],[dem_gop_total]]</f>
        <v>0.64562787639710717</v>
      </c>
      <c r="J384" s="24">
        <f>Table2[[#This Row],[dem_votes]]/Table2[[#This Row],[dem_gop_total]]</f>
        <v>0.17718606180144642</v>
      </c>
      <c r="K384" s="24">
        <f>Table2[[#This Row],[gop_votes]]/Table2[[#This Row],[dem_gop_total]]</f>
        <v>0.82281393819855353</v>
      </c>
      <c r="L384" s="3">
        <v>-82.356918999999905</v>
      </c>
      <c r="M384" s="3">
        <v>30.010767999999999</v>
      </c>
      <c r="N384" s="3">
        <v>-82.69443707462699</v>
      </c>
      <c r="O384" s="3">
        <v>28.943176656716346</v>
      </c>
      <c r="P384" s="3">
        <f>VLOOKUP(Table2[[#This Row],[State]],State!A:G,7,FALSE)</f>
        <v>29</v>
      </c>
      <c r="Q384" s="3" t="str">
        <f>VLOOKUP(Table2[[#This Row],[State]],State!A:F,6,FALSE)</f>
        <v>Republican</v>
      </c>
    </row>
    <row r="385" spans="1:17" ht="17" thickTop="1" thickBot="1" x14ac:dyDescent="0.25">
      <c r="A385" s="7" t="s">
        <v>326</v>
      </c>
      <c r="B385" s="21">
        <v>12127</v>
      </c>
      <c r="C385" s="22" t="s">
        <v>726</v>
      </c>
      <c r="D385" s="12">
        <v>137995</v>
      </c>
      <c r="E385" s="12">
        <v>176880</v>
      </c>
      <c r="F385" s="6">
        <v>2024</v>
      </c>
      <c r="G385" s="18">
        <f>preds!$D385+preds!$E385</f>
        <v>314875</v>
      </c>
      <c r="H385" s="12">
        <f>ABS(preds!$D385-preds!$E385)</f>
        <v>38885</v>
      </c>
      <c r="I385" s="24">
        <f>Table2[[#This Row],[margin]]/Table2[[#This Row],[dem_gop_total]]</f>
        <v>0.1234934497816594</v>
      </c>
      <c r="J385" s="24">
        <f>Table2[[#This Row],[dem_votes]]/Table2[[#This Row],[dem_gop_total]]</f>
        <v>0.43825327510917028</v>
      </c>
      <c r="K385" s="24">
        <f>Table2[[#This Row],[gop_votes]]/Table2[[#This Row],[dem_gop_total]]</f>
        <v>0.56174672489082966</v>
      </c>
      <c r="L385" s="3">
        <v>-81.123943999999995</v>
      </c>
      <c r="M385" s="3">
        <v>29.073725</v>
      </c>
      <c r="N385" s="3">
        <v>-82.69443707462699</v>
      </c>
      <c r="O385" s="3">
        <v>28.943176656716346</v>
      </c>
      <c r="P385" s="3">
        <f>VLOOKUP(Table2[[#This Row],[State]],State!A:G,7,FALSE)</f>
        <v>29</v>
      </c>
      <c r="Q385" s="3" t="str">
        <f>VLOOKUP(Table2[[#This Row],[State]],State!A:F,6,FALSE)</f>
        <v>Republican</v>
      </c>
    </row>
    <row r="386" spans="1:17" ht="17" thickTop="1" thickBot="1" x14ac:dyDescent="0.25">
      <c r="A386" s="8" t="s">
        <v>326</v>
      </c>
      <c r="B386" s="19">
        <v>12129</v>
      </c>
      <c r="C386" s="20" t="s">
        <v>727</v>
      </c>
      <c r="D386" s="13">
        <v>5467</v>
      </c>
      <c r="E386" s="13">
        <v>13041</v>
      </c>
      <c r="F386" s="6">
        <v>2024</v>
      </c>
      <c r="G386" s="18">
        <f>preds!$D386+preds!$E386</f>
        <v>18508</v>
      </c>
      <c r="H386" s="12">
        <f>ABS(preds!$D386-preds!$E386)</f>
        <v>7574</v>
      </c>
      <c r="I386" s="24">
        <f>Table2[[#This Row],[margin]]/Table2[[#This Row],[dem_gop_total]]</f>
        <v>0.40922844175491679</v>
      </c>
      <c r="J386" s="24">
        <f>Table2[[#This Row],[dem_votes]]/Table2[[#This Row],[dem_gop_total]]</f>
        <v>0.2953857791225416</v>
      </c>
      <c r="K386" s="24">
        <f>Table2[[#This Row],[gop_votes]]/Table2[[#This Row],[dem_gop_total]]</f>
        <v>0.7046142208774584</v>
      </c>
      <c r="L386" s="3">
        <v>-84.331546000000003</v>
      </c>
      <c r="M386" s="3">
        <v>30.185524999999998</v>
      </c>
      <c r="N386" s="3">
        <v>-82.69443707462699</v>
      </c>
      <c r="O386" s="3">
        <v>28.943176656716346</v>
      </c>
      <c r="P386" s="3">
        <f>VLOOKUP(Table2[[#This Row],[State]],State!A:G,7,FALSE)</f>
        <v>29</v>
      </c>
      <c r="Q386" s="3" t="str">
        <f>VLOOKUP(Table2[[#This Row],[State]],State!A:F,6,FALSE)</f>
        <v>Republican</v>
      </c>
    </row>
    <row r="387" spans="1:17" ht="17" thickTop="1" thickBot="1" x14ac:dyDescent="0.25">
      <c r="A387" s="7" t="s">
        <v>326</v>
      </c>
      <c r="B387" s="21">
        <v>12131</v>
      </c>
      <c r="C387" s="22" t="s">
        <v>728</v>
      </c>
      <c r="D387" s="12">
        <v>10701</v>
      </c>
      <c r="E387" s="12">
        <v>33434</v>
      </c>
      <c r="F387" s="6">
        <v>2024</v>
      </c>
      <c r="G387" s="18">
        <f>preds!$D387+preds!$E387</f>
        <v>44135</v>
      </c>
      <c r="H387" s="12">
        <f>ABS(preds!$D387-preds!$E387)</f>
        <v>22733</v>
      </c>
      <c r="I387" s="24">
        <f>Table2[[#This Row],[margin]]/Table2[[#This Row],[dem_gop_total]]</f>
        <v>0.51507873569729234</v>
      </c>
      <c r="J387" s="24">
        <f>Table2[[#This Row],[dem_votes]]/Table2[[#This Row],[dem_gop_total]]</f>
        <v>0.2424606321513538</v>
      </c>
      <c r="K387" s="24">
        <f>Table2[[#This Row],[gop_votes]]/Table2[[#This Row],[dem_gop_total]]</f>
        <v>0.75753936784864617</v>
      </c>
      <c r="L387" s="3">
        <v>-86.190664999999996</v>
      </c>
      <c r="M387" s="3">
        <v>30.583728999999899</v>
      </c>
      <c r="N387" s="3">
        <v>-82.69443707462699</v>
      </c>
      <c r="O387" s="3">
        <v>28.943176656716346</v>
      </c>
      <c r="P387" s="3">
        <f>VLOOKUP(Table2[[#This Row],[State]],State!A:G,7,FALSE)</f>
        <v>29</v>
      </c>
      <c r="Q387" s="3" t="str">
        <f>VLOOKUP(Table2[[#This Row],[State]],State!A:F,6,FALSE)</f>
        <v>Republican</v>
      </c>
    </row>
    <row r="388" spans="1:17" ht="17" thickTop="1" thickBot="1" x14ac:dyDescent="0.25">
      <c r="A388" s="8" t="s">
        <v>326</v>
      </c>
      <c r="B388" s="19">
        <v>12133</v>
      </c>
      <c r="C388" s="20" t="s">
        <v>454</v>
      </c>
      <c r="D388" s="13">
        <v>2493</v>
      </c>
      <c r="E388" s="13">
        <v>9271</v>
      </c>
      <c r="F388" s="6">
        <v>2024</v>
      </c>
      <c r="G388" s="18">
        <f>preds!$D388+preds!$E388</f>
        <v>11764</v>
      </c>
      <c r="H388" s="12">
        <f>ABS(preds!$D388-preds!$E388)</f>
        <v>6778</v>
      </c>
      <c r="I388" s="24">
        <f>Table2[[#This Row],[margin]]/Table2[[#This Row],[dem_gop_total]]</f>
        <v>0.5761645698741924</v>
      </c>
      <c r="J388" s="24">
        <f>Table2[[#This Row],[dem_votes]]/Table2[[#This Row],[dem_gop_total]]</f>
        <v>0.21191771506290377</v>
      </c>
      <c r="K388" s="24">
        <f>Table2[[#This Row],[gop_votes]]/Table2[[#This Row],[dem_gop_total]]</f>
        <v>0.7880822849370962</v>
      </c>
      <c r="L388" s="3">
        <v>-85.625418999999994</v>
      </c>
      <c r="M388" s="3">
        <v>30.650717999999902</v>
      </c>
      <c r="N388" s="3">
        <v>-82.69443707462699</v>
      </c>
      <c r="O388" s="3">
        <v>28.943176656716346</v>
      </c>
      <c r="P388" s="3">
        <f>VLOOKUP(Table2[[#This Row],[State]],State!A:G,7,FALSE)</f>
        <v>29</v>
      </c>
      <c r="Q388" s="3" t="str">
        <f>VLOOKUP(Table2[[#This Row],[State]],State!A:F,6,FALSE)</f>
        <v>Republican</v>
      </c>
    </row>
    <row r="389" spans="1:17" ht="17" thickTop="1" thickBot="1" x14ac:dyDescent="0.25">
      <c r="A389" s="7" t="s">
        <v>327</v>
      </c>
      <c r="B389" s="21">
        <v>13001</v>
      </c>
      <c r="C389" s="22" t="s">
        <v>729</v>
      </c>
      <c r="D389" s="12">
        <v>1934</v>
      </c>
      <c r="E389" s="12">
        <v>5914</v>
      </c>
      <c r="F389" s="6">
        <v>2024</v>
      </c>
      <c r="G389" s="18">
        <f>preds!$D389+preds!$E389</f>
        <v>7848</v>
      </c>
      <c r="H389" s="12">
        <f>ABS(preds!$D389-preds!$E389)</f>
        <v>3980</v>
      </c>
      <c r="I389" s="24">
        <f>Table2[[#This Row],[margin]]/Table2[[#This Row],[dem_gop_total]]</f>
        <v>0.50713557594291536</v>
      </c>
      <c r="J389" s="24">
        <f>Table2[[#This Row],[dem_votes]]/Table2[[#This Row],[dem_gop_total]]</f>
        <v>0.24643221202854229</v>
      </c>
      <c r="K389" s="24">
        <f>Table2[[#This Row],[gop_votes]]/Table2[[#This Row],[dem_gop_total]]</f>
        <v>0.75356778797145774</v>
      </c>
      <c r="L389" s="3">
        <v>-82.338472999999993</v>
      </c>
      <c r="M389" s="3">
        <v>31.773879999999998</v>
      </c>
      <c r="N389" s="3">
        <v>-83.579424163521679</v>
      </c>
      <c r="O389" s="3">
        <v>32.812350503144607</v>
      </c>
      <c r="P389" s="3">
        <f>VLOOKUP(Table2[[#This Row],[State]],State!A:G,7,FALSE)</f>
        <v>16</v>
      </c>
      <c r="Q389" s="3" t="str">
        <f>VLOOKUP(Table2[[#This Row],[State]],State!A:F,6,FALSE)</f>
        <v>Democratic</v>
      </c>
    </row>
    <row r="390" spans="1:17" ht="17" thickTop="1" thickBot="1" x14ac:dyDescent="0.25">
      <c r="A390" s="8" t="s">
        <v>327</v>
      </c>
      <c r="B390" s="19">
        <v>13003</v>
      </c>
      <c r="C390" s="20" t="s">
        <v>730</v>
      </c>
      <c r="D390" s="13">
        <v>1044</v>
      </c>
      <c r="E390" s="13">
        <v>2021</v>
      </c>
      <c r="F390" s="6">
        <v>2024</v>
      </c>
      <c r="G390" s="18">
        <f>preds!$D390+preds!$E390</f>
        <v>3065</v>
      </c>
      <c r="H390" s="12">
        <f>ABS(preds!$D390-preds!$E390)</f>
        <v>977</v>
      </c>
      <c r="I390" s="24">
        <f>Table2[[#This Row],[margin]]/Table2[[#This Row],[dem_gop_total]]</f>
        <v>0.31876019575856446</v>
      </c>
      <c r="J390" s="24">
        <f>Table2[[#This Row],[dem_votes]]/Table2[[#This Row],[dem_gop_total]]</f>
        <v>0.3406199021207178</v>
      </c>
      <c r="K390" s="24">
        <f>Table2[[#This Row],[gop_votes]]/Table2[[#This Row],[dem_gop_total]]</f>
        <v>0.6593800978792822</v>
      </c>
      <c r="L390" s="3">
        <v>-82.886363000000003</v>
      </c>
      <c r="M390" s="3">
        <v>31.317301</v>
      </c>
      <c r="N390" s="3">
        <v>-83.579424163521679</v>
      </c>
      <c r="O390" s="3">
        <v>32.812350503144607</v>
      </c>
      <c r="P390" s="3">
        <f>VLOOKUP(Table2[[#This Row],[State]],State!A:G,7,FALSE)</f>
        <v>16</v>
      </c>
      <c r="Q390" s="3" t="str">
        <f>VLOOKUP(Table2[[#This Row],[State]],State!A:F,6,FALSE)</f>
        <v>Democratic</v>
      </c>
    </row>
    <row r="391" spans="1:17" ht="17" thickTop="1" thickBot="1" x14ac:dyDescent="0.25">
      <c r="A391" s="7" t="s">
        <v>327</v>
      </c>
      <c r="B391" s="21">
        <v>13005</v>
      </c>
      <c r="C391" s="22" t="s">
        <v>731</v>
      </c>
      <c r="D391" s="12">
        <v>955</v>
      </c>
      <c r="E391" s="12">
        <v>3483</v>
      </c>
      <c r="F391" s="6">
        <v>2024</v>
      </c>
      <c r="G391" s="18">
        <f>preds!$D391+preds!$E391</f>
        <v>4438</v>
      </c>
      <c r="H391" s="12">
        <f>ABS(preds!$D391-preds!$E391)</f>
        <v>2528</v>
      </c>
      <c r="I391" s="24">
        <f>Table2[[#This Row],[margin]]/Table2[[#This Row],[dem_gop_total]]</f>
        <v>0.56962595763857593</v>
      </c>
      <c r="J391" s="24">
        <f>Table2[[#This Row],[dem_votes]]/Table2[[#This Row],[dem_gop_total]]</f>
        <v>0.21518702118071203</v>
      </c>
      <c r="K391" s="24">
        <f>Table2[[#This Row],[gop_votes]]/Table2[[#This Row],[dem_gop_total]]</f>
        <v>0.78481297881928802</v>
      </c>
      <c r="L391" s="3">
        <v>-82.466070999999999</v>
      </c>
      <c r="M391" s="3">
        <v>31.547221</v>
      </c>
      <c r="N391" s="3">
        <v>-83.579424163521679</v>
      </c>
      <c r="O391" s="3">
        <v>32.812350503144607</v>
      </c>
      <c r="P391" s="3">
        <f>VLOOKUP(Table2[[#This Row],[State]],State!A:G,7,FALSE)</f>
        <v>16</v>
      </c>
      <c r="Q391" s="3" t="str">
        <f>VLOOKUP(Table2[[#This Row],[State]],State!A:F,6,FALSE)</f>
        <v>Democratic</v>
      </c>
    </row>
    <row r="392" spans="1:17" ht="17" thickTop="1" thickBot="1" x14ac:dyDescent="0.25">
      <c r="A392" s="8" t="s">
        <v>327</v>
      </c>
      <c r="B392" s="19">
        <v>13007</v>
      </c>
      <c r="C392" s="20" t="s">
        <v>681</v>
      </c>
      <c r="D392" s="13">
        <v>763</v>
      </c>
      <c r="E392" s="13">
        <v>535</v>
      </c>
      <c r="F392" s="6">
        <v>2024</v>
      </c>
      <c r="G392" s="18">
        <f>preds!$D392+preds!$E392</f>
        <v>1298</v>
      </c>
      <c r="H392" s="12">
        <f>ABS(preds!$D392-preds!$E392)</f>
        <v>228</v>
      </c>
      <c r="I392" s="24">
        <f>Table2[[#This Row],[margin]]/Table2[[#This Row],[dem_gop_total]]</f>
        <v>0.17565485362095531</v>
      </c>
      <c r="J392" s="24">
        <f>Table2[[#This Row],[dem_votes]]/Table2[[#This Row],[dem_gop_total]]</f>
        <v>0.58782742681047762</v>
      </c>
      <c r="K392" s="24">
        <f>Table2[[#This Row],[gop_votes]]/Table2[[#This Row],[dem_gop_total]]</f>
        <v>0.41217257318952233</v>
      </c>
      <c r="L392" s="3">
        <v>-84.437989000000002</v>
      </c>
      <c r="M392" s="3">
        <v>31.307753999999999</v>
      </c>
      <c r="N392" s="3">
        <v>-83.579424163521679</v>
      </c>
      <c r="O392" s="3">
        <v>32.812350503144607</v>
      </c>
      <c r="P392" s="3">
        <f>VLOOKUP(Table2[[#This Row],[State]],State!A:G,7,FALSE)</f>
        <v>16</v>
      </c>
      <c r="Q392" s="3" t="str">
        <f>VLOOKUP(Table2[[#This Row],[State]],State!A:F,6,FALSE)</f>
        <v>Democratic</v>
      </c>
    </row>
    <row r="393" spans="1:17" ht="17" thickTop="1" thickBot="1" x14ac:dyDescent="0.25">
      <c r="A393" s="7" t="s">
        <v>327</v>
      </c>
      <c r="B393" s="21">
        <v>13009</v>
      </c>
      <c r="C393" s="22" t="s">
        <v>391</v>
      </c>
      <c r="D393" s="12">
        <v>8739</v>
      </c>
      <c r="E393" s="12">
        <v>8325</v>
      </c>
      <c r="F393" s="6">
        <v>2024</v>
      </c>
      <c r="G393" s="18">
        <f>preds!$D393+preds!$E393</f>
        <v>17064</v>
      </c>
      <c r="H393" s="12">
        <f>ABS(preds!$D393-preds!$E393)</f>
        <v>414</v>
      </c>
      <c r="I393" s="24">
        <f>Table2[[#This Row],[margin]]/Table2[[#This Row],[dem_gop_total]]</f>
        <v>2.4261603375527425E-2</v>
      </c>
      <c r="J393" s="24">
        <f>Table2[[#This Row],[dem_votes]]/Table2[[#This Row],[dem_gop_total]]</f>
        <v>0.5121308016877637</v>
      </c>
      <c r="K393" s="24">
        <f>Table2[[#This Row],[gop_votes]]/Table2[[#This Row],[dem_gop_total]]</f>
        <v>0.4878691983122363</v>
      </c>
      <c r="L393" s="3">
        <v>-83.245659000000003</v>
      </c>
      <c r="M393" s="3">
        <v>33.084848999999998</v>
      </c>
      <c r="N393" s="3">
        <v>-83.579424163521679</v>
      </c>
      <c r="O393" s="3">
        <v>32.812350503144607</v>
      </c>
      <c r="P393" s="3">
        <f>VLOOKUP(Table2[[#This Row],[State]],State!A:G,7,FALSE)</f>
        <v>16</v>
      </c>
      <c r="Q393" s="3" t="str">
        <f>VLOOKUP(Table2[[#This Row],[State]],State!A:F,6,FALSE)</f>
        <v>Democratic</v>
      </c>
    </row>
    <row r="394" spans="1:17" ht="17" thickTop="1" thickBot="1" x14ac:dyDescent="0.25">
      <c r="A394" s="8" t="s">
        <v>327</v>
      </c>
      <c r="B394" s="19">
        <v>13011</v>
      </c>
      <c r="C394" s="20" t="s">
        <v>732</v>
      </c>
      <c r="D394" s="13">
        <v>1086</v>
      </c>
      <c r="E394" s="13">
        <v>8082</v>
      </c>
      <c r="F394" s="6">
        <v>2024</v>
      </c>
      <c r="G394" s="18">
        <f>preds!$D394+preds!$E394</f>
        <v>9168</v>
      </c>
      <c r="H394" s="12">
        <f>ABS(preds!$D394-preds!$E394)</f>
        <v>6996</v>
      </c>
      <c r="I394" s="24">
        <f>Table2[[#This Row],[margin]]/Table2[[#This Row],[dem_gop_total]]</f>
        <v>0.76308900523560208</v>
      </c>
      <c r="J394" s="24">
        <f>Table2[[#This Row],[dem_votes]]/Table2[[#This Row],[dem_gop_total]]</f>
        <v>0.11845549738219895</v>
      </c>
      <c r="K394" s="24">
        <f>Table2[[#This Row],[gop_votes]]/Table2[[#This Row],[dem_gop_total]]</f>
        <v>0.88154450261780104</v>
      </c>
      <c r="L394" s="3">
        <v>-83.506647000000001</v>
      </c>
      <c r="M394" s="3">
        <v>34.351255000000002</v>
      </c>
      <c r="N394" s="3">
        <v>-83.579424163521679</v>
      </c>
      <c r="O394" s="3">
        <v>32.812350503144607</v>
      </c>
      <c r="P394" s="3">
        <f>VLOOKUP(Table2[[#This Row],[State]],State!A:G,7,FALSE)</f>
        <v>16</v>
      </c>
      <c r="Q394" s="3" t="str">
        <f>VLOOKUP(Table2[[#This Row],[State]],State!A:F,6,FALSE)</f>
        <v>Democratic</v>
      </c>
    </row>
    <row r="395" spans="1:17" ht="17" thickTop="1" thickBot="1" x14ac:dyDescent="0.25">
      <c r="A395" s="7" t="s">
        <v>327</v>
      </c>
      <c r="B395" s="21">
        <v>13013</v>
      </c>
      <c r="C395" s="22" t="s">
        <v>733</v>
      </c>
      <c r="D395" s="12">
        <v>9864</v>
      </c>
      <c r="E395" s="12">
        <v>28410</v>
      </c>
      <c r="F395" s="6">
        <v>2024</v>
      </c>
      <c r="G395" s="18">
        <f>preds!$D395+preds!$E395</f>
        <v>38274</v>
      </c>
      <c r="H395" s="12">
        <f>ABS(preds!$D395-preds!$E395)</f>
        <v>18546</v>
      </c>
      <c r="I395" s="24">
        <f>Table2[[#This Row],[margin]]/Table2[[#This Row],[dem_gop_total]]</f>
        <v>0.48455870826148301</v>
      </c>
      <c r="J395" s="24">
        <f>Table2[[#This Row],[dem_votes]]/Table2[[#This Row],[dem_gop_total]]</f>
        <v>0.25772064586925852</v>
      </c>
      <c r="K395" s="24">
        <f>Table2[[#This Row],[gop_votes]]/Table2[[#This Row],[dem_gop_total]]</f>
        <v>0.74227935413074153</v>
      </c>
      <c r="L395" s="3">
        <v>-83.727500000000006</v>
      </c>
      <c r="M395" s="3">
        <v>33.993054000000001</v>
      </c>
      <c r="N395" s="3">
        <v>-83.579424163521679</v>
      </c>
      <c r="O395" s="3">
        <v>32.812350503144607</v>
      </c>
      <c r="P395" s="3">
        <f>VLOOKUP(Table2[[#This Row],[State]],State!A:G,7,FALSE)</f>
        <v>16</v>
      </c>
      <c r="Q395" s="3" t="str">
        <f>VLOOKUP(Table2[[#This Row],[State]],State!A:F,6,FALSE)</f>
        <v>Democratic</v>
      </c>
    </row>
    <row r="396" spans="1:17" ht="17" thickTop="1" thickBot="1" x14ac:dyDescent="0.25">
      <c r="A396" s="8" t="s">
        <v>327</v>
      </c>
      <c r="B396" s="19">
        <v>13015</v>
      </c>
      <c r="C396" s="20" t="s">
        <v>734</v>
      </c>
      <c r="D396" s="13">
        <v>10407</v>
      </c>
      <c r="E396" s="13">
        <v>40489</v>
      </c>
      <c r="F396" s="6">
        <v>2024</v>
      </c>
      <c r="G396" s="18">
        <f>preds!$D396+preds!$E396</f>
        <v>50896</v>
      </c>
      <c r="H396" s="12">
        <f>ABS(preds!$D396-preds!$E396)</f>
        <v>30082</v>
      </c>
      <c r="I396" s="24">
        <f>Table2[[#This Row],[margin]]/Table2[[#This Row],[dem_gop_total]]</f>
        <v>0.59104841244891548</v>
      </c>
      <c r="J396" s="24">
        <f>Table2[[#This Row],[dem_votes]]/Table2[[#This Row],[dem_gop_total]]</f>
        <v>0.20447579377554229</v>
      </c>
      <c r="K396" s="24">
        <f>Table2[[#This Row],[gop_votes]]/Table2[[#This Row],[dem_gop_total]]</f>
        <v>0.79552420622445774</v>
      </c>
      <c r="L396" s="3">
        <v>-84.829121999999998</v>
      </c>
      <c r="M396" s="3">
        <v>34.208434999999902</v>
      </c>
      <c r="N396" s="3">
        <v>-83.579424163521679</v>
      </c>
      <c r="O396" s="3">
        <v>32.812350503144607</v>
      </c>
      <c r="P396" s="3">
        <f>VLOOKUP(Table2[[#This Row],[State]],State!A:G,7,FALSE)</f>
        <v>16</v>
      </c>
      <c r="Q396" s="3" t="str">
        <f>VLOOKUP(Table2[[#This Row],[State]],State!A:F,6,FALSE)</f>
        <v>Democratic</v>
      </c>
    </row>
    <row r="397" spans="1:17" ht="17" thickTop="1" thickBot="1" x14ac:dyDescent="0.25">
      <c r="A397" s="7" t="s">
        <v>327</v>
      </c>
      <c r="B397" s="21">
        <v>13017</v>
      </c>
      <c r="C397" s="22" t="s">
        <v>735</v>
      </c>
      <c r="D397" s="12">
        <v>2292</v>
      </c>
      <c r="E397" s="12">
        <v>3668</v>
      </c>
      <c r="F397" s="6">
        <v>2024</v>
      </c>
      <c r="G397" s="18">
        <f>preds!$D397+preds!$E397</f>
        <v>5960</v>
      </c>
      <c r="H397" s="12">
        <f>ABS(preds!$D397-preds!$E397)</f>
        <v>1376</v>
      </c>
      <c r="I397" s="24">
        <f>Table2[[#This Row],[margin]]/Table2[[#This Row],[dem_gop_total]]</f>
        <v>0.23087248322147652</v>
      </c>
      <c r="J397" s="24">
        <f>Table2[[#This Row],[dem_votes]]/Table2[[#This Row],[dem_gop_total]]</f>
        <v>0.38456375838926177</v>
      </c>
      <c r="K397" s="24">
        <f>Table2[[#This Row],[gop_votes]]/Table2[[#This Row],[dem_gop_total]]</f>
        <v>0.61543624161073829</v>
      </c>
      <c r="L397" s="3">
        <v>-83.248636000000005</v>
      </c>
      <c r="M397" s="3">
        <v>31.727637999999999</v>
      </c>
      <c r="N397" s="3">
        <v>-83.579424163521679</v>
      </c>
      <c r="O397" s="3">
        <v>32.812350503144607</v>
      </c>
      <c r="P397" s="3">
        <f>VLOOKUP(Table2[[#This Row],[State]],State!A:G,7,FALSE)</f>
        <v>16</v>
      </c>
      <c r="Q397" s="3" t="str">
        <f>VLOOKUP(Table2[[#This Row],[State]],State!A:F,6,FALSE)</f>
        <v>Democratic</v>
      </c>
    </row>
    <row r="398" spans="1:17" ht="17" thickTop="1" thickBot="1" x14ac:dyDescent="0.25">
      <c r="A398" s="8" t="s">
        <v>327</v>
      </c>
      <c r="B398" s="19">
        <v>13019</v>
      </c>
      <c r="C398" s="20" t="s">
        <v>736</v>
      </c>
      <c r="D398" s="13">
        <v>1643</v>
      </c>
      <c r="E398" s="13">
        <v>5353</v>
      </c>
      <c r="F398" s="6">
        <v>2024</v>
      </c>
      <c r="G398" s="18">
        <f>preds!$D398+preds!$E398</f>
        <v>6996</v>
      </c>
      <c r="H398" s="12">
        <f>ABS(preds!$D398-preds!$E398)</f>
        <v>3710</v>
      </c>
      <c r="I398" s="24">
        <f>Table2[[#This Row],[margin]]/Table2[[#This Row],[dem_gop_total]]</f>
        <v>0.53030303030303028</v>
      </c>
      <c r="J398" s="24">
        <f>Table2[[#This Row],[dem_votes]]/Table2[[#This Row],[dem_gop_total]]</f>
        <v>0.23484848484848486</v>
      </c>
      <c r="K398" s="24">
        <f>Table2[[#This Row],[gop_votes]]/Table2[[#This Row],[dem_gop_total]]</f>
        <v>0.76515151515151514</v>
      </c>
      <c r="L398" s="3">
        <v>-83.252459000000002</v>
      </c>
      <c r="M398" s="3">
        <v>31.238588</v>
      </c>
      <c r="N398" s="3">
        <v>-83.579424163521679</v>
      </c>
      <c r="O398" s="3">
        <v>32.812350503144607</v>
      </c>
      <c r="P398" s="3">
        <f>VLOOKUP(Table2[[#This Row],[State]],State!A:G,7,FALSE)</f>
        <v>16</v>
      </c>
      <c r="Q398" s="3" t="str">
        <f>VLOOKUP(Table2[[#This Row],[State]],State!A:F,6,FALSE)</f>
        <v>Democratic</v>
      </c>
    </row>
    <row r="399" spans="1:17" ht="17" thickTop="1" thickBot="1" x14ac:dyDescent="0.25">
      <c r="A399" s="7" t="s">
        <v>327</v>
      </c>
      <c r="B399" s="21">
        <v>13021</v>
      </c>
      <c r="C399" s="22" t="s">
        <v>393</v>
      </c>
      <c r="D399" s="12">
        <v>40789</v>
      </c>
      <c r="E399" s="12">
        <v>20490</v>
      </c>
      <c r="F399" s="6">
        <v>2024</v>
      </c>
      <c r="G399" s="18">
        <f>preds!$D399+preds!$E399</f>
        <v>61279</v>
      </c>
      <c r="H399" s="12">
        <f>ABS(preds!$D399-preds!$E399)</f>
        <v>20299</v>
      </c>
      <c r="I399" s="24">
        <f>Table2[[#This Row],[margin]]/Table2[[#This Row],[dem_gop_total]]</f>
        <v>0.33125540560387734</v>
      </c>
      <c r="J399" s="24">
        <f>Table2[[#This Row],[dem_votes]]/Table2[[#This Row],[dem_gop_total]]</f>
        <v>0.66562770280193873</v>
      </c>
      <c r="K399" s="24">
        <f>Table2[[#This Row],[gop_votes]]/Table2[[#This Row],[dem_gop_total]]</f>
        <v>0.33437229719806133</v>
      </c>
      <c r="L399" s="3">
        <v>-83.687184000000002</v>
      </c>
      <c r="M399" s="3">
        <v>32.832048999999998</v>
      </c>
      <c r="N399" s="3">
        <v>-83.579424163521679</v>
      </c>
      <c r="O399" s="3">
        <v>32.812350503144607</v>
      </c>
      <c r="P399" s="3">
        <f>VLOOKUP(Table2[[#This Row],[State]],State!A:G,7,FALSE)</f>
        <v>16</v>
      </c>
      <c r="Q399" s="3" t="str">
        <f>VLOOKUP(Table2[[#This Row],[State]],State!A:F,6,FALSE)</f>
        <v>Democratic</v>
      </c>
    </row>
    <row r="400" spans="1:17" ht="17" thickTop="1" thickBot="1" x14ac:dyDescent="0.25">
      <c r="A400" s="8" t="s">
        <v>327</v>
      </c>
      <c r="B400" s="19">
        <v>13023</v>
      </c>
      <c r="C400" s="20" t="s">
        <v>737</v>
      </c>
      <c r="D400" s="13">
        <v>1364</v>
      </c>
      <c r="E400" s="13">
        <v>3764</v>
      </c>
      <c r="F400" s="6">
        <v>2024</v>
      </c>
      <c r="G400" s="18">
        <f>preds!$D400+preds!$E400</f>
        <v>5128</v>
      </c>
      <c r="H400" s="12">
        <f>ABS(preds!$D400-preds!$E400)</f>
        <v>2400</v>
      </c>
      <c r="I400" s="24">
        <f>Table2[[#This Row],[margin]]/Table2[[#This Row],[dem_gop_total]]</f>
        <v>0.46801872074882994</v>
      </c>
      <c r="J400" s="24">
        <f>Table2[[#This Row],[dem_votes]]/Table2[[#This Row],[dem_gop_total]]</f>
        <v>0.265990639625585</v>
      </c>
      <c r="K400" s="24">
        <f>Table2[[#This Row],[gop_votes]]/Table2[[#This Row],[dem_gop_total]]</f>
        <v>0.734009360374415</v>
      </c>
      <c r="L400" s="3">
        <v>-83.332139999999995</v>
      </c>
      <c r="M400" s="3">
        <v>32.401367999999998</v>
      </c>
      <c r="N400" s="3">
        <v>-83.579424163521679</v>
      </c>
      <c r="O400" s="3">
        <v>32.812350503144607</v>
      </c>
      <c r="P400" s="3">
        <f>VLOOKUP(Table2[[#This Row],[State]],State!A:G,7,FALSE)</f>
        <v>16</v>
      </c>
      <c r="Q400" s="3" t="str">
        <f>VLOOKUP(Table2[[#This Row],[State]],State!A:F,6,FALSE)</f>
        <v>Democratic</v>
      </c>
    </row>
    <row r="401" spans="1:17" ht="17" thickTop="1" thickBot="1" x14ac:dyDescent="0.25">
      <c r="A401" s="7" t="s">
        <v>327</v>
      </c>
      <c r="B401" s="21">
        <v>13025</v>
      </c>
      <c r="C401" s="22" t="s">
        <v>738</v>
      </c>
      <c r="D401" s="12">
        <v>1046</v>
      </c>
      <c r="E401" s="12">
        <v>6738</v>
      </c>
      <c r="F401" s="6">
        <v>2024</v>
      </c>
      <c r="G401" s="18">
        <f>preds!$D401+preds!$E401</f>
        <v>7784</v>
      </c>
      <c r="H401" s="12">
        <f>ABS(preds!$D401-preds!$E401)</f>
        <v>5692</v>
      </c>
      <c r="I401" s="24">
        <f>Table2[[#This Row],[margin]]/Table2[[#This Row],[dem_gop_total]]</f>
        <v>0.73124357656731753</v>
      </c>
      <c r="J401" s="24">
        <f>Table2[[#This Row],[dem_votes]]/Table2[[#This Row],[dem_gop_total]]</f>
        <v>0.13437821171634121</v>
      </c>
      <c r="K401" s="24">
        <f>Table2[[#This Row],[gop_votes]]/Table2[[#This Row],[dem_gop_total]]</f>
        <v>0.86562178828365877</v>
      </c>
      <c r="L401" s="3">
        <v>-81.969969999999904</v>
      </c>
      <c r="M401" s="3">
        <v>31.216647999999999</v>
      </c>
      <c r="N401" s="3">
        <v>-83.579424163521679</v>
      </c>
      <c r="O401" s="3">
        <v>32.812350503144607</v>
      </c>
      <c r="P401" s="3">
        <f>VLOOKUP(Table2[[#This Row],[State]],State!A:G,7,FALSE)</f>
        <v>16</v>
      </c>
      <c r="Q401" s="3" t="str">
        <f>VLOOKUP(Table2[[#This Row],[State]],State!A:F,6,FALSE)</f>
        <v>Democratic</v>
      </c>
    </row>
    <row r="402" spans="1:17" ht="17" thickTop="1" thickBot="1" x14ac:dyDescent="0.25">
      <c r="A402" s="8" t="s">
        <v>327</v>
      </c>
      <c r="B402" s="19">
        <v>13027</v>
      </c>
      <c r="C402" s="20" t="s">
        <v>739</v>
      </c>
      <c r="D402" s="13">
        <v>2463</v>
      </c>
      <c r="E402" s="13">
        <v>3698</v>
      </c>
      <c r="F402" s="6">
        <v>2024</v>
      </c>
      <c r="G402" s="18">
        <f>preds!$D402+preds!$E402</f>
        <v>6161</v>
      </c>
      <c r="H402" s="12">
        <f>ABS(preds!$D402-preds!$E402)</f>
        <v>1235</v>
      </c>
      <c r="I402" s="24">
        <f>Table2[[#This Row],[margin]]/Table2[[#This Row],[dem_gop_total]]</f>
        <v>0.20045447167667588</v>
      </c>
      <c r="J402" s="24">
        <f>Table2[[#This Row],[dem_votes]]/Table2[[#This Row],[dem_gop_total]]</f>
        <v>0.39977276416166208</v>
      </c>
      <c r="K402" s="24">
        <f>Table2[[#This Row],[gop_votes]]/Table2[[#This Row],[dem_gop_total]]</f>
        <v>0.60022723583833792</v>
      </c>
      <c r="L402" s="3">
        <v>-83.540090000000006</v>
      </c>
      <c r="M402" s="3">
        <v>30.842082000000001</v>
      </c>
      <c r="N402" s="3">
        <v>-83.579424163521679</v>
      </c>
      <c r="O402" s="3">
        <v>32.812350503144607</v>
      </c>
      <c r="P402" s="3">
        <f>VLOOKUP(Table2[[#This Row],[State]],State!A:G,7,FALSE)</f>
        <v>16</v>
      </c>
      <c r="Q402" s="3" t="str">
        <f>VLOOKUP(Table2[[#This Row],[State]],State!A:F,6,FALSE)</f>
        <v>Democratic</v>
      </c>
    </row>
    <row r="403" spans="1:17" ht="17" thickTop="1" thickBot="1" x14ac:dyDescent="0.25">
      <c r="A403" s="7" t="s">
        <v>327</v>
      </c>
      <c r="B403" s="21">
        <v>13029</v>
      </c>
      <c r="C403" s="22" t="s">
        <v>740</v>
      </c>
      <c r="D403" s="12">
        <v>7162</v>
      </c>
      <c r="E403" s="12">
        <v>15248</v>
      </c>
      <c r="F403" s="6">
        <v>2024</v>
      </c>
      <c r="G403" s="18">
        <f>preds!$D403+preds!$E403</f>
        <v>22410</v>
      </c>
      <c r="H403" s="12">
        <f>ABS(preds!$D403-preds!$E403)</f>
        <v>8086</v>
      </c>
      <c r="I403" s="24">
        <f>Table2[[#This Row],[margin]]/Table2[[#This Row],[dem_gop_total]]</f>
        <v>0.36082106202588132</v>
      </c>
      <c r="J403" s="24">
        <f>Table2[[#This Row],[dem_votes]]/Table2[[#This Row],[dem_gop_total]]</f>
        <v>0.31958946898705937</v>
      </c>
      <c r="K403" s="24">
        <f>Table2[[#This Row],[gop_votes]]/Table2[[#This Row],[dem_gop_total]]</f>
        <v>0.68041053101294069</v>
      </c>
      <c r="L403" s="3">
        <v>-81.375953999999993</v>
      </c>
      <c r="M403" s="3">
        <v>31.979537000000001</v>
      </c>
      <c r="N403" s="3">
        <v>-83.579424163521679</v>
      </c>
      <c r="O403" s="3">
        <v>32.812350503144607</v>
      </c>
      <c r="P403" s="3">
        <f>VLOOKUP(Table2[[#This Row],[State]],State!A:G,7,FALSE)</f>
        <v>16</v>
      </c>
      <c r="Q403" s="3" t="str">
        <f>VLOOKUP(Table2[[#This Row],[State]],State!A:F,6,FALSE)</f>
        <v>Democratic</v>
      </c>
    </row>
    <row r="404" spans="1:17" ht="17" thickTop="1" thickBot="1" x14ac:dyDescent="0.25">
      <c r="A404" s="8" t="s">
        <v>327</v>
      </c>
      <c r="B404" s="19">
        <v>13031</v>
      </c>
      <c r="C404" s="20" t="s">
        <v>741</v>
      </c>
      <c r="D404" s="13">
        <v>11338</v>
      </c>
      <c r="E404" s="13">
        <v>17504</v>
      </c>
      <c r="F404" s="6">
        <v>2024</v>
      </c>
      <c r="G404" s="18">
        <f>preds!$D404+preds!$E404</f>
        <v>28842</v>
      </c>
      <c r="H404" s="12">
        <f>ABS(preds!$D404-preds!$E404)</f>
        <v>6166</v>
      </c>
      <c r="I404" s="24">
        <f>Table2[[#This Row],[margin]]/Table2[[#This Row],[dem_gop_total]]</f>
        <v>0.21378545177172179</v>
      </c>
      <c r="J404" s="24">
        <f>Table2[[#This Row],[dem_votes]]/Table2[[#This Row],[dem_gop_total]]</f>
        <v>0.39310727411413909</v>
      </c>
      <c r="K404" s="24">
        <f>Table2[[#This Row],[gop_votes]]/Table2[[#This Row],[dem_gop_total]]</f>
        <v>0.60689272588586085</v>
      </c>
      <c r="L404" s="3">
        <v>-81.762419999999906</v>
      </c>
      <c r="M404" s="3">
        <v>32.417701999999998</v>
      </c>
      <c r="N404" s="3">
        <v>-83.579424163521679</v>
      </c>
      <c r="O404" s="3">
        <v>32.812350503144607</v>
      </c>
      <c r="P404" s="3">
        <f>VLOOKUP(Table2[[#This Row],[State]],State!A:G,7,FALSE)</f>
        <v>16</v>
      </c>
      <c r="Q404" s="3" t="str">
        <f>VLOOKUP(Table2[[#This Row],[State]],State!A:F,6,FALSE)</f>
        <v>Democratic</v>
      </c>
    </row>
    <row r="405" spans="1:17" ht="17" thickTop="1" thickBot="1" x14ac:dyDescent="0.25">
      <c r="A405" s="7" t="s">
        <v>327</v>
      </c>
      <c r="B405" s="21">
        <v>13033</v>
      </c>
      <c r="C405" s="22" t="s">
        <v>742</v>
      </c>
      <c r="D405" s="12">
        <v>5028</v>
      </c>
      <c r="E405" s="12">
        <v>4724</v>
      </c>
      <c r="F405" s="6">
        <v>2024</v>
      </c>
      <c r="G405" s="18">
        <f>preds!$D405+preds!$E405</f>
        <v>9752</v>
      </c>
      <c r="H405" s="12">
        <f>ABS(preds!$D405-preds!$E405)</f>
        <v>304</v>
      </c>
      <c r="I405" s="24">
        <f>Table2[[#This Row],[margin]]/Table2[[#This Row],[dem_gop_total]]</f>
        <v>3.1173092698933553E-2</v>
      </c>
      <c r="J405" s="24">
        <f>Table2[[#This Row],[dem_votes]]/Table2[[#This Row],[dem_gop_total]]</f>
        <v>0.51558654634946677</v>
      </c>
      <c r="K405" s="24">
        <f>Table2[[#This Row],[gop_votes]]/Table2[[#This Row],[dem_gop_total]]</f>
        <v>0.48441345365053323</v>
      </c>
      <c r="L405" s="3">
        <v>-81.998446999999999</v>
      </c>
      <c r="M405" s="3">
        <v>33.101987000000001</v>
      </c>
      <c r="N405" s="3">
        <v>-83.579424163521679</v>
      </c>
      <c r="O405" s="3">
        <v>32.812350503144607</v>
      </c>
      <c r="P405" s="3">
        <f>VLOOKUP(Table2[[#This Row],[State]],State!A:G,7,FALSE)</f>
        <v>16</v>
      </c>
      <c r="Q405" s="3" t="str">
        <f>VLOOKUP(Table2[[#This Row],[State]],State!A:F,6,FALSE)</f>
        <v>Democratic</v>
      </c>
    </row>
    <row r="406" spans="1:17" ht="17" thickTop="1" thickBot="1" x14ac:dyDescent="0.25">
      <c r="A406" s="8" t="s">
        <v>327</v>
      </c>
      <c r="B406" s="19">
        <v>13035</v>
      </c>
      <c r="C406" s="20" t="s">
        <v>743</v>
      </c>
      <c r="D406" s="13">
        <v>2862</v>
      </c>
      <c r="E406" s="13">
        <v>8367</v>
      </c>
      <c r="F406" s="6">
        <v>2024</v>
      </c>
      <c r="G406" s="18">
        <f>preds!$D406+preds!$E406</f>
        <v>11229</v>
      </c>
      <c r="H406" s="12">
        <f>ABS(preds!$D406-preds!$E406)</f>
        <v>5505</v>
      </c>
      <c r="I406" s="24">
        <f>Table2[[#This Row],[margin]]/Table2[[#This Row],[dem_gop_total]]</f>
        <v>0.49024846379909165</v>
      </c>
      <c r="J406" s="24">
        <f>Table2[[#This Row],[dem_votes]]/Table2[[#This Row],[dem_gop_total]]</f>
        <v>0.2548757681004542</v>
      </c>
      <c r="K406" s="24">
        <f>Table2[[#This Row],[gop_votes]]/Table2[[#This Row],[dem_gop_total]]</f>
        <v>0.7451242318995458</v>
      </c>
      <c r="L406" s="3">
        <v>-83.970001999999994</v>
      </c>
      <c r="M406" s="3">
        <v>33.296101999999998</v>
      </c>
      <c r="N406" s="3">
        <v>-83.579424163521679</v>
      </c>
      <c r="O406" s="3">
        <v>32.812350503144607</v>
      </c>
      <c r="P406" s="3">
        <f>VLOOKUP(Table2[[#This Row],[State]],State!A:G,7,FALSE)</f>
        <v>16</v>
      </c>
      <c r="Q406" s="3" t="str">
        <f>VLOOKUP(Table2[[#This Row],[State]],State!A:F,6,FALSE)</f>
        <v>Democratic</v>
      </c>
    </row>
    <row r="407" spans="1:17" ht="17" thickTop="1" thickBot="1" x14ac:dyDescent="0.25">
      <c r="A407" s="7" t="s">
        <v>327</v>
      </c>
      <c r="B407" s="21">
        <v>13037</v>
      </c>
      <c r="C407" s="22" t="s">
        <v>397</v>
      </c>
      <c r="D407" s="12">
        <v>1151</v>
      </c>
      <c r="E407" s="12">
        <v>619</v>
      </c>
      <c r="F407" s="6">
        <v>2024</v>
      </c>
      <c r="G407" s="18">
        <f>preds!$D407+preds!$E407</f>
        <v>1770</v>
      </c>
      <c r="H407" s="12">
        <f>ABS(preds!$D407-preds!$E407)</f>
        <v>532</v>
      </c>
      <c r="I407" s="24">
        <f>Table2[[#This Row],[margin]]/Table2[[#This Row],[dem_gop_total]]</f>
        <v>0.30056497175141245</v>
      </c>
      <c r="J407" s="24">
        <f>Table2[[#This Row],[dem_votes]]/Table2[[#This Row],[dem_gop_total]]</f>
        <v>0.65028248587570625</v>
      </c>
      <c r="K407" s="24">
        <f>Table2[[#This Row],[gop_votes]]/Table2[[#This Row],[dem_gop_total]]</f>
        <v>0.3497175141242938</v>
      </c>
      <c r="L407" s="3">
        <v>-84.668444999999906</v>
      </c>
      <c r="M407" s="3">
        <v>31.527411999999899</v>
      </c>
      <c r="N407" s="3">
        <v>-83.579424163521679</v>
      </c>
      <c r="O407" s="3">
        <v>32.812350503144607</v>
      </c>
      <c r="P407" s="3">
        <f>VLOOKUP(Table2[[#This Row],[State]],State!A:G,7,FALSE)</f>
        <v>16</v>
      </c>
      <c r="Q407" s="3" t="str">
        <f>VLOOKUP(Table2[[#This Row],[State]],State!A:F,6,FALSE)</f>
        <v>Democratic</v>
      </c>
    </row>
    <row r="408" spans="1:17" ht="17" thickTop="1" thickBot="1" x14ac:dyDescent="0.25">
      <c r="A408" s="8" t="s">
        <v>327</v>
      </c>
      <c r="B408" s="19">
        <v>13039</v>
      </c>
      <c r="C408" s="20" t="s">
        <v>744</v>
      </c>
      <c r="D408" s="13">
        <v>8588</v>
      </c>
      <c r="E408" s="13">
        <v>15664</v>
      </c>
      <c r="F408" s="6">
        <v>2024</v>
      </c>
      <c r="G408" s="18">
        <f>preds!$D408+preds!$E408</f>
        <v>24252</v>
      </c>
      <c r="H408" s="12">
        <f>ABS(preds!$D408-preds!$E408)</f>
        <v>7076</v>
      </c>
      <c r="I408" s="24">
        <f>Table2[[#This Row],[margin]]/Table2[[#This Row],[dem_gop_total]]</f>
        <v>0.29176975094837537</v>
      </c>
      <c r="J408" s="24">
        <f>Table2[[#This Row],[dem_votes]]/Table2[[#This Row],[dem_gop_total]]</f>
        <v>0.35411512452581229</v>
      </c>
      <c r="K408" s="24">
        <f>Table2[[#This Row],[gop_votes]]/Table2[[#This Row],[dem_gop_total]]</f>
        <v>0.64588487547418771</v>
      </c>
      <c r="L408" s="3">
        <v>-81.635079000000005</v>
      </c>
      <c r="M408" s="3">
        <v>30.814164999999999</v>
      </c>
      <c r="N408" s="3">
        <v>-83.579424163521679</v>
      </c>
      <c r="O408" s="3">
        <v>32.812350503144607</v>
      </c>
      <c r="P408" s="3">
        <f>VLOOKUP(Table2[[#This Row],[State]],State!A:G,7,FALSE)</f>
        <v>16</v>
      </c>
      <c r="Q408" s="3" t="str">
        <f>VLOOKUP(Table2[[#This Row],[State]],State!A:F,6,FALSE)</f>
        <v>Democratic</v>
      </c>
    </row>
    <row r="409" spans="1:17" ht="17" thickTop="1" thickBot="1" x14ac:dyDescent="0.25">
      <c r="A409" s="7" t="s">
        <v>327</v>
      </c>
      <c r="B409" s="21">
        <v>13043</v>
      </c>
      <c r="C409" s="22" t="s">
        <v>745</v>
      </c>
      <c r="D409" s="12">
        <v>1110</v>
      </c>
      <c r="E409" s="12">
        <v>2720</v>
      </c>
      <c r="F409" s="6">
        <v>2024</v>
      </c>
      <c r="G409" s="18">
        <f>preds!$D409+preds!$E409</f>
        <v>3830</v>
      </c>
      <c r="H409" s="12">
        <f>ABS(preds!$D409-preds!$E409)</f>
        <v>1610</v>
      </c>
      <c r="I409" s="24">
        <f>Table2[[#This Row],[margin]]/Table2[[#This Row],[dem_gop_total]]</f>
        <v>0.42036553524804177</v>
      </c>
      <c r="J409" s="24">
        <f>Table2[[#This Row],[dem_votes]]/Table2[[#This Row],[dem_gop_total]]</f>
        <v>0.28981723237597912</v>
      </c>
      <c r="K409" s="24">
        <f>Table2[[#This Row],[gop_votes]]/Table2[[#This Row],[dem_gop_total]]</f>
        <v>0.71018276762402088</v>
      </c>
      <c r="L409" s="3">
        <v>-82.062304999999995</v>
      </c>
      <c r="M409" s="3">
        <v>32.399861000000001</v>
      </c>
      <c r="N409" s="3">
        <v>-83.579424163521679</v>
      </c>
      <c r="O409" s="3">
        <v>32.812350503144607</v>
      </c>
      <c r="P409" s="3">
        <f>VLOOKUP(Table2[[#This Row],[State]],State!A:G,7,FALSE)</f>
        <v>16</v>
      </c>
      <c r="Q409" s="3" t="str">
        <f>VLOOKUP(Table2[[#This Row],[State]],State!A:F,6,FALSE)</f>
        <v>Democratic</v>
      </c>
    </row>
    <row r="410" spans="1:17" ht="17" thickTop="1" thickBot="1" x14ac:dyDescent="0.25">
      <c r="A410" s="8" t="s">
        <v>327</v>
      </c>
      <c r="B410" s="19">
        <v>13045</v>
      </c>
      <c r="C410" s="20" t="s">
        <v>507</v>
      </c>
      <c r="D410" s="13">
        <v>14575</v>
      </c>
      <c r="E410" s="13">
        <v>37887</v>
      </c>
      <c r="F410" s="6">
        <v>2024</v>
      </c>
      <c r="G410" s="18">
        <f>preds!$D410+preds!$E410</f>
        <v>52462</v>
      </c>
      <c r="H410" s="12">
        <f>ABS(preds!$D410-preds!$E410)</f>
        <v>23312</v>
      </c>
      <c r="I410" s="24">
        <f>Table2[[#This Row],[margin]]/Table2[[#This Row],[dem_gop_total]]</f>
        <v>0.44435972704052457</v>
      </c>
      <c r="J410" s="24">
        <f>Table2[[#This Row],[dem_votes]]/Table2[[#This Row],[dem_gop_total]]</f>
        <v>0.27782013647973769</v>
      </c>
      <c r="K410" s="24">
        <f>Table2[[#This Row],[gop_votes]]/Table2[[#This Row],[dem_gop_total]]</f>
        <v>0.72217986352026231</v>
      </c>
      <c r="L410" s="3">
        <v>-85.044673000000003</v>
      </c>
      <c r="M410" s="3">
        <v>33.622192999999903</v>
      </c>
      <c r="N410" s="3">
        <v>-83.579424163521679</v>
      </c>
      <c r="O410" s="3">
        <v>32.812350503144607</v>
      </c>
      <c r="P410" s="3">
        <f>VLOOKUP(Table2[[#This Row],[State]],State!A:G,7,FALSE)</f>
        <v>16</v>
      </c>
      <c r="Q410" s="3" t="str">
        <f>VLOOKUP(Table2[[#This Row],[State]],State!A:F,6,FALSE)</f>
        <v>Democratic</v>
      </c>
    </row>
    <row r="411" spans="1:17" ht="17" thickTop="1" thickBot="1" x14ac:dyDescent="0.25">
      <c r="A411" s="7" t="s">
        <v>327</v>
      </c>
      <c r="B411" s="21">
        <v>13047</v>
      </c>
      <c r="C411" s="22" t="s">
        <v>746</v>
      </c>
      <c r="D411" s="12">
        <v>5949</v>
      </c>
      <c r="E411" s="12">
        <v>25081</v>
      </c>
      <c r="F411" s="6">
        <v>2024</v>
      </c>
      <c r="G411" s="18">
        <f>preds!$D411+preds!$E411</f>
        <v>31030</v>
      </c>
      <c r="H411" s="12">
        <f>ABS(preds!$D411-preds!$E411)</f>
        <v>19132</v>
      </c>
      <c r="I411" s="24">
        <f>Table2[[#This Row],[margin]]/Table2[[#This Row],[dem_gop_total]]</f>
        <v>0.61656461488881731</v>
      </c>
      <c r="J411" s="24">
        <f>Table2[[#This Row],[dem_votes]]/Table2[[#This Row],[dem_gop_total]]</f>
        <v>0.19171769255559137</v>
      </c>
      <c r="K411" s="24">
        <f>Table2[[#This Row],[gop_votes]]/Table2[[#This Row],[dem_gop_total]]</f>
        <v>0.80828230744440865</v>
      </c>
      <c r="L411" s="3">
        <v>-85.172820000000002</v>
      </c>
      <c r="M411" s="3">
        <v>34.927795000000003</v>
      </c>
      <c r="N411" s="3">
        <v>-83.579424163521679</v>
      </c>
      <c r="O411" s="3">
        <v>32.812350503144607</v>
      </c>
      <c r="P411" s="3">
        <f>VLOOKUP(Table2[[#This Row],[State]],State!A:G,7,FALSE)</f>
        <v>16</v>
      </c>
      <c r="Q411" s="3" t="str">
        <f>VLOOKUP(Table2[[#This Row],[State]],State!A:F,6,FALSE)</f>
        <v>Democratic</v>
      </c>
    </row>
    <row r="412" spans="1:17" ht="17" thickTop="1" thickBot="1" x14ac:dyDescent="0.25">
      <c r="A412" s="8" t="s">
        <v>327</v>
      </c>
      <c r="B412" s="19">
        <v>13049</v>
      </c>
      <c r="C412" s="20" t="s">
        <v>747</v>
      </c>
      <c r="D412" s="13">
        <v>1068</v>
      </c>
      <c r="E412" s="13">
        <v>3146</v>
      </c>
      <c r="F412" s="6">
        <v>2024</v>
      </c>
      <c r="G412" s="18">
        <f>preds!$D412+preds!$E412</f>
        <v>4214</v>
      </c>
      <c r="H412" s="12">
        <f>ABS(preds!$D412-preds!$E412)</f>
        <v>2078</v>
      </c>
      <c r="I412" s="24">
        <f>Table2[[#This Row],[margin]]/Table2[[#This Row],[dem_gop_total]]</f>
        <v>0.49311817750355957</v>
      </c>
      <c r="J412" s="24">
        <f>Table2[[#This Row],[dem_votes]]/Table2[[#This Row],[dem_gop_total]]</f>
        <v>0.25344091124822021</v>
      </c>
      <c r="K412" s="24">
        <f>Table2[[#This Row],[gop_votes]]/Table2[[#This Row],[dem_gop_total]]</f>
        <v>0.74655908875177979</v>
      </c>
      <c r="L412" s="3">
        <v>-82.023032999999998</v>
      </c>
      <c r="M412" s="3">
        <v>30.780002</v>
      </c>
      <c r="N412" s="3">
        <v>-83.579424163521679</v>
      </c>
      <c r="O412" s="3">
        <v>32.812350503144607</v>
      </c>
      <c r="P412" s="3">
        <f>VLOOKUP(Table2[[#This Row],[State]],State!A:G,7,FALSE)</f>
        <v>16</v>
      </c>
      <c r="Q412" s="3" t="str">
        <f>VLOOKUP(Table2[[#This Row],[State]],State!A:F,6,FALSE)</f>
        <v>Democratic</v>
      </c>
    </row>
    <row r="413" spans="1:17" ht="17" thickTop="1" thickBot="1" x14ac:dyDescent="0.25">
      <c r="A413" s="7" t="s">
        <v>327</v>
      </c>
      <c r="B413" s="21">
        <v>13051</v>
      </c>
      <c r="C413" s="22" t="s">
        <v>748</v>
      </c>
      <c r="D413" s="12">
        <v>75115</v>
      </c>
      <c r="E413" s="12">
        <v>46668</v>
      </c>
      <c r="F413" s="6">
        <v>2024</v>
      </c>
      <c r="G413" s="18">
        <f>preds!$D413+preds!$E413</f>
        <v>121783</v>
      </c>
      <c r="H413" s="12">
        <f>ABS(preds!$D413-preds!$E413)</f>
        <v>28447</v>
      </c>
      <c r="I413" s="24">
        <f>Table2[[#This Row],[margin]]/Table2[[#This Row],[dem_gop_total]]</f>
        <v>0.23358761075026893</v>
      </c>
      <c r="J413" s="24">
        <f>Table2[[#This Row],[dem_votes]]/Table2[[#This Row],[dem_gop_total]]</f>
        <v>0.61679380537513451</v>
      </c>
      <c r="K413" s="24">
        <f>Table2[[#This Row],[gop_votes]]/Table2[[#This Row],[dem_gop_total]]</f>
        <v>0.38320619462486555</v>
      </c>
      <c r="L413" s="3">
        <v>-81.126448999999994</v>
      </c>
      <c r="M413" s="3">
        <v>32.036008000000002</v>
      </c>
      <c r="N413" s="3">
        <v>-83.579424163521679</v>
      </c>
      <c r="O413" s="3">
        <v>32.812350503144607</v>
      </c>
      <c r="P413" s="3">
        <f>VLOOKUP(Table2[[#This Row],[State]],State!A:G,7,FALSE)</f>
        <v>16</v>
      </c>
      <c r="Q413" s="3" t="str">
        <f>VLOOKUP(Table2[[#This Row],[State]],State!A:F,6,FALSE)</f>
        <v>Democratic</v>
      </c>
    </row>
    <row r="414" spans="1:17" ht="17" thickTop="1" thickBot="1" x14ac:dyDescent="0.25">
      <c r="A414" s="8" t="s">
        <v>327</v>
      </c>
      <c r="B414" s="19">
        <v>13053</v>
      </c>
      <c r="C414" s="20" t="s">
        <v>749</v>
      </c>
      <c r="D414" s="13">
        <v>629</v>
      </c>
      <c r="E414" s="13">
        <v>813</v>
      </c>
      <c r="F414" s="6">
        <v>2024</v>
      </c>
      <c r="G414" s="18">
        <f>preds!$D414+preds!$E414</f>
        <v>1442</v>
      </c>
      <c r="H414" s="12">
        <f>ABS(preds!$D414-preds!$E414)</f>
        <v>184</v>
      </c>
      <c r="I414" s="24">
        <f>Table2[[#This Row],[margin]]/Table2[[#This Row],[dem_gop_total]]</f>
        <v>0.1276005547850208</v>
      </c>
      <c r="J414" s="24">
        <f>Table2[[#This Row],[dem_votes]]/Table2[[#This Row],[dem_gop_total]]</f>
        <v>0.43619972260748957</v>
      </c>
      <c r="K414" s="24">
        <f>Table2[[#This Row],[gop_votes]]/Table2[[#This Row],[dem_gop_total]]</f>
        <v>0.56380027739251037</v>
      </c>
      <c r="L414" s="3">
        <v>-84.899253999999999</v>
      </c>
      <c r="M414" s="3">
        <v>32.344231000000001</v>
      </c>
      <c r="N414" s="3">
        <v>-83.579424163521679</v>
      </c>
      <c r="O414" s="3">
        <v>32.812350503144607</v>
      </c>
      <c r="P414" s="3">
        <f>VLOOKUP(Table2[[#This Row],[State]],State!A:G,7,FALSE)</f>
        <v>16</v>
      </c>
      <c r="Q414" s="3" t="str">
        <f>VLOOKUP(Table2[[#This Row],[State]],State!A:F,6,FALSE)</f>
        <v>Democratic</v>
      </c>
    </row>
    <row r="415" spans="1:17" ht="17" thickTop="1" thickBot="1" x14ac:dyDescent="0.25">
      <c r="A415" s="7" t="s">
        <v>327</v>
      </c>
      <c r="B415" s="21">
        <v>13055</v>
      </c>
      <c r="C415" s="22" t="s">
        <v>750</v>
      </c>
      <c r="D415" s="12">
        <v>2470</v>
      </c>
      <c r="E415" s="12">
        <v>7501</v>
      </c>
      <c r="F415" s="6">
        <v>2024</v>
      </c>
      <c r="G415" s="18">
        <f>preds!$D415+preds!$E415</f>
        <v>9971</v>
      </c>
      <c r="H415" s="12">
        <f>ABS(preds!$D415-preds!$E415)</f>
        <v>5031</v>
      </c>
      <c r="I415" s="24">
        <f>Table2[[#This Row],[margin]]/Table2[[#This Row],[dem_gop_total]]</f>
        <v>0.50456323337679265</v>
      </c>
      <c r="J415" s="24">
        <f>Table2[[#This Row],[dem_votes]]/Table2[[#This Row],[dem_gop_total]]</f>
        <v>0.24771838331160365</v>
      </c>
      <c r="K415" s="24">
        <f>Table2[[#This Row],[gop_votes]]/Table2[[#This Row],[dem_gop_total]]</f>
        <v>0.75228161668839633</v>
      </c>
      <c r="L415" s="3">
        <v>-85.344166999999999</v>
      </c>
      <c r="M415" s="3">
        <v>34.495508999999998</v>
      </c>
      <c r="N415" s="3">
        <v>-83.579424163521679</v>
      </c>
      <c r="O415" s="3">
        <v>32.812350503144607</v>
      </c>
      <c r="P415" s="3">
        <f>VLOOKUP(Table2[[#This Row],[State]],State!A:G,7,FALSE)</f>
        <v>16</v>
      </c>
      <c r="Q415" s="3" t="str">
        <f>VLOOKUP(Table2[[#This Row],[State]],State!A:F,6,FALSE)</f>
        <v>Democratic</v>
      </c>
    </row>
    <row r="416" spans="1:17" ht="17" thickTop="1" thickBot="1" x14ac:dyDescent="0.25">
      <c r="A416" s="8" t="s">
        <v>327</v>
      </c>
      <c r="B416" s="19">
        <v>13057</v>
      </c>
      <c r="C416" s="20" t="s">
        <v>399</v>
      </c>
      <c r="D416" s="13">
        <v>47363</v>
      </c>
      <c r="E416" s="13">
        <v>108721</v>
      </c>
      <c r="F416" s="6">
        <v>2024</v>
      </c>
      <c r="G416" s="18">
        <f>preds!$D416+preds!$E416</f>
        <v>156084</v>
      </c>
      <c r="H416" s="12">
        <f>ABS(preds!$D416-preds!$E416)</f>
        <v>61358</v>
      </c>
      <c r="I416" s="24">
        <f>Table2[[#This Row],[margin]]/Table2[[#This Row],[dem_gop_total]]</f>
        <v>0.3931088388303734</v>
      </c>
      <c r="J416" s="24">
        <f>Table2[[#This Row],[dem_votes]]/Table2[[#This Row],[dem_gop_total]]</f>
        <v>0.3034455805848133</v>
      </c>
      <c r="K416" s="24">
        <f>Table2[[#This Row],[gop_votes]]/Table2[[#This Row],[dem_gop_total]]</f>
        <v>0.6965544194151867</v>
      </c>
      <c r="L416" s="3">
        <v>-84.496594999999999</v>
      </c>
      <c r="M416" s="3">
        <v>34.169606000000002</v>
      </c>
      <c r="N416" s="3">
        <v>-83.579424163521679</v>
      </c>
      <c r="O416" s="3">
        <v>32.812350503144607</v>
      </c>
      <c r="P416" s="3">
        <f>VLOOKUP(Table2[[#This Row],[State]],State!A:G,7,FALSE)</f>
        <v>16</v>
      </c>
      <c r="Q416" s="3" t="str">
        <f>VLOOKUP(Table2[[#This Row],[State]],State!A:F,6,FALSE)</f>
        <v>Democratic</v>
      </c>
    </row>
    <row r="417" spans="1:17" ht="17" thickTop="1" thickBot="1" x14ac:dyDescent="0.25">
      <c r="A417" s="7" t="s">
        <v>327</v>
      </c>
      <c r="B417" s="21">
        <v>13059</v>
      </c>
      <c r="C417" s="22" t="s">
        <v>402</v>
      </c>
      <c r="D417" s="12">
        <v>36292</v>
      </c>
      <c r="E417" s="12">
        <v>13683</v>
      </c>
      <c r="F417" s="6">
        <v>2024</v>
      </c>
      <c r="G417" s="18">
        <f>preds!$D417+preds!$E417</f>
        <v>49975</v>
      </c>
      <c r="H417" s="12">
        <f>ABS(preds!$D417-preds!$E417)</f>
        <v>22609</v>
      </c>
      <c r="I417" s="24">
        <f>Table2[[#This Row],[margin]]/Table2[[#This Row],[dem_gop_total]]</f>
        <v>0.45240620310155077</v>
      </c>
      <c r="J417" s="24">
        <f>Table2[[#This Row],[dem_votes]]/Table2[[#This Row],[dem_gop_total]]</f>
        <v>0.72620310155077539</v>
      </c>
      <c r="K417" s="24">
        <f>Table2[[#This Row],[gop_votes]]/Table2[[#This Row],[dem_gop_total]]</f>
        <v>0.27379689844922461</v>
      </c>
      <c r="L417" s="3">
        <v>-83.380863000000005</v>
      </c>
      <c r="M417" s="3">
        <v>33.950406000000001</v>
      </c>
      <c r="N417" s="3">
        <v>-83.579424163521679</v>
      </c>
      <c r="O417" s="3">
        <v>32.812350503144607</v>
      </c>
      <c r="P417" s="3">
        <f>VLOOKUP(Table2[[#This Row],[State]],State!A:G,7,FALSE)</f>
        <v>16</v>
      </c>
      <c r="Q417" s="3" t="str">
        <f>VLOOKUP(Table2[[#This Row],[State]],State!A:F,6,FALSE)</f>
        <v>Democratic</v>
      </c>
    </row>
    <row r="418" spans="1:17" ht="17" thickTop="1" thickBot="1" x14ac:dyDescent="0.25">
      <c r="A418" s="8" t="s">
        <v>327</v>
      </c>
      <c r="B418" s="19">
        <v>13061</v>
      </c>
      <c r="C418" s="20" t="s">
        <v>403</v>
      </c>
      <c r="D418" s="13">
        <v>735</v>
      </c>
      <c r="E418" s="13">
        <v>382</v>
      </c>
      <c r="F418" s="6">
        <v>2024</v>
      </c>
      <c r="G418" s="18">
        <f>preds!$D418+preds!$E418</f>
        <v>1117</v>
      </c>
      <c r="H418" s="12">
        <f>ABS(preds!$D418-preds!$E418)</f>
        <v>353</v>
      </c>
      <c r="I418" s="24">
        <f>Table2[[#This Row],[margin]]/Table2[[#This Row],[dem_gop_total]]</f>
        <v>0.31602506714413608</v>
      </c>
      <c r="J418" s="24">
        <f>Table2[[#This Row],[dem_votes]]/Table2[[#This Row],[dem_gop_total]]</f>
        <v>0.65801253357206801</v>
      </c>
      <c r="K418" s="24">
        <f>Table2[[#This Row],[gop_votes]]/Table2[[#This Row],[dem_gop_total]]</f>
        <v>0.34198746642793199</v>
      </c>
      <c r="L418" s="3">
        <v>-85.013368</v>
      </c>
      <c r="M418" s="3">
        <v>31.633548999999999</v>
      </c>
      <c r="N418" s="3">
        <v>-83.579424163521679</v>
      </c>
      <c r="O418" s="3">
        <v>32.812350503144607</v>
      </c>
      <c r="P418" s="3">
        <f>VLOOKUP(Table2[[#This Row],[State]],State!A:G,7,FALSE)</f>
        <v>16</v>
      </c>
      <c r="Q418" s="3" t="str">
        <f>VLOOKUP(Table2[[#This Row],[State]],State!A:F,6,FALSE)</f>
        <v>Democratic</v>
      </c>
    </row>
    <row r="419" spans="1:17" ht="17" thickTop="1" thickBot="1" x14ac:dyDescent="0.25">
      <c r="A419" s="7" t="s">
        <v>327</v>
      </c>
      <c r="B419" s="21">
        <v>13063</v>
      </c>
      <c r="C419" s="22" t="s">
        <v>751</v>
      </c>
      <c r="D419" s="12">
        <v>101045</v>
      </c>
      <c r="E419" s="12">
        <v>16140</v>
      </c>
      <c r="F419" s="6">
        <v>2024</v>
      </c>
      <c r="G419" s="18">
        <f>preds!$D419+preds!$E419</f>
        <v>117185</v>
      </c>
      <c r="H419" s="12">
        <f>ABS(preds!$D419-preds!$E419)</f>
        <v>84905</v>
      </c>
      <c r="I419" s="24">
        <f>Table2[[#This Row],[margin]]/Table2[[#This Row],[dem_gop_total]]</f>
        <v>0.7245381234799676</v>
      </c>
      <c r="J419" s="24">
        <f>Table2[[#This Row],[dem_votes]]/Table2[[#This Row],[dem_gop_total]]</f>
        <v>0.86226906173998374</v>
      </c>
      <c r="K419" s="24">
        <f>Table2[[#This Row],[gop_votes]]/Table2[[#This Row],[dem_gop_total]]</f>
        <v>0.1377309382600162</v>
      </c>
      <c r="L419" s="3">
        <v>-84.362238000000005</v>
      </c>
      <c r="M419" s="3">
        <v>33.553382999999997</v>
      </c>
      <c r="N419" s="3">
        <v>-83.579424163521679</v>
      </c>
      <c r="O419" s="3">
        <v>32.812350503144607</v>
      </c>
      <c r="P419" s="3">
        <f>VLOOKUP(Table2[[#This Row],[State]],State!A:G,7,FALSE)</f>
        <v>16</v>
      </c>
      <c r="Q419" s="3" t="str">
        <f>VLOOKUP(Table2[[#This Row],[State]],State!A:F,6,FALSE)</f>
        <v>Democratic</v>
      </c>
    </row>
    <row r="420" spans="1:17" ht="17" thickTop="1" thickBot="1" x14ac:dyDescent="0.25">
      <c r="A420" s="8" t="s">
        <v>327</v>
      </c>
      <c r="B420" s="19">
        <v>13065</v>
      </c>
      <c r="C420" s="20" t="s">
        <v>752</v>
      </c>
      <c r="D420" s="13">
        <v>750</v>
      </c>
      <c r="E420" s="13">
        <v>1815</v>
      </c>
      <c r="F420" s="6">
        <v>2024</v>
      </c>
      <c r="G420" s="18">
        <f>preds!$D420+preds!$E420</f>
        <v>2565</v>
      </c>
      <c r="H420" s="12">
        <f>ABS(preds!$D420-preds!$E420)</f>
        <v>1065</v>
      </c>
      <c r="I420" s="24">
        <f>Table2[[#This Row],[margin]]/Table2[[#This Row],[dem_gop_total]]</f>
        <v>0.41520467836257308</v>
      </c>
      <c r="J420" s="24">
        <f>Table2[[#This Row],[dem_votes]]/Table2[[#This Row],[dem_gop_total]]</f>
        <v>0.29239766081871343</v>
      </c>
      <c r="K420" s="24">
        <f>Table2[[#This Row],[gop_votes]]/Table2[[#This Row],[dem_gop_total]]</f>
        <v>0.70760233918128657</v>
      </c>
      <c r="L420" s="3">
        <v>-82.740932000000001</v>
      </c>
      <c r="M420" s="3">
        <v>31.017887999999999</v>
      </c>
      <c r="N420" s="3">
        <v>-83.579424163521679</v>
      </c>
      <c r="O420" s="3">
        <v>32.812350503144607</v>
      </c>
      <c r="P420" s="3">
        <f>VLOOKUP(Table2[[#This Row],[State]],State!A:G,7,FALSE)</f>
        <v>16</v>
      </c>
      <c r="Q420" s="3" t="str">
        <f>VLOOKUP(Table2[[#This Row],[State]],State!A:F,6,FALSE)</f>
        <v>Democratic</v>
      </c>
    </row>
    <row r="421" spans="1:17" ht="17" thickTop="1" thickBot="1" x14ac:dyDescent="0.25">
      <c r="A421" s="7" t="s">
        <v>327</v>
      </c>
      <c r="B421" s="21">
        <v>13067</v>
      </c>
      <c r="C421" s="22" t="s">
        <v>753</v>
      </c>
      <c r="D421" s="12">
        <v>235394</v>
      </c>
      <c r="E421" s="12">
        <v>166444</v>
      </c>
      <c r="F421" s="6">
        <v>2024</v>
      </c>
      <c r="G421" s="18">
        <f>preds!$D421+preds!$E421</f>
        <v>401838</v>
      </c>
      <c r="H421" s="12">
        <f>ABS(preds!$D421-preds!$E421)</f>
        <v>68950</v>
      </c>
      <c r="I421" s="24">
        <f>Table2[[#This Row],[margin]]/Table2[[#This Row],[dem_gop_total]]</f>
        <v>0.1715865597579124</v>
      </c>
      <c r="J421" s="24">
        <f>Table2[[#This Row],[dem_votes]]/Table2[[#This Row],[dem_gop_total]]</f>
        <v>0.58579327987895624</v>
      </c>
      <c r="K421" s="24">
        <f>Table2[[#This Row],[gop_votes]]/Table2[[#This Row],[dem_gop_total]]</f>
        <v>0.41420672012104381</v>
      </c>
      <c r="L421" s="3">
        <v>-84.557878000000002</v>
      </c>
      <c r="M421" s="3">
        <v>33.943253999999897</v>
      </c>
      <c r="N421" s="3">
        <v>-83.579424163521679</v>
      </c>
      <c r="O421" s="3">
        <v>32.812350503144607</v>
      </c>
      <c r="P421" s="3">
        <f>VLOOKUP(Table2[[#This Row],[State]],State!A:G,7,FALSE)</f>
        <v>16</v>
      </c>
      <c r="Q421" s="3" t="str">
        <f>VLOOKUP(Table2[[#This Row],[State]],State!A:F,6,FALSE)</f>
        <v>Democratic</v>
      </c>
    </row>
    <row r="422" spans="1:17" ht="17" thickTop="1" thickBot="1" x14ac:dyDescent="0.25">
      <c r="A422" s="8" t="s">
        <v>327</v>
      </c>
      <c r="B422" s="19">
        <v>13069</v>
      </c>
      <c r="C422" s="20" t="s">
        <v>405</v>
      </c>
      <c r="D422" s="13">
        <v>4051</v>
      </c>
      <c r="E422" s="13">
        <v>9860</v>
      </c>
      <c r="F422" s="6">
        <v>2024</v>
      </c>
      <c r="G422" s="18">
        <f>preds!$D422+preds!$E422</f>
        <v>13911</v>
      </c>
      <c r="H422" s="12">
        <f>ABS(preds!$D422-preds!$E422)</f>
        <v>5809</v>
      </c>
      <c r="I422" s="24">
        <f>Table2[[#This Row],[margin]]/Table2[[#This Row],[dem_gop_total]]</f>
        <v>0.4175832075336065</v>
      </c>
      <c r="J422" s="24">
        <f>Table2[[#This Row],[dem_votes]]/Table2[[#This Row],[dem_gop_total]]</f>
        <v>0.29120839623319678</v>
      </c>
      <c r="K422" s="24">
        <f>Table2[[#This Row],[gop_votes]]/Table2[[#This Row],[dem_gop_total]]</f>
        <v>0.70879160376680328</v>
      </c>
      <c r="L422" s="3">
        <v>-82.840666999999996</v>
      </c>
      <c r="M422" s="3">
        <v>31.515999999999998</v>
      </c>
      <c r="N422" s="3">
        <v>-83.579424163521679</v>
      </c>
      <c r="O422" s="3">
        <v>32.812350503144607</v>
      </c>
      <c r="P422" s="3">
        <f>VLOOKUP(Table2[[#This Row],[State]],State!A:G,7,FALSE)</f>
        <v>16</v>
      </c>
      <c r="Q422" s="3" t="str">
        <f>VLOOKUP(Table2[[#This Row],[State]],State!A:F,6,FALSE)</f>
        <v>Democratic</v>
      </c>
    </row>
    <row r="423" spans="1:17" ht="17" thickTop="1" thickBot="1" x14ac:dyDescent="0.25">
      <c r="A423" s="7" t="s">
        <v>327</v>
      </c>
      <c r="B423" s="21">
        <v>13071</v>
      </c>
      <c r="C423" s="22" t="s">
        <v>754</v>
      </c>
      <c r="D423" s="12">
        <v>3858</v>
      </c>
      <c r="E423" s="12">
        <v>9941</v>
      </c>
      <c r="F423" s="6">
        <v>2024</v>
      </c>
      <c r="G423" s="18">
        <f>preds!$D423+preds!$E423</f>
        <v>13799</v>
      </c>
      <c r="H423" s="12">
        <f>ABS(preds!$D423-preds!$E423)</f>
        <v>6083</v>
      </c>
      <c r="I423" s="24">
        <f>Table2[[#This Row],[margin]]/Table2[[#This Row],[dem_gop_total]]</f>
        <v>0.44082904558301328</v>
      </c>
      <c r="J423" s="24">
        <f>Table2[[#This Row],[dem_votes]]/Table2[[#This Row],[dem_gop_total]]</f>
        <v>0.27958547720849336</v>
      </c>
      <c r="K423" s="24">
        <f>Table2[[#This Row],[gop_votes]]/Table2[[#This Row],[dem_gop_total]]</f>
        <v>0.72041452279150664</v>
      </c>
      <c r="L423" s="3">
        <v>-83.768670999999998</v>
      </c>
      <c r="M423" s="3">
        <v>31.180954999999901</v>
      </c>
      <c r="N423" s="3">
        <v>-83.579424163521679</v>
      </c>
      <c r="O423" s="3">
        <v>32.812350503144607</v>
      </c>
      <c r="P423" s="3">
        <f>VLOOKUP(Table2[[#This Row],[State]],State!A:G,7,FALSE)</f>
        <v>16</v>
      </c>
      <c r="Q423" s="3" t="str">
        <f>VLOOKUP(Table2[[#This Row],[State]],State!A:F,6,FALSE)</f>
        <v>Democratic</v>
      </c>
    </row>
    <row r="424" spans="1:17" ht="17" thickTop="1" thickBot="1" x14ac:dyDescent="0.25">
      <c r="A424" s="8" t="s">
        <v>327</v>
      </c>
      <c r="B424" s="19">
        <v>13073</v>
      </c>
      <c r="C424" s="20" t="s">
        <v>511</v>
      </c>
      <c r="D424" s="13">
        <v>34967</v>
      </c>
      <c r="E424" s="13">
        <v>52244</v>
      </c>
      <c r="F424" s="6">
        <v>2024</v>
      </c>
      <c r="G424" s="18">
        <f>preds!$D424+preds!$E424</f>
        <v>87211</v>
      </c>
      <c r="H424" s="12">
        <f>ABS(preds!$D424-preds!$E424)</f>
        <v>17277</v>
      </c>
      <c r="I424" s="24">
        <f>Table2[[#This Row],[margin]]/Table2[[#This Row],[dem_gop_total]]</f>
        <v>0.19810574354152571</v>
      </c>
      <c r="J424" s="24">
        <f>Table2[[#This Row],[dem_votes]]/Table2[[#This Row],[dem_gop_total]]</f>
        <v>0.40094712822923712</v>
      </c>
      <c r="K424" s="24">
        <f>Table2[[#This Row],[gop_votes]]/Table2[[#This Row],[dem_gop_total]]</f>
        <v>0.59905287177076283</v>
      </c>
      <c r="L424" s="3">
        <v>-82.165654000000004</v>
      </c>
      <c r="M424" s="3">
        <v>33.516219999999997</v>
      </c>
      <c r="N424" s="3">
        <v>-83.579424163521679</v>
      </c>
      <c r="O424" s="3">
        <v>32.812350503144607</v>
      </c>
      <c r="P424" s="3">
        <f>VLOOKUP(Table2[[#This Row],[State]],State!A:G,7,FALSE)</f>
        <v>16</v>
      </c>
      <c r="Q424" s="3" t="str">
        <f>VLOOKUP(Table2[[#This Row],[State]],State!A:F,6,FALSE)</f>
        <v>Democratic</v>
      </c>
    </row>
    <row r="425" spans="1:17" ht="17" thickTop="1" thickBot="1" x14ac:dyDescent="0.25">
      <c r="A425" s="7" t="s">
        <v>327</v>
      </c>
      <c r="B425" s="21">
        <v>13075</v>
      </c>
      <c r="C425" s="22" t="s">
        <v>755</v>
      </c>
      <c r="D425" s="12">
        <v>1875</v>
      </c>
      <c r="E425" s="12">
        <v>4393</v>
      </c>
      <c r="F425" s="6">
        <v>2024</v>
      </c>
      <c r="G425" s="18">
        <f>preds!$D425+preds!$E425</f>
        <v>6268</v>
      </c>
      <c r="H425" s="12">
        <f>ABS(preds!$D425-preds!$E425)</f>
        <v>2518</v>
      </c>
      <c r="I425" s="24">
        <f>Table2[[#This Row],[margin]]/Table2[[#This Row],[dem_gop_total]]</f>
        <v>0.40172303765156347</v>
      </c>
      <c r="J425" s="24">
        <f>Table2[[#This Row],[dem_votes]]/Table2[[#This Row],[dem_gop_total]]</f>
        <v>0.29913848117421826</v>
      </c>
      <c r="K425" s="24">
        <f>Table2[[#This Row],[gop_votes]]/Table2[[#This Row],[dem_gop_total]]</f>
        <v>0.70086151882578174</v>
      </c>
      <c r="L425" s="3">
        <v>-83.424498999999997</v>
      </c>
      <c r="M425" s="3">
        <v>31.149846999999902</v>
      </c>
      <c r="N425" s="3">
        <v>-83.579424163521679</v>
      </c>
      <c r="O425" s="3">
        <v>32.812350503144607</v>
      </c>
      <c r="P425" s="3">
        <f>VLOOKUP(Table2[[#This Row],[State]],State!A:G,7,FALSE)</f>
        <v>16</v>
      </c>
      <c r="Q425" s="3" t="str">
        <f>VLOOKUP(Table2[[#This Row],[State]],State!A:F,6,FALSE)</f>
        <v>Democratic</v>
      </c>
    </row>
    <row r="426" spans="1:17" ht="17" thickTop="1" thickBot="1" x14ac:dyDescent="0.25">
      <c r="A426" s="8" t="s">
        <v>327</v>
      </c>
      <c r="B426" s="19">
        <v>13077</v>
      </c>
      <c r="C426" s="20" t="s">
        <v>756</v>
      </c>
      <c r="D426" s="13">
        <v>26412</v>
      </c>
      <c r="E426" s="13">
        <v>54982</v>
      </c>
      <c r="F426" s="6">
        <v>2024</v>
      </c>
      <c r="G426" s="18">
        <f>preds!$D426+preds!$E426</f>
        <v>81394</v>
      </c>
      <c r="H426" s="12">
        <f>ABS(preds!$D426-preds!$E426)</f>
        <v>28570</v>
      </c>
      <c r="I426" s="24">
        <f>Table2[[#This Row],[margin]]/Table2[[#This Row],[dem_gop_total]]</f>
        <v>0.35100867385802392</v>
      </c>
      <c r="J426" s="24">
        <f>Table2[[#This Row],[dem_votes]]/Table2[[#This Row],[dem_gop_total]]</f>
        <v>0.32449566307098804</v>
      </c>
      <c r="K426" s="24">
        <f>Table2[[#This Row],[gop_votes]]/Table2[[#This Row],[dem_gop_total]]</f>
        <v>0.67550433692901202</v>
      </c>
      <c r="L426" s="3">
        <v>-84.736399000000006</v>
      </c>
      <c r="M426" s="3">
        <v>33.379117000000001</v>
      </c>
      <c r="N426" s="3">
        <v>-83.579424163521679</v>
      </c>
      <c r="O426" s="3">
        <v>32.812350503144607</v>
      </c>
      <c r="P426" s="3">
        <f>VLOOKUP(Table2[[#This Row],[State]],State!A:G,7,FALSE)</f>
        <v>16</v>
      </c>
      <c r="Q426" s="3" t="str">
        <f>VLOOKUP(Table2[[#This Row],[State]],State!A:F,6,FALSE)</f>
        <v>Democratic</v>
      </c>
    </row>
    <row r="427" spans="1:17" ht="17" thickTop="1" thickBot="1" x14ac:dyDescent="0.25">
      <c r="A427" s="7" t="s">
        <v>327</v>
      </c>
      <c r="B427" s="21">
        <v>13079</v>
      </c>
      <c r="C427" s="22" t="s">
        <v>514</v>
      </c>
      <c r="D427" s="12">
        <v>1535</v>
      </c>
      <c r="E427" s="12">
        <v>4233</v>
      </c>
      <c r="F427" s="6">
        <v>2024</v>
      </c>
      <c r="G427" s="18">
        <f>preds!$D427+preds!$E427</f>
        <v>5768</v>
      </c>
      <c r="H427" s="12">
        <f>ABS(preds!$D427-preds!$E427)</f>
        <v>2698</v>
      </c>
      <c r="I427" s="24">
        <f>Table2[[#This Row],[margin]]/Table2[[#This Row],[dem_gop_total]]</f>
        <v>0.46775312066574204</v>
      </c>
      <c r="J427" s="24">
        <f>Table2[[#This Row],[dem_votes]]/Table2[[#This Row],[dem_gop_total]]</f>
        <v>0.26612343966712898</v>
      </c>
      <c r="K427" s="24">
        <f>Table2[[#This Row],[gop_votes]]/Table2[[#This Row],[dem_gop_total]]</f>
        <v>0.73387656033287096</v>
      </c>
      <c r="L427" s="3">
        <v>-83.934002000000007</v>
      </c>
      <c r="M427" s="3">
        <v>32.707681000000001</v>
      </c>
      <c r="N427" s="3">
        <v>-83.579424163521679</v>
      </c>
      <c r="O427" s="3">
        <v>32.812350503144607</v>
      </c>
      <c r="P427" s="3">
        <f>VLOOKUP(Table2[[#This Row],[State]],State!A:G,7,FALSE)</f>
        <v>16</v>
      </c>
      <c r="Q427" s="3" t="str">
        <f>VLOOKUP(Table2[[#This Row],[State]],State!A:F,6,FALSE)</f>
        <v>Democratic</v>
      </c>
    </row>
    <row r="428" spans="1:17" ht="17" thickTop="1" thickBot="1" x14ac:dyDescent="0.25">
      <c r="A428" s="8" t="s">
        <v>327</v>
      </c>
      <c r="B428" s="19">
        <v>13081</v>
      </c>
      <c r="C428" s="20" t="s">
        <v>757</v>
      </c>
      <c r="D428" s="13">
        <v>2632</v>
      </c>
      <c r="E428" s="13">
        <v>4222</v>
      </c>
      <c r="F428" s="6">
        <v>2024</v>
      </c>
      <c r="G428" s="18">
        <f>preds!$D428+preds!$E428</f>
        <v>6854</v>
      </c>
      <c r="H428" s="12">
        <f>ABS(preds!$D428-preds!$E428)</f>
        <v>1590</v>
      </c>
      <c r="I428" s="24">
        <f>Table2[[#This Row],[margin]]/Table2[[#This Row],[dem_gop_total]]</f>
        <v>0.23198132477385469</v>
      </c>
      <c r="J428" s="24">
        <f>Table2[[#This Row],[dem_votes]]/Table2[[#This Row],[dem_gop_total]]</f>
        <v>0.38400933761307265</v>
      </c>
      <c r="K428" s="24">
        <f>Table2[[#This Row],[gop_votes]]/Table2[[#This Row],[dem_gop_total]]</f>
        <v>0.61599066238692735</v>
      </c>
      <c r="L428" s="3">
        <v>-83.777790999999993</v>
      </c>
      <c r="M428" s="3">
        <v>31.947962</v>
      </c>
      <c r="N428" s="3">
        <v>-83.579424163521679</v>
      </c>
      <c r="O428" s="3">
        <v>32.812350503144607</v>
      </c>
      <c r="P428" s="3">
        <f>VLOOKUP(Table2[[#This Row],[State]],State!A:G,7,FALSE)</f>
        <v>16</v>
      </c>
      <c r="Q428" s="3" t="str">
        <f>VLOOKUP(Table2[[#This Row],[State]],State!A:F,6,FALSE)</f>
        <v>Democratic</v>
      </c>
    </row>
    <row r="429" spans="1:17" ht="17" thickTop="1" thickBot="1" x14ac:dyDescent="0.25">
      <c r="A429" s="7" t="s">
        <v>327</v>
      </c>
      <c r="B429" s="21">
        <v>13083</v>
      </c>
      <c r="C429" s="22" t="s">
        <v>758</v>
      </c>
      <c r="D429" s="12">
        <v>1324</v>
      </c>
      <c r="E429" s="12">
        <v>5817</v>
      </c>
      <c r="F429" s="6">
        <v>2024</v>
      </c>
      <c r="G429" s="18">
        <f>preds!$D429+preds!$E429</f>
        <v>7141</v>
      </c>
      <c r="H429" s="12">
        <f>ABS(preds!$D429-preds!$E429)</f>
        <v>4493</v>
      </c>
      <c r="I429" s="24">
        <f>Table2[[#This Row],[margin]]/Table2[[#This Row],[dem_gop_total]]</f>
        <v>0.62918358773281058</v>
      </c>
      <c r="J429" s="24">
        <f>Table2[[#This Row],[dem_votes]]/Table2[[#This Row],[dem_gop_total]]</f>
        <v>0.18540820613359474</v>
      </c>
      <c r="K429" s="24">
        <f>Table2[[#This Row],[gop_votes]]/Table2[[#This Row],[dem_gop_total]]</f>
        <v>0.81459179386640523</v>
      </c>
      <c r="L429" s="3">
        <v>-85.497004000000004</v>
      </c>
      <c r="M429" s="3">
        <v>34.882708999999998</v>
      </c>
      <c r="N429" s="3">
        <v>-83.579424163521679</v>
      </c>
      <c r="O429" s="3">
        <v>32.812350503144607</v>
      </c>
      <c r="P429" s="3">
        <f>VLOOKUP(Table2[[#This Row],[State]],State!A:G,7,FALSE)</f>
        <v>16</v>
      </c>
      <c r="Q429" s="3" t="str">
        <f>VLOOKUP(Table2[[#This Row],[State]],State!A:F,6,FALSE)</f>
        <v>Democratic</v>
      </c>
    </row>
    <row r="430" spans="1:17" ht="17" thickTop="1" thickBot="1" x14ac:dyDescent="0.25">
      <c r="A430" s="8" t="s">
        <v>327</v>
      </c>
      <c r="B430" s="19">
        <v>13085</v>
      </c>
      <c r="C430" s="20" t="s">
        <v>759</v>
      </c>
      <c r="D430" s="13">
        <v>2073</v>
      </c>
      <c r="E430" s="13">
        <v>15115</v>
      </c>
      <c r="F430" s="6">
        <v>2024</v>
      </c>
      <c r="G430" s="18">
        <f>preds!$D430+preds!$E430</f>
        <v>17188</v>
      </c>
      <c r="H430" s="12">
        <f>ABS(preds!$D430-preds!$E430)</f>
        <v>13042</v>
      </c>
      <c r="I430" s="24">
        <f>Table2[[#This Row],[margin]]/Table2[[#This Row],[dem_gop_total]]</f>
        <v>0.75878519897602981</v>
      </c>
      <c r="J430" s="24">
        <f>Table2[[#This Row],[dem_votes]]/Table2[[#This Row],[dem_gop_total]]</f>
        <v>0.12060740051198511</v>
      </c>
      <c r="K430" s="24">
        <f>Table2[[#This Row],[gop_votes]]/Table2[[#This Row],[dem_gop_total]]</f>
        <v>0.87939259948801485</v>
      </c>
      <c r="L430" s="3">
        <v>-84.104118999999997</v>
      </c>
      <c r="M430" s="3">
        <v>34.401379999999897</v>
      </c>
      <c r="N430" s="3">
        <v>-83.579424163521679</v>
      </c>
      <c r="O430" s="3">
        <v>32.812350503144607</v>
      </c>
      <c r="P430" s="3">
        <f>VLOOKUP(Table2[[#This Row],[State]],State!A:G,7,FALSE)</f>
        <v>16</v>
      </c>
      <c r="Q430" s="3" t="str">
        <f>VLOOKUP(Table2[[#This Row],[State]],State!A:F,6,FALSE)</f>
        <v>Democratic</v>
      </c>
    </row>
    <row r="431" spans="1:17" ht="17" thickTop="1" thickBot="1" x14ac:dyDescent="0.25">
      <c r="A431" s="7" t="s">
        <v>327</v>
      </c>
      <c r="B431" s="21">
        <v>13087</v>
      </c>
      <c r="C431" s="22" t="s">
        <v>760</v>
      </c>
      <c r="D431" s="12">
        <v>4247</v>
      </c>
      <c r="E431" s="12">
        <v>5628</v>
      </c>
      <c r="F431" s="6">
        <v>2024</v>
      </c>
      <c r="G431" s="18">
        <f>preds!$D431+preds!$E431</f>
        <v>9875</v>
      </c>
      <c r="H431" s="12">
        <f>ABS(preds!$D431-preds!$E431)</f>
        <v>1381</v>
      </c>
      <c r="I431" s="24">
        <f>Table2[[#This Row],[margin]]/Table2[[#This Row],[dem_gop_total]]</f>
        <v>0.13984810126582278</v>
      </c>
      <c r="J431" s="24">
        <f>Table2[[#This Row],[dem_votes]]/Table2[[#This Row],[dem_gop_total]]</f>
        <v>0.43007594936708859</v>
      </c>
      <c r="K431" s="24">
        <f>Table2[[#This Row],[gop_votes]]/Table2[[#This Row],[dem_gop_total]]</f>
        <v>0.56992405063291141</v>
      </c>
      <c r="L431" s="3">
        <v>-84.570359999999994</v>
      </c>
      <c r="M431" s="3">
        <v>30.888345000000001</v>
      </c>
      <c r="N431" s="3">
        <v>-83.579424163521679</v>
      </c>
      <c r="O431" s="3">
        <v>32.812350503144607</v>
      </c>
      <c r="P431" s="3">
        <f>VLOOKUP(Table2[[#This Row],[State]],State!A:G,7,FALSE)</f>
        <v>16</v>
      </c>
      <c r="Q431" s="3" t="str">
        <f>VLOOKUP(Table2[[#This Row],[State]],State!A:F,6,FALSE)</f>
        <v>Democratic</v>
      </c>
    </row>
    <row r="432" spans="1:17" ht="17" thickTop="1" thickBot="1" x14ac:dyDescent="0.25">
      <c r="A432" s="8" t="s">
        <v>327</v>
      </c>
      <c r="B432" s="19">
        <v>13089</v>
      </c>
      <c r="C432" s="20" t="s">
        <v>414</v>
      </c>
      <c r="D432" s="13">
        <v>331098</v>
      </c>
      <c r="E432" s="13">
        <v>63315</v>
      </c>
      <c r="F432" s="6">
        <v>2024</v>
      </c>
      <c r="G432" s="18">
        <f>preds!$D432+preds!$E432</f>
        <v>394413</v>
      </c>
      <c r="H432" s="12">
        <f>ABS(preds!$D432-preds!$E432)</f>
        <v>267783</v>
      </c>
      <c r="I432" s="24">
        <f>Table2[[#This Row],[margin]]/Table2[[#This Row],[dem_gop_total]]</f>
        <v>0.67894060287059499</v>
      </c>
      <c r="J432" s="24">
        <f>Table2[[#This Row],[dem_votes]]/Table2[[#This Row],[dem_gop_total]]</f>
        <v>0.83947030143529755</v>
      </c>
      <c r="K432" s="24">
        <f>Table2[[#This Row],[gop_votes]]/Table2[[#This Row],[dem_gop_total]]</f>
        <v>0.16052969856470248</v>
      </c>
      <c r="L432" s="3">
        <v>-84.248029000000002</v>
      </c>
      <c r="M432" s="3">
        <v>33.789813000000002</v>
      </c>
      <c r="N432" s="3">
        <v>-83.579424163521679</v>
      </c>
      <c r="O432" s="3">
        <v>32.812350503144607</v>
      </c>
      <c r="P432" s="3">
        <f>VLOOKUP(Table2[[#This Row],[State]],State!A:G,7,FALSE)</f>
        <v>16</v>
      </c>
      <c r="Q432" s="3" t="str">
        <f>VLOOKUP(Table2[[#This Row],[State]],State!A:F,6,FALSE)</f>
        <v>Democratic</v>
      </c>
    </row>
    <row r="433" spans="1:17" ht="17" thickTop="1" thickBot="1" x14ac:dyDescent="0.25">
      <c r="A433" s="7" t="s">
        <v>327</v>
      </c>
      <c r="B433" s="21">
        <v>13091</v>
      </c>
      <c r="C433" s="22" t="s">
        <v>761</v>
      </c>
      <c r="D433" s="12">
        <v>2605</v>
      </c>
      <c r="E433" s="12">
        <v>4977</v>
      </c>
      <c r="F433" s="6">
        <v>2024</v>
      </c>
      <c r="G433" s="18">
        <f>preds!$D433+preds!$E433</f>
        <v>7582</v>
      </c>
      <c r="H433" s="12">
        <f>ABS(preds!$D433-preds!$E433)</f>
        <v>2372</v>
      </c>
      <c r="I433" s="24">
        <f>Table2[[#This Row],[margin]]/Table2[[#This Row],[dem_gop_total]]</f>
        <v>0.31284621471907148</v>
      </c>
      <c r="J433" s="24">
        <f>Table2[[#This Row],[dem_votes]]/Table2[[#This Row],[dem_gop_total]]</f>
        <v>0.34357689264046426</v>
      </c>
      <c r="K433" s="24">
        <f>Table2[[#This Row],[gop_votes]]/Table2[[#This Row],[dem_gop_total]]</f>
        <v>0.6564231073595358</v>
      </c>
      <c r="L433" s="3">
        <v>-83.175590999999997</v>
      </c>
      <c r="M433" s="3">
        <v>32.212814999999999</v>
      </c>
      <c r="N433" s="3">
        <v>-83.579424163521679</v>
      </c>
      <c r="O433" s="3">
        <v>32.812350503144607</v>
      </c>
      <c r="P433" s="3">
        <f>VLOOKUP(Table2[[#This Row],[State]],State!A:G,7,FALSE)</f>
        <v>16</v>
      </c>
      <c r="Q433" s="3" t="str">
        <f>VLOOKUP(Table2[[#This Row],[State]],State!A:F,6,FALSE)</f>
        <v>Democratic</v>
      </c>
    </row>
    <row r="434" spans="1:17" ht="17" thickTop="1" thickBot="1" x14ac:dyDescent="0.25">
      <c r="A434" s="8" t="s">
        <v>327</v>
      </c>
      <c r="B434" s="19">
        <v>13093</v>
      </c>
      <c r="C434" s="20" t="s">
        <v>762</v>
      </c>
      <c r="D434" s="13">
        <v>1899</v>
      </c>
      <c r="E434" s="13">
        <v>1767</v>
      </c>
      <c r="F434" s="6">
        <v>2024</v>
      </c>
      <c r="G434" s="18">
        <f>preds!$D434+preds!$E434</f>
        <v>3666</v>
      </c>
      <c r="H434" s="12">
        <f>ABS(preds!$D434-preds!$E434)</f>
        <v>132</v>
      </c>
      <c r="I434" s="24">
        <f>Table2[[#This Row],[margin]]/Table2[[#This Row],[dem_gop_total]]</f>
        <v>3.6006546644844518E-2</v>
      </c>
      <c r="J434" s="24">
        <f>Table2[[#This Row],[dem_votes]]/Table2[[#This Row],[dem_gop_total]]</f>
        <v>0.51800327332242224</v>
      </c>
      <c r="K434" s="24">
        <f>Table2[[#This Row],[gop_votes]]/Table2[[#This Row],[dem_gop_total]]</f>
        <v>0.48199672667757776</v>
      </c>
      <c r="L434" s="3">
        <v>-83.784194999999997</v>
      </c>
      <c r="M434" s="3">
        <v>32.167580000000001</v>
      </c>
      <c r="N434" s="3">
        <v>-83.579424163521679</v>
      </c>
      <c r="O434" s="3">
        <v>32.812350503144607</v>
      </c>
      <c r="P434" s="3">
        <f>VLOOKUP(Table2[[#This Row],[State]],State!A:G,7,FALSE)</f>
        <v>16</v>
      </c>
      <c r="Q434" s="3" t="str">
        <f>VLOOKUP(Table2[[#This Row],[State]],State!A:F,6,FALSE)</f>
        <v>Democratic</v>
      </c>
    </row>
    <row r="435" spans="1:17" ht="17" thickTop="1" thickBot="1" x14ac:dyDescent="0.25">
      <c r="A435" s="7" t="s">
        <v>327</v>
      </c>
      <c r="B435" s="21">
        <v>13095</v>
      </c>
      <c r="C435" s="22" t="s">
        <v>763</v>
      </c>
      <c r="D435" s="12">
        <v>24676</v>
      </c>
      <c r="E435" s="12">
        <v>11021</v>
      </c>
      <c r="F435" s="6">
        <v>2024</v>
      </c>
      <c r="G435" s="18">
        <f>preds!$D435+preds!$E435</f>
        <v>35697</v>
      </c>
      <c r="H435" s="12">
        <f>ABS(preds!$D435-preds!$E435)</f>
        <v>13655</v>
      </c>
      <c r="I435" s="24">
        <f>Table2[[#This Row],[margin]]/Table2[[#This Row],[dem_gop_total]]</f>
        <v>0.38252514216880973</v>
      </c>
      <c r="J435" s="24">
        <f>Table2[[#This Row],[dem_votes]]/Table2[[#This Row],[dem_gop_total]]</f>
        <v>0.69126257108440481</v>
      </c>
      <c r="K435" s="24">
        <f>Table2[[#This Row],[gop_votes]]/Table2[[#This Row],[dem_gop_total]]</f>
        <v>0.30873742891559514</v>
      </c>
      <c r="L435" s="3">
        <v>-84.167625000000001</v>
      </c>
      <c r="M435" s="3">
        <v>31.573426000000001</v>
      </c>
      <c r="N435" s="3">
        <v>-83.579424163521679</v>
      </c>
      <c r="O435" s="3">
        <v>32.812350503144607</v>
      </c>
      <c r="P435" s="3">
        <f>VLOOKUP(Table2[[#This Row],[State]],State!A:G,7,FALSE)</f>
        <v>16</v>
      </c>
      <c r="Q435" s="3" t="str">
        <f>VLOOKUP(Table2[[#This Row],[State]],State!A:F,6,FALSE)</f>
        <v>Democratic</v>
      </c>
    </row>
    <row r="436" spans="1:17" ht="17" thickTop="1" thickBot="1" x14ac:dyDescent="0.25">
      <c r="A436" s="8" t="s">
        <v>327</v>
      </c>
      <c r="B436" s="19">
        <v>13097</v>
      </c>
      <c r="C436" s="20" t="s">
        <v>632</v>
      </c>
      <c r="D436" s="13">
        <v>46160</v>
      </c>
      <c r="E436" s="13">
        <v>25093</v>
      </c>
      <c r="F436" s="6">
        <v>2024</v>
      </c>
      <c r="G436" s="18">
        <f>preds!$D436+preds!$E436</f>
        <v>71253</v>
      </c>
      <c r="H436" s="12">
        <f>ABS(preds!$D436-preds!$E436)</f>
        <v>21067</v>
      </c>
      <c r="I436" s="24">
        <f>Table2[[#This Row],[margin]]/Table2[[#This Row],[dem_gop_total]]</f>
        <v>0.29566474394060599</v>
      </c>
      <c r="J436" s="24">
        <f>Table2[[#This Row],[dem_votes]]/Table2[[#This Row],[dem_gop_total]]</f>
        <v>0.64783237197030297</v>
      </c>
      <c r="K436" s="24">
        <f>Table2[[#This Row],[gop_votes]]/Table2[[#This Row],[dem_gop_total]]</f>
        <v>0.35216762802969698</v>
      </c>
      <c r="L436" s="3">
        <v>-84.734643999999903</v>
      </c>
      <c r="M436" s="3">
        <v>33.724922999999997</v>
      </c>
      <c r="N436" s="3">
        <v>-83.579424163521679</v>
      </c>
      <c r="O436" s="3">
        <v>32.812350503144607</v>
      </c>
      <c r="P436" s="3">
        <f>VLOOKUP(Table2[[#This Row],[State]],State!A:G,7,FALSE)</f>
        <v>16</v>
      </c>
      <c r="Q436" s="3" t="str">
        <f>VLOOKUP(Table2[[#This Row],[State]],State!A:F,6,FALSE)</f>
        <v>Democratic</v>
      </c>
    </row>
    <row r="437" spans="1:17" ht="17" thickTop="1" thickBot="1" x14ac:dyDescent="0.25">
      <c r="A437" s="7" t="s">
        <v>327</v>
      </c>
      <c r="B437" s="21">
        <v>13099</v>
      </c>
      <c r="C437" s="22" t="s">
        <v>764</v>
      </c>
      <c r="D437" s="12">
        <v>2098</v>
      </c>
      <c r="E437" s="12">
        <v>1762</v>
      </c>
      <c r="F437" s="6">
        <v>2024</v>
      </c>
      <c r="G437" s="18">
        <f>preds!$D437+preds!$E437</f>
        <v>3860</v>
      </c>
      <c r="H437" s="12">
        <f>ABS(preds!$D437-preds!$E437)</f>
        <v>336</v>
      </c>
      <c r="I437" s="24">
        <f>Table2[[#This Row],[margin]]/Table2[[#This Row],[dem_gop_total]]</f>
        <v>8.7046632124352333E-2</v>
      </c>
      <c r="J437" s="24">
        <f>Table2[[#This Row],[dem_votes]]/Table2[[#This Row],[dem_gop_total]]</f>
        <v>0.54352331606217619</v>
      </c>
      <c r="K437" s="24">
        <f>Table2[[#This Row],[gop_votes]]/Table2[[#This Row],[dem_gop_total]]</f>
        <v>0.45647668393782381</v>
      </c>
      <c r="L437" s="3">
        <v>-84.916721999999993</v>
      </c>
      <c r="M437" s="3">
        <v>31.331726</v>
      </c>
      <c r="N437" s="3">
        <v>-83.579424163521679</v>
      </c>
      <c r="O437" s="3">
        <v>32.812350503144607</v>
      </c>
      <c r="P437" s="3">
        <f>VLOOKUP(Table2[[#This Row],[State]],State!A:G,7,FALSE)</f>
        <v>16</v>
      </c>
      <c r="Q437" s="3" t="str">
        <f>VLOOKUP(Table2[[#This Row],[State]],State!A:F,6,FALSE)</f>
        <v>Democratic</v>
      </c>
    </row>
    <row r="438" spans="1:17" ht="17" thickTop="1" thickBot="1" x14ac:dyDescent="0.25">
      <c r="A438" s="8" t="s">
        <v>327</v>
      </c>
      <c r="B438" s="19">
        <v>13101</v>
      </c>
      <c r="C438" s="20" t="s">
        <v>765</v>
      </c>
      <c r="D438" s="13">
        <v>215</v>
      </c>
      <c r="E438" s="13">
        <v>1136</v>
      </c>
      <c r="F438" s="6">
        <v>2024</v>
      </c>
      <c r="G438" s="18">
        <f>preds!$D438+preds!$E438</f>
        <v>1351</v>
      </c>
      <c r="H438" s="12">
        <f>ABS(preds!$D438-preds!$E438)</f>
        <v>921</v>
      </c>
      <c r="I438" s="24">
        <f>Table2[[#This Row],[margin]]/Table2[[#This Row],[dem_gop_total]]</f>
        <v>0.68171724648408583</v>
      </c>
      <c r="J438" s="24">
        <f>Table2[[#This Row],[dem_votes]]/Table2[[#This Row],[dem_gop_total]]</f>
        <v>0.15914137675795706</v>
      </c>
      <c r="K438" s="24">
        <f>Table2[[#This Row],[gop_votes]]/Table2[[#This Row],[dem_gop_total]]</f>
        <v>0.84085862324204297</v>
      </c>
      <c r="L438" s="3">
        <v>-83.057989000000006</v>
      </c>
      <c r="M438" s="3">
        <v>30.708628999999998</v>
      </c>
      <c r="N438" s="3">
        <v>-83.579424163521679</v>
      </c>
      <c r="O438" s="3">
        <v>32.812350503144607</v>
      </c>
      <c r="P438" s="3">
        <f>VLOOKUP(Table2[[#This Row],[State]],State!A:G,7,FALSE)</f>
        <v>16</v>
      </c>
      <c r="Q438" s="3" t="str">
        <f>VLOOKUP(Table2[[#This Row],[State]],State!A:F,6,FALSE)</f>
        <v>Democratic</v>
      </c>
    </row>
    <row r="439" spans="1:17" ht="17" thickTop="1" thickBot="1" x14ac:dyDescent="0.25">
      <c r="A439" s="7" t="s">
        <v>327</v>
      </c>
      <c r="B439" s="21">
        <v>13103</v>
      </c>
      <c r="C439" s="22" t="s">
        <v>766</v>
      </c>
      <c r="D439" s="12">
        <v>7573</v>
      </c>
      <c r="E439" s="12">
        <v>24420</v>
      </c>
      <c r="F439" s="6">
        <v>2024</v>
      </c>
      <c r="G439" s="18">
        <f>preds!$D439+preds!$E439</f>
        <v>31993</v>
      </c>
      <c r="H439" s="12">
        <f>ABS(preds!$D439-preds!$E439)</f>
        <v>16847</v>
      </c>
      <c r="I439" s="24">
        <f>Table2[[#This Row],[margin]]/Table2[[#This Row],[dem_gop_total]]</f>
        <v>0.52658394023692678</v>
      </c>
      <c r="J439" s="24">
        <f>Table2[[#This Row],[dem_votes]]/Table2[[#This Row],[dem_gop_total]]</f>
        <v>0.23670802988153658</v>
      </c>
      <c r="K439" s="24">
        <f>Table2[[#This Row],[gop_votes]]/Table2[[#This Row],[dem_gop_total]]</f>
        <v>0.76329197011846339</v>
      </c>
      <c r="L439" s="3">
        <v>-81.299510999999995</v>
      </c>
      <c r="M439" s="3">
        <v>32.291744999999999</v>
      </c>
      <c r="N439" s="3">
        <v>-83.579424163521679</v>
      </c>
      <c r="O439" s="3">
        <v>32.812350503144607</v>
      </c>
      <c r="P439" s="3">
        <f>VLOOKUP(Table2[[#This Row],[State]],State!A:G,7,FALSE)</f>
        <v>16</v>
      </c>
      <c r="Q439" s="3" t="str">
        <f>VLOOKUP(Table2[[#This Row],[State]],State!A:F,6,FALSE)</f>
        <v>Democratic</v>
      </c>
    </row>
    <row r="440" spans="1:17" ht="17" thickTop="1" thickBot="1" x14ac:dyDescent="0.25">
      <c r="A440" s="8" t="s">
        <v>327</v>
      </c>
      <c r="B440" s="19">
        <v>13105</v>
      </c>
      <c r="C440" s="20" t="s">
        <v>634</v>
      </c>
      <c r="D440" s="13">
        <v>2760</v>
      </c>
      <c r="E440" s="13">
        <v>5656</v>
      </c>
      <c r="F440" s="6">
        <v>2024</v>
      </c>
      <c r="G440" s="18">
        <f>preds!$D440+preds!$E440</f>
        <v>8416</v>
      </c>
      <c r="H440" s="12">
        <f>ABS(preds!$D440-preds!$E440)</f>
        <v>2896</v>
      </c>
      <c r="I440" s="24">
        <f>Table2[[#This Row],[margin]]/Table2[[#This Row],[dem_gop_total]]</f>
        <v>0.344106463878327</v>
      </c>
      <c r="J440" s="24">
        <f>Table2[[#This Row],[dem_votes]]/Table2[[#This Row],[dem_gop_total]]</f>
        <v>0.3279467680608365</v>
      </c>
      <c r="K440" s="24">
        <f>Table2[[#This Row],[gop_votes]]/Table2[[#This Row],[dem_gop_total]]</f>
        <v>0.67205323193916355</v>
      </c>
      <c r="L440" s="3">
        <v>-82.879522999999907</v>
      </c>
      <c r="M440" s="3">
        <v>34.126520999999997</v>
      </c>
      <c r="N440" s="3">
        <v>-83.579424163521679</v>
      </c>
      <c r="O440" s="3">
        <v>32.812350503144607</v>
      </c>
      <c r="P440" s="3">
        <f>VLOOKUP(Table2[[#This Row],[State]],State!A:G,7,FALSE)</f>
        <v>16</v>
      </c>
      <c r="Q440" s="3" t="str">
        <f>VLOOKUP(Table2[[#This Row],[State]],State!A:F,6,FALSE)</f>
        <v>Democratic</v>
      </c>
    </row>
    <row r="441" spans="1:17" ht="17" thickTop="1" thickBot="1" x14ac:dyDescent="0.25">
      <c r="A441" s="7" t="s">
        <v>327</v>
      </c>
      <c r="B441" s="21">
        <v>13107</v>
      </c>
      <c r="C441" s="22" t="s">
        <v>767</v>
      </c>
      <c r="D441" s="12">
        <v>2823</v>
      </c>
      <c r="E441" s="12">
        <v>5540</v>
      </c>
      <c r="F441" s="6">
        <v>2024</v>
      </c>
      <c r="G441" s="18">
        <f>preds!$D441+preds!$E441</f>
        <v>8363</v>
      </c>
      <c r="H441" s="12">
        <f>ABS(preds!$D441-preds!$E441)</f>
        <v>2717</v>
      </c>
      <c r="I441" s="24">
        <f>Table2[[#This Row],[margin]]/Table2[[#This Row],[dem_gop_total]]</f>
        <v>0.32488341504244889</v>
      </c>
      <c r="J441" s="24">
        <f>Table2[[#This Row],[dem_votes]]/Table2[[#This Row],[dem_gop_total]]</f>
        <v>0.33755829247877556</v>
      </c>
      <c r="K441" s="24">
        <f>Table2[[#This Row],[gop_votes]]/Table2[[#This Row],[dem_gop_total]]</f>
        <v>0.66244170752122444</v>
      </c>
      <c r="L441" s="3">
        <v>-82.307952</v>
      </c>
      <c r="M441" s="3">
        <v>32.585859999999997</v>
      </c>
      <c r="N441" s="3">
        <v>-83.579424163521679</v>
      </c>
      <c r="O441" s="3">
        <v>32.812350503144607</v>
      </c>
      <c r="P441" s="3">
        <f>VLOOKUP(Table2[[#This Row],[State]],State!A:G,7,FALSE)</f>
        <v>16</v>
      </c>
      <c r="Q441" s="3" t="str">
        <f>VLOOKUP(Table2[[#This Row],[State]],State!A:F,6,FALSE)</f>
        <v>Democratic</v>
      </c>
    </row>
    <row r="442" spans="1:17" ht="17" thickTop="1" thickBot="1" x14ac:dyDescent="0.25">
      <c r="A442" s="8" t="s">
        <v>327</v>
      </c>
      <c r="B442" s="19">
        <v>13109</v>
      </c>
      <c r="C442" s="20" t="s">
        <v>768</v>
      </c>
      <c r="D442" s="13">
        <v>1209</v>
      </c>
      <c r="E442" s="13">
        <v>2487</v>
      </c>
      <c r="F442" s="6">
        <v>2024</v>
      </c>
      <c r="G442" s="18">
        <f>preds!$D442+preds!$E442</f>
        <v>3696</v>
      </c>
      <c r="H442" s="12">
        <f>ABS(preds!$D442-preds!$E442)</f>
        <v>1278</v>
      </c>
      <c r="I442" s="24">
        <f>Table2[[#This Row],[margin]]/Table2[[#This Row],[dem_gop_total]]</f>
        <v>0.3457792207792208</v>
      </c>
      <c r="J442" s="24">
        <f>Table2[[#This Row],[dem_votes]]/Table2[[#This Row],[dem_gop_total]]</f>
        <v>0.32711038961038963</v>
      </c>
      <c r="K442" s="24">
        <f>Table2[[#This Row],[gop_votes]]/Table2[[#This Row],[dem_gop_total]]</f>
        <v>0.67288961038961037</v>
      </c>
      <c r="L442" s="3">
        <v>-81.907366999999994</v>
      </c>
      <c r="M442" s="3">
        <v>32.169649</v>
      </c>
      <c r="N442" s="3">
        <v>-83.579424163521679</v>
      </c>
      <c r="O442" s="3">
        <v>32.812350503144607</v>
      </c>
      <c r="P442" s="3">
        <f>VLOOKUP(Table2[[#This Row],[State]],State!A:G,7,FALSE)</f>
        <v>16</v>
      </c>
      <c r="Q442" s="3" t="str">
        <f>VLOOKUP(Table2[[#This Row],[State]],State!A:F,6,FALSE)</f>
        <v>Democratic</v>
      </c>
    </row>
    <row r="443" spans="1:17" ht="17" thickTop="1" thickBot="1" x14ac:dyDescent="0.25">
      <c r="A443" s="7" t="s">
        <v>327</v>
      </c>
      <c r="B443" s="21">
        <v>13111</v>
      </c>
      <c r="C443" s="22" t="s">
        <v>769</v>
      </c>
      <c r="D443" s="12">
        <v>2255</v>
      </c>
      <c r="E443" s="12">
        <v>12668</v>
      </c>
      <c r="F443" s="6">
        <v>2024</v>
      </c>
      <c r="G443" s="18">
        <f>preds!$D443+preds!$E443</f>
        <v>14923</v>
      </c>
      <c r="H443" s="12">
        <f>ABS(preds!$D443-preds!$E443)</f>
        <v>10413</v>
      </c>
      <c r="I443" s="24">
        <f>Table2[[#This Row],[margin]]/Table2[[#This Row],[dem_gop_total]]</f>
        <v>0.6977819473296254</v>
      </c>
      <c r="J443" s="24">
        <f>Table2[[#This Row],[dem_votes]]/Table2[[#This Row],[dem_gop_total]]</f>
        <v>0.1511090263351873</v>
      </c>
      <c r="K443" s="24">
        <f>Table2[[#This Row],[gop_votes]]/Table2[[#This Row],[dem_gop_total]]</f>
        <v>0.8488909736648127</v>
      </c>
      <c r="L443" s="3">
        <v>-84.313401999999996</v>
      </c>
      <c r="M443" s="3">
        <v>34.901383000000003</v>
      </c>
      <c r="N443" s="3">
        <v>-83.579424163521679</v>
      </c>
      <c r="O443" s="3">
        <v>32.812350503144607</v>
      </c>
      <c r="P443" s="3">
        <f>VLOOKUP(Table2[[#This Row],[State]],State!A:G,7,FALSE)</f>
        <v>16</v>
      </c>
      <c r="Q443" s="3" t="str">
        <f>VLOOKUP(Table2[[#This Row],[State]],State!A:F,6,FALSE)</f>
        <v>Democratic</v>
      </c>
    </row>
    <row r="444" spans="1:17" ht="17" thickTop="1" thickBot="1" x14ac:dyDescent="0.25">
      <c r="A444" s="8" t="s">
        <v>327</v>
      </c>
      <c r="B444" s="19">
        <v>13113</v>
      </c>
      <c r="C444" s="20" t="s">
        <v>418</v>
      </c>
      <c r="D444" s="13">
        <v>36233</v>
      </c>
      <c r="E444" s="13">
        <v>39932</v>
      </c>
      <c r="F444" s="6">
        <v>2024</v>
      </c>
      <c r="G444" s="18">
        <f>preds!$D444+preds!$E444</f>
        <v>76165</v>
      </c>
      <c r="H444" s="12">
        <f>ABS(preds!$D444-preds!$E444)</f>
        <v>3699</v>
      </c>
      <c r="I444" s="24">
        <f>Table2[[#This Row],[margin]]/Table2[[#This Row],[dem_gop_total]]</f>
        <v>4.8565614127223787E-2</v>
      </c>
      <c r="J444" s="24">
        <f>Table2[[#This Row],[dem_votes]]/Table2[[#This Row],[dem_gop_total]]</f>
        <v>0.47571719293638809</v>
      </c>
      <c r="K444" s="24">
        <f>Table2[[#This Row],[gop_votes]]/Table2[[#This Row],[dem_gop_total]]</f>
        <v>0.52428280706361186</v>
      </c>
      <c r="L444" s="3">
        <v>-84.512414000000007</v>
      </c>
      <c r="M444" s="3">
        <v>33.427940999999997</v>
      </c>
      <c r="N444" s="3">
        <v>-83.579424163521679</v>
      </c>
      <c r="O444" s="3">
        <v>32.812350503144607</v>
      </c>
      <c r="P444" s="3">
        <f>VLOOKUP(Table2[[#This Row],[State]],State!A:G,7,FALSE)</f>
        <v>16</v>
      </c>
      <c r="Q444" s="3" t="str">
        <f>VLOOKUP(Table2[[#This Row],[State]],State!A:F,6,FALSE)</f>
        <v>Democratic</v>
      </c>
    </row>
    <row r="445" spans="1:17" ht="17" thickTop="1" thickBot="1" x14ac:dyDescent="0.25">
      <c r="A445" s="7" t="s">
        <v>327</v>
      </c>
      <c r="B445" s="21">
        <v>13115</v>
      </c>
      <c r="C445" s="22" t="s">
        <v>770</v>
      </c>
      <c r="D445" s="12">
        <v>9683</v>
      </c>
      <c r="E445" s="12">
        <v>26627</v>
      </c>
      <c r="F445" s="6">
        <v>2024</v>
      </c>
      <c r="G445" s="18">
        <f>preds!$D445+preds!$E445</f>
        <v>36310</v>
      </c>
      <c r="H445" s="12">
        <f>ABS(preds!$D445-preds!$E445)</f>
        <v>16944</v>
      </c>
      <c r="I445" s="24">
        <f>Table2[[#This Row],[margin]]/Table2[[#This Row],[dem_gop_total]]</f>
        <v>0.46664830625172127</v>
      </c>
      <c r="J445" s="24">
        <f>Table2[[#This Row],[dem_votes]]/Table2[[#This Row],[dem_gop_total]]</f>
        <v>0.26667584687413937</v>
      </c>
      <c r="K445" s="24">
        <f>Table2[[#This Row],[gop_votes]]/Table2[[#This Row],[dem_gop_total]]</f>
        <v>0.73332415312586063</v>
      </c>
      <c r="L445" s="3">
        <v>-85.183164000000005</v>
      </c>
      <c r="M445" s="3">
        <v>34.255795999999997</v>
      </c>
      <c r="N445" s="3">
        <v>-83.579424163521679</v>
      </c>
      <c r="O445" s="3">
        <v>32.812350503144607</v>
      </c>
      <c r="P445" s="3">
        <f>VLOOKUP(Table2[[#This Row],[State]],State!A:G,7,FALSE)</f>
        <v>16</v>
      </c>
      <c r="Q445" s="3" t="str">
        <f>VLOOKUP(Table2[[#This Row],[State]],State!A:F,6,FALSE)</f>
        <v>Democratic</v>
      </c>
    </row>
    <row r="446" spans="1:17" ht="17" thickTop="1" thickBot="1" x14ac:dyDescent="0.25">
      <c r="A446" s="8" t="s">
        <v>327</v>
      </c>
      <c r="B446" s="19">
        <v>13117</v>
      </c>
      <c r="C446" s="20" t="s">
        <v>771</v>
      </c>
      <c r="D446" s="13">
        <v>47195</v>
      </c>
      <c r="E446" s="13">
        <v>94121</v>
      </c>
      <c r="F446" s="6">
        <v>2024</v>
      </c>
      <c r="G446" s="18">
        <f>preds!$D446+preds!$E446</f>
        <v>141316</v>
      </c>
      <c r="H446" s="12">
        <f>ABS(preds!$D446-preds!$E446)</f>
        <v>46926</v>
      </c>
      <c r="I446" s="24">
        <f>Table2[[#This Row],[margin]]/Table2[[#This Row],[dem_gop_total]]</f>
        <v>0.33206430977384016</v>
      </c>
      <c r="J446" s="24">
        <f>Table2[[#This Row],[dem_votes]]/Table2[[#This Row],[dem_gop_total]]</f>
        <v>0.33396784511307992</v>
      </c>
      <c r="K446" s="24">
        <f>Table2[[#This Row],[gop_votes]]/Table2[[#This Row],[dem_gop_total]]</f>
        <v>0.66603215488692014</v>
      </c>
      <c r="L446" s="3">
        <v>-84.144322000000003</v>
      </c>
      <c r="M446" s="3">
        <v>34.194920000000003</v>
      </c>
      <c r="N446" s="3">
        <v>-83.579424163521679</v>
      </c>
      <c r="O446" s="3">
        <v>32.812350503144607</v>
      </c>
      <c r="P446" s="3">
        <f>VLOOKUP(Table2[[#This Row],[State]],State!A:G,7,FALSE)</f>
        <v>16</v>
      </c>
      <c r="Q446" s="3" t="str">
        <f>VLOOKUP(Table2[[#This Row],[State]],State!A:F,6,FALSE)</f>
        <v>Democratic</v>
      </c>
    </row>
    <row r="447" spans="1:17" ht="17" thickTop="1" thickBot="1" x14ac:dyDescent="0.25">
      <c r="A447" s="7" t="s">
        <v>327</v>
      </c>
      <c r="B447" s="21">
        <v>13119</v>
      </c>
      <c r="C447" s="22" t="s">
        <v>419</v>
      </c>
      <c r="D447" s="12">
        <v>2046</v>
      </c>
      <c r="E447" s="12">
        <v>9245</v>
      </c>
      <c r="F447" s="6">
        <v>2024</v>
      </c>
      <c r="G447" s="18">
        <f>preds!$D447+preds!$E447</f>
        <v>11291</v>
      </c>
      <c r="H447" s="12">
        <f>ABS(preds!$D447-preds!$E447)</f>
        <v>7199</v>
      </c>
      <c r="I447" s="24">
        <f>Table2[[#This Row],[margin]]/Table2[[#This Row],[dem_gop_total]]</f>
        <v>0.63758745903817204</v>
      </c>
      <c r="J447" s="24">
        <f>Table2[[#This Row],[dem_votes]]/Table2[[#This Row],[dem_gop_total]]</f>
        <v>0.18120627048091401</v>
      </c>
      <c r="K447" s="24">
        <f>Table2[[#This Row],[gop_votes]]/Table2[[#This Row],[dem_gop_total]]</f>
        <v>0.81879372951908602</v>
      </c>
      <c r="L447" s="3">
        <v>-83.186079000000007</v>
      </c>
      <c r="M447" s="3">
        <v>34.377334999999903</v>
      </c>
      <c r="N447" s="3">
        <v>-83.579424163521679</v>
      </c>
      <c r="O447" s="3">
        <v>32.812350503144607</v>
      </c>
      <c r="P447" s="3">
        <f>VLOOKUP(Table2[[#This Row],[State]],State!A:G,7,FALSE)</f>
        <v>16</v>
      </c>
      <c r="Q447" s="3" t="str">
        <f>VLOOKUP(Table2[[#This Row],[State]],State!A:F,6,FALSE)</f>
        <v>Democratic</v>
      </c>
    </row>
    <row r="448" spans="1:17" ht="17" thickTop="1" thickBot="1" x14ac:dyDescent="0.25">
      <c r="A448" s="8" t="s">
        <v>327</v>
      </c>
      <c r="B448" s="19">
        <v>13121</v>
      </c>
      <c r="C448" s="20" t="s">
        <v>520</v>
      </c>
      <c r="D448" s="13">
        <v>393869</v>
      </c>
      <c r="E448" s="13">
        <v>125568</v>
      </c>
      <c r="F448" s="6">
        <v>2024</v>
      </c>
      <c r="G448" s="18">
        <f>preds!$D448+preds!$E448</f>
        <v>519437</v>
      </c>
      <c r="H448" s="12">
        <f>ABS(preds!$D448-preds!$E448)</f>
        <v>268301</v>
      </c>
      <c r="I448" s="24">
        <f>Table2[[#This Row],[margin]]/Table2[[#This Row],[dem_gop_total]]</f>
        <v>0.51652269668891515</v>
      </c>
      <c r="J448" s="24">
        <f>Table2[[#This Row],[dem_votes]]/Table2[[#This Row],[dem_gop_total]]</f>
        <v>0.75826134834445758</v>
      </c>
      <c r="K448" s="24">
        <f>Table2[[#This Row],[gop_votes]]/Table2[[#This Row],[dem_gop_total]]</f>
        <v>0.24173865165554245</v>
      </c>
      <c r="L448" s="3">
        <v>-84.393644999999907</v>
      </c>
      <c r="M448" s="3">
        <v>33.836086000000002</v>
      </c>
      <c r="N448" s="3">
        <v>-83.579424163521679</v>
      </c>
      <c r="O448" s="3">
        <v>32.812350503144607</v>
      </c>
      <c r="P448" s="3">
        <f>VLOOKUP(Table2[[#This Row],[State]],State!A:G,7,FALSE)</f>
        <v>16</v>
      </c>
      <c r="Q448" s="3" t="str">
        <f>VLOOKUP(Table2[[#This Row],[State]],State!A:F,6,FALSE)</f>
        <v>Democratic</v>
      </c>
    </row>
    <row r="449" spans="1:17" ht="17" thickTop="1" thickBot="1" x14ac:dyDescent="0.25">
      <c r="A449" s="7" t="s">
        <v>327</v>
      </c>
      <c r="B449" s="21">
        <v>13123</v>
      </c>
      <c r="C449" s="22" t="s">
        <v>772</v>
      </c>
      <c r="D449" s="12">
        <v>2625</v>
      </c>
      <c r="E449" s="12">
        <v>14153</v>
      </c>
      <c r="F449" s="6">
        <v>2024</v>
      </c>
      <c r="G449" s="18">
        <f>preds!$D449+preds!$E449</f>
        <v>16778</v>
      </c>
      <c r="H449" s="12">
        <f>ABS(preds!$D449-preds!$E449)</f>
        <v>11528</v>
      </c>
      <c r="I449" s="24">
        <f>Table2[[#This Row],[margin]]/Table2[[#This Row],[dem_gop_total]]</f>
        <v>0.68709023721540108</v>
      </c>
      <c r="J449" s="24">
        <f>Table2[[#This Row],[dem_votes]]/Table2[[#This Row],[dem_gop_total]]</f>
        <v>0.15645488139229943</v>
      </c>
      <c r="K449" s="24">
        <f>Table2[[#This Row],[gop_votes]]/Table2[[#This Row],[dem_gop_total]]</f>
        <v>0.84354511860770054</v>
      </c>
      <c r="L449" s="3">
        <v>-84.483645999999993</v>
      </c>
      <c r="M449" s="3">
        <v>34.677248999999897</v>
      </c>
      <c r="N449" s="3">
        <v>-83.579424163521679</v>
      </c>
      <c r="O449" s="3">
        <v>32.812350503144607</v>
      </c>
      <c r="P449" s="3">
        <f>VLOOKUP(Table2[[#This Row],[State]],State!A:G,7,FALSE)</f>
        <v>16</v>
      </c>
      <c r="Q449" s="3" t="str">
        <f>VLOOKUP(Table2[[#This Row],[State]],State!A:F,6,FALSE)</f>
        <v>Democratic</v>
      </c>
    </row>
    <row r="450" spans="1:17" ht="17" thickTop="1" thickBot="1" x14ac:dyDescent="0.25">
      <c r="A450" s="8" t="s">
        <v>327</v>
      </c>
      <c r="B450" s="19">
        <v>13125</v>
      </c>
      <c r="C450" s="20" t="s">
        <v>773</v>
      </c>
      <c r="D450" s="13">
        <v>232</v>
      </c>
      <c r="E450" s="13">
        <v>1233</v>
      </c>
      <c r="F450" s="6">
        <v>2024</v>
      </c>
      <c r="G450" s="18">
        <f>preds!$D450+preds!$E450</f>
        <v>1465</v>
      </c>
      <c r="H450" s="12">
        <f>ABS(preds!$D450-preds!$E450)</f>
        <v>1001</v>
      </c>
      <c r="I450" s="24">
        <f>Table2[[#This Row],[margin]]/Table2[[#This Row],[dem_gop_total]]</f>
        <v>0.68327645051194541</v>
      </c>
      <c r="J450" s="24">
        <f>Table2[[#This Row],[dem_votes]]/Table2[[#This Row],[dem_gop_total]]</f>
        <v>0.15836177474402729</v>
      </c>
      <c r="K450" s="24">
        <f>Table2[[#This Row],[gop_votes]]/Table2[[#This Row],[dem_gop_total]]</f>
        <v>0.84163822525597265</v>
      </c>
      <c r="L450" s="3">
        <v>-82.609847000000002</v>
      </c>
      <c r="M450" s="3">
        <v>33.235926999999997</v>
      </c>
      <c r="N450" s="3">
        <v>-83.579424163521679</v>
      </c>
      <c r="O450" s="3">
        <v>32.812350503144607</v>
      </c>
      <c r="P450" s="3">
        <f>VLOOKUP(Table2[[#This Row],[State]],State!A:G,7,FALSE)</f>
        <v>16</v>
      </c>
      <c r="Q450" s="3" t="str">
        <f>VLOOKUP(Table2[[#This Row],[State]],State!A:F,6,FALSE)</f>
        <v>Democratic</v>
      </c>
    </row>
    <row r="451" spans="1:17" ht="17" thickTop="1" thickBot="1" x14ac:dyDescent="0.25">
      <c r="A451" s="7" t="s">
        <v>327</v>
      </c>
      <c r="B451" s="21">
        <v>13127</v>
      </c>
      <c r="C451" s="22" t="s">
        <v>774</v>
      </c>
      <c r="D451" s="12">
        <v>13847</v>
      </c>
      <c r="E451" s="12">
        <v>24316</v>
      </c>
      <c r="F451" s="6">
        <v>2024</v>
      </c>
      <c r="G451" s="18">
        <f>preds!$D451+preds!$E451</f>
        <v>38163</v>
      </c>
      <c r="H451" s="12">
        <f>ABS(preds!$D451-preds!$E451)</f>
        <v>10469</v>
      </c>
      <c r="I451" s="24">
        <f>Table2[[#This Row],[margin]]/Table2[[#This Row],[dem_gop_total]]</f>
        <v>0.27432329743468803</v>
      </c>
      <c r="J451" s="24">
        <f>Table2[[#This Row],[dem_votes]]/Table2[[#This Row],[dem_gop_total]]</f>
        <v>0.36283835128265596</v>
      </c>
      <c r="K451" s="24">
        <f>Table2[[#This Row],[gop_votes]]/Table2[[#This Row],[dem_gop_total]]</f>
        <v>0.63716164871734404</v>
      </c>
      <c r="L451" s="3">
        <v>-81.486487999999994</v>
      </c>
      <c r="M451" s="3">
        <v>31.202697999999899</v>
      </c>
      <c r="N451" s="3">
        <v>-83.579424163521679</v>
      </c>
      <c r="O451" s="3">
        <v>32.812350503144607</v>
      </c>
      <c r="P451" s="3">
        <f>VLOOKUP(Table2[[#This Row],[State]],State!A:G,7,FALSE)</f>
        <v>16</v>
      </c>
      <c r="Q451" s="3" t="str">
        <f>VLOOKUP(Table2[[#This Row],[State]],State!A:F,6,FALSE)</f>
        <v>Democratic</v>
      </c>
    </row>
    <row r="452" spans="1:17" ht="17" thickTop="1" thickBot="1" x14ac:dyDescent="0.25">
      <c r="A452" s="8" t="s">
        <v>327</v>
      </c>
      <c r="B452" s="19">
        <v>13129</v>
      </c>
      <c r="C452" s="20" t="s">
        <v>775</v>
      </c>
      <c r="D452" s="13">
        <v>3693</v>
      </c>
      <c r="E452" s="13">
        <v>19884</v>
      </c>
      <c r="F452" s="6">
        <v>2024</v>
      </c>
      <c r="G452" s="18">
        <f>preds!$D452+preds!$E452</f>
        <v>23577</v>
      </c>
      <c r="H452" s="12">
        <f>ABS(preds!$D452-preds!$E452)</f>
        <v>16191</v>
      </c>
      <c r="I452" s="24">
        <f>Table2[[#This Row],[margin]]/Table2[[#This Row],[dem_gop_total]]</f>
        <v>0.68672859142384524</v>
      </c>
      <c r="J452" s="24">
        <f>Table2[[#This Row],[dem_votes]]/Table2[[#This Row],[dem_gop_total]]</f>
        <v>0.15663570428807735</v>
      </c>
      <c r="K452" s="24">
        <f>Table2[[#This Row],[gop_votes]]/Table2[[#This Row],[dem_gop_total]]</f>
        <v>0.84336429571192262</v>
      </c>
      <c r="L452" s="3">
        <v>-84.908794999999998</v>
      </c>
      <c r="M452" s="3">
        <v>34.498325999999999</v>
      </c>
      <c r="N452" s="3">
        <v>-83.579424163521679</v>
      </c>
      <c r="O452" s="3">
        <v>32.812350503144607</v>
      </c>
      <c r="P452" s="3">
        <f>VLOOKUP(Table2[[#This Row],[State]],State!A:G,7,FALSE)</f>
        <v>16</v>
      </c>
      <c r="Q452" s="3" t="str">
        <f>VLOOKUP(Table2[[#This Row],[State]],State!A:F,6,FALSE)</f>
        <v>Democratic</v>
      </c>
    </row>
    <row r="453" spans="1:17" ht="17" thickTop="1" thickBot="1" x14ac:dyDescent="0.25">
      <c r="A453" s="7" t="s">
        <v>327</v>
      </c>
      <c r="B453" s="21">
        <v>13131</v>
      </c>
      <c r="C453" s="22" t="s">
        <v>776</v>
      </c>
      <c r="D453" s="12">
        <v>3036</v>
      </c>
      <c r="E453" s="12">
        <v>6181</v>
      </c>
      <c r="F453" s="6">
        <v>2024</v>
      </c>
      <c r="G453" s="18">
        <f>preds!$D453+preds!$E453</f>
        <v>9217</v>
      </c>
      <c r="H453" s="12">
        <f>ABS(preds!$D453-preds!$E453)</f>
        <v>3145</v>
      </c>
      <c r="I453" s="24">
        <f>Table2[[#This Row],[margin]]/Table2[[#This Row],[dem_gop_total]]</f>
        <v>0.34121731582944559</v>
      </c>
      <c r="J453" s="24">
        <f>Table2[[#This Row],[dem_votes]]/Table2[[#This Row],[dem_gop_total]]</f>
        <v>0.32939134208527721</v>
      </c>
      <c r="K453" s="24">
        <f>Table2[[#This Row],[gop_votes]]/Table2[[#This Row],[dem_gop_total]]</f>
        <v>0.67060865791472279</v>
      </c>
      <c r="L453" s="3">
        <v>-84.214287999999996</v>
      </c>
      <c r="M453" s="3">
        <v>30.882764000000002</v>
      </c>
      <c r="N453" s="3">
        <v>-83.579424163521679</v>
      </c>
      <c r="O453" s="3">
        <v>32.812350503144607</v>
      </c>
      <c r="P453" s="3">
        <f>VLOOKUP(Table2[[#This Row],[State]],State!A:G,7,FALSE)</f>
        <v>16</v>
      </c>
      <c r="Q453" s="3" t="str">
        <f>VLOOKUP(Table2[[#This Row],[State]],State!A:F,6,FALSE)</f>
        <v>Democratic</v>
      </c>
    </row>
    <row r="454" spans="1:17" ht="17" thickTop="1" thickBot="1" x14ac:dyDescent="0.25">
      <c r="A454" s="8" t="s">
        <v>327</v>
      </c>
      <c r="B454" s="19">
        <v>13133</v>
      </c>
      <c r="C454" s="20" t="s">
        <v>421</v>
      </c>
      <c r="D454" s="13">
        <v>3509</v>
      </c>
      <c r="E454" s="13">
        <v>7068</v>
      </c>
      <c r="F454" s="6">
        <v>2024</v>
      </c>
      <c r="G454" s="18">
        <f>preds!$D454+preds!$E454</f>
        <v>10577</v>
      </c>
      <c r="H454" s="12">
        <f>ABS(preds!$D454-preds!$E454)</f>
        <v>3559</v>
      </c>
      <c r="I454" s="24">
        <f>Table2[[#This Row],[margin]]/Table2[[#This Row],[dem_gop_total]]</f>
        <v>0.336484825564905</v>
      </c>
      <c r="J454" s="24">
        <f>Table2[[#This Row],[dem_votes]]/Table2[[#This Row],[dem_gop_total]]</f>
        <v>0.3317575872175475</v>
      </c>
      <c r="K454" s="24">
        <f>Table2[[#This Row],[gop_votes]]/Table2[[#This Row],[dem_gop_total]]</f>
        <v>0.66824241278245244</v>
      </c>
      <c r="L454" s="3">
        <v>-83.166093000000004</v>
      </c>
      <c r="M454" s="3">
        <v>33.549875999999998</v>
      </c>
      <c r="N454" s="3">
        <v>-83.579424163521679</v>
      </c>
      <c r="O454" s="3">
        <v>32.812350503144607</v>
      </c>
      <c r="P454" s="3">
        <f>VLOOKUP(Table2[[#This Row],[State]],State!A:G,7,FALSE)</f>
        <v>16</v>
      </c>
      <c r="Q454" s="3" t="str">
        <f>VLOOKUP(Table2[[#This Row],[State]],State!A:F,6,FALSE)</f>
        <v>Democratic</v>
      </c>
    </row>
    <row r="455" spans="1:17" ht="17" thickTop="1" thickBot="1" x14ac:dyDescent="0.25">
      <c r="A455" s="7" t="s">
        <v>327</v>
      </c>
      <c r="B455" s="21">
        <v>13135</v>
      </c>
      <c r="C455" s="22" t="s">
        <v>777</v>
      </c>
      <c r="D455" s="12">
        <v>264841</v>
      </c>
      <c r="E455" s="12">
        <v>170792</v>
      </c>
      <c r="F455" s="6">
        <v>2024</v>
      </c>
      <c r="G455" s="18">
        <f>preds!$D455+preds!$E455</f>
        <v>435633</v>
      </c>
      <c r="H455" s="12">
        <f>ABS(preds!$D455-preds!$E455)</f>
        <v>94049</v>
      </c>
      <c r="I455" s="24">
        <f>Table2[[#This Row],[margin]]/Table2[[#This Row],[dem_gop_total]]</f>
        <v>0.21589043988862183</v>
      </c>
      <c r="J455" s="24">
        <f>Table2[[#This Row],[dem_votes]]/Table2[[#This Row],[dem_gop_total]]</f>
        <v>0.60794521994431094</v>
      </c>
      <c r="K455" s="24">
        <f>Table2[[#This Row],[gop_votes]]/Table2[[#This Row],[dem_gop_total]]</f>
        <v>0.39205478005568906</v>
      </c>
      <c r="L455" s="3">
        <v>-84.057963000000001</v>
      </c>
      <c r="M455" s="3">
        <v>33.951956000000003</v>
      </c>
      <c r="N455" s="3">
        <v>-83.579424163521679</v>
      </c>
      <c r="O455" s="3">
        <v>32.812350503144607</v>
      </c>
      <c r="P455" s="3">
        <f>VLOOKUP(Table2[[#This Row],[State]],State!A:G,7,FALSE)</f>
        <v>16</v>
      </c>
      <c r="Q455" s="3" t="str">
        <f>VLOOKUP(Table2[[#This Row],[State]],State!A:F,6,FALSE)</f>
        <v>Democratic</v>
      </c>
    </row>
    <row r="456" spans="1:17" ht="17" thickTop="1" thickBot="1" x14ac:dyDescent="0.25">
      <c r="A456" s="8" t="s">
        <v>327</v>
      </c>
      <c r="B456" s="19">
        <v>13137</v>
      </c>
      <c r="C456" s="20" t="s">
        <v>778</v>
      </c>
      <c r="D456" s="13">
        <v>2914</v>
      </c>
      <c r="E456" s="13">
        <v>18326</v>
      </c>
      <c r="F456" s="6">
        <v>2024</v>
      </c>
      <c r="G456" s="18">
        <f>preds!$D456+preds!$E456</f>
        <v>21240</v>
      </c>
      <c r="H456" s="12">
        <f>ABS(preds!$D456-preds!$E456)</f>
        <v>15412</v>
      </c>
      <c r="I456" s="24">
        <f>Table2[[#This Row],[margin]]/Table2[[#This Row],[dem_gop_total]]</f>
        <v>0.72561205273069684</v>
      </c>
      <c r="J456" s="24">
        <f>Table2[[#This Row],[dem_votes]]/Table2[[#This Row],[dem_gop_total]]</f>
        <v>0.13719397363465161</v>
      </c>
      <c r="K456" s="24">
        <f>Table2[[#This Row],[gop_votes]]/Table2[[#This Row],[dem_gop_total]]</f>
        <v>0.86280602636534842</v>
      </c>
      <c r="L456" s="3">
        <v>-83.541625999999994</v>
      </c>
      <c r="M456" s="3">
        <v>34.565159999999999</v>
      </c>
      <c r="N456" s="3">
        <v>-83.579424163521679</v>
      </c>
      <c r="O456" s="3">
        <v>32.812350503144607</v>
      </c>
      <c r="P456" s="3">
        <f>VLOOKUP(Table2[[#This Row],[State]],State!A:G,7,FALSE)</f>
        <v>16</v>
      </c>
      <c r="Q456" s="3" t="str">
        <f>VLOOKUP(Table2[[#This Row],[State]],State!A:F,6,FALSE)</f>
        <v>Democratic</v>
      </c>
    </row>
    <row r="457" spans="1:17" ht="17" thickTop="1" thickBot="1" x14ac:dyDescent="0.25">
      <c r="A457" s="7" t="s">
        <v>327</v>
      </c>
      <c r="B457" s="21">
        <v>13139</v>
      </c>
      <c r="C457" s="22" t="s">
        <v>779</v>
      </c>
      <c r="D457" s="12">
        <v>20924</v>
      </c>
      <c r="E457" s="12">
        <v>68226</v>
      </c>
      <c r="F457" s="6">
        <v>2024</v>
      </c>
      <c r="G457" s="18">
        <f>preds!$D457+preds!$E457</f>
        <v>89150</v>
      </c>
      <c r="H457" s="12">
        <f>ABS(preds!$D457-preds!$E457)</f>
        <v>47302</v>
      </c>
      <c r="I457" s="24">
        <f>Table2[[#This Row],[margin]]/Table2[[#This Row],[dem_gop_total]]</f>
        <v>0.53058889512058327</v>
      </c>
      <c r="J457" s="24">
        <f>Table2[[#This Row],[dem_votes]]/Table2[[#This Row],[dem_gop_total]]</f>
        <v>0.23470555243970836</v>
      </c>
      <c r="K457" s="24">
        <f>Table2[[#This Row],[gop_votes]]/Table2[[#This Row],[dem_gop_total]]</f>
        <v>0.76529444756029164</v>
      </c>
      <c r="L457" s="3">
        <v>-83.844712000000001</v>
      </c>
      <c r="M457" s="3">
        <v>34.275205</v>
      </c>
      <c r="N457" s="3">
        <v>-83.579424163521679</v>
      </c>
      <c r="O457" s="3">
        <v>32.812350503144607</v>
      </c>
      <c r="P457" s="3">
        <f>VLOOKUP(Table2[[#This Row],[State]],State!A:G,7,FALSE)</f>
        <v>16</v>
      </c>
      <c r="Q457" s="3" t="str">
        <f>VLOOKUP(Table2[[#This Row],[State]],State!A:F,6,FALSE)</f>
        <v>Democratic</v>
      </c>
    </row>
    <row r="458" spans="1:17" ht="17" thickTop="1" thickBot="1" x14ac:dyDescent="0.25">
      <c r="A458" s="8" t="s">
        <v>327</v>
      </c>
      <c r="B458" s="19">
        <v>13141</v>
      </c>
      <c r="C458" s="20" t="s">
        <v>780</v>
      </c>
      <c r="D458" s="13">
        <v>2844</v>
      </c>
      <c r="E458" s="13">
        <v>648</v>
      </c>
      <c r="F458" s="6">
        <v>2024</v>
      </c>
      <c r="G458" s="18">
        <f>preds!$D458+preds!$E458</f>
        <v>3492</v>
      </c>
      <c r="H458" s="12">
        <f>ABS(preds!$D458-preds!$E458)</f>
        <v>2196</v>
      </c>
      <c r="I458" s="24">
        <f>Table2[[#This Row],[margin]]/Table2[[#This Row],[dem_gop_total]]</f>
        <v>0.62886597938144329</v>
      </c>
      <c r="J458" s="24">
        <f>Table2[[#This Row],[dem_votes]]/Table2[[#This Row],[dem_gop_total]]</f>
        <v>0.81443298969072164</v>
      </c>
      <c r="K458" s="24">
        <f>Table2[[#This Row],[gop_votes]]/Table2[[#This Row],[dem_gop_total]]</f>
        <v>0.18556701030927836</v>
      </c>
      <c r="L458" s="3">
        <v>-83.002046999999905</v>
      </c>
      <c r="M458" s="3">
        <v>33.255825000000002</v>
      </c>
      <c r="N458" s="3">
        <v>-83.579424163521679</v>
      </c>
      <c r="O458" s="3">
        <v>32.812350503144607</v>
      </c>
      <c r="P458" s="3">
        <f>VLOOKUP(Table2[[#This Row],[State]],State!A:G,7,FALSE)</f>
        <v>16</v>
      </c>
      <c r="Q458" s="3" t="str">
        <f>VLOOKUP(Table2[[#This Row],[State]],State!A:F,6,FALSE)</f>
        <v>Democratic</v>
      </c>
    </row>
    <row r="459" spans="1:17" ht="17" thickTop="1" thickBot="1" x14ac:dyDescent="0.25">
      <c r="A459" s="7" t="s">
        <v>327</v>
      </c>
      <c r="B459" s="21">
        <v>13143</v>
      </c>
      <c r="C459" s="22" t="s">
        <v>781</v>
      </c>
      <c r="D459" s="12">
        <v>2232</v>
      </c>
      <c r="E459" s="12">
        <v>11890</v>
      </c>
      <c r="F459" s="6">
        <v>2024</v>
      </c>
      <c r="G459" s="18">
        <f>preds!$D459+preds!$E459</f>
        <v>14122</v>
      </c>
      <c r="H459" s="12">
        <f>ABS(preds!$D459-preds!$E459)</f>
        <v>9658</v>
      </c>
      <c r="I459" s="24">
        <f>Table2[[#This Row],[margin]]/Table2[[#This Row],[dem_gop_total]]</f>
        <v>0.68389746494830761</v>
      </c>
      <c r="J459" s="24">
        <f>Table2[[#This Row],[dem_votes]]/Table2[[#This Row],[dem_gop_total]]</f>
        <v>0.1580512675258462</v>
      </c>
      <c r="K459" s="24">
        <f>Table2[[#This Row],[gop_votes]]/Table2[[#This Row],[dem_gop_total]]</f>
        <v>0.8419487324741538</v>
      </c>
      <c r="L459" s="3">
        <v>-85.185469999999995</v>
      </c>
      <c r="M459" s="3">
        <v>33.761920000000003</v>
      </c>
      <c r="N459" s="3">
        <v>-83.579424163521679</v>
      </c>
      <c r="O459" s="3">
        <v>32.812350503144607</v>
      </c>
      <c r="P459" s="3">
        <f>VLOOKUP(Table2[[#This Row],[State]],State!A:G,7,FALSE)</f>
        <v>16</v>
      </c>
      <c r="Q459" s="3" t="str">
        <f>VLOOKUP(Table2[[#This Row],[State]],State!A:F,6,FALSE)</f>
        <v>Democratic</v>
      </c>
    </row>
    <row r="460" spans="1:17" ht="17" thickTop="1" thickBot="1" x14ac:dyDescent="0.25">
      <c r="A460" s="8" t="s">
        <v>327</v>
      </c>
      <c r="B460" s="19">
        <v>13145</v>
      </c>
      <c r="C460" s="20" t="s">
        <v>782</v>
      </c>
      <c r="D460" s="13">
        <v>5103</v>
      </c>
      <c r="E460" s="13">
        <v>14593</v>
      </c>
      <c r="F460" s="6">
        <v>2024</v>
      </c>
      <c r="G460" s="18">
        <f>preds!$D460+preds!$E460</f>
        <v>19696</v>
      </c>
      <c r="H460" s="12">
        <f>ABS(preds!$D460-preds!$E460)</f>
        <v>9490</v>
      </c>
      <c r="I460" s="24">
        <f>Table2[[#This Row],[margin]]/Table2[[#This Row],[dem_gop_total]]</f>
        <v>0.48182372055239642</v>
      </c>
      <c r="J460" s="24">
        <f>Table2[[#This Row],[dem_votes]]/Table2[[#This Row],[dem_gop_total]]</f>
        <v>0.25908813972380179</v>
      </c>
      <c r="K460" s="24">
        <f>Table2[[#This Row],[gop_votes]]/Table2[[#This Row],[dem_gop_total]]</f>
        <v>0.74091186027619826</v>
      </c>
      <c r="L460" s="3">
        <v>-84.895033999999995</v>
      </c>
      <c r="M460" s="3">
        <v>32.699933000000001</v>
      </c>
      <c r="N460" s="3">
        <v>-83.579424163521679</v>
      </c>
      <c r="O460" s="3">
        <v>32.812350503144607</v>
      </c>
      <c r="P460" s="3">
        <f>VLOOKUP(Table2[[#This Row],[State]],State!A:G,7,FALSE)</f>
        <v>16</v>
      </c>
      <c r="Q460" s="3" t="str">
        <f>VLOOKUP(Table2[[#This Row],[State]],State!A:F,6,FALSE)</f>
        <v>Democratic</v>
      </c>
    </row>
    <row r="461" spans="1:17" ht="17" thickTop="1" thickBot="1" x14ac:dyDescent="0.25">
      <c r="A461" s="7" t="s">
        <v>327</v>
      </c>
      <c r="B461" s="21">
        <v>13147</v>
      </c>
      <c r="C461" s="22" t="s">
        <v>783</v>
      </c>
      <c r="D461" s="12">
        <v>3198</v>
      </c>
      <c r="E461" s="12">
        <v>9334</v>
      </c>
      <c r="F461" s="6">
        <v>2024</v>
      </c>
      <c r="G461" s="18">
        <f>preds!$D461+preds!$E461</f>
        <v>12532</v>
      </c>
      <c r="H461" s="12">
        <f>ABS(preds!$D461-preds!$E461)</f>
        <v>6136</v>
      </c>
      <c r="I461" s="24">
        <f>Table2[[#This Row],[margin]]/Table2[[#This Row],[dem_gop_total]]</f>
        <v>0.48962655601659749</v>
      </c>
      <c r="J461" s="24">
        <f>Table2[[#This Row],[dem_votes]]/Table2[[#This Row],[dem_gop_total]]</f>
        <v>0.25518672199170123</v>
      </c>
      <c r="K461" s="24">
        <f>Table2[[#This Row],[gop_votes]]/Table2[[#This Row],[dem_gop_total]]</f>
        <v>0.74481327800829877</v>
      </c>
      <c r="L461" s="3">
        <v>-82.964952999999994</v>
      </c>
      <c r="M461" s="3">
        <v>34.355412999999999</v>
      </c>
      <c r="N461" s="3">
        <v>-83.579424163521679</v>
      </c>
      <c r="O461" s="3">
        <v>32.812350503144607</v>
      </c>
      <c r="P461" s="3">
        <f>VLOOKUP(Table2[[#This Row],[State]],State!A:G,7,FALSE)</f>
        <v>16</v>
      </c>
      <c r="Q461" s="3" t="str">
        <f>VLOOKUP(Table2[[#This Row],[State]],State!A:F,6,FALSE)</f>
        <v>Democratic</v>
      </c>
    </row>
    <row r="462" spans="1:17" ht="17" thickTop="1" thickBot="1" x14ac:dyDescent="0.25">
      <c r="A462" s="8" t="s">
        <v>327</v>
      </c>
      <c r="B462" s="19">
        <v>13149</v>
      </c>
      <c r="C462" s="20" t="s">
        <v>784</v>
      </c>
      <c r="D462" s="13">
        <v>986</v>
      </c>
      <c r="E462" s="13">
        <v>4294</v>
      </c>
      <c r="F462" s="6">
        <v>2024</v>
      </c>
      <c r="G462" s="18">
        <f>preds!$D462+preds!$E462</f>
        <v>5280</v>
      </c>
      <c r="H462" s="12">
        <f>ABS(preds!$D462-preds!$E462)</f>
        <v>3308</v>
      </c>
      <c r="I462" s="24">
        <f>Table2[[#This Row],[margin]]/Table2[[#This Row],[dem_gop_total]]</f>
        <v>0.62651515151515147</v>
      </c>
      <c r="J462" s="24">
        <f>Table2[[#This Row],[dem_votes]]/Table2[[#This Row],[dem_gop_total]]</f>
        <v>0.18674242424242424</v>
      </c>
      <c r="K462" s="24">
        <f>Table2[[#This Row],[gop_votes]]/Table2[[#This Row],[dem_gop_total]]</f>
        <v>0.81325757575757573</v>
      </c>
      <c r="L462" s="3">
        <v>-85.113399999999999</v>
      </c>
      <c r="M462" s="3">
        <v>33.309334</v>
      </c>
      <c r="N462" s="3">
        <v>-83.579424163521679</v>
      </c>
      <c r="O462" s="3">
        <v>32.812350503144607</v>
      </c>
      <c r="P462" s="3">
        <f>VLOOKUP(Table2[[#This Row],[State]],State!A:G,7,FALSE)</f>
        <v>16</v>
      </c>
      <c r="Q462" s="3" t="str">
        <f>VLOOKUP(Table2[[#This Row],[State]],State!A:F,6,FALSE)</f>
        <v>Democratic</v>
      </c>
    </row>
    <row r="463" spans="1:17" ht="17" thickTop="1" thickBot="1" x14ac:dyDescent="0.25">
      <c r="A463" s="7" t="s">
        <v>327</v>
      </c>
      <c r="B463" s="21">
        <v>13151</v>
      </c>
      <c r="C463" s="22" t="s">
        <v>423</v>
      </c>
      <c r="D463" s="12">
        <v>82016</v>
      </c>
      <c r="E463" s="12">
        <v>48595</v>
      </c>
      <c r="F463" s="6">
        <v>2024</v>
      </c>
      <c r="G463" s="18">
        <f>preds!$D463+preds!$E463</f>
        <v>130611</v>
      </c>
      <c r="H463" s="12">
        <f>ABS(preds!$D463-preds!$E463)</f>
        <v>33421</v>
      </c>
      <c r="I463" s="24">
        <f>Table2[[#This Row],[margin]]/Table2[[#This Row],[dem_gop_total]]</f>
        <v>0.25588197012502778</v>
      </c>
      <c r="J463" s="24">
        <f>Table2[[#This Row],[dem_votes]]/Table2[[#This Row],[dem_gop_total]]</f>
        <v>0.62794098506251383</v>
      </c>
      <c r="K463" s="24">
        <f>Table2[[#This Row],[gop_votes]]/Table2[[#This Row],[dem_gop_total]]</f>
        <v>0.37205901493748611</v>
      </c>
      <c r="L463" s="3">
        <v>-84.175415999999998</v>
      </c>
      <c r="M463" s="3">
        <v>33.475842</v>
      </c>
      <c r="N463" s="3">
        <v>-83.579424163521679</v>
      </c>
      <c r="O463" s="3">
        <v>32.812350503144607</v>
      </c>
      <c r="P463" s="3">
        <f>VLOOKUP(Table2[[#This Row],[State]],State!A:G,7,FALSE)</f>
        <v>16</v>
      </c>
      <c r="Q463" s="3" t="str">
        <f>VLOOKUP(Table2[[#This Row],[State]],State!A:F,6,FALSE)</f>
        <v>Democratic</v>
      </c>
    </row>
    <row r="464" spans="1:17" ht="17" thickTop="1" thickBot="1" x14ac:dyDescent="0.25">
      <c r="A464" s="8" t="s">
        <v>327</v>
      </c>
      <c r="B464" s="19">
        <v>13153</v>
      </c>
      <c r="C464" s="20" t="s">
        <v>424</v>
      </c>
      <c r="D464" s="13">
        <v>30709</v>
      </c>
      <c r="E464" s="13">
        <v>40470</v>
      </c>
      <c r="F464" s="6">
        <v>2024</v>
      </c>
      <c r="G464" s="18">
        <f>preds!$D464+preds!$E464</f>
        <v>71179</v>
      </c>
      <c r="H464" s="12">
        <f>ABS(preds!$D464-preds!$E464)</f>
        <v>9761</v>
      </c>
      <c r="I464" s="24">
        <f>Table2[[#This Row],[margin]]/Table2[[#This Row],[dem_gop_total]]</f>
        <v>0.13713314320234901</v>
      </c>
      <c r="J464" s="24">
        <f>Table2[[#This Row],[dem_votes]]/Table2[[#This Row],[dem_gop_total]]</f>
        <v>0.43143342839882548</v>
      </c>
      <c r="K464" s="24">
        <f>Table2[[#This Row],[gop_votes]]/Table2[[#This Row],[dem_gop_total]]</f>
        <v>0.56856657160117452</v>
      </c>
      <c r="L464" s="3">
        <v>-83.663356999999905</v>
      </c>
      <c r="M464" s="3">
        <v>32.571603000000003</v>
      </c>
      <c r="N464" s="3">
        <v>-83.579424163521679</v>
      </c>
      <c r="O464" s="3">
        <v>32.812350503144607</v>
      </c>
      <c r="P464" s="3">
        <f>VLOOKUP(Table2[[#This Row],[State]],State!A:G,7,FALSE)</f>
        <v>16</v>
      </c>
      <c r="Q464" s="3" t="str">
        <f>VLOOKUP(Table2[[#This Row],[State]],State!A:F,6,FALSE)</f>
        <v>Democratic</v>
      </c>
    </row>
    <row r="465" spans="1:17" ht="17" thickTop="1" thickBot="1" x14ac:dyDescent="0.25">
      <c r="A465" s="7" t="s">
        <v>327</v>
      </c>
      <c r="B465" s="21">
        <v>13155</v>
      </c>
      <c r="C465" s="22" t="s">
        <v>785</v>
      </c>
      <c r="D465" s="12">
        <v>1174</v>
      </c>
      <c r="E465" s="12">
        <v>2619</v>
      </c>
      <c r="F465" s="6">
        <v>2024</v>
      </c>
      <c r="G465" s="18">
        <f>preds!$D465+preds!$E465</f>
        <v>3793</v>
      </c>
      <c r="H465" s="12">
        <f>ABS(preds!$D465-preds!$E465)</f>
        <v>1445</v>
      </c>
      <c r="I465" s="24">
        <f>Table2[[#This Row],[margin]]/Table2[[#This Row],[dem_gop_total]]</f>
        <v>0.38096493540732929</v>
      </c>
      <c r="J465" s="24">
        <f>Table2[[#This Row],[dem_votes]]/Table2[[#This Row],[dem_gop_total]]</f>
        <v>0.30951753229633533</v>
      </c>
      <c r="K465" s="24">
        <f>Table2[[#This Row],[gop_votes]]/Table2[[#This Row],[dem_gop_total]]</f>
        <v>0.69048246770366462</v>
      </c>
      <c r="L465" s="3">
        <v>-83.280833999999999</v>
      </c>
      <c r="M465" s="3">
        <v>31.6046469999999</v>
      </c>
      <c r="N465" s="3">
        <v>-83.579424163521679</v>
      </c>
      <c r="O465" s="3">
        <v>32.812350503144607</v>
      </c>
      <c r="P465" s="3">
        <f>VLOOKUP(Table2[[#This Row],[State]],State!A:G,7,FALSE)</f>
        <v>16</v>
      </c>
      <c r="Q465" s="3" t="str">
        <f>VLOOKUP(Table2[[#This Row],[State]],State!A:F,6,FALSE)</f>
        <v>Democratic</v>
      </c>
    </row>
    <row r="466" spans="1:17" ht="17" thickTop="1" thickBot="1" x14ac:dyDescent="0.25">
      <c r="A466" s="8" t="s">
        <v>327</v>
      </c>
      <c r="B466" s="19">
        <v>13157</v>
      </c>
      <c r="C466" s="20" t="s">
        <v>425</v>
      </c>
      <c r="D466" s="13">
        <v>4701</v>
      </c>
      <c r="E466" s="13">
        <v>31742</v>
      </c>
      <c r="F466" s="6">
        <v>2024</v>
      </c>
      <c r="G466" s="18">
        <f>preds!$D466+preds!$E466</f>
        <v>36443</v>
      </c>
      <c r="H466" s="12">
        <f>ABS(preds!$D466-preds!$E466)</f>
        <v>27041</v>
      </c>
      <c r="I466" s="24">
        <f>Table2[[#This Row],[margin]]/Table2[[#This Row],[dem_gop_total]]</f>
        <v>0.74200806739291492</v>
      </c>
      <c r="J466" s="24">
        <f>Table2[[#This Row],[dem_votes]]/Table2[[#This Row],[dem_gop_total]]</f>
        <v>0.12899596630354251</v>
      </c>
      <c r="K466" s="24">
        <f>Table2[[#This Row],[gop_votes]]/Table2[[#This Row],[dem_gop_total]]</f>
        <v>0.87100403369645751</v>
      </c>
      <c r="L466" s="3">
        <v>-83.584805000000003</v>
      </c>
      <c r="M466" s="3">
        <v>34.132058999999998</v>
      </c>
      <c r="N466" s="3">
        <v>-83.579424163521679</v>
      </c>
      <c r="O466" s="3">
        <v>32.812350503144607</v>
      </c>
      <c r="P466" s="3">
        <f>VLOOKUP(Table2[[#This Row],[State]],State!A:G,7,FALSE)</f>
        <v>16</v>
      </c>
      <c r="Q466" s="3" t="str">
        <f>VLOOKUP(Table2[[#This Row],[State]],State!A:F,6,FALSE)</f>
        <v>Democratic</v>
      </c>
    </row>
    <row r="467" spans="1:17" ht="17" thickTop="1" thickBot="1" x14ac:dyDescent="0.25">
      <c r="A467" s="7" t="s">
        <v>327</v>
      </c>
      <c r="B467" s="21">
        <v>13159</v>
      </c>
      <c r="C467" s="22" t="s">
        <v>786</v>
      </c>
      <c r="D467" s="12">
        <v>1593</v>
      </c>
      <c r="E467" s="12">
        <v>5772</v>
      </c>
      <c r="F467" s="6">
        <v>2024</v>
      </c>
      <c r="G467" s="18">
        <f>preds!$D467+preds!$E467</f>
        <v>7365</v>
      </c>
      <c r="H467" s="12">
        <f>ABS(preds!$D467-preds!$E467)</f>
        <v>4179</v>
      </c>
      <c r="I467" s="24">
        <f>Table2[[#This Row],[margin]]/Table2[[#This Row],[dem_gop_total]]</f>
        <v>0.5674134419551935</v>
      </c>
      <c r="J467" s="24">
        <f>Table2[[#This Row],[dem_votes]]/Table2[[#This Row],[dem_gop_total]]</f>
        <v>0.21629327902240325</v>
      </c>
      <c r="K467" s="24">
        <f>Table2[[#This Row],[gop_votes]]/Table2[[#This Row],[dem_gop_total]]</f>
        <v>0.78370672097759675</v>
      </c>
      <c r="L467" s="3">
        <v>-83.724340999999995</v>
      </c>
      <c r="M467" s="3">
        <v>33.356251</v>
      </c>
      <c r="N467" s="3">
        <v>-83.579424163521679</v>
      </c>
      <c r="O467" s="3">
        <v>32.812350503144607</v>
      </c>
      <c r="P467" s="3">
        <f>VLOOKUP(Table2[[#This Row],[State]],State!A:G,7,FALSE)</f>
        <v>16</v>
      </c>
      <c r="Q467" s="3" t="str">
        <f>VLOOKUP(Table2[[#This Row],[State]],State!A:F,6,FALSE)</f>
        <v>Democratic</v>
      </c>
    </row>
    <row r="468" spans="1:17" ht="17" thickTop="1" thickBot="1" x14ac:dyDescent="0.25">
      <c r="A468" s="8" t="s">
        <v>327</v>
      </c>
      <c r="B468" s="19">
        <v>13161</v>
      </c>
      <c r="C468" s="20" t="s">
        <v>787</v>
      </c>
      <c r="D468" s="13">
        <v>1218</v>
      </c>
      <c r="E468" s="13">
        <v>4312</v>
      </c>
      <c r="F468" s="6">
        <v>2024</v>
      </c>
      <c r="G468" s="18">
        <f>preds!$D468+preds!$E468</f>
        <v>5530</v>
      </c>
      <c r="H468" s="12">
        <f>ABS(preds!$D468-preds!$E468)</f>
        <v>3094</v>
      </c>
      <c r="I468" s="24">
        <f>Table2[[#This Row],[margin]]/Table2[[#This Row],[dem_gop_total]]</f>
        <v>0.55949367088607593</v>
      </c>
      <c r="J468" s="24">
        <f>Table2[[#This Row],[dem_votes]]/Table2[[#This Row],[dem_gop_total]]</f>
        <v>0.22025316455696203</v>
      </c>
      <c r="K468" s="24">
        <f>Table2[[#This Row],[gop_votes]]/Table2[[#This Row],[dem_gop_total]]</f>
        <v>0.77974683544303802</v>
      </c>
      <c r="L468" s="3">
        <v>-82.600695999999999</v>
      </c>
      <c r="M468" s="3">
        <v>31.848776000000001</v>
      </c>
      <c r="N468" s="3">
        <v>-83.579424163521679</v>
      </c>
      <c r="O468" s="3">
        <v>32.812350503144607</v>
      </c>
      <c r="P468" s="3">
        <f>VLOOKUP(Table2[[#This Row],[State]],State!A:G,7,FALSE)</f>
        <v>16</v>
      </c>
      <c r="Q468" s="3" t="str">
        <f>VLOOKUP(Table2[[#This Row],[State]],State!A:F,6,FALSE)</f>
        <v>Democratic</v>
      </c>
    </row>
    <row r="469" spans="1:17" ht="17" thickTop="1" thickBot="1" x14ac:dyDescent="0.25">
      <c r="A469" s="7" t="s">
        <v>327</v>
      </c>
      <c r="B469" s="21">
        <v>13163</v>
      </c>
      <c r="C469" s="22" t="s">
        <v>426</v>
      </c>
      <c r="D469" s="12">
        <v>3858</v>
      </c>
      <c r="E469" s="12">
        <v>2832</v>
      </c>
      <c r="F469" s="6">
        <v>2024</v>
      </c>
      <c r="G469" s="18">
        <f>preds!$D469+preds!$E469</f>
        <v>6690</v>
      </c>
      <c r="H469" s="12">
        <f>ABS(preds!$D469-preds!$E469)</f>
        <v>1026</v>
      </c>
      <c r="I469" s="24">
        <f>Table2[[#This Row],[margin]]/Table2[[#This Row],[dem_gop_total]]</f>
        <v>0.15336322869955157</v>
      </c>
      <c r="J469" s="24">
        <f>Table2[[#This Row],[dem_votes]]/Table2[[#This Row],[dem_gop_total]]</f>
        <v>0.57668161434977583</v>
      </c>
      <c r="K469" s="24">
        <f>Table2[[#This Row],[gop_votes]]/Table2[[#This Row],[dem_gop_total]]</f>
        <v>0.42331838565022423</v>
      </c>
      <c r="L469" s="3">
        <v>-82.407657</v>
      </c>
      <c r="M469" s="3">
        <v>33.063550999999997</v>
      </c>
      <c r="N469" s="3">
        <v>-83.579424163521679</v>
      </c>
      <c r="O469" s="3">
        <v>32.812350503144607</v>
      </c>
      <c r="P469" s="3">
        <f>VLOOKUP(Table2[[#This Row],[State]],State!A:G,7,FALSE)</f>
        <v>16</v>
      </c>
      <c r="Q469" s="3" t="str">
        <f>VLOOKUP(Table2[[#This Row],[State]],State!A:F,6,FALSE)</f>
        <v>Democratic</v>
      </c>
    </row>
    <row r="470" spans="1:17" ht="17" thickTop="1" thickBot="1" x14ac:dyDescent="0.25">
      <c r="A470" s="8" t="s">
        <v>327</v>
      </c>
      <c r="B470" s="19">
        <v>13165</v>
      </c>
      <c r="C470" s="20" t="s">
        <v>788</v>
      </c>
      <c r="D470" s="13">
        <v>1276</v>
      </c>
      <c r="E470" s="13">
        <v>1769</v>
      </c>
      <c r="F470" s="6">
        <v>2024</v>
      </c>
      <c r="G470" s="18">
        <f>preds!$D470+preds!$E470</f>
        <v>3045</v>
      </c>
      <c r="H470" s="12">
        <f>ABS(preds!$D470-preds!$E470)</f>
        <v>493</v>
      </c>
      <c r="I470" s="24">
        <f>Table2[[#This Row],[margin]]/Table2[[#This Row],[dem_gop_total]]</f>
        <v>0.16190476190476191</v>
      </c>
      <c r="J470" s="24">
        <f>Table2[[#This Row],[dem_votes]]/Table2[[#This Row],[dem_gop_total]]</f>
        <v>0.41904761904761906</v>
      </c>
      <c r="K470" s="24">
        <f>Table2[[#This Row],[gop_votes]]/Table2[[#This Row],[dem_gop_total]]</f>
        <v>0.580952380952381</v>
      </c>
      <c r="L470" s="3">
        <v>-81.950132999999994</v>
      </c>
      <c r="M470" s="3">
        <v>32.794618</v>
      </c>
      <c r="N470" s="3">
        <v>-83.579424163521679</v>
      </c>
      <c r="O470" s="3">
        <v>32.812350503144607</v>
      </c>
      <c r="P470" s="3">
        <f>VLOOKUP(Table2[[#This Row],[State]],State!A:G,7,FALSE)</f>
        <v>16</v>
      </c>
      <c r="Q470" s="3" t="str">
        <f>VLOOKUP(Table2[[#This Row],[State]],State!A:F,6,FALSE)</f>
        <v>Democratic</v>
      </c>
    </row>
    <row r="471" spans="1:17" ht="17" thickTop="1" thickBot="1" x14ac:dyDescent="0.25">
      <c r="A471" s="7" t="s">
        <v>327</v>
      </c>
      <c r="B471" s="21">
        <v>13167</v>
      </c>
      <c r="C471" s="22" t="s">
        <v>528</v>
      </c>
      <c r="D471" s="12">
        <v>1215</v>
      </c>
      <c r="E471" s="12">
        <v>2281</v>
      </c>
      <c r="F471" s="6">
        <v>2024</v>
      </c>
      <c r="G471" s="18">
        <f>preds!$D471+preds!$E471</f>
        <v>3496</v>
      </c>
      <c r="H471" s="12">
        <f>ABS(preds!$D471-preds!$E471)</f>
        <v>1066</v>
      </c>
      <c r="I471" s="24">
        <f>Table2[[#This Row],[margin]]/Table2[[#This Row],[dem_gop_total]]</f>
        <v>0.30491990846681921</v>
      </c>
      <c r="J471" s="24">
        <f>Table2[[#This Row],[dem_votes]]/Table2[[#This Row],[dem_gop_total]]</f>
        <v>0.34754004576659037</v>
      </c>
      <c r="K471" s="24">
        <f>Table2[[#This Row],[gop_votes]]/Table2[[#This Row],[dem_gop_total]]</f>
        <v>0.65245995423340963</v>
      </c>
      <c r="L471" s="3">
        <v>-82.679535000000001</v>
      </c>
      <c r="M471" s="3">
        <v>32.701199000000003</v>
      </c>
      <c r="N471" s="3">
        <v>-83.579424163521679</v>
      </c>
      <c r="O471" s="3">
        <v>32.812350503144607</v>
      </c>
      <c r="P471" s="3">
        <f>VLOOKUP(Table2[[#This Row],[State]],State!A:G,7,FALSE)</f>
        <v>16</v>
      </c>
      <c r="Q471" s="3" t="str">
        <f>VLOOKUP(Table2[[#This Row],[State]],State!A:F,6,FALSE)</f>
        <v>Democratic</v>
      </c>
    </row>
    <row r="472" spans="1:17" ht="17" thickTop="1" thickBot="1" x14ac:dyDescent="0.25">
      <c r="A472" s="8" t="s">
        <v>327</v>
      </c>
      <c r="B472" s="19">
        <v>13169</v>
      </c>
      <c r="C472" s="20" t="s">
        <v>789</v>
      </c>
      <c r="D472" s="13">
        <v>4498</v>
      </c>
      <c r="E472" s="13">
        <v>9761</v>
      </c>
      <c r="F472" s="6">
        <v>2024</v>
      </c>
      <c r="G472" s="18">
        <f>preds!$D472+preds!$E472</f>
        <v>14259</v>
      </c>
      <c r="H472" s="12">
        <f>ABS(preds!$D472-preds!$E472)</f>
        <v>5263</v>
      </c>
      <c r="I472" s="24">
        <f>Table2[[#This Row],[margin]]/Table2[[#This Row],[dem_gop_total]]</f>
        <v>0.36910021740655025</v>
      </c>
      <c r="J472" s="24">
        <f>Table2[[#This Row],[dem_votes]]/Table2[[#This Row],[dem_gop_total]]</f>
        <v>0.31544989129672485</v>
      </c>
      <c r="K472" s="24">
        <f>Table2[[#This Row],[gop_votes]]/Table2[[#This Row],[dem_gop_total]]</f>
        <v>0.68455010870327515</v>
      </c>
      <c r="L472" s="3">
        <v>-83.545140000000004</v>
      </c>
      <c r="M472" s="3">
        <v>32.962133999999999</v>
      </c>
      <c r="N472" s="3">
        <v>-83.579424163521679</v>
      </c>
      <c r="O472" s="3">
        <v>32.812350503144607</v>
      </c>
      <c r="P472" s="3">
        <f>VLOOKUP(Table2[[#This Row],[State]],State!A:G,7,FALSE)</f>
        <v>16</v>
      </c>
      <c r="Q472" s="3" t="str">
        <f>VLOOKUP(Table2[[#This Row],[State]],State!A:F,6,FALSE)</f>
        <v>Democratic</v>
      </c>
    </row>
    <row r="473" spans="1:17" ht="17" thickTop="1" thickBot="1" x14ac:dyDescent="0.25">
      <c r="A473" s="7" t="s">
        <v>327</v>
      </c>
      <c r="B473" s="21">
        <v>13171</v>
      </c>
      <c r="C473" s="22" t="s">
        <v>427</v>
      </c>
      <c r="D473" s="12">
        <v>2356</v>
      </c>
      <c r="E473" s="12">
        <v>6050</v>
      </c>
      <c r="F473" s="6">
        <v>2024</v>
      </c>
      <c r="G473" s="18">
        <f>preds!$D473+preds!$E473</f>
        <v>8406</v>
      </c>
      <c r="H473" s="12">
        <f>ABS(preds!$D473-preds!$E473)</f>
        <v>3694</v>
      </c>
      <c r="I473" s="24">
        <f>Table2[[#This Row],[margin]]/Table2[[#This Row],[dem_gop_total]]</f>
        <v>0.43944801332381633</v>
      </c>
      <c r="J473" s="24">
        <f>Table2[[#This Row],[dem_votes]]/Table2[[#This Row],[dem_gop_total]]</f>
        <v>0.28027599333809183</v>
      </c>
      <c r="K473" s="24">
        <f>Table2[[#This Row],[gop_votes]]/Table2[[#This Row],[dem_gop_total]]</f>
        <v>0.71972400666190817</v>
      </c>
      <c r="L473" s="3">
        <v>-84.154399999999995</v>
      </c>
      <c r="M473" s="3">
        <v>33.080019999999998</v>
      </c>
      <c r="N473" s="3">
        <v>-83.579424163521679</v>
      </c>
      <c r="O473" s="3">
        <v>32.812350503144607</v>
      </c>
      <c r="P473" s="3">
        <f>VLOOKUP(Table2[[#This Row],[State]],State!A:G,7,FALSE)</f>
        <v>16</v>
      </c>
      <c r="Q473" s="3" t="str">
        <f>VLOOKUP(Table2[[#This Row],[State]],State!A:F,6,FALSE)</f>
        <v>Democratic</v>
      </c>
    </row>
    <row r="474" spans="1:17" ht="17" thickTop="1" thickBot="1" x14ac:dyDescent="0.25">
      <c r="A474" s="8" t="s">
        <v>327</v>
      </c>
      <c r="B474" s="19">
        <v>13173</v>
      </c>
      <c r="C474" s="20" t="s">
        <v>790</v>
      </c>
      <c r="D474" s="13">
        <v>961</v>
      </c>
      <c r="E474" s="13">
        <v>2309</v>
      </c>
      <c r="F474" s="6">
        <v>2024</v>
      </c>
      <c r="G474" s="18">
        <f>preds!$D474+preds!$E474</f>
        <v>3270</v>
      </c>
      <c r="H474" s="12">
        <f>ABS(preds!$D474-preds!$E474)</f>
        <v>1348</v>
      </c>
      <c r="I474" s="24">
        <f>Table2[[#This Row],[margin]]/Table2[[#This Row],[dem_gop_total]]</f>
        <v>0.41223241590214066</v>
      </c>
      <c r="J474" s="24">
        <f>Table2[[#This Row],[dem_votes]]/Table2[[#This Row],[dem_gop_total]]</f>
        <v>0.29388379204892967</v>
      </c>
      <c r="K474" s="24">
        <f>Table2[[#This Row],[gop_votes]]/Table2[[#This Row],[dem_gop_total]]</f>
        <v>0.70611620795107033</v>
      </c>
      <c r="L474" s="3">
        <v>-83.090885999999998</v>
      </c>
      <c r="M474" s="3">
        <v>31.035392999999999</v>
      </c>
      <c r="N474" s="3">
        <v>-83.579424163521679</v>
      </c>
      <c r="O474" s="3">
        <v>32.812350503144607</v>
      </c>
      <c r="P474" s="3">
        <f>VLOOKUP(Table2[[#This Row],[State]],State!A:G,7,FALSE)</f>
        <v>16</v>
      </c>
      <c r="Q474" s="3" t="str">
        <f>VLOOKUP(Table2[[#This Row],[State]],State!A:F,6,FALSE)</f>
        <v>Democratic</v>
      </c>
    </row>
    <row r="475" spans="1:17" ht="17" thickTop="1" thickBot="1" x14ac:dyDescent="0.25">
      <c r="A475" s="7" t="s">
        <v>327</v>
      </c>
      <c r="B475" s="21">
        <v>13175</v>
      </c>
      <c r="C475" s="22" t="s">
        <v>791</v>
      </c>
      <c r="D475" s="12">
        <v>6835</v>
      </c>
      <c r="E475" s="12">
        <v>13284</v>
      </c>
      <c r="F475" s="6">
        <v>2024</v>
      </c>
      <c r="G475" s="18">
        <f>preds!$D475+preds!$E475</f>
        <v>20119</v>
      </c>
      <c r="H475" s="12">
        <f>ABS(preds!$D475-preds!$E475)</f>
        <v>6449</v>
      </c>
      <c r="I475" s="24">
        <f>Table2[[#This Row],[margin]]/Table2[[#This Row],[dem_gop_total]]</f>
        <v>0.32054277051543317</v>
      </c>
      <c r="J475" s="24">
        <f>Table2[[#This Row],[dem_votes]]/Table2[[#This Row],[dem_gop_total]]</f>
        <v>0.33972861474228344</v>
      </c>
      <c r="K475" s="24">
        <f>Table2[[#This Row],[gop_votes]]/Table2[[#This Row],[dem_gop_total]]</f>
        <v>0.66027138525771656</v>
      </c>
      <c r="L475" s="3">
        <v>-82.926130999999998</v>
      </c>
      <c r="M475" s="3">
        <v>32.516486999999998</v>
      </c>
      <c r="N475" s="3">
        <v>-83.579424163521679</v>
      </c>
      <c r="O475" s="3">
        <v>32.812350503144607</v>
      </c>
      <c r="P475" s="3">
        <f>VLOOKUP(Table2[[#This Row],[State]],State!A:G,7,FALSE)</f>
        <v>16</v>
      </c>
      <c r="Q475" s="3" t="str">
        <f>VLOOKUP(Table2[[#This Row],[State]],State!A:F,6,FALSE)</f>
        <v>Democratic</v>
      </c>
    </row>
    <row r="476" spans="1:17" ht="17" thickTop="1" thickBot="1" x14ac:dyDescent="0.25">
      <c r="A476" s="8" t="s">
        <v>327</v>
      </c>
      <c r="B476" s="19">
        <v>13177</v>
      </c>
      <c r="C476" s="20" t="s">
        <v>430</v>
      </c>
      <c r="D476" s="13">
        <v>4326</v>
      </c>
      <c r="E476" s="13">
        <v>12366</v>
      </c>
      <c r="F476" s="6">
        <v>2024</v>
      </c>
      <c r="G476" s="18">
        <f>preds!$D476+preds!$E476</f>
        <v>16692</v>
      </c>
      <c r="H476" s="12">
        <f>ABS(preds!$D476-preds!$E476)</f>
        <v>8040</v>
      </c>
      <c r="I476" s="24">
        <f>Table2[[#This Row],[margin]]/Table2[[#This Row],[dem_gop_total]]</f>
        <v>0.48166786484543495</v>
      </c>
      <c r="J476" s="24">
        <f>Table2[[#This Row],[dem_votes]]/Table2[[#This Row],[dem_gop_total]]</f>
        <v>0.25916606757728256</v>
      </c>
      <c r="K476" s="24">
        <f>Table2[[#This Row],[gop_votes]]/Table2[[#This Row],[dem_gop_total]]</f>
        <v>0.74083393242271744</v>
      </c>
      <c r="L476" s="3">
        <v>-84.173395999999997</v>
      </c>
      <c r="M476" s="3">
        <v>31.681194000000001</v>
      </c>
      <c r="N476" s="3">
        <v>-83.579424163521679</v>
      </c>
      <c r="O476" s="3">
        <v>32.812350503144607</v>
      </c>
      <c r="P476" s="3">
        <f>VLOOKUP(Table2[[#This Row],[State]],State!A:G,7,FALSE)</f>
        <v>16</v>
      </c>
      <c r="Q476" s="3" t="str">
        <f>VLOOKUP(Table2[[#This Row],[State]],State!A:F,6,FALSE)</f>
        <v>Democratic</v>
      </c>
    </row>
    <row r="477" spans="1:17" ht="17" thickTop="1" thickBot="1" x14ac:dyDescent="0.25">
      <c r="A477" s="7" t="s">
        <v>327</v>
      </c>
      <c r="B477" s="21">
        <v>13179</v>
      </c>
      <c r="C477" s="22" t="s">
        <v>707</v>
      </c>
      <c r="D477" s="12">
        <v>13291</v>
      </c>
      <c r="E477" s="12">
        <v>7530</v>
      </c>
      <c r="F477" s="6">
        <v>2024</v>
      </c>
      <c r="G477" s="18">
        <f>preds!$D477+preds!$E477</f>
        <v>20821</v>
      </c>
      <c r="H477" s="12">
        <f>ABS(preds!$D477-preds!$E477)</f>
        <v>5761</v>
      </c>
      <c r="I477" s="24">
        <f>Table2[[#This Row],[margin]]/Table2[[#This Row],[dem_gop_total]]</f>
        <v>0.27669180154651551</v>
      </c>
      <c r="J477" s="24">
        <f>Table2[[#This Row],[dem_votes]]/Table2[[#This Row],[dem_gop_total]]</f>
        <v>0.63834590077325781</v>
      </c>
      <c r="K477" s="24">
        <f>Table2[[#This Row],[gop_votes]]/Table2[[#This Row],[dem_gop_total]]</f>
        <v>0.36165409922674224</v>
      </c>
      <c r="L477" s="3">
        <v>-81.578481999999994</v>
      </c>
      <c r="M477" s="3">
        <v>31.827765999999901</v>
      </c>
      <c r="N477" s="3">
        <v>-83.579424163521679</v>
      </c>
      <c r="O477" s="3">
        <v>32.812350503144607</v>
      </c>
      <c r="P477" s="3">
        <f>VLOOKUP(Table2[[#This Row],[State]],State!A:G,7,FALSE)</f>
        <v>16</v>
      </c>
      <c r="Q477" s="3" t="str">
        <f>VLOOKUP(Table2[[#This Row],[State]],State!A:F,6,FALSE)</f>
        <v>Democratic</v>
      </c>
    </row>
    <row r="478" spans="1:17" ht="17" thickTop="1" thickBot="1" x14ac:dyDescent="0.25">
      <c r="A478" s="8" t="s">
        <v>327</v>
      </c>
      <c r="B478" s="19">
        <v>13181</v>
      </c>
      <c r="C478" s="20" t="s">
        <v>530</v>
      </c>
      <c r="D478" s="13">
        <v>1331</v>
      </c>
      <c r="E478" s="13">
        <v>3002</v>
      </c>
      <c r="F478" s="6">
        <v>2024</v>
      </c>
      <c r="G478" s="18">
        <f>preds!$D478+preds!$E478</f>
        <v>4333</v>
      </c>
      <c r="H478" s="12">
        <f>ABS(preds!$D478-preds!$E478)</f>
        <v>1671</v>
      </c>
      <c r="I478" s="24">
        <f>Table2[[#This Row],[margin]]/Table2[[#This Row],[dem_gop_total]]</f>
        <v>0.38564504961920149</v>
      </c>
      <c r="J478" s="24">
        <f>Table2[[#This Row],[dem_votes]]/Table2[[#This Row],[dem_gop_total]]</f>
        <v>0.30717747519039929</v>
      </c>
      <c r="K478" s="24">
        <f>Table2[[#This Row],[gop_votes]]/Table2[[#This Row],[dem_gop_total]]</f>
        <v>0.69282252480960071</v>
      </c>
      <c r="L478" s="3">
        <v>-82.446380000000005</v>
      </c>
      <c r="M478" s="3">
        <v>33.781126</v>
      </c>
      <c r="N478" s="3">
        <v>-83.579424163521679</v>
      </c>
      <c r="O478" s="3">
        <v>32.812350503144607</v>
      </c>
      <c r="P478" s="3">
        <f>VLOOKUP(Table2[[#This Row],[State]],State!A:G,7,FALSE)</f>
        <v>16</v>
      </c>
      <c r="Q478" s="3" t="str">
        <f>VLOOKUP(Table2[[#This Row],[State]],State!A:F,6,FALSE)</f>
        <v>Democratic</v>
      </c>
    </row>
    <row r="479" spans="1:17" ht="17" thickTop="1" thickBot="1" x14ac:dyDescent="0.25">
      <c r="A479" s="7" t="s">
        <v>327</v>
      </c>
      <c r="B479" s="21">
        <v>13183</v>
      </c>
      <c r="C479" s="22" t="s">
        <v>792</v>
      </c>
      <c r="D479" s="12">
        <v>1413</v>
      </c>
      <c r="E479" s="12">
        <v>3692</v>
      </c>
      <c r="F479" s="6">
        <v>2024</v>
      </c>
      <c r="G479" s="18">
        <f>preds!$D479+preds!$E479</f>
        <v>5105</v>
      </c>
      <c r="H479" s="12">
        <f>ABS(preds!$D479-preds!$E479)</f>
        <v>2279</v>
      </c>
      <c r="I479" s="24">
        <f>Table2[[#This Row],[margin]]/Table2[[#This Row],[dem_gop_total]]</f>
        <v>0.44642507345739474</v>
      </c>
      <c r="J479" s="24">
        <f>Table2[[#This Row],[dem_votes]]/Table2[[#This Row],[dem_gop_total]]</f>
        <v>0.27678746327130266</v>
      </c>
      <c r="K479" s="24">
        <f>Table2[[#This Row],[gop_votes]]/Table2[[#This Row],[dem_gop_total]]</f>
        <v>0.72321253672869734</v>
      </c>
      <c r="L479" s="3">
        <v>-81.733663000000007</v>
      </c>
      <c r="M479" s="3">
        <v>31.778807</v>
      </c>
      <c r="N479" s="3">
        <v>-83.579424163521679</v>
      </c>
      <c r="O479" s="3">
        <v>32.812350503144607</v>
      </c>
      <c r="P479" s="3">
        <f>VLOOKUP(Table2[[#This Row],[State]],State!A:G,7,FALSE)</f>
        <v>16</v>
      </c>
      <c r="Q479" s="3" t="str">
        <f>VLOOKUP(Table2[[#This Row],[State]],State!A:F,6,FALSE)</f>
        <v>Democratic</v>
      </c>
    </row>
    <row r="480" spans="1:17" ht="17" thickTop="1" thickBot="1" x14ac:dyDescent="0.25">
      <c r="A480" s="8" t="s">
        <v>327</v>
      </c>
      <c r="B480" s="19">
        <v>13185</v>
      </c>
      <c r="C480" s="20" t="s">
        <v>432</v>
      </c>
      <c r="D480" s="13">
        <v>18268</v>
      </c>
      <c r="E480" s="13">
        <v>24727</v>
      </c>
      <c r="F480" s="6">
        <v>2024</v>
      </c>
      <c r="G480" s="18">
        <f>preds!$D480+preds!$E480</f>
        <v>42995</v>
      </c>
      <c r="H480" s="12">
        <f>ABS(preds!$D480-preds!$E480)</f>
        <v>6459</v>
      </c>
      <c r="I480" s="24">
        <f>Table2[[#This Row],[margin]]/Table2[[#This Row],[dem_gop_total]]</f>
        <v>0.15022677055471567</v>
      </c>
      <c r="J480" s="24">
        <f>Table2[[#This Row],[dem_votes]]/Table2[[#This Row],[dem_gop_total]]</f>
        <v>0.42488661472264216</v>
      </c>
      <c r="K480" s="24">
        <f>Table2[[#This Row],[gop_votes]]/Table2[[#This Row],[dem_gop_total]]</f>
        <v>0.57511338527735778</v>
      </c>
      <c r="L480" s="3">
        <v>-83.280220999999997</v>
      </c>
      <c r="M480" s="3">
        <v>30.857005999999998</v>
      </c>
      <c r="N480" s="3">
        <v>-83.579424163521679</v>
      </c>
      <c r="O480" s="3">
        <v>32.812350503144607</v>
      </c>
      <c r="P480" s="3">
        <f>VLOOKUP(Table2[[#This Row],[State]],State!A:G,7,FALSE)</f>
        <v>16</v>
      </c>
      <c r="Q480" s="3" t="str">
        <f>VLOOKUP(Table2[[#This Row],[State]],State!A:F,6,FALSE)</f>
        <v>Democratic</v>
      </c>
    </row>
    <row r="481" spans="1:17" ht="17" thickTop="1" thickBot="1" x14ac:dyDescent="0.25">
      <c r="A481" s="7" t="s">
        <v>327</v>
      </c>
      <c r="B481" s="21">
        <v>13187</v>
      </c>
      <c r="C481" s="22" t="s">
        <v>793</v>
      </c>
      <c r="D481" s="12">
        <v>2529</v>
      </c>
      <c r="E481" s="12">
        <v>12955</v>
      </c>
      <c r="F481" s="6">
        <v>2024</v>
      </c>
      <c r="G481" s="18">
        <f>preds!$D481+preds!$E481</f>
        <v>15484</v>
      </c>
      <c r="H481" s="12">
        <f>ABS(preds!$D481-preds!$E481)</f>
        <v>10426</v>
      </c>
      <c r="I481" s="24">
        <f>Table2[[#This Row],[margin]]/Table2[[#This Row],[dem_gop_total]]</f>
        <v>0.67334022216481526</v>
      </c>
      <c r="J481" s="24">
        <f>Table2[[#This Row],[dem_votes]]/Table2[[#This Row],[dem_gop_total]]</f>
        <v>0.16332988891759234</v>
      </c>
      <c r="K481" s="24">
        <f>Table2[[#This Row],[gop_votes]]/Table2[[#This Row],[dem_gop_total]]</f>
        <v>0.83667011108240763</v>
      </c>
      <c r="L481" s="3">
        <v>-83.986879000000002</v>
      </c>
      <c r="M481" s="3">
        <v>34.524951000000001</v>
      </c>
      <c r="N481" s="3">
        <v>-83.579424163521679</v>
      </c>
      <c r="O481" s="3">
        <v>32.812350503144607</v>
      </c>
      <c r="P481" s="3">
        <f>VLOOKUP(Table2[[#This Row],[State]],State!A:G,7,FALSE)</f>
        <v>16</v>
      </c>
      <c r="Q481" s="3" t="str">
        <f>VLOOKUP(Table2[[#This Row],[State]],State!A:F,6,FALSE)</f>
        <v>Democratic</v>
      </c>
    </row>
    <row r="482" spans="1:17" ht="17" thickTop="1" thickBot="1" x14ac:dyDescent="0.25">
      <c r="A482" s="8" t="s">
        <v>327</v>
      </c>
      <c r="B482" s="19">
        <v>13189</v>
      </c>
      <c r="C482" s="20" t="s">
        <v>794</v>
      </c>
      <c r="D482" s="13">
        <v>3901</v>
      </c>
      <c r="E482" s="13">
        <v>5766</v>
      </c>
      <c r="F482" s="6">
        <v>2024</v>
      </c>
      <c r="G482" s="18">
        <f>preds!$D482+preds!$E482</f>
        <v>9667</v>
      </c>
      <c r="H482" s="12">
        <f>ABS(preds!$D482-preds!$E482)</f>
        <v>1865</v>
      </c>
      <c r="I482" s="24">
        <f>Table2[[#This Row],[margin]]/Table2[[#This Row],[dem_gop_total]]</f>
        <v>0.1929243819178649</v>
      </c>
      <c r="J482" s="24">
        <f>Table2[[#This Row],[dem_votes]]/Table2[[#This Row],[dem_gop_total]]</f>
        <v>0.40353780904106756</v>
      </c>
      <c r="K482" s="24">
        <f>Table2[[#This Row],[gop_votes]]/Table2[[#This Row],[dem_gop_total]]</f>
        <v>0.59646219095893249</v>
      </c>
      <c r="L482" s="3">
        <v>-82.469865999999996</v>
      </c>
      <c r="M482" s="3">
        <v>33.459617000000001</v>
      </c>
      <c r="N482" s="3">
        <v>-83.579424163521679</v>
      </c>
      <c r="O482" s="3">
        <v>32.812350503144607</v>
      </c>
      <c r="P482" s="3">
        <f>VLOOKUP(Table2[[#This Row],[State]],State!A:G,7,FALSE)</f>
        <v>16</v>
      </c>
      <c r="Q482" s="3" t="str">
        <f>VLOOKUP(Table2[[#This Row],[State]],State!A:F,6,FALSE)</f>
        <v>Democratic</v>
      </c>
    </row>
    <row r="483" spans="1:17" ht="17" thickTop="1" thickBot="1" x14ac:dyDescent="0.25">
      <c r="A483" s="7" t="s">
        <v>327</v>
      </c>
      <c r="B483" s="21">
        <v>13191</v>
      </c>
      <c r="C483" s="22" t="s">
        <v>795</v>
      </c>
      <c r="D483" s="12">
        <v>2559</v>
      </c>
      <c r="E483" s="12">
        <v>3840</v>
      </c>
      <c r="F483" s="6">
        <v>2024</v>
      </c>
      <c r="G483" s="18">
        <f>preds!$D483+preds!$E483</f>
        <v>6399</v>
      </c>
      <c r="H483" s="12">
        <f>ABS(preds!$D483-preds!$E483)</f>
        <v>1281</v>
      </c>
      <c r="I483" s="24">
        <f>Table2[[#This Row],[margin]]/Table2[[#This Row],[dem_gop_total]]</f>
        <v>0.20018752930145337</v>
      </c>
      <c r="J483" s="24">
        <f>Table2[[#This Row],[dem_votes]]/Table2[[#This Row],[dem_gop_total]]</f>
        <v>0.39990623534927333</v>
      </c>
      <c r="K483" s="24">
        <f>Table2[[#This Row],[gop_votes]]/Table2[[#This Row],[dem_gop_total]]</f>
        <v>0.60009376465072672</v>
      </c>
      <c r="L483" s="3">
        <v>-81.407578999999998</v>
      </c>
      <c r="M483" s="3">
        <v>31.475259999999999</v>
      </c>
      <c r="N483" s="3">
        <v>-83.579424163521679</v>
      </c>
      <c r="O483" s="3">
        <v>32.812350503144607</v>
      </c>
      <c r="P483" s="3">
        <f>VLOOKUP(Table2[[#This Row],[State]],State!A:G,7,FALSE)</f>
        <v>16</v>
      </c>
      <c r="Q483" s="3" t="str">
        <f>VLOOKUP(Table2[[#This Row],[State]],State!A:F,6,FALSE)</f>
        <v>Democratic</v>
      </c>
    </row>
    <row r="484" spans="1:17" ht="17" thickTop="1" thickBot="1" x14ac:dyDescent="0.25">
      <c r="A484" s="8" t="s">
        <v>327</v>
      </c>
      <c r="B484" s="19">
        <v>13193</v>
      </c>
      <c r="C484" s="20" t="s">
        <v>433</v>
      </c>
      <c r="D484" s="13">
        <v>2734</v>
      </c>
      <c r="E484" s="13">
        <v>1241</v>
      </c>
      <c r="F484" s="6">
        <v>2024</v>
      </c>
      <c r="G484" s="18">
        <f>preds!$D484+preds!$E484</f>
        <v>3975</v>
      </c>
      <c r="H484" s="12">
        <f>ABS(preds!$D484-preds!$E484)</f>
        <v>1493</v>
      </c>
      <c r="I484" s="24">
        <f>Table2[[#This Row],[margin]]/Table2[[#This Row],[dem_gop_total]]</f>
        <v>0.37559748427672957</v>
      </c>
      <c r="J484" s="24">
        <f>Table2[[#This Row],[dem_votes]]/Table2[[#This Row],[dem_gop_total]]</f>
        <v>0.68779874213836478</v>
      </c>
      <c r="K484" s="24">
        <f>Table2[[#This Row],[gop_votes]]/Table2[[#This Row],[dem_gop_total]]</f>
        <v>0.31220125786163522</v>
      </c>
      <c r="L484" s="3">
        <v>-84.038814000000002</v>
      </c>
      <c r="M484" s="3">
        <v>32.325041999999897</v>
      </c>
      <c r="N484" s="3">
        <v>-83.579424163521679</v>
      </c>
      <c r="O484" s="3">
        <v>32.812350503144607</v>
      </c>
      <c r="P484" s="3">
        <f>VLOOKUP(Table2[[#This Row],[State]],State!A:G,7,FALSE)</f>
        <v>16</v>
      </c>
      <c r="Q484" s="3" t="str">
        <f>VLOOKUP(Table2[[#This Row],[State]],State!A:F,6,FALSE)</f>
        <v>Democratic</v>
      </c>
    </row>
    <row r="485" spans="1:17" ht="17" thickTop="1" thickBot="1" x14ac:dyDescent="0.25">
      <c r="A485" s="7" t="s">
        <v>327</v>
      </c>
      <c r="B485" s="21">
        <v>13195</v>
      </c>
      <c r="C485" s="22" t="s">
        <v>434</v>
      </c>
      <c r="D485" s="12">
        <v>2782</v>
      </c>
      <c r="E485" s="12">
        <v>11252</v>
      </c>
      <c r="F485" s="6">
        <v>2024</v>
      </c>
      <c r="G485" s="18">
        <f>preds!$D485+preds!$E485</f>
        <v>14034</v>
      </c>
      <c r="H485" s="12">
        <f>ABS(preds!$D485-preds!$E485)</f>
        <v>8470</v>
      </c>
      <c r="I485" s="24">
        <f>Table2[[#This Row],[margin]]/Table2[[#This Row],[dem_gop_total]]</f>
        <v>0.60353427390622771</v>
      </c>
      <c r="J485" s="24">
        <f>Table2[[#This Row],[dem_votes]]/Table2[[#This Row],[dem_gop_total]]</f>
        <v>0.19823286304688614</v>
      </c>
      <c r="K485" s="24">
        <f>Table2[[#This Row],[gop_votes]]/Table2[[#This Row],[dem_gop_total]]</f>
        <v>0.80176713695311386</v>
      </c>
      <c r="L485" s="3">
        <v>-83.240679999999998</v>
      </c>
      <c r="M485" s="3">
        <v>34.104613999999998</v>
      </c>
      <c r="N485" s="3">
        <v>-83.579424163521679</v>
      </c>
      <c r="O485" s="3">
        <v>32.812350503144607</v>
      </c>
      <c r="P485" s="3">
        <f>VLOOKUP(Table2[[#This Row],[State]],State!A:G,7,FALSE)</f>
        <v>16</v>
      </c>
      <c r="Q485" s="3" t="str">
        <f>VLOOKUP(Table2[[#This Row],[State]],State!A:F,6,FALSE)</f>
        <v>Democratic</v>
      </c>
    </row>
    <row r="486" spans="1:17" ht="17" thickTop="1" thickBot="1" x14ac:dyDescent="0.25">
      <c r="A486" s="8" t="s">
        <v>327</v>
      </c>
      <c r="B486" s="19">
        <v>13197</v>
      </c>
      <c r="C486" s="20" t="s">
        <v>436</v>
      </c>
      <c r="D486" s="13">
        <v>1178</v>
      </c>
      <c r="E486" s="13">
        <v>2086</v>
      </c>
      <c r="F486" s="6">
        <v>2024</v>
      </c>
      <c r="G486" s="18">
        <f>preds!$D486+preds!$E486</f>
        <v>3264</v>
      </c>
      <c r="H486" s="12">
        <f>ABS(preds!$D486-preds!$E486)</f>
        <v>908</v>
      </c>
      <c r="I486" s="24">
        <f>Table2[[#This Row],[margin]]/Table2[[#This Row],[dem_gop_total]]</f>
        <v>0.27818627450980393</v>
      </c>
      <c r="J486" s="24">
        <f>Table2[[#This Row],[dem_votes]]/Table2[[#This Row],[dem_gop_total]]</f>
        <v>0.36090686274509803</v>
      </c>
      <c r="K486" s="24">
        <f>Table2[[#This Row],[gop_votes]]/Table2[[#This Row],[dem_gop_total]]</f>
        <v>0.63909313725490191</v>
      </c>
      <c r="L486" s="3">
        <v>-84.523556999999997</v>
      </c>
      <c r="M486" s="3">
        <v>32.380907000000001</v>
      </c>
      <c r="N486" s="3">
        <v>-83.579424163521679</v>
      </c>
      <c r="O486" s="3">
        <v>32.812350503144607</v>
      </c>
      <c r="P486" s="3">
        <f>VLOOKUP(Table2[[#This Row],[State]],State!A:G,7,FALSE)</f>
        <v>16</v>
      </c>
      <c r="Q486" s="3" t="str">
        <f>VLOOKUP(Table2[[#This Row],[State]],State!A:F,6,FALSE)</f>
        <v>Democratic</v>
      </c>
    </row>
    <row r="487" spans="1:17" ht="17" thickTop="1" thickBot="1" x14ac:dyDescent="0.25">
      <c r="A487" s="7" t="s">
        <v>327</v>
      </c>
      <c r="B487" s="21">
        <v>13199</v>
      </c>
      <c r="C487" s="22" t="s">
        <v>796</v>
      </c>
      <c r="D487" s="12">
        <v>3728</v>
      </c>
      <c r="E487" s="12">
        <v>5761</v>
      </c>
      <c r="F487" s="6">
        <v>2024</v>
      </c>
      <c r="G487" s="18">
        <f>preds!$D487+preds!$E487</f>
        <v>9489</v>
      </c>
      <c r="H487" s="12">
        <f>ABS(preds!$D487-preds!$E487)</f>
        <v>2033</v>
      </c>
      <c r="I487" s="24">
        <f>Table2[[#This Row],[margin]]/Table2[[#This Row],[dem_gop_total]]</f>
        <v>0.2142480767204131</v>
      </c>
      <c r="J487" s="24">
        <f>Table2[[#This Row],[dem_votes]]/Table2[[#This Row],[dem_gop_total]]</f>
        <v>0.39287596163979344</v>
      </c>
      <c r="K487" s="24">
        <f>Table2[[#This Row],[gop_votes]]/Table2[[#This Row],[dem_gop_total]]</f>
        <v>0.60712403836020656</v>
      </c>
      <c r="L487" s="3">
        <v>-84.672845999999893</v>
      </c>
      <c r="M487" s="3">
        <v>33.008862999999998</v>
      </c>
      <c r="N487" s="3">
        <v>-83.579424163521679</v>
      </c>
      <c r="O487" s="3">
        <v>32.812350503144607</v>
      </c>
      <c r="P487" s="3">
        <f>VLOOKUP(Table2[[#This Row],[State]],State!A:G,7,FALSE)</f>
        <v>16</v>
      </c>
      <c r="Q487" s="3" t="str">
        <f>VLOOKUP(Table2[[#This Row],[State]],State!A:F,6,FALSE)</f>
        <v>Democratic</v>
      </c>
    </row>
    <row r="488" spans="1:17" ht="17" thickTop="1" thickBot="1" x14ac:dyDescent="0.25">
      <c r="A488" s="8" t="s">
        <v>327</v>
      </c>
      <c r="B488" s="19">
        <v>13201</v>
      </c>
      <c r="C488" s="20" t="s">
        <v>534</v>
      </c>
      <c r="D488" s="13">
        <v>711</v>
      </c>
      <c r="E488" s="13">
        <v>1733</v>
      </c>
      <c r="F488" s="6">
        <v>2024</v>
      </c>
      <c r="G488" s="18">
        <f>preds!$D488+preds!$E488</f>
        <v>2444</v>
      </c>
      <c r="H488" s="12">
        <f>ABS(preds!$D488-preds!$E488)</f>
        <v>1022</v>
      </c>
      <c r="I488" s="24">
        <f>Table2[[#This Row],[margin]]/Table2[[#This Row],[dem_gop_total]]</f>
        <v>0.41816693944353517</v>
      </c>
      <c r="J488" s="24">
        <f>Table2[[#This Row],[dem_votes]]/Table2[[#This Row],[dem_gop_total]]</f>
        <v>0.29091653027823239</v>
      </c>
      <c r="K488" s="24">
        <f>Table2[[#This Row],[gop_votes]]/Table2[[#This Row],[dem_gop_total]]</f>
        <v>0.70908346972176761</v>
      </c>
      <c r="L488" s="3">
        <v>-84.737197999999907</v>
      </c>
      <c r="M488" s="3">
        <v>31.159721999999999</v>
      </c>
      <c r="N488" s="3">
        <v>-83.579424163521679</v>
      </c>
      <c r="O488" s="3">
        <v>32.812350503144607</v>
      </c>
      <c r="P488" s="3">
        <f>VLOOKUP(Table2[[#This Row],[State]],State!A:G,7,FALSE)</f>
        <v>16</v>
      </c>
      <c r="Q488" s="3" t="str">
        <f>VLOOKUP(Table2[[#This Row],[State]],State!A:F,6,FALSE)</f>
        <v>Democratic</v>
      </c>
    </row>
    <row r="489" spans="1:17" ht="17" thickTop="1" thickBot="1" x14ac:dyDescent="0.25">
      <c r="A489" s="7" t="s">
        <v>327</v>
      </c>
      <c r="B489" s="21">
        <v>13205</v>
      </c>
      <c r="C489" s="22" t="s">
        <v>797</v>
      </c>
      <c r="D489" s="12">
        <v>3400</v>
      </c>
      <c r="E489" s="12">
        <v>4237</v>
      </c>
      <c r="F489" s="6">
        <v>2024</v>
      </c>
      <c r="G489" s="18">
        <f>preds!$D489+preds!$E489</f>
        <v>7637</v>
      </c>
      <c r="H489" s="12">
        <f>ABS(preds!$D489-preds!$E489)</f>
        <v>837</v>
      </c>
      <c r="I489" s="24">
        <f>Table2[[#This Row],[margin]]/Table2[[#This Row],[dem_gop_total]]</f>
        <v>0.10959800968966872</v>
      </c>
      <c r="J489" s="24">
        <f>Table2[[#This Row],[dem_votes]]/Table2[[#This Row],[dem_gop_total]]</f>
        <v>0.44520099515516565</v>
      </c>
      <c r="K489" s="24">
        <f>Table2[[#This Row],[gop_votes]]/Table2[[#This Row],[dem_gop_total]]</f>
        <v>0.55479900484483435</v>
      </c>
      <c r="L489" s="3">
        <v>-84.172094000000001</v>
      </c>
      <c r="M489" s="3">
        <v>31.216853</v>
      </c>
      <c r="N489" s="3">
        <v>-83.579424163521679</v>
      </c>
      <c r="O489" s="3">
        <v>32.812350503144607</v>
      </c>
      <c r="P489" s="3">
        <f>VLOOKUP(Table2[[#This Row],[State]],State!A:G,7,FALSE)</f>
        <v>16</v>
      </c>
      <c r="Q489" s="3" t="str">
        <f>VLOOKUP(Table2[[#This Row],[State]],State!A:F,6,FALSE)</f>
        <v>Democratic</v>
      </c>
    </row>
    <row r="490" spans="1:17" ht="17" thickTop="1" thickBot="1" x14ac:dyDescent="0.25">
      <c r="A490" s="8" t="s">
        <v>327</v>
      </c>
      <c r="B490" s="19">
        <v>13207</v>
      </c>
      <c r="C490" s="20" t="s">
        <v>439</v>
      </c>
      <c r="D490" s="13">
        <v>3950</v>
      </c>
      <c r="E490" s="13">
        <v>11230</v>
      </c>
      <c r="F490" s="6">
        <v>2024</v>
      </c>
      <c r="G490" s="18">
        <f>preds!$D490+preds!$E490</f>
        <v>15180</v>
      </c>
      <c r="H490" s="12">
        <f>ABS(preds!$D490-preds!$E490)</f>
        <v>7280</v>
      </c>
      <c r="I490" s="24">
        <f>Table2[[#This Row],[margin]]/Table2[[#This Row],[dem_gop_total]]</f>
        <v>0.47957839262187091</v>
      </c>
      <c r="J490" s="24">
        <f>Table2[[#This Row],[dem_votes]]/Table2[[#This Row],[dem_gop_total]]</f>
        <v>0.26021080368906457</v>
      </c>
      <c r="K490" s="24">
        <f>Table2[[#This Row],[gop_votes]]/Table2[[#This Row],[dem_gop_total]]</f>
        <v>0.73978919631093543</v>
      </c>
      <c r="L490" s="3">
        <v>-83.906823000000003</v>
      </c>
      <c r="M490" s="3">
        <v>33.038193999999997</v>
      </c>
      <c r="N490" s="3">
        <v>-83.579424163521679</v>
      </c>
      <c r="O490" s="3">
        <v>32.812350503144607</v>
      </c>
      <c r="P490" s="3">
        <f>VLOOKUP(Table2[[#This Row],[State]],State!A:G,7,FALSE)</f>
        <v>16</v>
      </c>
      <c r="Q490" s="3" t="str">
        <f>VLOOKUP(Table2[[#This Row],[State]],State!A:F,6,FALSE)</f>
        <v>Democratic</v>
      </c>
    </row>
    <row r="491" spans="1:17" ht="17" thickTop="1" thickBot="1" x14ac:dyDescent="0.25">
      <c r="A491" s="7" t="s">
        <v>327</v>
      </c>
      <c r="B491" s="21">
        <v>13209</v>
      </c>
      <c r="C491" s="22" t="s">
        <v>440</v>
      </c>
      <c r="D491" s="12">
        <v>1121</v>
      </c>
      <c r="E491" s="12">
        <v>2723</v>
      </c>
      <c r="F491" s="6">
        <v>2024</v>
      </c>
      <c r="G491" s="18">
        <f>preds!$D491+preds!$E491</f>
        <v>3844</v>
      </c>
      <c r="H491" s="12">
        <f>ABS(preds!$D491-preds!$E491)</f>
        <v>1602</v>
      </c>
      <c r="I491" s="24">
        <f>Table2[[#This Row],[margin]]/Table2[[#This Row],[dem_gop_total]]</f>
        <v>0.41675338189386057</v>
      </c>
      <c r="J491" s="24">
        <f>Table2[[#This Row],[dem_votes]]/Table2[[#This Row],[dem_gop_total]]</f>
        <v>0.29162330905306971</v>
      </c>
      <c r="K491" s="24">
        <f>Table2[[#This Row],[gop_votes]]/Table2[[#This Row],[dem_gop_total]]</f>
        <v>0.70837669094693023</v>
      </c>
      <c r="L491" s="3">
        <v>-82.533260999999996</v>
      </c>
      <c r="M491" s="3">
        <v>32.167318999999999</v>
      </c>
      <c r="N491" s="3">
        <v>-83.579424163521679</v>
      </c>
      <c r="O491" s="3">
        <v>32.812350503144607</v>
      </c>
      <c r="P491" s="3">
        <f>VLOOKUP(Table2[[#This Row],[State]],State!A:G,7,FALSE)</f>
        <v>16</v>
      </c>
      <c r="Q491" s="3" t="str">
        <f>VLOOKUP(Table2[[#This Row],[State]],State!A:F,6,FALSE)</f>
        <v>Democratic</v>
      </c>
    </row>
    <row r="492" spans="1:17" ht="17" thickTop="1" thickBot="1" x14ac:dyDescent="0.25">
      <c r="A492" s="8" t="s">
        <v>327</v>
      </c>
      <c r="B492" s="19">
        <v>13211</v>
      </c>
      <c r="C492" s="20" t="s">
        <v>441</v>
      </c>
      <c r="D492" s="13">
        <v>2977</v>
      </c>
      <c r="E492" s="13">
        <v>8090</v>
      </c>
      <c r="F492" s="6">
        <v>2024</v>
      </c>
      <c r="G492" s="18">
        <f>preds!$D492+preds!$E492</f>
        <v>11067</v>
      </c>
      <c r="H492" s="12">
        <f>ABS(preds!$D492-preds!$E492)</f>
        <v>5113</v>
      </c>
      <c r="I492" s="24">
        <f>Table2[[#This Row],[margin]]/Table2[[#This Row],[dem_gop_total]]</f>
        <v>0.46200415650131021</v>
      </c>
      <c r="J492" s="24">
        <f>Table2[[#This Row],[dem_votes]]/Table2[[#This Row],[dem_gop_total]]</f>
        <v>0.26899792174934489</v>
      </c>
      <c r="K492" s="24">
        <f>Table2[[#This Row],[gop_votes]]/Table2[[#This Row],[dem_gop_total]]</f>
        <v>0.73100207825065511</v>
      </c>
      <c r="L492" s="3">
        <v>-83.485956999999999</v>
      </c>
      <c r="M492" s="3">
        <v>33.600242999999999</v>
      </c>
      <c r="N492" s="3">
        <v>-83.579424163521679</v>
      </c>
      <c r="O492" s="3">
        <v>32.812350503144607</v>
      </c>
      <c r="P492" s="3">
        <f>VLOOKUP(Table2[[#This Row],[State]],State!A:G,7,FALSE)</f>
        <v>16</v>
      </c>
      <c r="Q492" s="3" t="str">
        <f>VLOOKUP(Table2[[#This Row],[State]],State!A:F,6,FALSE)</f>
        <v>Democratic</v>
      </c>
    </row>
    <row r="493" spans="1:17" ht="17" thickTop="1" thickBot="1" x14ac:dyDescent="0.25">
      <c r="A493" s="7" t="s">
        <v>327</v>
      </c>
      <c r="B493" s="21">
        <v>13213</v>
      </c>
      <c r="C493" s="22" t="s">
        <v>798</v>
      </c>
      <c r="D493" s="12">
        <v>2407</v>
      </c>
      <c r="E493" s="12">
        <v>13499</v>
      </c>
      <c r="F493" s="6">
        <v>2024</v>
      </c>
      <c r="G493" s="18">
        <f>preds!$D493+preds!$E493</f>
        <v>15906</v>
      </c>
      <c r="H493" s="12">
        <f>ABS(preds!$D493-preds!$E493)</f>
        <v>11092</v>
      </c>
      <c r="I493" s="24">
        <f>Table2[[#This Row],[margin]]/Table2[[#This Row],[dem_gop_total]]</f>
        <v>0.69734691311454799</v>
      </c>
      <c r="J493" s="24">
        <f>Table2[[#This Row],[dem_votes]]/Table2[[#This Row],[dem_gop_total]]</f>
        <v>0.151326543442726</v>
      </c>
      <c r="K493" s="24">
        <f>Table2[[#This Row],[gop_votes]]/Table2[[#This Row],[dem_gop_total]]</f>
        <v>0.848673456557274</v>
      </c>
      <c r="L493" s="3">
        <v>-84.792066000000005</v>
      </c>
      <c r="M493" s="3">
        <v>34.782328999999997</v>
      </c>
      <c r="N493" s="3">
        <v>-83.579424163521679</v>
      </c>
      <c r="O493" s="3">
        <v>32.812350503144607</v>
      </c>
      <c r="P493" s="3">
        <f>VLOOKUP(Table2[[#This Row],[State]],State!A:G,7,FALSE)</f>
        <v>16</v>
      </c>
      <c r="Q493" s="3" t="str">
        <f>VLOOKUP(Table2[[#This Row],[State]],State!A:F,6,FALSE)</f>
        <v>Democratic</v>
      </c>
    </row>
    <row r="494" spans="1:17" ht="17" thickTop="1" thickBot="1" x14ac:dyDescent="0.25">
      <c r="A494" s="8" t="s">
        <v>327</v>
      </c>
      <c r="B494" s="19">
        <v>13215</v>
      </c>
      <c r="C494" s="20" t="s">
        <v>799</v>
      </c>
      <c r="D494" s="13">
        <v>47532</v>
      </c>
      <c r="E494" s="13">
        <v>26481</v>
      </c>
      <c r="F494" s="6">
        <v>2024</v>
      </c>
      <c r="G494" s="18">
        <f>preds!$D494+preds!$E494</f>
        <v>74013</v>
      </c>
      <c r="H494" s="12">
        <f>ABS(preds!$D494-preds!$E494)</f>
        <v>21051</v>
      </c>
      <c r="I494" s="24">
        <f>Table2[[#This Row],[margin]]/Table2[[#This Row],[dem_gop_total]]</f>
        <v>0.28442300676908111</v>
      </c>
      <c r="J494" s="24">
        <f>Table2[[#This Row],[dem_votes]]/Table2[[#This Row],[dem_gop_total]]</f>
        <v>0.64221150338454058</v>
      </c>
      <c r="K494" s="24">
        <f>Table2[[#This Row],[gop_votes]]/Table2[[#This Row],[dem_gop_total]]</f>
        <v>0.35778849661545947</v>
      </c>
      <c r="L494" s="3">
        <v>-84.930633999999998</v>
      </c>
      <c r="M494" s="3">
        <v>32.492289</v>
      </c>
      <c r="N494" s="3">
        <v>-83.579424163521679</v>
      </c>
      <c r="O494" s="3">
        <v>32.812350503144607</v>
      </c>
      <c r="P494" s="3">
        <f>VLOOKUP(Table2[[#This Row],[State]],State!A:G,7,FALSE)</f>
        <v>16</v>
      </c>
      <c r="Q494" s="3" t="str">
        <f>VLOOKUP(Table2[[#This Row],[State]],State!A:F,6,FALSE)</f>
        <v>Democratic</v>
      </c>
    </row>
    <row r="495" spans="1:17" ht="17" thickTop="1" thickBot="1" x14ac:dyDescent="0.25">
      <c r="A495" s="7" t="s">
        <v>327</v>
      </c>
      <c r="B495" s="21">
        <v>13217</v>
      </c>
      <c r="C495" s="22" t="s">
        <v>537</v>
      </c>
      <c r="D495" s="12">
        <v>32363</v>
      </c>
      <c r="E495" s="12">
        <v>24129</v>
      </c>
      <c r="F495" s="6">
        <v>2024</v>
      </c>
      <c r="G495" s="18">
        <f>preds!$D495+preds!$E495</f>
        <v>56492</v>
      </c>
      <c r="H495" s="12">
        <f>ABS(preds!$D495-preds!$E495)</f>
        <v>8234</v>
      </c>
      <c r="I495" s="24">
        <f>Table2[[#This Row],[margin]]/Table2[[#This Row],[dem_gop_total]]</f>
        <v>0.14575515117184734</v>
      </c>
      <c r="J495" s="24">
        <f>Table2[[#This Row],[dem_votes]]/Table2[[#This Row],[dem_gop_total]]</f>
        <v>0.57287757558592367</v>
      </c>
      <c r="K495" s="24">
        <f>Table2[[#This Row],[gop_votes]]/Table2[[#This Row],[dem_gop_total]]</f>
        <v>0.42712242441407633</v>
      </c>
      <c r="L495" s="3">
        <v>-83.896608999999998</v>
      </c>
      <c r="M495" s="3">
        <v>33.569519999999997</v>
      </c>
      <c r="N495" s="3">
        <v>-83.579424163521679</v>
      </c>
      <c r="O495" s="3">
        <v>32.812350503144607</v>
      </c>
      <c r="P495" s="3">
        <f>VLOOKUP(Table2[[#This Row],[State]],State!A:G,7,FALSE)</f>
        <v>16</v>
      </c>
      <c r="Q495" s="3" t="str">
        <f>VLOOKUP(Table2[[#This Row],[State]],State!A:F,6,FALSE)</f>
        <v>Democratic</v>
      </c>
    </row>
    <row r="496" spans="1:17" ht="17" thickTop="1" thickBot="1" x14ac:dyDescent="0.25">
      <c r="A496" s="8" t="s">
        <v>327</v>
      </c>
      <c r="B496" s="19">
        <v>13219</v>
      </c>
      <c r="C496" s="20" t="s">
        <v>800</v>
      </c>
      <c r="D496" s="13">
        <v>8735</v>
      </c>
      <c r="E496" s="13">
        <v>17807</v>
      </c>
      <c r="F496" s="6">
        <v>2024</v>
      </c>
      <c r="G496" s="18">
        <f>preds!$D496+preds!$E496</f>
        <v>26542</v>
      </c>
      <c r="H496" s="12">
        <f>ABS(preds!$D496-preds!$E496)</f>
        <v>9072</v>
      </c>
      <c r="I496" s="24">
        <f>Table2[[#This Row],[margin]]/Table2[[#This Row],[dem_gop_total]]</f>
        <v>0.341797905206842</v>
      </c>
      <c r="J496" s="24">
        <f>Table2[[#This Row],[dem_votes]]/Table2[[#This Row],[dem_gop_total]]</f>
        <v>0.32910104739657903</v>
      </c>
      <c r="K496" s="24">
        <f>Table2[[#This Row],[gop_votes]]/Table2[[#This Row],[dem_gop_total]]</f>
        <v>0.67089895260342103</v>
      </c>
      <c r="L496" s="3">
        <v>-83.457945999999893</v>
      </c>
      <c r="M496" s="3">
        <v>33.875278000000002</v>
      </c>
      <c r="N496" s="3">
        <v>-83.579424163521679</v>
      </c>
      <c r="O496" s="3">
        <v>32.812350503144607</v>
      </c>
      <c r="P496" s="3">
        <f>VLOOKUP(Table2[[#This Row],[State]],State!A:G,7,FALSE)</f>
        <v>16</v>
      </c>
      <c r="Q496" s="3" t="str">
        <f>VLOOKUP(Table2[[#This Row],[State]],State!A:F,6,FALSE)</f>
        <v>Democratic</v>
      </c>
    </row>
    <row r="497" spans="1:17" ht="17" thickTop="1" thickBot="1" x14ac:dyDescent="0.25">
      <c r="A497" s="7" t="s">
        <v>327</v>
      </c>
      <c r="B497" s="21">
        <v>13221</v>
      </c>
      <c r="C497" s="22" t="s">
        <v>801</v>
      </c>
      <c r="D497" s="12">
        <v>2114</v>
      </c>
      <c r="E497" s="12">
        <v>5341</v>
      </c>
      <c r="F497" s="6">
        <v>2024</v>
      </c>
      <c r="G497" s="18">
        <f>preds!$D497+preds!$E497</f>
        <v>7455</v>
      </c>
      <c r="H497" s="12">
        <f>ABS(preds!$D497-preds!$E497)</f>
        <v>3227</v>
      </c>
      <c r="I497" s="24">
        <f>Table2[[#This Row],[margin]]/Table2[[#This Row],[dem_gop_total]]</f>
        <v>0.43286384976525821</v>
      </c>
      <c r="J497" s="24">
        <f>Table2[[#This Row],[dem_votes]]/Table2[[#This Row],[dem_gop_total]]</f>
        <v>0.28356807511737087</v>
      </c>
      <c r="K497" s="24">
        <f>Table2[[#This Row],[gop_votes]]/Table2[[#This Row],[dem_gop_total]]</f>
        <v>0.71643192488262908</v>
      </c>
      <c r="L497" s="3">
        <v>-83.144919999999999</v>
      </c>
      <c r="M497" s="3">
        <v>33.916594000000003</v>
      </c>
      <c r="N497" s="3">
        <v>-83.579424163521679</v>
      </c>
      <c r="O497" s="3">
        <v>32.812350503144607</v>
      </c>
      <c r="P497" s="3">
        <f>VLOOKUP(Table2[[#This Row],[State]],State!A:G,7,FALSE)</f>
        <v>16</v>
      </c>
      <c r="Q497" s="3" t="str">
        <f>VLOOKUP(Table2[[#This Row],[State]],State!A:F,6,FALSE)</f>
        <v>Democratic</v>
      </c>
    </row>
    <row r="498" spans="1:17" ht="17" thickTop="1" thickBot="1" x14ac:dyDescent="0.25">
      <c r="A498" s="8" t="s">
        <v>327</v>
      </c>
      <c r="B498" s="19">
        <v>13223</v>
      </c>
      <c r="C498" s="20" t="s">
        <v>802</v>
      </c>
      <c r="D498" s="13">
        <v>32840</v>
      </c>
      <c r="E498" s="13">
        <v>59021</v>
      </c>
      <c r="F498" s="6">
        <v>2024</v>
      </c>
      <c r="G498" s="18">
        <f>preds!$D498+preds!$E498</f>
        <v>91861</v>
      </c>
      <c r="H498" s="12">
        <f>ABS(preds!$D498-preds!$E498)</f>
        <v>26181</v>
      </c>
      <c r="I498" s="24">
        <f>Table2[[#This Row],[margin]]/Table2[[#This Row],[dem_gop_total]]</f>
        <v>0.2850066948977259</v>
      </c>
      <c r="J498" s="24">
        <f>Table2[[#This Row],[dem_votes]]/Table2[[#This Row],[dem_gop_total]]</f>
        <v>0.35749665255113705</v>
      </c>
      <c r="K498" s="24">
        <f>Table2[[#This Row],[gop_votes]]/Table2[[#This Row],[dem_gop_total]]</f>
        <v>0.64250334744886295</v>
      </c>
      <c r="L498" s="3">
        <v>-84.816609</v>
      </c>
      <c r="M498" s="3">
        <v>33.905687999999998</v>
      </c>
      <c r="N498" s="3">
        <v>-83.579424163521679</v>
      </c>
      <c r="O498" s="3">
        <v>32.812350503144607</v>
      </c>
      <c r="P498" s="3">
        <f>VLOOKUP(Table2[[#This Row],[State]],State!A:G,7,FALSE)</f>
        <v>16</v>
      </c>
      <c r="Q498" s="3" t="str">
        <f>VLOOKUP(Table2[[#This Row],[State]],State!A:F,6,FALSE)</f>
        <v>Democratic</v>
      </c>
    </row>
    <row r="499" spans="1:17" ht="17" thickTop="1" thickBot="1" x14ac:dyDescent="0.25">
      <c r="A499" s="7" t="s">
        <v>327</v>
      </c>
      <c r="B499" s="21">
        <v>13225</v>
      </c>
      <c r="C499" s="22" t="s">
        <v>803</v>
      </c>
      <c r="D499" s="12">
        <v>5772</v>
      </c>
      <c r="E499" s="12">
        <v>5814</v>
      </c>
      <c r="F499" s="6">
        <v>2024</v>
      </c>
      <c r="G499" s="18">
        <f>preds!$D499+preds!$E499</f>
        <v>11586</v>
      </c>
      <c r="H499" s="12">
        <f>ABS(preds!$D499-preds!$E499)</f>
        <v>42</v>
      </c>
      <c r="I499" s="24">
        <f>Table2[[#This Row],[margin]]/Table2[[#This Row],[dem_gop_total]]</f>
        <v>3.6250647332988087E-3</v>
      </c>
      <c r="J499" s="24">
        <f>Table2[[#This Row],[dem_votes]]/Table2[[#This Row],[dem_gop_total]]</f>
        <v>0.49818746763335059</v>
      </c>
      <c r="K499" s="24">
        <f>Table2[[#This Row],[gop_votes]]/Table2[[#This Row],[dem_gop_total]]</f>
        <v>0.50181253236664936</v>
      </c>
      <c r="L499" s="3">
        <v>-83.829580000000007</v>
      </c>
      <c r="M499" s="3">
        <v>32.584826</v>
      </c>
      <c r="N499" s="3">
        <v>-83.579424163521679</v>
      </c>
      <c r="O499" s="3">
        <v>32.812350503144607</v>
      </c>
      <c r="P499" s="3">
        <f>VLOOKUP(Table2[[#This Row],[State]],State!A:G,7,FALSE)</f>
        <v>16</v>
      </c>
      <c r="Q499" s="3" t="str">
        <f>VLOOKUP(Table2[[#This Row],[State]],State!A:F,6,FALSE)</f>
        <v>Democratic</v>
      </c>
    </row>
    <row r="500" spans="1:17" ht="17" thickTop="1" thickBot="1" x14ac:dyDescent="0.25">
      <c r="A500" s="8" t="s">
        <v>327</v>
      </c>
      <c r="B500" s="19">
        <v>13227</v>
      </c>
      <c r="C500" s="20" t="s">
        <v>443</v>
      </c>
      <c r="D500" s="13">
        <v>2355</v>
      </c>
      <c r="E500" s="13">
        <v>15014</v>
      </c>
      <c r="F500" s="6">
        <v>2024</v>
      </c>
      <c r="G500" s="18">
        <f>preds!$D500+preds!$E500</f>
        <v>17369</v>
      </c>
      <c r="H500" s="12">
        <f>ABS(preds!$D500-preds!$E500)</f>
        <v>12659</v>
      </c>
      <c r="I500" s="24">
        <f>Table2[[#This Row],[margin]]/Table2[[#This Row],[dem_gop_total]]</f>
        <v>0.72882722091081809</v>
      </c>
      <c r="J500" s="24">
        <f>Table2[[#This Row],[dem_votes]]/Table2[[#This Row],[dem_gop_total]]</f>
        <v>0.13558638954459093</v>
      </c>
      <c r="K500" s="24">
        <f>Table2[[#This Row],[gop_votes]]/Table2[[#This Row],[dem_gop_total]]</f>
        <v>0.8644136104554091</v>
      </c>
      <c r="L500" s="3">
        <v>-84.442301</v>
      </c>
      <c r="M500" s="3">
        <v>34.455891999999999</v>
      </c>
      <c r="N500" s="3">
        <v>-83.579424163521679</v>
      </c>
      <c r="O500" s="3">
        <v>32.812350503144607</v>
      </c>
      <c r="P500" s="3">
        <f>VLOOKUP(Table2[[#This Row],[State]],State!A:G,7,FALSE)</f>
        <v>16</v>
      </c>
      <c r="Q500" s="3" t="str">
        <f>VLOOKUP(Table2[[#This Row],[State]],State!A:F,6,FALSE)</f>
        <v>Democratic</v>
      </c>
    </row>
    <row r="501" spans="1:17" ht="17" thickTop="1" thickBot="1" x14ac:dyDescent="0.25">
      <c r="A501" s="7" t="s">
        <v>327</v>
      </c>
      <c r="B501" s="21">
        <v>13229</v>
      </c>
      <c r="C501" s="22" t="s">
        <v>804</v>
      </c>
      <c r="D501" s="12">
        <v>1292</v>
      </c>
      <c r="E501" s="12">
        <v>7527</v>
      </c>
      <c r="F501" s="6">
        <v>2024</v>
      </c>
      <c r="G501" s="18">
        <f>preds!$D501+preds!$E501</f>
        <v>8819</v>
      </c>
      <c r="H501" s="12">
        <f>ABS(preds!$D501-preds!$E501)</f>
        <v>6235</v>
      </c>
      <c r="I501" s="24">
        <f>Table2[[#This Row],[margin]]/Table2[[#This Row],[dem_gop_total]]</f>
        <v>0.70699625807914734</v>
      </c>
      <c r="J501" s="24">
        <f>Table2[[#This Row],[dem_votes]]/Table2[[#This Row],[dem_gop_total]]</f>
        <v>0.14650187096042636</v>
      </c>
      <c r="K501" s="24">
        <f>Table2[[#This Row],[gop_votes]]/Table2[[#This Row],[dem_gop_total]]</f>
        <v>0.85349812903957367</v>
      </c>
      <c r="L501" s="3">
        <v>-82.240429000000006</v>
      </c>
      <c r="M501" s="3">
        <v>31.314668000000001</v>
      </c>
      <c r="N501" s="3">
        <v>-83.579424163521679</v>
      </c>
      <c r="O501" s="3">
        <v>32.812350503144607</v>
      </c>
      <c r="P501" s="3">
        <f>VLOOKUP(Table2[[#This Row],[State]],State!A:G,7,FALSE)</f>
        <v>16</v>
      </c>
      <c r="Q501" s="3" t="str">
        <f>VLOOKUP(Table2[[#This Row],[State]],State!A:F,6,FALSE)</f>
        <v>Democratic</v>
      </c>
    </row>
    <row r="502" spans="1:17" ht="17" thickTop="1" thickBot="1" x14ac:dyDescent="0.25">
      <c r="A502" s="8" t="s">
        <v>327</v>
      </c>
      <c r="B502" s="19">
        <v>13231</v>
      </c>
      <c r="C502" s="20" t="s">
        <v>444</v>
      </c>
      <c r="D502" s="13">
        <v>1402</v>
      </c>
      <c r="E502" s="13">
        <v>9364</v>
      </c>
      <c r="F502" s="6">
        <v>2024</v>
      </c>
      <c r="G502" s="18">
        <f>preds!$D502+preds!$E502</f>
        <v>10766</v>
      </c>
      <c r="H502" s="12">
        <f>ABS(preds!$D502-preds!$E502)</f>
        <v>7962</v>
      </c>
      <c r="I502" s="24">
        <f>Table2[[#This Row],[margin]]/Table2[[#This Row],[dem_gop_total]]</f>
        <v>0.73955043655953934</v>
      </c>
      <c r="J502" s="24">
        <f>Table2[[#This Row],[dem_votes]]/Table2[[#This Row],[dem_gop_total]]</f>
        <v>0.13022478172023036</v>
      </c>
      <c r="K502" s="24">
        <f>Table2[[#This Row],[gop_votes]]/Table2[[#This Row],[dem_gop_total]]</f>
        <v>0.86977521827976967</v>
      </c>
      <c r="L502" s="3">
        <v>-84.366795999999994</v>
      </c>
      <c r="M502" s="3">
        <v>33.103226999999997</v>
      </c>
      <c r="N502" s="3">
        <v>-83.579424163521679</v>
      </c>
      <c r="O502" s="3">
        <v>32.812350503144607</v>
      </c>
      <c r="P502" s="3">
        <f>VLOOKUP(Table2[[#This Row],[State]],State!A:G,7,FALSE)</f>
        <v>16</v>
      </c>
      <c r="Q502" s="3" t="str">
        <f>VLOOKUP(Table2[[#This Row],[State]],State!A:F,6,FALSE)</f>
        <v>Democratic</v>
      </c>
    </row>
    <row r="503" spans="1:17" ht="17" thickTop="1" thickBot="1" x14ac:dyDescent="0.25">
      <c r="A503" s="7" t="s">
        <v>327</v>
      </c>
      <c r="B503" s="21">
        <v>13233</v>
      </c>
      <c r="C503" s="22" t="s">
        <v>541</v>
      </c>
      <c r="D503" s="12">
        <v>3910</v>
      </c>
      <c r="E503" s="12">
        <v>12838</v>
      </c>
      <c r="F503" s="6">
        <v>2024</v>
      </c>
      <c r="G503" s="18">
        <f>preds!$D503+preds!$E503</f>
        <v>16748</v>
      </c>
      <c r="H503" s="12">
        <f>ABS(preds!$D503-preds!$E503)</f>
        <v>8928</v>
      </c>
      <c r="I503" s="24">
        <f>Table2[[#This Row],[margin]]/Table2[[#This Row],[dem_gop_total]]</f>
        <v>0.5330785765464533</v>
      </c>
      <c r="J503" s="24">
        <f>Table2[[#This Row],[dem_votes]]/Table2[[#This Row],[dem_gop_total]]</f>
        <v>0.23346071172677335</v>
      </c>
      <c r="K503" s="24">
        <f>Table2[[#This Row],[gop_votes]]/Table2[[#This Row],[dem_gop_total]]</f>
        <v>0.7665392882732267</v>
      </c>
      <c r="L503" s="3">
        <v>-85.176771000000002</v>
      </c>
      <c r="M503" s="3">
        <v>34.010877999999998</v>
      </c>
      <c r="N503" s="3">
        <v>-83.579424163521679</v>
      </c>
      <c r="O503" s="3">
        <v>32.812350503144607</v>
      </c>
      <c r="P503" s="3">
        <f>VLOOKUP(Table2[[#This Row],[State]],State!A:G,7,FALSE)</f>
        <v>16</v>
      </c>
      <c r="Q503" s="3" t="str">
        <f>VLOOKUP(Table2[[#This Row],[State]],State!A:F,6,FALSE)</f>
        <v>Democratic</v>
      </c>
    </row>
    <row r="504" spans="1:17" ht="17" thickTop="1" thickBot="1" x14ac:dyDescent="0.25">
      <c r="A504" s="8" t="s">
        <v>327</v>
      </c>
      <c r="B504" s="19">
        <v>13235</v>
      </c>
      <c r="C504" s="20" t="s">
        <v>544</v>
      </c>
      <c r="D504" s="13">
        <v>1316</v>
      </c>
      <c r="E504" s="13">
        <v>2384</v>
      </c>
      <c r="F504" s="6">
        <v>2024</v>
      </c>
      <c r="G504" s="18">
        <f>preds!$D504+preds!$E504</f>
        <v>3700</v>
      </c>
      <c r="H504" s="12">
        <f>ABS(preds!$D504-preds!$E504)</f>
        <v>1068</v>
      </c>
      <c r="I504" s="24">
        <f>Table2[[#This Row],[margin]]/Table2[[#This Row],[dem_gop_total]]</f>
        <v>0.28864864864864864</v>
      </c>
      <c r="J504" s="24">
        <f>Table2[[#This Row],[dem_votes]]/Table2[[#This Row],[dem_gop_total]]</f>
        <v>0.35567567567567565</v>
      </c>
      <c r="K504" s="24">
        <f>Table2[[#This Row],[gop_votes]]/Table2[[#This Row],[dem_gop_total]]</f>
        <v>0.64432432432432429</v>
      </c>
      <c r="L504" s="3">
        <v>-83.480341999999993</v>
      </c>
      <c r="M504" s="3">
        <v>32.275343999999997</v>
      </c>
      <c r="N504" s="3">
        <v>-83.579424163521679</v>
      </c>
      <c r="O504" s="3">
        <v>32.812350503144607</v>
      </c>
      <c r="P504" s="3">
        <f>VLOOKUP(Table2[[#This Row],[State]],State!A:G,7,FALSE)</f>
        <v>16</v>
      </c>
      <c r="Q504" s="3" t="str">
        <f>VLOOKUP(Table2[[#This Row],[State]],State!A:F,6,FALSE)</f>
        <v>Democratic</v>
      </c>
    </row>
    <row r="505" spans="1:17" ht="17" thickTop="1" thickBot="1" x14ac:dyDescent="0.25">
      <c r="A505" s="7" t="s">
        <v>327</v>
      </c>
      <c r="B505" s="21">
        <v>13237</v>
      </c>
      <c r="C505" s="22" t="s">
        <v>718</v>
      </c>
      <c r="D505" s="12">
        <v>3192</v>
      </c>
      <c r="E505" s="12">
        <v>8256</v>
      </c>
      <c r="F505" s="6">
        <v>2024</v>
      </c>
      <c r="G505" s="18">
        <f>preds!$D505+preds!$E505</f>
        <v>11448</v>
      </c>
      <c r="H505" s="12">
        <f>ABS(preds!$D505-preds!$E505)</f>
        <v>5064</v>
      </c>
      <c r="I505" s="24">
        <f>Table2[[#This Row],[margin]]/Table2[[#This Row],[dem_gop_total]]</f>
        <v>0.44234800838574423</v>
      </c>
      <c r="J505" s="24">
        <f>Table2[[#This Row],[dem_votes]]/Table2[[#This Row],[dem_gop_total]]</f>
        <v>0.27882599580712786</v>
      </c>
      <c r="K505" s="24">
        <f>Table2[[#This Row],[gop_votes]]/Table2[[#This Row],[dem_gop_total]]</f>
        <v>0.72117400419287214</v>
      </c>
      <c r="L505" s="3">
        <v>-83.339663000000002</v>
      </c>
      <c r="M505" s="3">
        <v>33.317059</v>
      </c>
      <c r="N505" s="3">
        <v>-83.579424163521679</v>
      </c>
      <c r="O505" s="3">
        <v>32.812350503144607</v>
      </c>
      <c r="P505" s="3">
        <f>VLOOKUP(Table2[[#This Row],[State]],State!A:G,7,FALSE)</f>
        <v>16</v>
      </c>
      <c r="Q505" s="3" t="str">
        <f>VLOOKUP(Table2[[#This Row],[State]],State!A:F,6,FALSE)</f>
        <v>Democratic</v>
      </c>
    </row>
    <row r="506" spans="1:17" ht="17" thickTop="1" thickBot="1" x14ac:dyDescent="0.25">
      <c r="A506" s="8" t="s">
        <v>327</v>
      </c>
      <c r="B506" s="19">
        <v>13239</v>
      </c>
      <c r="C506" s="20" t="s">
        <v>805</v>
      </c>
      <c r="D506" s="13">
        <v>483</v>
      </c>
      <c r="E506" s="13">
        <v>505</v>
      </c>
      <c r="F506" s="6">
        <v>2024</v>
      </c>
      <c r="G506" s="18">
        <f>preds!$D506+preds!$E506</f>
        <v>988</v>
      </c>
      <c r="H506" s="12">
        <f>ABS(preds!$D506-preds!$E506)</f>
        <v>22</v>
      </c>
      <c r="I506" s="24">
        <f>Table2[[#This Row],[margin]]/Table2[[#This Row],[dem_gop_total]]</f>
        <v>2.2267206477732792E-2</v>
      </c>
      <c r="J506" s="24">
        <f>Table2[[#This Row],[dem_votes]]/Table2[[#This Row],[dem_gop_total]]</f>
        <v>0.48886639676113358</v>
      </c>
      <c r="K506" s="24">
        <f>Table2[[#This Row],[gop_votes]]/Table2[[#This Row],[dem_gop_total]]</f>
        <v>0.51113360323886636</v>
      </c>
      <c r="L506" s="3">
        <v>-85.077726999999996</v>
      </c>
      <c r="M506" s="3">
        <v>31.859376999999999</v>
      </c>
      <c r="N506" s="3">
        <v>-83.579424163521679</v>
      </c>
      <c r="O506" s="3">
        <v>32.812350503144607</v>
      </c>
      <c r="P506" s="3">
        <f>VLOOKUP(Table2[[#This Row],[State]],State!A:G,7,FALSE)</f>
        <v>16</v>
      </c>
      <c r="Q506" s="3" t="str">
        <f>VLOOKUP(Table2[[#This Row],[State]],State!A:F,6,FALSE)</f>
        <v>Democratic</v>
      </c>
    </row>
    <row r="507" spans="1:17" ht="17" thickTop="1" thickBot="1" x14ac:dyDescent="0.25">
      <c r="A507" s="7" t="s">
        <v>327</v>
      </c>
      <c r="B507" s="21">
        <v>13241</v>
      </c>
      <c r="C507" s="22" t="s">
        <v>806</v>
      </c>
      <c r="D507" s="12">
        <v>1832</v>
      </c>
      <c r="E507" s="12">
        <v>7787</v>
      </c>
      <c r="F507" s="6">
        <v>2024</v>
      </c>
      <c r="G507" s="18">
        <f>preds!$D507+preds!$E507</f>
        <v>9619</v>
      </c>
      <c r="H507" s="12">
        <f>ABS(preds!$D507-preds!$E507)</f>
        <v>5955</v>
      </c>
      <c r="I507" s="24">
        <f>Table2[[#This Row],[margin]]/Table2[[#This Row],[dem_gop_total]]</f>
        <v>0.61908722320407528</v>
      </c>
      <c r="J507" s="24">
        <f>Table2[[#This Row],[dem_votes]]/Table2[[#This Row],[dem_gop_total]]</f>
        <v>0.19045638839796236</v>
      </c>
      <c r="K507" s="24">
        <f>Table2[[#This Row],[gop_votes]]/Table2[[#This Row],[dem_gop_total]]</f>
        <v>0.80954361160203758</v>
      </c>
      <c r="L507" s="3">
        <v>-83.407223000000002</v>
      </c>
      <c r="M507" s="3">
        <v>34.87903</v>
      </c>
      <c r="N507" s="3">
        <v>-83.579424163521679</v>
      </c>
      <c r="O507" s="3">
        <v>32.812350503144607</v>
      </c>
      <c r="P507" s="3">
        <f>VLOOKUP(Table2[[#This Row],[State]],State!A:G,7,FALSE)</f>
        <v>16</v>
      </c>
      <c r="Q507" s="3" t="str">
        <f>VLOOKUP(Table2[[#This Row],[State]],State!A:F,6,FALSE)</f>
        <v>Democratic</v>
      </c>
    </row>
    <row r="508" spans="1:17" ht="17" thickTop="1" thickBot="1" x14ac:dyDescent="0.25">
      <c r="A508" s="8" t="s">
        <v>327</v>
      </c>
      <c r="B508" s="19">
        <v>13243</v>
      </c>
      <c r="C508" s="20" t="s">
        <v>445</v>
      </c>
      <c r="D508" s="13">
        <v>1550</v>
      </c>
      <c r="E508" s="13">
        <v>1062</v>
      </c>
      <c r="F508" s="6">
        <v>2024</v>
      </c>
      <c r="G508" s="18">
        <f>preds!$D508+preds!$E508</f>
        <v>2612</v>
      </c>
      <c r="H508" s="12">
        <f>ABS(preds!$D508-preds!$E508)</f>
        <v>488</v>
      </c>
      <c r="I508" s="24">
        <f>Table2[[#This Row],[margin]]/Table2[[#This Row],[dem_gop_total]]</f>
        <v>0.18683001531393567</v>
      </c>
      <c r="J508" s="24">
        <f>Table2[[#This Row],[dem_votes]]/Table2[[#This Row],[dem_gop_total]]</f>
        <v>0.59341500765696786</v>
      </c>
      <c r="K508" s="24">
        <f>Table2[[#This Row],[gop_votes]]/Table2[[#This Row],[dem_gop_total]]</f>
        <v>0.40658499234303214</v>
      </c>
      <c r="L508" s="3">
        <v>-84.758026000000001</v>
      </c>
      <c r="M508" s="3">
        <v>31.760403</v>
      </c>
      <c r="N508" s="3">
        <v>-83.579424163521679</v>
      </c>
      <c r="O508" s="3">
        <v>32.812350503144607</v>
      </c>
      <c r="P508" s="3">
        <f>VLOOKUP(Table2[[#This Row],[State]],State!A:G,7,FALSE)</f>
        <v>16</v>
      </c>
      <c r="Q508" s="3" t="str">
        <f>VLOOKUP(Table2[[#This Row],[State]],State!A:F,6,FALSE)</f>
        <v>Democratic</v>
      </c>
    </row>
    <row r="509" spans="1:17" ht="17" thickTop="1" thickBot="1" x14ac:dyDescent="0.25">
      <c r="A509" s="7" t="s">
        <v>327</v>
      </c>
      <c r="B509" s="21">
        <v>13245</v>
      </c>
      <c r="C509" s="22" t="s">
        <v>807</v>
      </c>
      <c r="D509" s="12">
        <v>59359</v>
      </c>
      <c r="E509" s="12">
        <v>25263</v>
      </c>
      <c r="F509" s="6">
        <v>2024</v>
      </c>
      <c r="G509" s="18">
        <f>preds!$D509+preds!$E509</f>
        <v>84622</v>
      </c>
      <c r="H509" s="12">
        <f>ABS(preds!$D509-preds!$E509)</f>
        <v>34096</v>
      </c>
      <c r="I509" s="24">
        <f>Table2[[#This Row],[margin]]/Table2[[#This Row],[dem_gop_total]]</f>
        <v>0.40292122615868214</v>
      </c>
      <c r="J509" s="24">
        <f>Table2[[#This Row],[dem_votes]]/Table2[[#This Row],[dem_gop_total]]</f>
        <v>0.70146061307934104</v>
      </c>
      <c r="K509" s="24">
        <f>Table2[[#This Row],[gop_votes]]/Table2[[#This Row],[dem_gop_total]]</f>
        <v>0.29853938692065896</v>
      </c>
      <c r="L509" s="3">
        <v>-82.049443999999994</v>
      </c>
      <c r="M509" s="3">
        <v>33.426859</v>
      </c>
      <c r="N509" s="3">
        <v>-83.579424163521679</v>
      </c>
      <c r="O509" s="3">
        <v>32.812350503144607</v>
      </c>
      <c r="P509" s="3">
        <f>VLOOKUP(Table2[[#This Row],[State]],State!A:G,7,FALSE)</f>
        <v>16</v>
      </c>
      <c r="Q509" s="3" t="str">
        <f>VLOOKUP(Table2[[#This Row],[State]],State!A:F,6,FALSE)</f>
        <v>Democratic</v>
      </c>
    </row>
    <row r="510" spans="1:17" ht="17" thickTop="1" thickBot="1" x14ac:dyDescent="0.25">
      <c r="A510" s="8" t="s">
        <v>327</v>
      </c>
      <c r="B510" s="19">
        <v>13247</v>
      </c>
      <c r="C510" s="20" t="s">
        <v>808</v>
      </c>
      <c r="D510" s="13">
        <v>34289</v>
      </c>
      <c r="E510" s="13">
        <v>12902</v>
      </c>
      <c r="F510" s="6">
        <v>2024</v>
      </c>
      <c r="G510" s="18">
        <f>preds!$D510+preds!$E510</f>
        <v>47191</v>
      </c>
      <c r="H510" s="12">
        <f>ABS(preds!$D510-preds!$E510)</f>
        <v>21387</v>
      </c>
      <c r="I510" s="24">
        <f>Table2[[#This Row],[margin]]/Table2[[#This Row],[dem_gop_total]]</f>
        <v>0.45320082219067193</v>
      </c>
      <c r="J510" s="24">
        <f>Table2[[#This Row],[dem_votes]]/Table2[[#This Row],[dem_gop_total]]</f>
        <v>0.72660041109533602</v>
      </c>
      <c r="K510" s="24">
        <f>Table2[[#This Row],[gop_votes]]/Table2[[#This Row],[dem_gop_total]]</f>
        <v>0.27339958890466404</v>
      </c>
      <c r="L510" s="3">
        <v>-84.020893999999998</v>
      </c>
      <c r="M510" s="3">
        <v>33.642043000000001</v>
      </c>
      <c r="N510" s="3">
        <v>-83.579424163521679</v>
      </c>
      <c r="O510" s="3">
        <v>32.812350503144607</v>
      </c>
      <c r="P510" s="3">
        <f>VLOOKUP(Table2[[#This Row],[State]],State!A:G,7,FALSE)</f>
        <v>16</v>
      </c>
      <c r="Q510" s="3" t="str">
        <f>VLOOKUP(Table2[[#This Row],[State]],State!A:F,6,FALSE)</f>
        <v>Democratic</v>
      </c>
    </row>
    <row r="511" spans="1:17" ht="17" thickTop="1" thickBot="1" x14ac:dyDescent="0.25">
      <c r="A511" s="7" t="s">
        <v>327</v>
      </c>
      <c r="B511" s="21">
        <v>13249</v>
      </c>
      <c r="C511" s="22" t="s">
        <v>809</v>
      </c>
      <c r="D511" s="12">
        <v>470</v>
      </c>
      <c r="E511" s="12">
        <v>1640</v>
      </c>
      <c r="F511" s="6">
        <v>2024</v>
      </c>
      <c r="G511" s="18">
        <f>preds!$D511+preds!$E511</f>
        <v>2110</v>
      </c>
      <c r="H511" s="12">
        <f>ABS(preds!$D511-preds!$E511)</f>
        <v>1170</v>
      </c>
      <c r="I511" s="24">
        <f>Table2[[#This Row],[margin]]/Table2[[#This Row],[dem_gop_total]]</f>
        <v>0.5545023696682464</v>
      </c>
      <c r="J511" s="24">
        <f>Table2[[#This Row],[dem_votes]]/Table2[[#This Row],[dem_gop_total]]</f>
        <v>0.22274881516587677</v>
      </c>
      <c r="K511" s="24">
        <f>Table2[[#This Row],[gop_votes]]/Table2[[#This Row],[dem_gop_total]]</f>
        <v>0.77725118483412325</v>
      </c>
      <c r="L511" s="3">
        <v>-84.306781000000001</v>
      </c>
      <c r="M511" s="3">
        <v>32.241548999999999</v>
      </c>
      <c r="N511" s="3">
        <v>-83.579424163521679</v>
      </c>
      <c r="O511" s="3">
        <v>32.812350503144607</v>
      </c>
      <c r="P511" s="3">
        <f>VLOOKUP(Table2[[#This Row],[State]],State!A:G,7,FALSE)</f>
        <v>16</v>
      </c>
      <c r="Q511" s="3" t="str">
        <f>VLOOKUP(Table2[[#This Row],[State]],State!A:F,6,FALSE)</f>
        <v>Democratic</v>
      </c>
    </row>
    <row r="512" spans="1:17" ht="17" thickTop="1" thickBot="1" x14ac:dyDescent="0.25">
      <c r="A512" s="8" t="s">
        <v>327</v>
      </c>
      <c r="B512" s="19">
        <v>13251</v>
      </c>
      <c r="C512" s="20" t="s">
        <v>810</v>
      </c>
      <c r="D512" s="13">
        <v>2415</v>
      </c>
      <c r="E512" s="13">
        <v>3392</v>
      </c>
      <c r="F512" s="6">
        <v>2024</v>
      </c>
      <c r="G512" s="18">
        <f>preds!$D512+preds!$E512</f>
        <v>5807</v>
      </c>
      <c r="H512" s="12">
        <f>ABS(preds!$D512-preds!$E512)</f>
        <v>977</v>
      </c>
      <c r="I512" s="24">
        <f>Table2[[#This Row],[margin]]/Table2[[#This Row],[dem_gop_total]]</f>
        <v>0.16824522128465644</v>
      </c>
      <c r="J512" s="24">
        <f>Table2[[#This Row],[dem_votes]]/Table2[[#This Row],[dem_gop_total]]</f>
        <v>0.41587738935767177</v>
      </c>
      <c r="K512" s="24">
        <f>Table2[[#This Row],[gop_votes]]/Table2[[#This Row],[dem_gop_total]]</f>
        <v>0.58412261064232818</v>
      </c>
      <c r="L512" s="3">
        <v>-81.627328000000006</v>
      </c>
      <c r="M512" s="3">
        <v>32.722842</v>
      </c>
      <c r="N512" s="3">
        <v>-83.579424163521679</v>
      </c>
      <c r="O512" s="3">
        <v>32.812350503144607</v>
      </c>
      <c r="P512" s="3">
        <f>VLOOKUP(Table2[[#This Row],[State]],State!A:G,7,FALSE)</f>
        <v>16</v>
      </c>
      <c r="Q512" s="3" t="str">
        <f>VLOOKUP(Table2[[#This Row],[State]],State!A:F,6,FALSE)</f>
        <v>Democratic</v>
      </c>
    </row>
    <row r="513" spans="1:17" ht="17" thickTop="1" thickBot="1" x14ac:dyDescent="0.25">
      <c r="A513" s="7" t="s">
        <v>327</v>
      </c>
      <c r="B513" s="21">
        <v>13253</v>
      </c>
      <c r="C513" s="22" t="s">
        <v>723</v>
      </c>
      <c r="D513" s="12">
        <v>1257</v>
      </c>
      <c r="E513" s="12">
        <v>2234</v>
      </c>
      <c r="F513" s="6">
        <v>2024</v>
      </c>
      <c r="G513" s="18">
        <f>preds!$D513+preds!$E513</f>
        <v>3491</v>
      </c>
      <c r="H513" s="12">
        <f>ABS(preds!$D513-preds!$E513)</f>
        <v>977</v>
      </c>
      <c r="I513" s="24">
        <f>Table2[[#This Row],[margin]]/Table2[[#This Row],[dem_gop_total]]</f>
        <v>0.27986250358063591</v>
      </c>
      <c r="J513" s="24">
        <f>Table2[[#This Row],[dem_votes]]/Table2[[#This Row],[dem_gop_total]]</f>
        <v>0.36006874820968204</v>
      </c>
      <c r="K513" s="24">
        <f>Table2[[#This Row],[gop_votes]]/Table2[[#This Row],[dem_gop_total]]</f>
        <v>0.63993125179031796</v>
      </c>
      <c r="L513" s="3">
        <v>-84.868026999999998</v>
      </c>
      <c r="M513" s="3">
        <v>30.972496</v>
      </c>
      <c r="N513" s="3">
        <v>-83.579424163521679</v>
      </c>
      <c r="O513" s="3">
        <v>32.812350503144607</v>
      </c>
      <c r="P513" s="3">
        <f>VLOOKUP(Table2[[#This Row],[State]],State!A:G,7,FALSE)</f>
        <v>16</v>
      </c>
      <c r="Q513" s="3" t="str">
        <f>VLOOKUP(Table2[[#This Row],[State]],State!A:F,6,FALSE)</f>
        <v>Democratic</v>
      </c>
    </row>
    <row r="514" spans="1:17" ht="17" thickTop="1" thickBot="1" x14ac:dyDescent="0.25">
      <c r="A514" s="8" t="s">
        <v>327</v>
      </c>
      <c r="B514" s="19">
        <v>13255</v>
      </c>
      <c r="C514" s="20" t="s">
        <v>811</v>
      </c>
      <c r="D514" s="13">
        <v>10521</v>
      </c>
      <c r="E514" s="13">
        <v>17342</v>
      </c>
      <c r="F514" s="6">
        <v>2024</v>
      </c>
      <c r="G514" s="18">
        <f>preds!$D514+preds!$E514</f>
        <v>27863</v>
      </c>
      <c r="H514" s="12">
        <f>ABS(preds!$D514-preds!$E514)</f>
        <v>6821</v>
      </c>
      <c r="I514" s="24">
        <f>Table2[[#This Row],[margin]]/Table2[[#This Row],[dem_gop_total]]</f>
        <v>0.24480493844883897</v>
      </c>
      <c r="J514" s="24">
        <f>Table2[[#This Row],[dem_votes]]/Table2[[#This Row],[dem_gop_total]]</f>
        <v>0.3775975307755805</v>
      </c>
      <c r="K514" s="24">
        <f>Table2[[#This Row],[gop_votes]]/Table2[[#This Row],[dem_gop_total]]</f>
        <v>0.62240246922441944</v>
      </c>
      <c r="L514" s="3">
        <v>-84.273339000000007</v>
      </c>
      <c r="M514" s="3">
        <v>33.258051000000002</v>
      </c>
      <c r="N514" s="3">
        <v>-83.579424163521679</v>
      </c>
      <c r="O514" s="3">
        <v>32.812350503144607</v>
      </c>
      <c r="P514" s="3">
        <f>VLOOKUP(Table2[[#This Row],[State]],State!A:G,7,FALSE)</f>
        <v>16</v>
      </c>
      <c r="Q514" s="3" t="str">
        <f>VLOOKUP(Table2[[#This Row],[State]],State!A:F,6,FALSE)</f>
        <v>Democratic</v>
      </c>
    </row>
    <row r="515" spans="1:17" ht="17" thickTop="1" thickBot="1" x14ac:dyDescent="0.25">
      <c r="A515" s="7" t="s">
        <v>327</v>
      </c>
      <c r="B515" s="21">
        <v>13257</v>
      </c>
      <c r="C515" s="22" t="s">
        <v>812</v>
      </c>
      <c r="D515" s="12">
        <v>2613</v>
      </c>
      <c r="E515" s="12">
        <v>8889</v>
      </c>
      <c r="F515" s="6">
        <v>2024</v>
      </c>
      <c r="G515" s="18">
        <f>preds!$D515+preds!$E515</f>
        <v>11502</v>
      </c>
      <c r="H515" s="12">
        <f>ABS(preds!$D515-preds!$E515)</f>
        <v>6276</v>
      </c>
      <c r="I515" s="24">
        <f>Table2[[#This Row],[margin]]/Table2[[#This Row],[dem_gop_total]]</f>
        <v>0.54564423578508081</v>
      </c>
      <c r="J515" s="24">
        <f>Table2[[#This Row],[dem_votes]]/Table2[[#This Row],[dem_gop_total]]</f>
        <v>0.22717788210745957</v>
      </c>
      <c r="K515" s="24">
        <f>Table2[[#This Row],[gop_votes]]/Table2[[#This Row],[dem_gop_total]]</f>
        <v>0.77282211789254041</v>
      </c>
      <c r="L515" s="3">
        <v>-83.288680999999997</v>
      </c>
      <c r="M515" s="3">
        <v>34.556903999999903</v>
      </c>
      <c r="N515" s="3">
        <v>-83.579424163521679</v>
      </c>
      <c r="O515" s="3">
        <v>32.812350503144607</v>
      </c>
      <c r="P515" s="3">
        <f>VLOOKUP(Table2[[#This Row],[State]],State!A:G,7,FALSE)</f>
        <v>16</v>
      </c>
      <c r="Q515" s="3" t="str">
        <f>VLOOKUP(Table2[[#This Row],[State]],State!A:F,6,FALSE)</f>
        <v>Democratic</v>
      </c>
    </row>
    <row r="516" spans="1:17" ht="17" thickTop="1" thickBot="1" x14ac:dyDescent="0.25">
      <c r="A516" s="8" t="s">
        <v>327</v>
      </c>
      <c r="B516" s="19">
        <v>13259</v>
      </c>
      <c r="C516" s="20" t="s">
        <v>813</v>
      </c>
      <c r="D516" s="13">
        <v>1155</v>
      </c>
      <c r="E516" s="13">
        <v>709</v>
      </c>
      <c r="F516" s="6">
        <v>2024</v>
      </c>
      <c r="G516" s="18">
        <f>preds!$D516+preds!$E516</f>
        <v>1864</v>
      </c>
      <c r="H516" s="12">
        <f>ABS(preds!$D516-preds!$E516)</f>
        <v>446</v>
      </c>
      <c r="I516" s="24">
        <f>Table2[[#This Row],[margin]]/Table2[[#This Row],[dem_gop_total]]</f>
        <v>0.23927038626609443</v>
      </c>
      <c r="J516" s="24">
        <f>Table2[[#This Row],[dem_votes]]/Table2[[#This Row],[dem_gop_total]]</f>
        <v>0.61963519313304716</v>
      </c>
      <c r="K516" s="24">
        <f>Table2[[#This Row],[gop_votes]]/Table2[[#This Row],[dem_gop_total]]</f>
        <v>0.38036480686695279</v>
      </c>
      <c r="L516" s="3">
        <v>-84.764518999999893</v>
      </c>
      <c r="M516" s="3">
        <v>32.069334999999903</v>
      </c>
      <c r="N516" s="3">
        <v>-83.579424163521679</v>
      </c>
      <c r="O516" s="3">
        <v>32.812350503144607</v>
      </c>
      <c r="P516" s="3">
        <f>VLOOKUP(Table2[[#This Row],[State]],State!A:G,7,FALSE)</f>
        <v>16</v>
      </c>
      <c r="Q516" s="3" t="str">
        <f>VLOOKUP(Table2[[#This Row],[State]],State!A:F,6,FALSE)</f>
        <v>Democratic</v>
      </c>
    </row>
    <row r="517" spans="1:17" ht="17" thickTop="1" thickBot="1" x14ac:dyDescent="0.25">
      <c r="A517" s="7" t="s">
        <v>327</v>
      </c>
      <c r="B517" s="21">
        <v>13261</v>
      </c>
      <c r="C517" s="22" t="s">
        <v>449</v>
      </c>
      <c r="D517" s="12">
        <v>5791</v>
      </c>
      <c r="E517" s="12">
        <v>5184</v>
      </c>
      <c r="F517" s="6">
        <v>2024</v>
      </c>
      <c r="G517" s="18">
        <f>preds!$D517+preds!$E517</f>
        <v>10975</v>
      </c>
      <c r="H517" s="12">
        <f>ABS(preds!$D517-preds!$E517)</f>
        <v>607</v>
      </c>
      <c r="I517" s="24">
        <f>Table2[[#This Row],[margin]]/Table2[[#This Row],[dem_gop_total]]</f>
        <v>5.5307517084282463E-2</v>
      </c>
      <c r="J517" s="24">
        <f>Table2[[#This Row],[dem_votes]]/Table2[[#This Row],[dem_gop_total]]</f>
        <v>0.52765375854214125</v>
      </c>
      <c r="K517" s="24">
        <f>Table2[[#This Row],[gop_votes]]/Table2[[#This Row],[dem_gop_total]]</f>
        <v>0.47234624145785875</v>
      </c>
      <c r="L517" s="3">
        <v>-84.221817999999999</v>
      </c>
      <c r="M517" s="3">
        <v>32.059981000000001</v>
      </c>
      <c r="N517" s="3">
        <v>-83.579424163521679</v>
      </c>
      <c r="O517" s="3">
        <v>32.812350503144607</v>
      </c>
      <c r="P517" s="3">
        <f>VLOOKUP(Table2[[#This Row],[State]],State!A:G,7,FALSE)</f>
        <v>16</v>
      </c>
      <c r="Q517" s="3" t="str">
        <f>VLOOKUP(Table2[[#This Row],[State]],State!A:F,6,FALSE)</f>
        <v>Democratic</v>
      </c>
    </row>
    <row r="518" spans="1:17" ht="17" thickTop="1" thickBot="1" x14ac:dyDescent="0.25">
      <c r="A518" s="8" t="s">
        <v>327</v>
      </c>
      <c r="B518" s="19">
        <v>13263</v>
      </c>
      <c r="C518" s="20" t="s">
        <v>814</v>
      </c>
      <c r="D518" s="13">
        <v>1995</v>
      </c>
      <c r="E518" s="13">
        <v>1232</v>
      </c>
      <c r="F518" s="6">
        <v>2024</v>
      </c>
      <c r="G518" s="18">
        <f>preds!$D518+preds!$E518</f>
        <v>3227</v>
      </c>
      <c r="H518" s="12">
        <f>ABS(preds!$D518-preds!$E518)</f>
        <v>763</v>
      </c>
      <c r="I518" s="24">
        <f>Table2[[#This Row],[margin]]/Table2[[#This Row],[dem_gop_total]]</f>
        <v>0.23644251626898047</v>
      </c>
      <c r="J518" s="24">
        <f>Table2[[#This Row],[dem_votes]]/Table2[[#This Row],[dem_gop_total]]</f>
        <v>0.61822125813449025</v>
      </c>
      <c r="K518" s="24">
        <f>Table2[[#This Row],[gop_votes]]/Table2[[#This Row],[dem_gop_total]]</f>
        <v>0.38177874186550975</v>
      </c>
      <c r="L518" s="3">
        <v>-84.582115999999999</v>
      </c>
      <c r="M518" s="3">
        <v>32.703124000000003</v>
      </c>
      <c r="N518" s="3">
        <v>-83.579424163521679</v>
      </c>
      <c r="O518" s="3">
        <v>32.812350503144607</v>
      </c>
      <c r="P518" s="3">
        <f>VLOOKUP(Table2[[#This Row],[State]],State!A:G,7,FALSE)</f>
        <v>16</v>
      </c>
      <c r="Q518" s="3" t="str">
        <f>VLOOKUP(Table2[[#This Row],[State]],State!A:F,6,FALSE)</f>
        <v>Democratic</v>
      </c>
    </row>
    <row r="519" spans="1:17" ht="17" thickTop="1" thickBot="1" x14ac:dyDescent="0.25">
      <c r="A519" s="7" t="s">
        <v>327</v>
      </c>
      <c r="B519" s="21">
        <v>13265</v>
      </c>
      <c r="C519" s="22" t="s">
        <v>815</v>
      </c>
      <c r="D519" s="12">
        <v>667</v>
      </c>
      <c r="E519" s="12">
        <v>258</v>
      </c>
      <c r="F519" s="6">
        <v>2024</v>
      </c>
      <c r="G519" s="18">
        <f>preds!$D519+preds!$E519</f>
        <v>925</v>
      </c>
      <c r="H519" s="12">
        <f>ABS(preds!$D519-preds!$E519)</f>
        <v>409</v>
      </c>
      <c r="I519" s="24">
        <f>Table2[[#This Row],[margin]]/Table2[[#This Row],[dem_gop_total]]</f>
        <v>0.44216216216216214</v>
      </c>
      <c r="J519" s="24">
        <f>Table2[[#This Row],[dem_votes]]/Table2[[#This Row],[dem_gop_total]]</f>
        <v>0.72108108108108104</v>
      </c>
      <c r="K519" s="24">
        <f>Table2[[#This Row],[gop_votes]]/Table2[[#This Row],[dem_gop_total]]</f>
        <v>0.2789189189189189</v>
      </c>
      <c r="L519" s="3">
        <v>-82.885760000000005</v>
      </c>
      <c r="M519" s="3">
        <v>33.568800000000003</v>
      </c>
      <c r="N519" s="3">
        <v>-83.579424163521679</v>
      </c>
      <c r="O519" s="3">
        <v>32.812350503144607</v>
      </c>
      <c r="P519" s="3">
        <f>VLOOKUP(Table2[[#This Row],[State]],State!A:G,7,FALSE)</f>
        <v>16</v>
      </c>
      <c r="Q519" s="3" t="str">
        <f>VLOOKUP(Table2[[#This Row],[State]],State!A:F,6,FALSE)</f>
        <v>Democratic</v>
      </c>
    </row>
    <row r="520" spans="1:17" ht="17" thickTop="1" thickBot="1" x14ac:dyDescent="0.25">
      <c r="A520" s="8" t="s">
        <v>327</v>
      </c>
      <c r="B520" s="19">
        <v>13267</v>
      </c>
      <c r="C520" s="20" t="s">
        <v>816</v>
      </c>
      <c r="D520" s="13">
        <v>2008</v>
      </c>
      <c r="E520" s="13">
        <v>5198</v>
      </c>
      <c r="F520" s="6">
        <v>2024</v>
      </c>
      <c r="G520" s="18">
        <f>preds!$D520+preds!$E520</f>
        <v>7206</v>
      </c>
      <c r="H520" s="12">
        <f>ABS(preds!$D520-preds!$E520)</f>
        <v>3190</v>
      </c>
      <c r="I520" s="24">
        <f>Table2[[#This Row],[margin]]/Table2[[#This Row],[dem_gop_total]]</f>
        <v>0.4426866500138773</v>
      </c>
      <c r="J520" s="24">
        <f>Table2[[#This Row],[dem_votes]]/Table2[[#This Row],[dem_gop_total]]</f>
        <v>0.27865667499306135</v>
      </c>
      <c r="K520" s="24">
        <f>Table2[[#This Row],[gop_votes]]/Table2[[#This Row],[dem_gop_total]]</f>
        <v>0.72134332500693865</v>
      </c>
      <c r="L520" s="3">
        <v>-82.052216999999999</v>
      </c>
      <c r="M520" s="3">
        <v>32.043908000000002</v>
      </c>
      <c r="N520" s="3">
        <v>-83.579424163521679</v>
      </c>
      <c r="O520" s="3">
        <v>32.812350503144607</v>
      </c>
      <c r="P520" s="3">
        <f>VLOOKUP(Table2[[#This Row],[State]],State!A:G,7,FALSE)</f>
        <v>16</v>
      </c>
      <c r="Q520" s="3" t="str">
        <f>VLOOKUP(Table2[[#This Row],[State]],State!A:F,6,FALSE)</f>
        <v>Democratic</v>
      </c>
    </row>
    <row r="521" spans="1:17" ht="17" thickTop="1" thickBot="1" x14ac:dyDescent="0.25">
      <c r="A521" s="7" t="s">
        <v>327</v>
      </c>
      <c r="B521" s="21">
        <v>13269</v>
      </c>
      <c r="C521" s="22" t="s">
        <v>725</v>
      </c>
      <c r="D521" s="12">
        <v>1391</v>
      </c>
      <c r="E521" s="12">
        <v>2042</v>
      </c>
      <c r="F521" s="6">
        <v>2024</v>
      </c>
      <c r="G521" s="18">
        <f>preds!$D521+preds!$E521</f>
        <v>3433</v>
      </c>
      <c r="H521" s="12">
        <f>ABS(preds!$D521-preds!$E521)</f>
        <v>651</v>
      </c>
      <c r="I521" s="24">
        <f>Table2[[#This Row],[margin]]/Table2[[#This Row],[dem_gop_total]]</f>
        <v>0.18963006117098746</v>
      </c>
      <c r="J521" s="24">
        <f>Table2[[#This Row],[dem_votes]]/Table2[[#This Row],[dem_gop_total]]</f>
        <v>0.40518496941450627</v>
      </c>
      <c r="K521" s="24">
        <f>Table2[[#This Row],[gop_votes]]/Table2[[#This Row],[dem_gop_total]]</f>
        <v>0.59481503058549379</v>
      </c>
      <c r="L521" s="3">
        <v>-84.215082999999893</v>
      </c>
      <c r="M521" s="3">
        <v>32.560541999999998</v>
      </c>
      <c r="N521" s="3">
        <v>-83.579424163521679</v>
      </c>
      <c r="O521" s="3">
        <v>32.812350503144607</v>
      </c>
      <c r="P521" s="3">
        <f>VLOOKUP(Table2[[#This Row],[State]],State!A:G,7,FALSE)</f>
        <v>16</v>
      </c>
      <c r="Q521" s="3" t="str">
        <f>VLOOKUP(Table2[[#This Row],[State]],State!A:F,6,FALSE)</f>
        <v>Democratic</v>
      </c>
    </row>
    <row r="522" spans="1:17" ht="17" thickTop="1" thickBot="1" x14ac:dyDescent="0.25">
      <c r="A522" s="8" t="s">
        <v>327</v>
      </c>
      <c r="B522" s="19">
        <v>13271</v>
      </c>
      <c r="C522" s="20" t="s">
        <v>817</v>
      </c>
      <c r="D522" s="13">
        <v>2209</v>
      </c>
      <c r="E522" s="13">
        <v>2279</v>
      </c>
      <c r="F522" s="6">
        <v>2024</v>
      </c>
      <c r="G522" s="18">
        <f>preds!$D522+preds!$E522</f>
        <v>4488</v>
      </c>
      <c r="H522" s="12">
        <f>ABS(preds!$D522-preds!$E522)</f>
        <v>70</v>
      </c>
      <c r="I522" s="24">
        <f>Table2[[#This Row],[margin]]/Table2[[#This Row],[dem_gop_total]]</f>
        <v>1.5597147950089126E-2</v>
      </c>
      <c r="J522" s="24">
        <f>Table2[[#This Row],[dem_votes]]/Table2[[#This Row],[dem_gop_total]]</f>
        <v>0.49220142602495542</v>
      </c>
      <c r="K522" s="24">
        <f>Table2[[#This Row],[gop_votes]]/Table2[[#This Row],[dem_gop_total]]</f>
        <v>0.50779857397504458</v>
      </c>
      <c r="L522" s="3">
        <v>-82.892471</v>
      </c>
      <c r="M522" s="3">
        <v>32.015619999999998</v>
      </c>
      <c r="N522" s="3">
        <v>-83.579424163521679</v>
      </c>
      <c r="O522" s="3">
        <v>32.812350503144607</v>
      </c>
      <c r="P522" s="3">
        <f>VLOOKUP(Table2[[#This Row],[State]],State!A:G,7,FALSE)</f>
        <v>16</v>
      </c>
      <c r="Q522" s="3" t="str">
        <f>VLOOKUP(Table2[[#This Row],[State]],State!A:F,6,FALSE)</f>
        <v>Democratic</v>
      </c>
    </row>
    <row r="523" spans="1:17" ht="17" thickTop="1" thickBot="1" x14ac:dyDescent="0.25">
      <c r="A523" s="7" t="s">
        <v>327</v>
      </c>
      <c r="B523" s="21">
        <v>13273</v>
      </c>
      <c r="C523" s="22" t="s">
        <v>818</v>
      </c>
      <c r="D523" s="12">
        <v>2101</v>
      </c>
      <c r="E523" s="12">
        <v>1388</v>
      </c>
      <c r="F523" s="6">
        <v>2024</v>
      </c>
      <c r="G523" s="18">
        <f>preds!$D523+preds!$E523</f>
        <v>3489</v>
      </c>
      <c r="H523" s="12">
        <f>ABS(preds!$D523-preds!$E523)</f>
        <v>713</v>
      </c>
      <c r="I523" s="24">
        <f>Table2[[#This Row],[margin]]/Table2[[#This Row],[dem_gop_total]]</f>
        <v>0.20435654915448553</v>
      </c>
      <c r="J523" s="24">
        <f>Table2[[#This Row],[dem_votes]]/Table2[[#This Row],[dem_gop_total]]</f>
        <v>0.60217827457724271</v>
      </c>
      <c r="K523" s="24">
        <f>Table2[[#This Row],[gop_votes]]/Table2[[#This Row],[dem_gop_total]]</f>
        <v>0.39782172542275723</v>
      </c>
      <c r="L523" s="3">
        <v>-84.42886</v>
      </c>
      <c r="M523" s="3">
        <v>31.772157</v>
      </c>
      <c r="N523" s="3">
        <v>-83.579424163521679</v>
      </c>
      <c r="O523" s="3">
        <v>32.812350503144607</v>
      </c>
      <c r="P523" s="3">
        <f>VLOOKUP(Table2[[#This Row],[State]],State!A:G,7,FALSE)</f>
        <v>16</v>
      </c>
      <c r="Q523" s="3" t="str">
        <f>VLOOKUP(Table2[[#This Row],[State]],State!A:F,6,FALSE)</f>
        <v>Democratic</v>
      </c>
    </row>
    <row r="524" spans="1:17" ht="17" thickTop="1" thickBot="1" x14ac:dyDescent="0.25">
      <c r="A524" s="8" t="s">
        <v>327</v>
      </c>
      <c r="B524" s="19">
        <v>13275</v>
      </c>
      <c r="C524" s="20" t="s">
        <v>819</v>
      </c>
      <c r="D524" s="13">
        <v>8144</v>
      </c>
      <c r="E524" s="13">
        <v>11762</v>
      </c>
      <c r="F524" s="6">
        <v>2024</v>
      </c>
      <c r="G524" s="18">
        <f>preds!$D524+preds!$E524</f>
        <v>19906</v>
      </c>
      <c r="H524" s="12">
        <f>ABS(preds!$D524-preds!$E524)</f>
        <v>3618</v>
      </c>
      <c r="I524" s="24">
        <f>Table2[[#This Row],[margin]]/Table2[[#This Row],[dem_gop_total]]</f>
        <v>0.18175424495127096</v>
      </c>
      <c r="J524" s="24">
        <f>Table2[[#This Row],[dem_votes]]/Table2[[#This Row],[dem_gop_total]]</f>
        <v>0.40912287752436449</v>
      </c>
      <c r="K524" s="24">
        <f>Table2[[#This Row],[gop_votes]]/Table2[[#This Row],[dem_gop_total]]</f>
        <v>0.59087712247563551</v>
      </c>
      <c r="L524" s="3">
        <v>-83.948410999999993</v>
      </c>
      <c r="M524" s="3">
        <v>30.868962</v>
      </c>
      <c r="N524" s="3">
        <v>-83.579424163521679</v>
      </c>
      <c r="O524" s="3">
        <v>32.812350503144607</v>
      </c>
      <c r="P524" s="3">
        <f>VLOOKUP(Table2[[#This Row],[State]],State!A:G,7,FALSE)</f>
        <v>16</v>
      </c>
      <c r="Q524" s="3" t="str">
        <f>VLOOKUP(Table2[[#This Row],[State]],State!A:F,6,FALSE)</f>
        <v>Democratic</v>
      </c>
    </row>
    <row r="525" spans="1:17" ht="17" thickTop="1" thickBot="1" x14ac:dyDescent="0.25">
      <c r="A525" s="7" t="s">
        <v>327</v>
      </c>
      <c r="B525" s="21">
        <v>13277</v>
      </c>
      <c r="C525" s="22" t="s">
        <v>820</v>
      </c>
      <c r="D525" s="12">
        <v>4141</v>
      </c>
      <c r="E525" s="12">
        <v>9798</v>
      </c>
      <c r="F525" s="6">
        <v>2024</v>
      </c>
      <c r="G525" s="18">
        <f>preds!$D525+preds!$E525</f>
        <v>13939</v>
      </c>
      <c r="H525" s="12">
        <f>ABS(preds!$D525-preds!$E525)</f>
        <v>5657</v>
      </c>
      <c r="I525" s="24">
        <f>Table2[[#This Row],[margin]]/Table2[[#This Row],[dem_gop_total]]</f>
        <v>0.40583973025324627</v>
      </c>
      <c r="J525" s="24">
        <f>Table2[[#This Row],[dem_votes]]/Table2[[#This Row],[dem_gop_total]]</f>
        <v>0.29708013487337687</v>
      </c>
      <c r="K525" s="24">
        <f>Table2[[#This Row],[gop_votes]]/Table2[[#This Row],[dem_gop_total]]</f>
        <v>0.70291986512662319</v>
      </c>
      <c r="L525" s="3">
        <v>-83.515047999999993</v>
      </c>
      <c r="M525" s="3">
        <v>31.454362</v>
      </c>
      <c r="N525" s="3">
        <v>-83.579424163521679</v>
      </c>
      <c r="O525" s="3">
        <v>32.812350503144607</v>
      </c>
      <c r="P525" s="3">
        <f>VLOOKUP(Table2[[#This Row],[State]],State!A:G,7,FALSE)</f>
        <v>16</v>
      </c>
      <c r="Q525" s="3" t="str">
        <f>VLOOKUP(Table2[[#This Row],[State]],State!A:F,6,FALSE)</f>
        <v>Democratic</v>
      </c>
    </row>
    <row r="526" spans="1:17" ht="17" thickTop="1" thickBot="1" x14ac:dyDescent="0.25">
      <c r="A526" s="8" t="s">
        <v>327</v>
      </c>
      <c r="B526" s="19">
        <v>13279</v>
      </c>
      <c r="C526" s="20" t="s">
        <v>821</v>
      </c>
      <c r="D526" s="13">
        <v>2546</v>
      </c>
      <c r="E526" s="13">
        <v>7054</v>
      </c>
      <c r="F526" s="6">
        <v>2024</v>
      </c>
      <c r="G526" s="18">
        <f>preds!$D526+preds!$E526</f>
        <v>9600</v>
      </c>
      <c r="H526" s="12">
        <f>ABS(preds!$D526-preds!$E526)</f>
        <v>4508</v>
      </c>
      <c r="I526" s="24">
        <f>Table2[[#This Row],[margin]]/Table2[[#This Row],[dem_gop_total]]</f>
        <v>0.46958333333333335</v>
      </c>
      <c r="J526" s="24">
        <f>Table2[[#This Row],[dem_votes]]/Table2[[#This Row],[dem_gop_total]]</f>
        <v>0.26520833333333332</v>
      </c>
      <c r="K526" s="24">
        <f>Table2[[#This Row],[gop_votes]]/Table2[[#This Row],[dem_gop_total]]</f>
        <v>0.73479166666666662</v>
      </c>
      <c r="L526" s="3">
        <v>-82.367021999999906</v>
      </c>
      <c r="M526" s="3">
        <v>32.183935999999903</v>
      </c>
      <c r="N526" s="3">
        <v>-83.579424163521679</v>
      </c>
      <c r="O526" s="3">
        <v>32.812350503144607</v>
      </c>
      <c r="P526" s="3">
        <f>VLOOKUP(Table2[[#This Row],[State]],State!A:G,7,FALSE)</f>
        <v>16</v>
      </c>
      <c r="Q526" s="3" t="str">
        <f>VLOOKUP(Table2[[#This Row],[State]],State!A:F,6,FALSE)</f>
        <v>Democratic</v>
      </c>
    </row>
    <row r="527" spans="1:17" ht="17" thickTop="1" thickBot="1" x14ac:dyDescent="0.25">
      <c r="A527" s="7" t="s">
        <v>327</v>
      </c>
      <c r="B527" s="21">
        <v>13281</v>
      </c>
      <c r="C527" s="22" t="s">
        <v>822</v>
      </c>
      <c r="D527" s="12">
        <v>1296</v>
      </c>
      <c r="E527" s="12">
        <v>7121</v>
      </c>
      <c r="F527" s="6">
        <v>2024</v>
      </c>
      <c r="G527" s="18">
        <f>preds!$D527+preds!$E527</f>
        <v>8417</v>
      </c>
      <c r="H527" s="12">
        <f>ABS(preds!$D527-preds!$E527)</f>
        <v>5825</v>
      </c>
      <c r="I527" s="24">
        <f>Table2[[#This Row],[margin]]/Table2[[#This Row],[dem_gop_total]]</f>
        <v>0.69205179992871568</v>
      </c>
      <c r="J527" s="24">
        <f>Table2[[#This Row],[dem_votes]]/Table2[[#This Row],[dem_gop_total]]</f>
        <v>0.15397410003564216</v>
      </c>
      <c r="K527" s="24">
        <f>Table2[[#This Row],[gop_votes]]/Table2[[#This Row],[dem_gop_total]]</f>
        <v>0.84602589996435784</v>
      </c>
      <c r="L527" s="3">
        <v>-83.782961</v>
      </c>
      <c r="M527" s="3">
        <v>34.938691999999897</v>
      </c>
      <c r="N527" s="3">
        <v>-83.579424163521679</v>
      </c>
      <c r="O527" s="3">
        <v>32.812350503144607</v>
      </c>
      <c r="P527" s="3">
        <f>VLOOKUP(Table2[[#This Row],[State]],State!A:G,7,FALSE)</f>
        <v>16</v>
      </c>
      <c r="Q527" s="3" t="str">
        <f>VLOOKUP(Table2[[#This Row],[State]],State!A:F,6,FALSE)</f>
        <v>Democratic</v>
      </c>
    </row>
    <row r="528" spans="1:17" ht="17" thickTop="1" thickBot="1" x14ac:dyDescent="0.25">
      <c r="A528" s="8" t="s">
        <v>327</v>
      </c>
      <c r="B528" s="19">
        <v>13283</v>
      </c>
      <c r="C528" s="20" t="s">
        <v>823</v>
      </c>
      <c r="D528" s="13">
        <v>920</v>
      </c>
      <c r="E528" s="13">
        <v>1861</v>
      </c>
      <c r="F528" s="6">
        <v>2024</v>
      </c>
      <c r="G528" s="18">
        <f>preds!$D528+preds!$E528</f>
        <v>2781</v>
      </c>
      <c r="H528" s="12">
        <f>ABS(preds!$D528-preds!$E528)</f>
        <v>941</v>
      </c>
      <c r="I528" s="24">
        <f>Table2[[#This Row],[margin]]/Table2[[#This Row],[dem_gop_total]]</f>
        <v>0.33836749370729952</v>
      </c>
      <c r="J528" s="24">
        <f>Table2[[#This Row],[dem_votes]]/Table2[[#This Row],[dem_gop_total]]</f>
        <v>0.33081625314635021</v>
      </c>
      <c r="K528" s="24">
        <f>Table2[[#This Row],[gop_votes]]/Table2[[#This Row],[dem_gop_total]]</f>
        <v>0.66918374685364979</v>
      </c>
      <c r="L528" s="3">
        <v>-82.589718000000005</v>
      </c>
      <c r="M528" s="3">
        <v>32.387046999999903</v>
      </c>
      <c r="N528" s="3">
        <v>-83.579424163521679</v>
      </c>
      <c r="O528" s="3">
        <v>32.812350503144607</v>
      </c>
      <c r="P528" s="3">
        <f>VLOOKUP(Table2[[#This Row],[State]],State!A:G,7,FALSE)</f>
        <v>16</v>
      </c>
      <c r="Q528" s="3" t="str">
        <f>VLOOKUP(Table2[[#This Row],[State]],State!A:F,6,FALSE)</f>
        <v>Democratic</v>
      </c>
    </row>
    <row r="529" spans="1:17" ht="17" thickTop="1" thickBot="1" x14ac:dyDescent="0.25">
      <c r="A529" s="7" t="s">
        <v>327</v>
      </c>
      <c r="B529" s="21">
        <v>13285</v>
      </c>
      <c r="C529" s="22" t="s">
        <v>824</v>
      </c>
      <c r="D529" s="12">
        <v>10534</v>
      </c>
      <c r="E529" s="12">
        <v>17106</v>
      </c>
      <c r="F529" s="6">
        <v>2024</v>
      </c>
      <c r="G529" s="18">
        <f>preds!$D529+preds!$E529</f>
        <v>27640</v>
      </c>
      <c r="H529" s="12">
        <f>ABS(preds!$D529-preds!$E529)</f>
        <v>6572</v>
      </c>
      <c r="I529" s="24">
        <f>Table2[[#This Row],[margin]]/Table2[[#This Row],[dem_gop_total]]</f>
        <v>0.23777134587554269</v>
      </c>
      <c r="J529" s="24">
        <f>Table2[[#This Row],[dem_votes]]/Table2[[#This Row],[dem_gop_total]]</f>
        <v>0.38111432706222864</v>
      </c>
      <c r="K529" s="24">
        <f>Table2[[#This Row],[gop_votes]]/Table2[[#This Row],[dem_gop_total]]</f>
        <v>0.6188856729377713</v>
      </c>
      <c r="L529" s="3">
        <v>-85.031745999999998</v>
      </c>
      <c r="M529" s="3">
        <v>33.036737000000002</v>
      </c>
      <c r="N529" s="3">
        <v>-83.579424163521679</v>
      </c>
      <c r="O529" s="3">
        <v>32.812350503144607</v>
      </c>
      <c r="P529" s="3">
        <f>VLOOKUP(Table2[[#This Row],[State]],State!A:G,7,FALSE)</f>
        <v>16</v>
      </c>
      <c r="Q529" s="3" t="str">
        <f>VLOOKUP(Table2[[#This Row],[State]],State!A:F,6,FALSE)</f>
        <v>Democratic</v>
      </c>
    </row>
    <row r="530" spans="1:17" ht="17" thickTop="1" thickBot="1" x14ac:dyDescent="0.25">
      <c r="A530" s="8" t="s">
        <v>327</v>
      </c>
      <c r="B530" s="19">
        <v>13287</v>
      </c>
      <c r="C530" s="20" t="s">
        <v>825</v>
      </c>
      <c r="D530" s="13">
        <v>1356</v>
      </c>
      <c r="E530" s="13">
        <v>1816</v>
      </c>
      <c r="F530" s="6">
        <v>2024</v>
      </c>
      <c r="G530" s="18">
        <f>preds!$D530+preds!$E530</f>
        <v>3172</v>
      </c>
      <c r="H530" s="12">
        <f>ABS(preds!$D530-preds!$E530)</f>
        <v>460</v>
      </c>
      <c r="I530" s="24">
        <f>Table2[[#This Row],[margin]]/Table2[[#This Row],[dem_gop_total]]</f>
        <v>0.1450189155107188</v>
      </c>
      <c r="J530" s="24">
        <f>Table2[[#This Row],[dem_votes]]/Table2[[#This Row],[dem_gop_total]]</f>
        <v>0.42749054224464061</v>
      </c>
      <c r="K530" s="24">
        <f>Table2[[#This Row],[gop_votes]]/Table2[[#This Row],[dem_gop_total]]</f>
        <v>0.57250945775535944</v>
      </c>
      <c r="L530" s="3">
        <v>-83.636891000000006</v>
      </c>
      <c r="M530" s="3">
        <v>31.700824000000001</v>
      </c>
      <c r="N530" s="3">
        <v>-83.579424163521679</v>
      </c>
      <c r="O530" s="3">
        <v>32.812350503144607</v>
      </c>
      <c r="P530" s="3">
        <f>VLOOKUP(Table2[[#This Row],[State]],State!A:G,7,FALSE)</f>
        <v>16</v>
      </c>
      <c r="Q530" s="3" t="str">
        <f>VLOOKUP(Table2[[#This Row],[State]],State!A:F,6,FALSE)</f>
        <v>Democratic</v>
      </c>
    </row>
    <row r="531" spans="1:17" ht="17" thickTop="1" thickBot="1" x14ac:dyDescent="0.25">
      <c r="A531" s="7" t="s">
        <v>327</v>
      </c>
      <c r="B531" s="21">
        <v>13289</v>
      </c>
      <c r="C531" s="22" t="s">
        <v>826</v>
      </c>
      <c r="D531" s="12">
        <v>2000</v>
      </c>
      <c r="E531" s="12">
        <v>2068</v>
      </c>
      <c r="F531" s="6">
        <v>2024</v>
      </c>
      <c r="G531" s="18">
        <f>preds!$D531+preds!$E531</f>
        <v>4068</v>
      </c>
      <c r="H531" s="12">
        <f>ABS(preds!$D531-preds!$E531)</f>
        <v>68</v>
      </c>
      <c r="I531" s="24">
        <f>Table2[[#This Row],[margin]]/Table2[[#This Row],[dem_gop_total]]</f>
        <v>1.6715830875122909E-2</v>
      </c>
      <c r="J531" s="24">
        <f>Table2[[#This Row],[dem_votes]]/Table2[[#This Row],[dem_gop_total]]</f>
        <v>0.49164208456243852</v>
      </c>
      <c r="K531" s="24">
        <f>Table2[[#This Row],[gop_votes]]/Table2[[#This Row],[dem_gop_total]]</f>
        <v>0.50835791543756148</v>
      </c>
      <c r="L531" s="3">
        <v>-83.416285999999999</v>
      </c>
      <c r="M531" s="3">
        <v>32.703662000000001</v>
      </c>
      <c r="N531" s="3">
        <v>-83.579424163521679</v>
      </c>
      <c r="O531" s="3">
        <v>32.812350503144607</v>
      </c>
      <c r="P531" s="3">
        <f>VLOOKUP(Table2[[#This Row],[State]],State!A:G,7,FALSE)</f>
        <v>16</v>
      </c>
      <c r="Q531" s="3" t="str">
        <f>VLOOKUP(Table2[[#This Row],[State]],State!A:F,6,FALSE)</f>
        <v>Democratic</v>
      </c>
    </row>
    <row r="532" spans="1:17" ht="17" thickTop="1" thickBot="1" x14ac:dyDescent="0.25">
      <c r="A532" s="8" t="s">
        <v>327</v>
      </c>
      <c r="B532" s="19">
        <v>13291</v>
      </c>
      <c r="C532" s="20" t="s">
        <v>553</v>
      </c>
      <c r="D532" s="13">
        <v>1961</v>
      </c>
      <c r="E532" s="13">
        <v>13401</v>
      </c>
      <c r="F532" s="6">
        <v>2024</v>
      </c>
      <c r="G532" s="18">
        <f>preds!$D532+preds!$E532</f>
        <v>15362</v>
      </c>
      <c r="H532" s="12">
        <f>ABS(preds!$D532-preds!$E532)</f>
        <v>11440</v>
      </c>
      <c r="I532" s="24">
        <f>Table2[[#This Row],[margin]]/Table2[[#This Row],[dem_gop_total]]</f>
        <v>0.74469470121077985</v>
      </c>
      <c r="J532" s="24">
        <f>Table2[[#This Row],[dem_votes]]/Table2[[#This Row],[dem_gop_total]]</f>
        <v>0.12765264939461007</v>
      </c>
      <c r="K532" s="24">
        <f>Table2[[#This Row],[gop_votes]]/Table2[[#This Row],[dem_gop_total]]</f>
        <v>0.87234735060538993</v>
      </c>
      <c r="L532" s="3">
        <v>-84.002285999999998</v>
      </c>
      <c r="M532" s="3">
        <v>34.874243</v>
      </c>
      <c r="N532" s="3">
        <v>-83.579424163521679</v>
      </c>
      <c r="O532" s="3">
        <v>32.812350503144607</v>
      </c>
      <c r="P532" s="3">
        <f>VLOOKUP(Table2[[#This Row],[State]],State!A:G,7,FALSE)</f>
        <v>16</v>
      </c>
      <c r="Q532" s="3" t="str">
        <f>VLOOKUP(Table2[[#This Row],[State]],State!A:F,6,FALSE)</f>
        <v>Democratic</v>
      </c>
    </row>
    <row r="533" spans="1:17" ht="17" thickTop="1" thickBot="1" x14ac:dyDescent="0.25">
      <c r="A533" s="7" t="s">
        <v>327</v>
      </c>
      <c r="B533" s="21">
        <v>13293</v>
      </c>
      <c r="C533" s="22" t="s">
        <v>827</v>
      </c>
      <c r="D533" s="12">
        <v>3767</v>
      </c>
      <c r="E533" s="12">
        <v>7837</v>
      </c>
      <c r="F533" s="6">
        <v>2024</v>
      </c>
      <c r="G533" s="18">
        <f>preds!$D533+preds!$E533</f>
        <v>11604</v>
      </c>
      <c r="H533" s="12">
        <f>ABS(preds!$D533-preds!$E533)</f>
        <v>4070</v>
      </c>
      <c r="I533" s="24">
        <f>Table2[[#This Row],[margin]]/Table2[[#This Row],[dem_gop_total]]</f>
        <v>0.35074112375043087</v>
      </c>
      <c r="J533" s="24">
        <f>Table2[[#This Row],[dem_votes]]/Table2[[#This Row],[dem_gop_total]]</f>
        <v>0.32462943812478456</v>
      </c>
      <c r="K533" s="24">
        <f>Table2[[#This Row],[gop_votes]]/Table2[[#This Row],[dem_gop_total]]</f>
        <v>0.67537056187521549</v>
      </c>
      <c r="L533" s="3">
        <v>-84.324382</v>
      </c>
      <c r="M533" s="3">
        <v>32.907468999999999</v>
      </c>
      <c r="N533" s="3">
        <v>-83.579424163521679</v>
      </c>
      <c r="O533" s="3">
        <v>32.812350503144607</v>
      </c>
      <c r="P533" s="3">
        <f>VLOOKUP(Table2[[#This Row],[State]],State!A:G,7,FALSE)</f>
        <v>16</v>
      </c>
      <c r="Q533" s="3" t="str">
        <f>VLOOKUP(Table2[[#This Row],[State]],State!A:F,6,FALSE)</f>
        <v>Democratic</v>
      </c>
    </row>
    <row r="534" spans="1:17" ht="17" thickTop="1" thickBot="1" x14ac:dyDescent="0.25">
      <c r="A534" s="8" t="s">
        <v>327</v>
      </c>
      <c r="B534" s="19">
        <v>13295</v>
      </c>
      <c r="C534" s="20" t="s">
        <v>453</v>
      </c>
      <c r="D534" s="13">
        <v>5460</v>
      </c>
      <c r="E534" s="13">
        <v>22086</v>
      </c>
      <c r="F534" s="6">
        <v>2024</v>
      </c>
      <c r="G534" s="18">
        <f>preds!$D534+preds!$E534</f>
        <v>27546</v>
      </c>
      <c r="H534" s="12">
        <f>ABS(preds!$D534-preds!$E534)</f>
        <v>16626</v>
      </c>
      <c r="I534" s="24">
        <f>Table2[[#This Row],[margin]]/Table2[[#This Row],[dem_gop_total]]</f>
        <v>0.60357220649096055</v>
      </c>
      <c r="J534" s="24">
        <f>Table2[[#This Row],[dem_votes]]/Table2[[#This Row],[dem_gop_total]]</f>
        <v>0.19821389675451973</v>
      </c>
      <c r="K534" s="24">
        <f>Table2[[#This Row],[gop_votes]]/Table2[[#This Row],[dem_gop_total]]</f>
        <v>0.80178610324548027</v>
      </c>
      <c r="L534" s="3">
        <v>-85.293375999999995</v>
      </c>
      <c r="M534" s="3">
        <v>34.836539999999999</v>
      </c>
      <c r="N534" s="3">
        <v>-83.579424163521679</v>
      </c>
      <c r="O534" s="3">
        <v>32.812350503144607</v>
      </c>
      <c r="P534" s="3">
        <f>VLOOKUP(Table2[[#This Row],[State]],State!A:G,7,FALSE)</f>
        <v>16</v>
      </c>
      <c r="Q534" s="3" t="str">
        <f>VLOOKUP(Table2[[#This Row],[State]],State!A:F,6,FALSE)</f>
        <v>Democratic</v>
      </c>
    </row>
    <row r="535" spans="1:17" ht="17" thickTop="1" thickBot="1" x14ac:dyDescent="0.25">
      <c r="A535" s="7" t="s">
        <v>327</v>
      </c>
      <c r="B535" s="21">
        <v>13297</v>
      </c>
      <c r="C535" s="22" t="s">
        <v>728</v>
      </c>
      <c r="D535" s="12">
        <v>12822</v>
      </c>
      <c r="E535" s="12">
        <v>40024</v>
      </c>
      <c r="F535" s="6">
        <v>2024</v>
      </c>
      <c r="G535" s="18">
        <f>preds!$D535+preds!$E535</f>
        <v>52846</v>
      </c>
      <c r="H535" s="12">
        <f>ABS(preds!$D535-preds!$E535)</f>
        <v>27202</v>
      </c>
      <c r="I535" s="24">
        <f>Table2[[#This Row],[margin]]/Table2[[#This Row],[dem_gop_total]]</f>
        <v>0.51474094538848725</v>
      </c>
      <c r="J535" s="24">
        <f>Table2[[#This Row],[dem_votes]]/Table2[[#This Row],[dem_gop_total]]</f>
        <v>0.24262952730575635</v>
      </c>
      <c r="K535" s="24">
        <f>Table2[[#This Row],[gop_votes]]/Table2[[#This Row],[dem_gop_total]]</f>
        <v>0.75737047269424362</v>
      </c>
      <c r="L535" s="3">
        <v>-83.784266000000002</v>
      </c>
      <c r="M535" s="3">
        <v>33.795380999999999</v>
      </c>
      <c r="N535" s="3">
        <v>-83.579424163521679</v>
      </c>
      <c r="O535" s="3">
        <v>32.812350503144607</v>
      </c>
      <c r="P535" s="3">
        <f>VLOOKUP(Table2[[#This Row],[State]],State!A:G,7,FALSE)</f>
        <v>16</v>
      </c>
      <c r="Q535" s="3" t="str">
        <f>VLOOKUP(Table2[[#This Row],[State]],State!A:F,6,FALSE)</f>
        <v>Democratic</v>
      </c>
    </row>
    <row r="536" spans="1:17" ht="17" thickTop="1" thickBot="1" x14ac:dyDescent="0.25">
      <c r="A536" s="8" t="s">
        <v>327</v>
      </c>
      <c r="B536" s="19">
        <v>13299</v>
      </c>
      <c r="C536" s="20" t="s">
        <v>828</v>
      </c>
      <c r="D536" s="13">
        <v>4335</v>
      </c>
      <c r="E536" s="13">
        <v>8618</v>
      </c>
      <c r="F536" s="6">
        <v>2024</v>
      </c>
      <c r="G536" s="18">
        <f>preds!$D536+preds!$E536</f>
        <v>12953</v>
      </c>
      <c r="H536" s="12">
        <f>ABS(preds!$D536-preds!$E536)</f>
        <v>4283</v>
      </c>
      <c r="I536" s="24">
        <f>Table2[[#This Row],[margin]]/Table2[[#This Row],[dem_gop_total]]</f>
        <v>0.33065699065853471</v>
      </c>
      <c r="J536" s="24">
        <f>Table2[[#This Row],[dem_votes]]/Table2[[#This Row],[dem_gop_total]]</f>
        <v>0.33467150467073264</v>
      </c>
      <c r="K536" s="24">
        <f>Table2[[#This Row],[gop_votes]]/Table2[[#This Row],[dem_gop_total]]</f>
        <v>0.6653284953292673</v>
      </c>
      <c r="L536" s="3">
        <v>-82.383943000000002</v>
      </c>
      <c r="M536" s="3">
        <v>31.22682</v>
      </c>
      <c r="N536" s="3">
        <v>-83.579424163521679</v>
      </c>
      <c r="O536" s="3">
        <v>32.812350503144607</v>
      </c>
      <c r="P536" s="3">
        <f>VLOOKUP(Table2[[#This Row],[State]],State!A:G,7,FALSE)</f>
        <v>16</v>
      </c>
      <c r="Q536" s="3" t="str">
        <f>VLOOKUP(Table2[[#This Row],[State]],State!A:F,6,FALSE)</f>
        <v>Democratic</v>
      </c>
    </row>
    <row r="537" spans="1:17" ht="17" thickTop="1" thickBot="1" x14ac:dyDescent="0.25">
      <c r="A537" s="7" t="s">
        <v>327</v>
      </c>
      <c r="B537" s="21">
        <v>13301</v>
      </c>
      <c r="C537" s="22" t="s">
        <v>829</v>
      </c>
      <c r="D537" s="12">
        <v>1411</v>
      </c>
      <c r="E537" s="12">
        <v>819</v>
      </c>
      <c r="F537" s="6">
        <v>2024</v>
      </c>
      <c r="G537" s="18">
        <f>preds!$D537+preds!$E537</f>
        <v>2230</v>
      </c>
      <c r="H537" s="12">
        <f>ABS(preds!$D537-preds!$E537)</f>
        <v>592</v>
      </c>
      <c r="I537" s="24">
        <f>Table2[[#This Row],[margin]]/Table2[[#This Row],[dem_gop_total]]</f>
        <v>0.26547085201793724</v>
      </c>
      <c r="J537" s="24">
        <f>Table2[[#This Row],[dem_votes]]/Table2[[#This Row],[dem_gop_total]]</f>
        <v>0.63273542600896859</v>
      </c>
      <c r="K537" s="24">
        <f>Table2[[#This Row],[gop_votes]]/Table2[[#This Row],[dem_gop_total]]</f>
        <v>0.36726457399103141</v>
      </c>
      <c r="L537" s="3">
        <v>-82.662843999999893</v>
      </c>
      <c r="M537" s="3">
        <v>33.407595999999998</v>
      </c>
      <c r="N537" s="3">
        <v>-83.579424163521679</v>
      </c>
      <c r="O537" s="3">
        <v>32.812350503144607</v>
      </c>
      <c r="P537" s="3">
        <f>VLOOKUP(Table2[[#This Row],[State]],State!A:G,7,FALSE)</f>
        <v>16</v>
      </c>
      <c r="Q537" s="3" t="str">
        <f>VLOOKUP(Table2[[#This Row],[State]],State!A:F,6,FALSE)</f>
        <v>Democratic</v>
      </c>
    </row>
    <row r="538" spans="1:17" ht="17" thickTop="1" thickBot="1" x14ac:dyDescent="0.25">
      <c r="A538" s="8" t="s">
        <v>327</v>
      </c>
      <c r="B538" s="19">
        <v>13303</v>
      </c>
      <c r="C538" s="20" t="s">
        <v>454</v>
      </c>
      <c r="D538" s="13">
        <v>4350</v>
      </c>
      <c r="E538" s="13">
        <v>4086</v>
      </c>
      <c r="F538" s="6">
        <v>2024</v>
      </c>
      <c r="G538" s="18">
        <f>preds!$D538+preds!$E538</f>
        <v>8436</v>
      </c>
      <c r="H538" s="12">
        <f>ABS(preds!$D538-preds!$E538)</f>
        <v>264</v>
      </c>
      <c r="I538" s="24">
        <f>Table2[[#This Row],[margin]]/Table2[[#This Row],[dem_gop_total]]</f>
        <v>3.1294452347083924E-2</v>
      </c>
      <c r="J538" s="24">
        <f>Table2[[#This Row],[dem_votes]]/Table2[[#This Row],[dem_gop_total]]</f>
        <v>0.51564722617354197</v>
      </c>
      <c r="K538" s="24">
        <f>Table2[[#This Row],[gop_votes]]/Table2[[#This Row],[dem_gop_total]]</f>
        <v>0.48435277382645803</v>
      </c>
      <c r="L538" s="3">
        <v>-82.773405999999994</v>
      </c>
      <c r="M538" s="3">
        <v>32.962029000000001</v>
      </c>
      <c r="N538" s="3">
        <v>-83.579424163521679</v>
      </c>
      <c r="O538" s="3">
        <v>32.812350503144607</v>
      </c>
      <c r="P538" s="3">
        <f>VLOOKUP(Table2[[#This Row],[State]],State!A:G,7,FALSE)</f>
        <v>16</v>
      </c>
      <c r="Q538" s="3" t="str">
        <f>VLOOKUP(Table2[[#This Row],[State]],State!A:F,6,FALSE)</f>
        <v>Democratic</v>
      </c>
    </row>
    <row r="539" spans="1:17" ht="17" thickTop="1" thickBot="1" x14ac:dyDescent="0.25">
      <c r="A539" s="7" t="s">
        <v>327</v>
      </c>
      <c r="B539" s="21">
        <v>13305</v>
      </c>
      <c r="C539" s="22" t="s">
        <v>830</v>
      </c>
      <c r="D539" s="12">
        <v>2733</v>
      </c>
      <c r="E539" s="12">
        <v>9177</v>
      </c>
      <c r="F539" s="6">
        <v>2024</v>
      </c>
      <c r="G539" s="18">
        <f>preds!$D539+preds!$E539</f>
        <v>11910</v>
      </c>
      <c r="H539" s="12">
        <f>ABS(preds!$D539-preds!$E539)</f>
        <v>6444</v>
      </c>
      <c r="I539" s="24">
        <f>Table2[[#This Row],[margin]]/Table2[[#This Row],[dem_gop_total]]</f>
        <v>0.54105793450881612</v>
      </c>
      <c r="J539" s="24">
        <f>Table2[[#This Row],[dem_votes]]/Table2[[#This Row],[dem_gop_total]]</f>
        <v>0.22947103274559194</v>
      </c>
      <c r="K539" s="24">
        <f>Table2[[#This Row],[gop_votes]]/Table2[[#This Row],[dem_gop_total]]</f>
        <v>0.77052896725440811</v>
      </c>
      <c r="L539" s="3">
        <v>-81.919105000000002</v>
      </c>
      <c r="M539" s="3">
        <v>31.611857000000001</v>
      </c>
      <c r="N539" s="3">
        <v>-83.579424163521679</v>
      </c>
      <c r="O539" s="3">
        <v>32.812350503144607</v>
      </c>
      <c r="P539" s="3">
        <f>VLOOKUP(Table2[[#This Row],[State]],State!A:G,7,FALSE)</f>
        <v>16</v>
      </c>
      <c r="Q539" s="3" t="str">
        <f>VLOOKUP(Table2[[#This Row],[State]],State!A:F,6,FALSE)</f>
        <v>Democratic</v>
      </c>
    </row>
    <row r="540" spans="1:17" ht="17" thickTop="1" thickBot="1" x14ac:dyDescent="0.25">
      <c r="A540" s="8" t="s">
        <v>327</v>
      </c>
      <c r="B540" s="19">
        <v>13307</v>
      </c>
      <c r="C540" s="20" t="s">
        <v>831</v>
      </c>
      <c r="D540" s="13">
        <v>564</v>
      </c>
      <c r="E540" s="13">
        <v>601</v>
      </c>
      <c r="F540" s="6">
        <v>2024</v>
      </c>
      <c r="G540" s="18">
        <f>preds!$D540+preds!$E540</f>
        <v>1165</v>
      </c>
      <c r="H540" s="12">
        <f>ABS(preds!$D540-preds!$E540)</f>
        <v>37</v>
      </c>
      <c r="I540" s="24">
        <f>Table2[[#This Row],[margin]]/Table2[[#This Row],[dem_gop_total]]</f>
        <v>3.1759656652360517E-2</v>
      </c>
      <c r="J540" s="24">
        <f>Table2[[#This Row],[dem_votes]]/Table2[[#This Row],[dem_gop_total]]</f>
        <v>0.48412017167381977</v>
      </c>
      <c r="K540" s="24">
        <f>Table2[[#This Row],[gop_votes]]/Table2[[#This Row],[dem_gop_total]]</f>
        <v>0.51587982832618029</v>
      </c>
      <c r="L540" s="3">
        <v>-84.560656999999907</v>
      </c>
      <c r="M540" s="3">
        <v>32.049343</v>
      </c>
      <c r="N540" s="3">
        <v>-83.579424163521679</v>
      </c>
      <c r="O540" s="3">
        <v>32.812350503144607</v>
      </c>
      <c r="P540" s="3">
        <f>VLOOKUP(Table2[[#This Row],[State]],State!A:G,7,FALSE)</f>
        <v>16</v>
      </c>
      <c r="Q540" s="3" t="str">
        <f>VLOOKUP(Table2[[#This Row],[State]],State!A:F,6,FALSE)</f>
        <v>Democratic</v>
      </c>
    </row>
    <row r="541" spans="1:17" ht="17" thickTop="1" thickBot="1" x14ac:dyDescent="0.25">
      <c r="A541" s="7" t="s">
        <v>327</v>
      </c>
      <c r="B541" s="21">
        <v>13309</v>
      </c>
      <c r="C541" s="22" t="s">
        <v>832</v>
      </c>
      <c r="D541" s="12">
        <v>825</v>
      </c>
      <c r="E541" s="12">
        <v>1369</v>
      </c>
      <c r="F541" s="6">
        <v>2024</v>
      </c>
      <c r="G541" s="18">
        <f>preds!$D541+preds!$E541</f>
        <v>2194</v>
      </c>
      <c r="H541" s="12">
        <f>ABS(preds!$D541-preds!$E541)</f>
        <v>544</v>
      </c>
      <c r="I541" s="24">
        <f>Table2[[#This Row],[margin]]/Table2[[#This Row],[dem_gop_total]]</f>
        <v>0.24794895168641751</v>
      </c>
      <c r="J541" s="24">
        <f>Table2[[#This Row],[dem_votes]]/Table2[[#This Row],[dem_gop_total]]</f>
        <v>0.37602552415679125</v>
      </c>
      <c r="K541" s="24">
        <f>Table2[[#This Row],[gop_votes]]/Table2[[#This Row],[dem_gop_total]]</f>
        <v>0.62397447584320875</v>
      </c>
      <c r="L541" s="3">
        <v>-82.751306999999997</v>
      </c>
      <c r="M541" s="3">
        <v>32.146557999999999</v>
      </c>
      <c r="N541" s="3">
        <v>-83.579424163521679</v>
      </c>
      <c r="O541" s="3">
        <v>32.812350503144607</v>
      </c>
      <c r="P541" s="3">
        <f>VLOOKUP(Table2[[#This Row],[State]],State!A:G,7,FALSE)</f>
        <v>16</v>
      </c>
      <c r="Q541" s="3" t="str">
        <f>VLOOKUP(Table2[[#This Row],[State]],State!A:F,6,FALSE)</f>
        <v>Democratic</v>
      </c>
    </row>
    <row r="542" spans="1:17" ht="17" thickTop="1" thickBot="1" x14ac:dyDescent="0.25">
      <c r="A542" s="8" t="s">
        <v>327</v>
      </c>
      <c r="B542" s="19">
        <v>13311</v>
      </c>
      <c r="C542" s="20" t="s">
        <v>555</v>
      </c>
      <c r="D542" s="13">
        <v>2049</v>
      </c>
      <c r="E542" s="13">
        <v>13195</v>
      </c>
      <c r="F542" s="6">
        <v>2024</v>
      </c>
      <c r="G542" s="18">
        <f>preds!$D542+preds!$E542</f>
        <v>15244</v>
      </c>
      <c r="H542" s="12">
        <f>ABS(preds!$D542-preds!$E542)</f>
        <v>11146</v>
      </c>
      <c r="I542" s="24">
        <f>Table2[[#This Row],[margin]]/Table2[[#This Row],[dem_gop_total]]</f>
        <v>0.73117292049330884</v>
      </c>
      <c r="J542" s="24">
        <f>Table2[[#This Row],[dem_votes]]/Table2[[#This Row],[dem_gop_total]]</f>
        <v>0.13441353975334558</v>
      </c>
      <c r="K542" s="24">
        <f>Table2[[#This Row],[gop_votes]]/Table2[[#This Row],[dem_gop_total]]</f>
        <v>0.86558646024665442</v>
      </c>
      <c r="L542" s="3">
        <v>-83.744309000000001</v>
      </c>
      <c r="M542" s="3">
        <v>34.601047999999999</v>
      </c>
      <c r="N542" s="3">
        <v>-83.579424163521679</v>
      </c>
      <c r="O542" s="3">
        <v>32.812350503144607</v>
      </c>
      <c r="P542" s="3">
        <f>VLOOKUP(Table2[[#This Row],[State]],State!A:G,7,FALSE)</f>
        <v>16</v>
      </c>
      <c r="Q542" s="3" t="str">
        <f>VLOOKUP(Table2[[#This Row],[State]],State!A:F,6,FALSE)</f>
        <v>Democratic</v>
      </c>
    </row>
    <row r="543" spans="1:17" ht="17" thickTop="1" thickBot="1" x14ac:dyDescent="0.25">
      <c r="A543" s="7" t="s">
        <v>327</v>
      </c>
      <c r="B543" s="21">
        <v>13313</v>
      </c>
      <c r="C543" s="22" t="s">
        <v>833</v>
      </c>
      <c r="D543" s="12">
        <v>7868</v>
      </c>
      <c r="E543" s="12">
        <v>25812</v>
      </c>
      <c r="F543" s="6">
        <v>2024</v>
      </c>
      <c r="G543" s="18">
        <f>preds!$D543+preds!$E543</f>
        <v>33680</v>
      </c>
      <c r="H543" s="12">
        <f>ABS(preds!$D543-preds!$E543)</f>
        <v>17944</v>
      </c>
      <c r="I543" s="24">
        <f>Table2[[#This Row],[margin]]/Table2[[#This Row],[dem_gop_total]]</f>
        <v>0.53277909738717344</v>
      </c>
      <c r="J543" s="24">
        <f>Table2[[#This Row],[dem_votes]]/Table2[[#This Row],[dem_gop_total]]</f>
        <v>0.23361045130641331</v>
      </c>
      <c r="K543" s="24">
        <f>Table2[[#This Row],[gop_votes]]/Table2[[#This Row],[dem_gop_total]]</f>
        <v>0.76638954869358666</v>
      </c>
      <c r="L543" s="3">
        <v>-84.965686000000005</v>
      </c>
      <c r="M543" s="3">
        <v>34.792741999999997</v>
      </c>
      <c r="N543" s="3">
        <v>-83.579424163521679</v>
      </c>
      <c r="O543" s="3">
        <v>32.812350503144607</v>
      </c>
      <c r="P543" s="3">
        <f>VLOOKUP(Table2[[#This Row],[State]],State!A:G,7,FALSE)</f>
        <v>16</v>
      </c>
      <c r="Q543" s="3" t="str">
        <f>VLOOKUP(Table2[[#This Row],[State]],State!A:F,6,FALSE)</f>
        <v>Democratic</v>
      </c>
    </row>
    <row r="544" spans="1:17" ht="17" thickTop="1" thickBot="1" x14ac:dyDescent="0.25">
      <c r="A544" s="8" t="s">
        <v>327</v>
      </c>
      <c r="B544" s="19">
        <v>13315</v>
      </c>
      <c r="C544" s="20" t="s">
        <v>455</v>
      </c>
      <c r="D544" s="13">
        <v>1066</v>
      </c>
      <c r="E544" s="13">
        <v>1905</v>
      </c>
      <c r="F544" s="6">
        <v>2024</v>
      </c>
      <c r="G544" s="18">
        <f>preds!$D544+preds!$E544</f>
        <v>2971</v>
      </c>
      <c r="H544" s="12">
        <f>ABS(preds!$D544-preds!$E544)</f>
        <v>839</v>
      </c>
      <c r="I544" s="24">
        <f>Table2[[#This Row],[margin]]/Table2[[#This Row],[dem_gop_total]]</f>
        <v>0.28239649949511947</v>
      </c>
      <c r="J544" s="24">
        <f>Table2[[#This Row],[dem_votes]]/Table2[[#This Row],[dem_gop_total]]</f>
        <v>0.35880175025244027</v>
      </c>
      <c r="K544" s="24">
        <f>Table2[[#This Row],[gop_votes]]/Table2[[#This Row],[dem_gop_total]]</f>
        <v>0.64119824974755979</v>
      </c>
      <c r="L544" s="3">
        <v>-83.405656999999906</v>
      </c>
      <c r="M544" s="3">
        <v>31.975166999999999</v>
      </c>
      <c r="N544" s="3">
        <v>-83.579424163521679</v>
      </c>
      <c r="O544" s="3">
        <v>32.812350503144607</v>
      </c>
      <c r="P544" s="3">
        <f>VLOOKUP(Table2[[#This Row],[State]],State!A:G,7,FALSE)</f>
        <v>16</v>
      </c>
      <c r="Q544" s="3" t="str">
        <f>VLOOKUP(Table2[[#This Row],[State]],State!A:F,6,FALSE)</f>
        <v>Democratic</v>
      </c>
    </row>
    <row r="545" spans="1:17" ht="17" thickTop="1" thickBot="1" x14ac:dyDescent="0.25">
      <c r="A545" s="7" t="s">
        <v>327</v>
      </c>
      <c r="B545" s="21">
        <v>13317</v>
      </c>
      <c r="C545" s="22" t="s">
        <v>834</v>
      </c>
      <c r="D545" s="12">
        <v>1987</v>
      </c>
      <c r="E545" s="12">
        <v>2545</v>
      </c>
      <c r="F545" s="6">
        <v>2024</v>
      </c>
      <c r="G545" s="18">
        <f>preds!$D545+preds!$E545</f>
        <v>4532</v>
      </c>
      <c r="H545" s="12">
        <f>ABS(preds!$D545-preds!$E545)</f>
        <v>558</v>
      </c>
      <c r="I545" s="24">
        <f>Table2[[#This Row],[margin]]/Table2[[#This Row],[dem_gop_total]]</f>
        <v>0.12312444836716681</v>
      </c>
      <c r="J545" s="24">
        <f>Table2[[#This Row],[dem_votes]]/Table2[[#This Row],[dem_gop_total]]</f>
        <v>0.43843777581641658</v>
      </c>
      <c r="K545" s="24">
        <f>Table2[[#This Row],[gop_votes]]/Table2[[#This Row],[dem_gop_total]]</f>
        <v>0.56156222418358337</v>
      </c>
      <c r="L545" s="3">
        <v>-82.753523999999999</v>
      </c>
      <c r="M545" s="3">
        <v>33.755364</v>
      </c>
      <c r="N545" s="3">
        <v>-83.579424163521679</v>
      </c>
      <c r="O545" s="3">
        <v>32.812350503144607</v>
      </c>
      <c r="P545" s="3">
        <f>VLOOKUP(Table2[[#This Row],[State]],State!A:G,7,FALSE)</f>
        <v>16</v>
      </c>
      <c r="Q545" s="3" t="str">
        <f>VLOOKUP(Table2[[#This Row],[State]],State!A:F,6,FALSE)</f>
        <v>Democratic</v>
      </c>
    </row>
    <row r="546" spans="1:17" ht="17" thickTop="1" thickBot="1" x14ac:dyDescent="0.25">
      <c r="A546" s="8" t="s">
        <v>327</v>
      </c>
      <c r="B546" s="19">
        <v>13319</v>
      </c>
      <c r="C546" s="20" t="s">
        <v>835</v>
      </c>
      <c r="D546" s="13">
        <v>1989</v>
      </c>
      <c r="E546" s="13">
        <v>2122</v>
      </c>
      <c r="F546" s="6">
        <v>2024</v>
      </c>
      <c r="G546" s="18">
        <f>preds!$D546+preds!$E546</f>
        <v>4111</v>
      </c>
      <c r="H546" s="12">
        <f>ABS(preds!$D546-preds!$E546)</f>
        <v>133</v>
      </c>
      <c r="I546" s="24">
        <f>Table2[[#This Row],[margin]]/Table2[[#This Row],[dem_gop_total]]</f>
        <v>3.23522257358307E-2</v>
      </c>
      <c r="J546" s="24">
        <f>Table2[[#This Row],[dem_votes]]/Table2[[#This Row],[dem_gop_total]]</f>
        <v>0.48382388713208463</v>
      </c>
      <c r="K546" s="24">
        <f>Table2[[#This Row],[gop_votes]]/Table2[[#This Row],[dem_gop_total]]</f>
        <v>0.51617611286791532</v>
      </c>
      <c r="L546" s="3">
        <v>-83.239491000000001</v>
      </c>
      <c r="M546" s="3">
        <v>32.844299999999997</v>
      </c>
      <c r="N546" s="3">
        <v>-83.579424163521679</v>
      </c>
      <c r="O546" s="3">
        <v>32.812350503144607</v>
      </c>
      <c r="P546" s="3">
        <f>VLOOKUP(Table2[[#This Row],[State]],State!A:G,7,FALSE)</f>
        <v>16</v>
      </c>
      <c r="Q546" s="3" t="str">
        <f>VLOOKUP(Table2[[#This Row],[State]],State!A:F,6,FALSE)</f>
        <v>Democratic</v>
      </c>
    </row>
    <row r="547" spans="1:17" ht="17" thickTop="1" thickBot="1" x14ac:dyDescent="0.25">
      <c r="A547" s="7" t="s">
        <v>327</v>
      </c>
      <c r="B547" s="21">
        <v>13321</v>
      </c>
      <c r="C547" s="22" t="s">
        <v>836</v>
      </c>
      <c r="D547" s="12">
        <v>2158</v>
      </c>
      <c r="E547" s="12">
        <v>6228</v>
      </c>
      <c r="F547" s="6">
        <v>2024</v>
      </c>
      <c r="G547" s="18">
        <f>preds!$D547+preds!$E547</f>
        <v>8386</v>
      </c>
      <c r="H547" s="12">
        <f>ABS(preds!$D547-preds!$E547)</f>
        <v>4070</v>
      </c>
      <c r="I547" s="24">
        <f>Table2[[#This Row],[margin]]/Table2[[#This Row],[dem_gop_total]]</f>
        <v>0.48533269735273077</v>
      </c>
      <c r="J547" s="24">
        <f>Table2[[#This Row],[dem_votes]]/Table2[[#This Row],[dem_gop_total]]</f>
        <v>0.25733365132363462</v>
      </c>
      <c r="K547" s="24">
        <f>Table2[[#This Row],[gop_votes]]/Table2[[#This Row],[dem_gop_total]]</f>
        <v>0.74266634867636538</v>
      </c>
      <c r="L547" s="3">
        <v>-83.861186000000004</v>
      </c>
      <c r="M547" s="3">
        <v>31.535712</v>
      </c>
      <c r="N547" s="3">
        <v>-83.579424163521679</v>
      </c>
      <c r="O547" s="3">
        <v>32.812350503144607</v>
      </c>
      <c r="P547" s="3">
        <f>VLOOKUP(Table2[[#This Row],[State]],State!A:G,7,FALSE)</f>
        <v>16</v>
      </c>
      <c r="Q547" s="3" t="str">
        <f>VLOOKUP(Table2[[#This Row],[State]],State!A:F,6,FALSE)</f>
        <v>Democratic</v>
      </c>
    </row>
    <row r="548" spans="1:17" ht="17" thickTop="1" thickBot="1" x14ac:dyDescent="0.25">
      <c r="A548" s="8" t="s">
        <v>328</v>
      </c>
      <c r="B548" s="19">
        <v>15001</v>
      </c>
      <c r="C548" s="20" t="s">
        <v>837</v>
      </c>
      <c r="D548" s="13">
        <v>67079</v>
      </c>
      <c r="E548" s="13">
        <v>23020</v>
      </c>
      <c r="F548" s="6">
        <v>2024</v>
      </c>
      <c r="G548" s="18">
        <f>preds!$D548+preds!$E548</f>
        <v>90099</v>
      </c>
      <c r="H548" s="12">
        <f>ABS(preds!$D548-preds!$E548)</f>
        <v>44059</v>
      </c>
      <c r="I548" s="24">
        <f>Table2[[#This Row],[margin]]/Table2[[#This Row],[dem_gop_total]]</f>
        <v>0.48900653725346566</v>
      </c>
      <c r="J548" s="24">
        <f>Table2[[#This Row],[dem_votes]]/Table2[[#This Row],[dem_gop_total]]</f>
        <v>0.74450326862673277</v>
      </c>
      <c r="K548" s="24">
        <f>Table2[[#This Row],[gop_votes]]/Table2[[#This Row],[dem_gop_total]]</f>
        <v>0.25549673137326717</v>
      </c>
      <c r="L548" s="3">
        <v>-155.42189500000001</v>
      </c>
      <c r="M548" s="3">
        <v>19.672837000000001</v>
      </c>
      <c r="N548" s="3">
        <v>-157.30763454545425</v>
      </c>
      <c r="O548" s="3">
        <v>20.988759242424248</v>
      </c>
      <c r="P548" s="3">
        <f>VLOOKUP(Table2[[#This Row],[State]],State!A:G,7,FALSE)</f>
        <v>4</v>
      </c>
      <c r="Q548" s="3" t="str">
        <f>VLOOKUP(Table2[[#This Row],[State]],State!A:F,6,FALSE)</f>
        <v>Democratic</v>
      </c>
    </row>
    <row r="549" spans="1:17" ht="17" thickTop="1" thickBot="1" x14ac:dyDescent="0.25">
      <c r="A549" s="7" t="s">
        <v>328</v>
      </c>
      <c r="B549" s="21">
        <v>15003</v>
      </c>
      <c r="C549" s="22" t="s">
        <v>838</v>
      </c>
      <c r="D549" s="12">
        <v>211733</v>
      </c>
      <c r="E549" s="12">
        <v>123311</v>
      </c>
      <c r="F549" s="6">
        <v>2024</v>
      </c>
      <c r="G549" s="18">
        <f>preds!$D549+preds!$E549</f>
        <v>335044</v>
      </c>
      <c r="H549" s="12">
        <f>ABS(preds!$D549-preds!$E549)</f>
        <v>88422</v>
      </c>
      <c r="I549" s="24">
        <f>Table2[[#This Row],[margin]]/Table2[[#This Row],[dem_gop_total]]</f>
        <v>0.26391160563985627</v>
      </c>
      <c r="J549" s="24">
        <f>Table2[[#This Row],[dem_votes]]/Table2[[#This Row],[dem_gop_total]]</f>
        <v>0.63195580281992814</v>
      </c>
      <c r="K549" s="24">
        <f>Table2[[#This Row],[gop_votes]]/Table2[[#This Row],[dem_gop_total]]</f>
        <v>0.36804419718007186</v>
      </c>
      <c r="L549" s="3">
        <v>-157.91367299999999</v>
      </c>
      <c r="M549" s="3">
        <v>21.372464000000001</v>
      </c>
      <c r="N549" s="3">
        <v>-157.30763454545425</v>
      </c>
      <c r="O549" s="3">
        <v>20.988759242424248</v>
      </c>
      <c r="P549" s="3">
        <f>VLOOKUP(Table2[[#This Row],[State]],State!A:G,7,FALSE)</f>
        <v>4</v>
      </c>
      <c r="Q549" s="3" t="str">
        <f>VLOOKUP(Table2[[#This Row],[State]],State!A:F,6,FALSE)</f>
        <v>Democratic</v>
      </c>
    </row>
    <row r="550" spans="1:17" ht="17" thickTop="1" thickBot="1" x14ac:dyDescent="0.25">
      <c r="A550" s="8" t="s">
        <v>328</v>
      </c>
      <c r="B550" s="19">
        <v>15007</v>
      </c>
      <c r="C550" s="20" t="s">
        <v>839</v>
      </c>
      <c r="D550" s="13">
        <v>19652</v>
      </c>
      <c r="E550" s="13">
        <v>9374</v>
      </c>
      <c r="F550" s="6">
        <v>2024</v>
      </c>
      <c r="G550" s="18">
        <f>preds!$D550+preds!$E550</f>
        <v>29026</v>
      </c>
      <c r="H550" s="12">
        <f>ABS(preds!$D550-preds!$E550)</f>
        <v>10278</v>
      </c>
      <c r="I550" s="24">
        <f>Table2[[#This Row],[margin]]/Table2[[#This Row],[dem_gop_total]]</f>
        <v>0.3540963274305795</v>
      </c>
      <c r="J550" s="24">
        <f>Table2[[#This Row],[dem_votes]]/Table2[[#This Row],[dem_gop_total]]</f>
        <v>0.67704816371528975</v>
      </c>
      <c r="K550" s="24">
        <f>Table2[[#This Row],[gop_votes]]/Table2[[#This Row],[dem_gop_total]]</f>
        <v>0.32295183628471025</v>
      </c>
      <c r="L550" s="3">
        <v>-159.44211200000001</v>
      </c>
      <c r="M550" s="3">
        <v>22.021021999999999</v>
      </c>
      <c r="N550" s="3">
        <v>-157.30763454545425</v>
      </c>
      <c r="O550" s="3">
        <v>20.988759242424248</v>
      </c>
      <c r="P550" s="3">
        <f>VLOOKUP(Table2[[#This Row],[State]],State!A:G,7,FALSE)</f>
        <v>4</v>
      </c>
      <c r="Q550" s="3" t="str">
        <f>VLOOKUP(Table2[[#This Row],[State]],State!A:F,6,FALSE)</f>
        <v>Democratic</v>
      </c>
    </row>
    <row r="551" spans="1:17" ht="17" thickTop="1" thickBot="1" x14ac:dyDescent="0.25">
      <c r="A551" s="7" t="s">
        <v>328</v>
      </c>
      <c r="B551" s="21">
        <v>15009</v>
      </c>
      <c r="C551" s="22" t="s">
        <v>840</v>
      </c>
      <c r="D551" s="12">
        <v>52017</v>
      </c>
      <c r="E551" s="12">
        <v>17947</v>
      </c>
      <c r="F551" s="6">
        <v>2024</v>
      </c>
      <c r="G551" s="18">
        <f>preds!$D551+preds!$E551</f>
        <v>69964</v>
      </c>
      <c r="H551" s="12">
        <f>ABS(preds!$D551-preds!$E551)</f>
        <v>34070</v>
      </c>
      <c r="I551" s="24">
        <f>Table2[[#This Row],[margin]]/Table2[[#This Row],[dem_gop_total]]</f>
        <v>0.48696472471556801</v>
      </c>
      <c r="J551" s="24">
        <f>Table2[[#This Row],[dem_votes]]/Table2[[#This Row],[dem_gop_total]]</f>
        <v>0.74348236235778398</v>
      </c>
      <c r="K551" s="24">
        <f>Table2[[#This Row],[gop_votes]]/Table2[[#This Row],[dem_gop_total]]</f>
        <v>0.25651763764221602</v>
      </c>
      <c r="L551" s="3">
        <v>-156.49381599999899</v>
      </c>
      <c r="M551" s="3">
        <v>20.863747</v>
      </c>
      <c r="N551" s="3">
        <v>-157.30763454545425</v>
      </c>
      <c r="O551" s="3">
        <v>20.988759242424248</v>
      </c>
      <c r="P551" s="3">
        <f>VLOOKUP(Table2[[#This Row],[State]],State!A:G,7,FALSE)</f>
        <v>4</v>
      </c>
      <c r="Q551" s="3" t="str">
        <f>VLOOKUP(Table2[[#This Row],[State]],State!A:F,6,FALSE)</f>
        <v>Democratic</v>
      </c>
    </row>
    <row r="552" spans="1:17" ht="17" thickTop="1" thickBot="1" x14ac:dyDescent="0.25">
      <c r="A552" s="8" t="s">
        <v>329</v>
      </c>
      <c r="B552" s="19">
        <v>16001</v>
      </c>
      <c r="C552" s="20" t="s">
        <v>841</v>
      </c>
      <c r="D552" s="13">
        <v>136039</v>
      </c>
      <c r="E552" s="13">
        <v>133272</v>
      </c>
      <c r="F552" s="6">
        <v>2024</v>
      </c>
      <c r="G552" s="18">
        <f>preds!$D552+preds!$E552</f>
        <v>269311</v>
      </c>
      <c r="H552" s="12">
        <f>ABS(preds!$D552-preds!$E552)</f>
        <v>2767</v>
      </c>
      <c r="I552" s="24">
        <f>Table2[[#This Row],[margin]]/Table2[[#This Row],[dem_gop_total]]</f>
        <v>1.0274366810119156E-2</v>
      </c>
      <c r="J552" s="24">
        <f>Table2[[#This Row],[dem_votes]]/Table2[[#This Row],[dem_gop_total]]</f>
        <v>0.50513718340505953</v>
      </c>
      <c r="K552" s="24">
        <f>Table2[[#This Row],[gop_votes]]/Table2[[#This Row],[dem_gop_total]]</f>
        <v>0.49486281659494041</v>
      </c>
      <c r="L552" s="3">
        <v>-116.30440900000001</v>
      </c>
      <c r="M552" s="3">
        <v>43.611185999999996</v>
      </c>
      <c r="N552" s="3">
        <v>-114.5522977045453</v>
      </c>
      <c r="O552" s="3">
        <v>44.270408590909241</v>
      </c>
      <c r="P552" s="3">
        <f>VLOOKUP(Table2[[#This Row],[State]],State!A:G,7,FALSE)</f>
        <v>4</v>
      </c>
      <c r="Q552" s="3" t="str">
        <f>VLOOKUP(Table2[[#This Row],[State]],State!A:F,6,FALSE)</f>
        <v>Republican</v>
      </c>
    </row>
    <row r="553" spans="1:17" ht="17" thickTop="1" thickBot="1" x14ac:dyDescent="0.25">
      <c r="A553" s="7" t="s">
        <v>329</v>
      </c>
      <c r="B553" s="21">
        <v>16003</v>
      </c>
      <c r="C553" s="22" t="s">
        <v>614</v>
      </c>
      <c r="D553" s="12">
        <v>519</v>
      </c>
      <c r="E553" s="12">
        <v>1860</v>
      </c>
      <c r="F553" s="6">
        <v>2024</v>
      </c>
      <c r="G553" s="18">
        <f>preds!$D553+preds!$E553</f>
        <v>2379</v>
      </c>
      <c r="H553" s="12">
        <f>ABS(preds!$D553-preds!$E553)</f>
        <v>1341</v>
      </c>
      <c r="I553" s="24">
        <f>Table2[[#This Row],[margin]]/Table2[[#This Row],[dem_gop_total]]</f>
        <v>0.56368221941992436</v>
      </c>
      <c r="J553" s="24">
        <f>Table2[[#This Row],[dem_votes]]/Table2[[#This Row],[dem_gop_total]]</f>
        <v>0.21815889029003782</v>
      </c>
      <c r="K553" s="24">
        <f>Table2[[#This Row],[gop_votes]]/Table2[[#This Row],[dem_gop_total]]</f>
        <v>0.78184110970996212</v>
      </c>
      <c r="L553" s="3">
        <v>-116.375947</v>
      </c>
      <c r="M553" s="3">
        <v>44.848618999999999</v>
      </c>
      <c r="N553" s="3">
        <v>-114.5522977045453</v>
      </c>
      <c r="O553" s="3">
        <v>44.270408590909241</v>
      </c>
      <c r="P553" s="3">
        <f>VLOOKUP(Table2[[#This Row],[State]],State!A:G,7,FALSE)</f>
        <v>4</v>
      </c>
      <c r="Q553" s="3" t="str">
        <f>VLOOKUP(Table2[[#This Row],[State]],State!A:F,6,FALSE)</f>
        <v>Republican</v>
      </c>
    </row>
    <row r="554" spans="1:17" ht="17" thickTop="1" thickBot="1" x14ac:dyDescent="0.25">
      <c r="A554" s="8" t="s">
        <v>329</v>
      </c>
      <c r="B554" s="19">
        <v>16005</v>
      </c>
      <c r="C554" s="20" t="s">
        <v>842</v>
      </c>
      <c r="D554" s="13">
        <v>12370</v>
      </c>
      <c r="E554" s="13">
        <v>21916</v>
      </c>
      <c r="F554" s="6">
        <v>2024</v>
      </c>
      <c r="G554" s="18">
        <f>preds!$D554+preds!$E554</f>
        <v>34286</v>
      </c>
      <c r="H554" s="12">
        <f>ABS(preds!$D554-preds!$E554)</f>
        <v>9546</v>
      </c>
      <c r="I554" s="24">
        <f>Table2[[#This Row],[margin]]/Table2[[#This Row],[dem_gop_total]]</f>
        <v>0.27842267981100155</v>
      </c>
      <c r="J554" s="24">
        <f>Table2[[#This Row],[dem_votes]]/Table2[[#This Row],[dem_gop_total]]</f>
        <v>0.36078866009449923</v>
      </c>
      <c r="K554" s="24">
        <f>Table2[[#This Row],[gop_votes]]/Table2[[#This Row],[dem_gop_total]]</f>
        <v>0.63921133990550083</v>
      </c>
      <c r="L554" s="3">
        <v>-112.423672</v>
      </c>
      <c r="M554" s="3">
        <v>42.869211999999997</v>
      </c>
      <c r="N554" s="3">
        <v>-114.5522977045453</v>
      </c>
      <c r="O554" s="3">
        <v>44.270408590909241</v>
      </c>
      <c r="P554" s="3">
        <f>VLOOKUP(Table2[[#This Row],[State]],State!A:G,7,FALSE)</f>
        <v>4</v>
      </c>
      <c r="Q554" s="3" t="str">
        <f>VLOOKUP(Table2[[#This Row],[State]],State!A:F,6,FALSE)</f>
        <v>Republican</v>
      </c>
    </row>
    <row r="555" spans="1:17" ht="17" thickTop="1" thickBot="1" x14ac:dyDescent="0.25">
      <c r="A555" s="7" t="s">
        <v>329</v>
      </c>
      <c r="B555" s="21">
        <v>16007</v>
      </c>
      <c r="C555" s="22" t="s">
        <v>843</v>
      </c>
      <c r="D555" s="12">
        <v>412</v>
      </c>
      <c r="E555" s="12">
        <v>2728</v>
      </c>
      <c r="F555" s="6">
        <v>2024</v>
      </c>
      <c r="G555" s="18">
        <f>preds!$D555+preds!$E555</f>
        <v>3140</v>
      </c>
      <c r="H555" s="12">
        <f>ABS(preds!$D555-preds!$E555)</f>
        <v>2316</v>
      </c>
      <c r="I555" s="24">
        <f>Table2[[#This Row],[margin]]/Table2[[#This Row],[dem_gop_total]]</f>
        <v>0.73757961783439485</v>
      </c>
      <c r="J555" s="24">
        <f>Table2[[#This Row],[dem_votes]]/Table2[[#This Row],[dem_gop_total]]</f>
        <v>0.13121019108280255</v>
      </c>
      <c r="K555" s="24">
        <f>Table2[[#This Row],[gop_votes]]/Table2[[#This Row],[dem_gop_total]]</f>
        <v>0.86878980891719748</v>
      </c>
      <c r="L555" s="3">
        <v>-111.341632</v>
      </c>
      <c r="M555" s="3">
        <v>42.306336000000002</v>
      </c>
      <c r="N555" s="3">
        <v>-114.5522977045453</v>
      </c>
      <c r="O555" s="3">
        <v>44.270408590909241</v>
      </c>
      <c r="P555" s="3">
        <f>VLOOKUP(Table2[[#This Row],[State]],State!A:G,7,FALSE)</f>
        <v>4</v>
      </c>
      <c r="Q555" s="3" t="str">
        <f>VLOOKUP(Table2[[#This Row],[State]],State!A:F,6,FALSE)</f>
        <v>Republican</v>
      </c>
    </row>
    <row r="556" spans="1:17" ht="17" thickTop="1" thickBot="1" x14ac:dyDescent="0.25">
      <c r="A556" s="8" t="s">
        <v>329</v>
      </c>
      <c r="B556" s="19">
        <v>16009</v>
      </c>
      <c r="C556" s="20" t="s">
        <v>844</v>
      </c>
      <c r="D556" s="13">
        <v>1301</v>
      </c>
      <c r="E556" s="13">
        <v>3941</v>
      </c>
      <c r="F556" s="6">
        <v>2024</v>
      </c>
      <c r="G556" s="18">
        <f>preds!$D556+preds!$E556</f>
        <v>5242</v>
      </c>
      <c r="H556" s="12">
        <f>ABS(preds!$D556-preds!$E556)</f>
        <v>2640</v>
      </c>
      <c r="I556" s="24">
        <f>Table2[[#This Row],[margin]]/Table2[[#This Row],[dem_gop_total]]</f>
        <v>0.5036245707745135</v>
      </c>
      <c r="J556" s="24">
        <f>Table2[[#This Row],[dem_votes]]/Table2[[#This Row],[dem_gop_total]]</f>
        <v>0.24818771461274322</v>
      </c>
      <c r="K556" s="24">
        <f>Table2[[#This Row],[gop_votes]]/Table2[[#This Row],[dem_gop_total]]</f>
        <v>0.75181228538725675</v>
      </c>
      <c r="L556" s="3">
        <v>-116.639736</v>
      </c>
      <c r="M556" s="3">
        <v>47.271692000000002</v>
      </c>
      <c r="N556" s="3">
        <v>-114.5522977045453</v>
      </c>
      <c r="O556" s="3">
        <v>44.270408590909241</v>
      </c>
      <c r="P556" s="3">
        <f>VLOOKUP(Table2[[#This Row],[State]],State!A:G,7,FALSE)</f>
        <v>4</v>
      </c>
      <c r="Q556" s="3" t="str">
        <f>VLOOKUP(Table2[[#This Row],[State]],State!A:F,6,FALSE)</f>
        <v>Republican</v>
      </c>
    </row>
    <row r="557" spans="1:17" ht="17" thickTop="1" thickBot="1" x14ac:dyDescent="0.25">
      <c r="A557" s="7" t="s">
        <v>329</v>
      </c>
      <c r="B557" s="21">
        <v>16011</v>
      </c>
      <c r="C557" s="22" t="s">
        <v>845</v>
      </c>
      <c r="D557" s="12">
        <v>3621</v>
      </c>
      <c r="E557" s="12">
        <v>14126</v>
      </c>
      <c r="F557" s="6">
        <v>2024</v>
      </c>
      <c r="G557" s="18">
        <f>preds!$D557+preds!$E557</f>
        <v>17747</v>
      </c>
      <c r="H557" s="12">
        <f>ABS(preds!$D557-preds!$E557)</f>
        <v>10505</v>
      </c>
      <c r="I557" s="24">
        <f>Table2[[#This Row],[margin]]/Table2[[#This Row],[dem_gop_total]]</f>
        <v>0.59193103059672059</v>
      </c>
      <c r="J557" s="24">
        <f>Table2[[#This Row],[dem_votes]]/Table2[[#This Row],[dem_gop_total]]</f>
        <v>0.20403448470163971</v>
      </c>
      <c r="K557" s="24">
        <f>Table2[[#This Row],[gop_votes]]/Table2[[#This Row],[dem_gop_total]]</f>
        <v>0.79596551529836024</v>
      </c>
      <c r="L557" s="3">
        <v>-112.355721</v>
      </c>
      <c r="M557" s="3">
        <v>43.217371999999997</v>
      </c>
      <c r="N557" s="3">
        <v>-114.5522977045453</v>
      </c>
      <c r="O557" s="3">
        <v>44.270408590909241</v>
      </c>
      <c r="P557" s="3">
        <f>VLOOKUP(Table2[[#This Row],[State]],State!A:G,7,FALSE)</f>
        <v>4</v>
      </c>
      <c r="Q557" s="3" t="str">
        <f>VLOOKUP(Table2[[#This Row],[State]],State!A:F,6,FALSE)</f>
        <v>Republican</v>
      </c>
    </row>
    <row r="558" spans="1:17" ht="17" thickTop="1" thickBot="1" x14ac:dyDescent="0.25">
      <c r="A558" s="8" t="s">
        <v>329</v>
      </c>
      <c r="B558" s="19">
        <v>16013</v>
      </c>
      <c r="C558" s="20" t="s">
        <v>846</v>
      </c>
      <c r="D558" s="13">
        <v>9469</v>
      </c>
      <c r="E558" s="13">
        <v>3829</v>
      </c>
      <c r="F558" s="6">
        <v>2024</v>
      </c>
      <c r="G558" s="18">
        <f>preds!$D558+preds!$E558</f>
        <v>13298</v>
      </c>
      <c r="H558" s="12">
        <f>ABS(preds!$D558-preds!$E558)</f>
        <v>5640</v>
      </c>
      <c r="I558" s="24">
        <f>Table2[[#This Row],[margin]]/Table2[[#This Row],[dem_gop_total]]</f>
        <v>0.42412392841028729</v>
      </c>
      <c r="J558" s="24">
        <f>Table2[[#This Row],[dem_votes]]/Table2[[#This Row],[dem_gop_total]]</f>
        <v>0.71206196420514367</v>
      </c>
      <c r="K558" s="24">
        <f>Table2[[#This Row],[gop_votes]]/Table2[[#This Row],[dem_gop_total]]</f>
        <v>0.28793803579485638</v>
      </c>
      <c r="L558" s="3">
        <v>-114.29427699999999</v>
      </c>
      <c r="M558" s="3">
        <v>43.541365999999996</v>
      </c>
      <c r="N558" s="3">
        <v>-114.5522977045453</v>
      </c>
      <c r="O558" s="3">
        <v>44.270408590909241</v>
      </c>
      <c r="P558" s="3">
        <f>VLOOKUP(Table2[[#This Row],[State]],State!A:G,7,FALSE)</f>
        <v>4</v>
      </c>
      <c r="Q558" s="3" t="str">
        <f>VLOOKUP(Table2[[#This Row],[State]],State!A:F,6,FALSE)</f>
        <v>Republican</v>
      </c>
    </row>
    <row r="559" spans="1:17" ht="17" thickTop="1" thickBot="1" x14ac:dyDescent="0.25">
      <c r="A559" s="7" t="s">
        <v>329</v>
      </c>
      <c r="B559" s="21">
        <v>16015</v>
      </c>
      <c r="C559" s="22" t="s">
        <v>847</v>
      </c>
      <c r="D559" s="12">
        <v>1034</v>
      </c>
      <c r="E559" s="12">
        <v>3680</v>
      </c>
      <c r="F559" s="6">
        <v>2024</v>
      </c>
      <c r="G559" s="18">
        <f>preds!$D559+preds!$E559</f>
        <v>4714</v>
      </c>
      <c r="H559" s="12">
        <f>ABS(preds!$D559-preds!$E559)</f>
        <v>2646</v>
      </c>
      <c r="I559" s="24">
        <f>Table2[[#This Row],[margin]]/Table2[[#This Row],[dem_gop_total]]</f>
        <v>0.56130674586338569</v>
      </c>
      <c r="J559" s="24">
        <f>Table2[[#This Row],[dem_votes]]/Table2[[#This Row],[dem_gop_total]]</f>
        <v>0.21934662706830718</v>
      </c>
      <c r="K559" s="24">
        <f>Table2[[#This Row],[gop_votes]]/Table2[[#This Row],[dem_gop_total]]</f>
        <v>0.78065337293169279</v>
      </c>
      <c r="L559" s="3">
        <v>-115.993695</v>
      </c>
      <c r="M559" s="3">
        <v>43.899701999999998</v>
      </c>
      <c r="N559" s="3">
        <v>-114.5522977045453</v>
      </c>
      <c r="O559" s="3">
        <v>44.270408590909241</v>
      </c>
      <c r="P559" s="3">
        <f>VLOOKUP(Table2[[#This Row],[State]],State!A:G,7,FALSE)</f>
        <v>4</v>
      </c>
      <c r="Q559" s="3" t="str">
        <f>VLOOKUP(Table2[[#This Row],[State]],State!A:F,6,FALSE)</f>
        <v>Republican</v>
      </c>
    </row>
    <row r="560" spans="1:17" ht="17" thickTop="1" thickBot="1" x14ac:dyDescent="0.25">
      <c r="A560" s="8" t="s">
        <v>329</v>
      </c>
      <c r="B560" s="19">
        <v>16017</v>
      </c>
      <c r="C560" s="20" t="s">
        <v>848</v>
      </c>
      <c r="D560" s="13">
        <v>6753</v>
      </c>
      <c r="E560" s="13">
        <v>17513</v>
      </c>
      <c r="F560" s="6">
        <v>2024</v>
      </c>
      <c r="G560" s="18">
        <f>preds!$D560+preds!$E560</f>
        <v>24266</v>
      </c>
      <c r="H560" s="12">
        <f>ABS(preds!$D560-preds!$E560)</f>
        <v>10760</v>
      </c>
      <c r="I560" s="24">
        <f>Table2[[#This Row],[margin]]/Table2[[#This Row],[dem_gop_total]]</f>
        <v>0.44341877524107803</v>
      </c>
      <c r="J560" s="24">
        <f>Table2[[#This Row],[dem_votes]]/Table2[[#This Row],[dem_gop_total]]</f>
        <v>0.27829061237946096</v>
      </c>
      <c r="K560" s="24">
        <f>Table2[[#This Row],[gop_votes]]/Table2[[#This Row],[dem_gop_total]]</f>
        <v>0.72170938762053904</v>
      </c>
      <c r="L560" s="3">
        <v>-116.630982</v>
      </c>
      <c r="M560" s="3">
        <v>48.235649000000002</v>
      </c>
      <c r="N560" s="3">
        <v>-114.5522977045453</v>
      </c>
      <c r="O560" s="3">
        <v>44.270408590909241</v>
      </c>
      <c r="P560" s="3">
        <f>VLOOKUP(Table2[[#This Row],[State]],State!A:G,7,FALSE)</f>
        <v>4</v>
      </c>
      <c r="Q560" s="3" t="str">
        <f>VLOOKUP(Table2[[#This Row],[State]],State!A:F,6,FALSE)</f>
        <v>Republican</v>
      </c>
    </row>
    <row r="561" spans="1:17" ht="17" thickTop="1" thickBot="1" x14ac:dyDescent="0.25">
      <c r="A561" s="7" t="s">
        <v>329</v>
      </c>
      <c r="B561" s="21">
        <v>16019</v>
      </c>
      <c r="C561" s="22" t="s">
        <v>849</v>
      </c>
      <c r="D561" s="12">
        <v>11066</v>
      </c>
      <c r="E561" s="12">
        <v>35072</v>
      </c>
      <c r="F561" s="6">
        <v>2024</v>
      </c>
      <c r="G561" s="18">
        <f>preds!$D561+preds!$E561</f>
        <v>46138</v>
      </c>
      <c r="H561" s="12">
        <f>ABS(preds!$D561-preds!$E561)</f>
        <v>24006</v>
      </c>
      <c r="I561" s="24">
        <f>Table2[[#This Row],[margin]]/Table2[[#This Row],[dem_gop_total]]</f>
        <v>0.52030863929949278</v>
      </c>
      <c r="J561" s="24">
        <f>Table2[[#This Row],[dem_votes]]/Table2[[#This Row],[dem_gop_total]]</f>
        <v>0.23984568035025358</v>
      </c>
      <c r="K561" s="24">
        <f>Table2[[#This Row],[gop_votes]]/Table2[[#This Row],[dem_gop_total]]</f>
        <v>0.76015431964974645</v>
      </c>
      <c r="L561" s="3">
        <v>-111.997623</v>
      </c>
      <c r="M561" s="3">
        <v>43.494875999999998</v>
      </c>
      <c r="N561" s="3">
        <v>-114.5522977045453</v>
      </c>
      <c r="O561" s="3">
        <v>44.270408590909241</v>
      </c>
      <c r="P561" s="3">
        <f>VLOOKUP(Table2[[#This Row],[State]],State!A:G,7,FALSE)</f>
        <v>4</v>
      </c>
      <c r="Q561" s="3" t="str">
        <f>VLOOKUP(Table2[[#This Row],[State]],State!A:F,6,FALSE)</f>
        <v>Republican</v>
      </c>
    </row>
    <row r="562" spans="1:17" ht="17" thickTop="1" thickBot="1" x14ac:dyDescent="0.25">
      <c r="A562" s="8" t="s">
        <v>329</v>
      </c>
      <c r="B562" s="19">
        <v>16021</v>
      </c>
      <c r="C562" s="20" t="s">
        <v>850</v>
      </c>
      <c r="D562" s="13">
        <v>1126</v>
      </c>
      <c r="E562" s="13">
        <v>5203</v>
      </c>
      <c r="F562" s="6">
        <v>2024</v>
      </c>
      <c r="G562" s="18">
        <f>preds!$D562+preds!$E562</f>
        <v>6329</v>
      </c>
      <c r="H562" s="12">
        <f>ABS(preds!$D562-preds!$E562)</f>
        <v>4077</v>
      </c>
      <c r="I562" s="24">
        <f>Table2[[#This Row],[margin]]/Table2[[#This Row],[dem_gop_total]]</f>
        <v>0.64417759519671358</v>
      </c>
      <c r="J562" s="24">
        <f>Table2[[#This Row],[dem_votes]]/Table2[[#This Row],[dem_gop_total]]</f>
        <v>0.17791120240164324</v>
      </c>
      <c r="K562" s="24">
        <f>Table2[[#This Row],[gop_votes]]/Table2[[#This Row],[dem_gop_total]]</f>
        <v>0.82208879759835674</v>
      </c>
      <c r="L562" s="3">
        <v>-116.302851</v>
      </c>
      <c r="M562" s="3">
        <v>48.705964000000002</v>
      </c>
      <c r="N562" s="3">
        <v>-114.5522977045453</v>
      </c>
      <c r="O562" s="3">
        <v>44.270408590909241</v>
      </c>
      <c r="P562" s="3">
        <f>VLOOKUP(Table2[[#This Row],[State]],State!A:G,7,FALSE)</f>
        <v>4</v>
      </c>
      <c r="Q562" s="3" t="str">
        <f>VLOOKUP(Table2[[#This Row],[State]],State!A:F,6,FALSE)</f>
        <v>Republican</v>
      </c>
    </row>
    <row r="563" spans="1:17" ht="17" thickTop="1" thickBot="1" x14ac:dyDescent="0.25">
      <c r="A563" s="7" t="s">
        <v>329</v>
      </c>
      <c r="B563" s="21">
        <v>16023</v>
      </c>
      <c r="C563" s="22" t="s">
        <v>561</v>
      </c>
      <c r="D563" s="12">
        <v>238</v>
      </c>
      <c r="E563" s="12">
        <v>1136</v>
      </c>
      <c r="F563" s="6">
        <v>2024</v>
      </c>
      <c r="G563" s="18">
        <f>preds!$D563+preds!$E563</f>
        <v>1374</v>
      </c>
      <c r="H563" s="12">
        <f>ABS(preds!$D563-preds!$E563)</f>
        <v>898</v>
      </c>
      <c r="I563" s="24">
        <f>Table2[[#This Row],[margin]]/Table2[[#This Row],[dem_gop_total]]</f>
        <v>0.653566229985444</v>
      </c>
      <c r="J563" s="24">
        <f>Table2[[#This Row],[dem_votes]]/Table2[[#This Row],[dem_gop_total]]</f>
        <v>0.17321688500727803</v>
      </c>
      <c r="K563" s="24">
        <f>Table2[[#This Row],[gop_votes]]/Table2[[#This Row],[dem_gop_total]]</f>
        <v>0.82678311499272195</v>
      </c>
      <c r="L563" s="3">
        <v>-113.294562</v>
      </c>
      <c r="M563" s="3">
        <v>43.699096999999902</v>
      </c>
      <c r="N563" s="3">
        <v>-114.5522977045453</v>
      </c>
      <c r="O563" s="3">
        <v>44.270408590909241</v>
      </c>
      <c r="P563" s="3">
        <f>VLOOKUP(Table2[[#This Row],[State]],State!A:G,7,FALSE)</f>
        <v>4</v>
      </c>
      <c r="Q563" s="3" t="str">
        <f>VLOOKUP(Table2[[#This Row],[State]],State!A:F,6,FALSE)</f>
        <v>Republican</v>
      </c>
    </row>
    <row r="564" spans="1:17" ht="17" thickTop="1" thickBot="1" x14ac:dyDescent="0.25">
      <c r="A564" s="8" t="s">
        <v>329</v>
      </c>
      <c r="B564" s="19">
        <v>16025</v>
      </c>
      <c r="C564" s="20" t="s">
        <v>851</v>
      </c>
      <c r="D564" s="13">
        <v>186</v>
      </c>
      <c r="E564" s="13">
        <v>463</v>
      </c>
      <c r="F564" s="6">
        <v>2024</v>
      </c>
      <c r="G564" s="18">
        <f>preds!$D564+preds!$E564</f>
        <v>649</v>
      </c>
      <c r="H564" s="12">
        <f>ABS(preds!$D564-preds!$E564)</f>
        <v>277</v>
      </c>
      <c r="I564" s="24">
        <f>Table2[[#This Row],[margin]]/Table2[[#This Row],[dem_gop_total]]</f>
        <v>0.42681047765793528</v>
      </c>
      <c r="J564" s="24">
        <f>Table2[[#This Row],[dem_votes]]/Table2[[#This Row],[dem_gop_total]]</f>
        <v>0.28659476117103233</v>
      </c>
      <c r="K564" s="24">
        <f>Table2[[#This Row],[gop_votes]]/Table2[[#This Row],[dem_gop_total]]</f>
        <v>0.71340523882896767</v>
      </c>
      <c r="L564" s="3">
        <v>-114.756451</v>
      </c>
      <c r="M564" s="3">
        <v>43.350524</v>
      </c>
      <c r="N564" s="3">
        <v>-114.5522977045453</v>
      </c>
      <c r="O564" s="3">
        <v>44.270408590909241</v>
      </c>
      <c r="P564" s="3">
        <f>VLOOKUP(Table2[[#This Row],[State]],State!A:G,7,FALSE)</f>
        <v>4</v>
      </c>
      <c r="Q564" s="3" t="str">
        <f>VLOOKUP(Table2[[#This Row],[State]],State!A:F,6,FALSE)</f>
        <v>Republican</v>
      </c>
    </row>
    <row r="565" spans="1:17" ht="17" thickTop="1" thickBot="1" x14ac:dyDescent="0.25">
      <c r="A565" s="7" t="s">
        <v>329</v>
      </c>
      <c r="B565" s="21">
        <v>16027</v>
      </c>
      <c r="C565" s="22" t="s">
        <v>852</v>
      </c>
      <c r="D565" s="12">
        <v>22369</v>
      </c>
      <c r="E565" s="12">
        <v>64746</v>
      </c>
      <c r="F565" s="6">
        <v>2024</v>
      </c>
      <c r="G565" s="18">
        <f>preds!$D565+preds!$E565</f>
        <v>87115</v>
      </c>
      <c r="H565" s="12">
        <f>ABS(preds!$D565-preds!$E565)</f>
        <v>42377</v>
      </c>
      <c r="I565" s="24">
        <f>Table2[[#This Row],[margin]]/Table2[[#This Row],[dem_gop_total]]</f>
        <v>0.4864489467944671</v>
      </c>
      <c r="J565" s="24">
        <f>Table2[[#This Row],[dem_votes]]/Table2[[#This Row],[dem_gop_total]]</f>
        <v>0.25677552660276648</v>
      </c>
      <c r="K565" s="24">
        <f>Table2[[#This Row],[gop_votes]]/Table2[[#This Row],[dem_gop_total]]</f>
        <v>0.74322447339723352</v>
      </c>
      <c r="L565" s="3">
        <v>-116.62727599999999</v>
      </c>
      <c r="M565" s="3">
        <v>43.611438</v>
      </c>
      <c r="N565" s="3">
        <v>-114.5522977045453</v>
      </c>
      <c r="O565" s="3">
        <v>44.270408590909241</v>
      </c>
      <c r="P565" s="3">
        <f>VLOOKUP(Table2[[#This Row],[State]],State!A:G,7,FALSE)</f>
        <v>4</v>
      </c>
      <c r="Q565" s="3" t="str">
        <f>VLOOKUP(Table2[[#This Row],[State]],State!A:F,6,FALSE)</f>
        <v>Republican</v>
      </c>
    </row>
    <row r="566" spans="1:17" ht="17" thickTop="1" thickBot="1" x14ac:dyDescent="0.25">
      <c r="A566" s="8" t="s">
        <v>329</v>
      </c>
      <c r="B566" s="19">
        <v>16029</v>
      </c>
      <c r="C566" s="20" t="s">
        <v>853</v>
      </c>
      <c r="D566" s="13">
        <v>757</v>
      </c>
      <c r="E566" s="13">
        <v>2927</v>
      </c>
      <c r="F566" s="6">
        <v>2024</v>
      </c>
      <c r="G566" s="18">
        <f>preds!$D566+preds!$E566</f>
        <v>3684</v>
      </c>
      <c r="H566" s="12">
        <f>ABS(preds!$D566-preds!$E566)</f>
        <v>2170</v>
      </c>
      <c r="I566" s="24">
        <f>Table2[[#This Row],[margin]]/Table2[[#This Row],[dem_gop_total]]</f>
        <v>0.5890336590662324</v>
      </c>
      <c r="J566" s="24">
        <f>Table2[[#This Row],[dem_votes]]/Table2[[#This Row],[dem_gop_total]]</f>
        <v>0.20548317046688383</v>
      </c>
      <c r="K566" s="24">
        <f>Table2[[#This Row],[gop_votes]]/Table2[[#This Row],[dem_gop_total]]</f>
        <v>0.7945168295331162</v>
      </c>
      <c r="L566" s="3">
        <v>-111.65606299999899</v>
      </c>
      <c r="M566" s="3">
        <v>42.643777999999998</v>
      </c>
      <c r="N566" s="3">
        <v>-114.5522977045453</v>
      </c>
      <c r="O566" s="3">
        <v>44.270408590909241</v>
      </c>
      <c r="P566" s="3">
        <f>VLOOKUP(Table2[[#This Row],[State]],State!A:G,7,FALSE)</f>
        <v>4</v>
      </c>
      <c r="Q566" s="3" t="str">
        <f>VLOOKUP(Table2[[#This Row],[State]],State!A:F,6,FALSE)</f>
        <v>Republican</v>
      </c>
    </row>
    <row r="567" spans="1:17" ht="17" thickTop="1" thickBot="1" x14ac:dyDescent="0.25">
      <c r="A567" s="7" t="s">
        <v>329</v>
      </c>
      <c r="B567" s="21">
        <v>16031</v>
      </c>
      <c r="C567" s="22" t="s">
        <v>854</v>
      </c>
      <c r="D567" s="12">
        <v>1560</v>
      </c>
      <c r="E567" s="12">
        <v>7157</v>
      </c>
      <c r="F567" s="6">
        <v>2024</v>
      </c>
      <c r="G567" s="18">
        <f>preds!$D567+preds!$E567</f>
        <v>8717</v>
      </c>
      <c r="H567" s="12">
        <f>ABS(preds!$D567-preds!$E567)</f>
        <v>5597</v>
      </c>
      <c r="I567" s="24">
        <f>Table2[[#This Row],[margin]]/Table2[[#This Row],[dem_gop_total]]</f>
        <v>0.64207869679935758</v>
      </c>
      <c r="J567" s="24">
        <f>Table2[[#This Row],[dem_votes]]/Table2[[#This Row],[dem_gop_total]]</f>
        <v>0.17896065160032121</v>
      </c>
      <c r="K567" s="24">
        <f>Table2[[#This Row],[gop_votes]]/Table2[[#This Row],[dem_gop_total]]</f>
        <v>0.82103934839967874</v>
      </c>
      <c r="L567" s="3">
        <v>-113.741833</v>
      </c>
      <c r="M567" s="3">
        <v>42.482790999999999</v>
      </c>
      <c r="N567" s="3">
        <v>-114.5522977045453</v>
      </c>
      <c r="O567" s="3">
        <v>44.270408590909241</v>
      </c>
      <c r="P567" s="3">
        <f>VLOOKUP(Table2[[#This Row],[State]],State!A:G,7,FALSE)</f>
        <v>4</v>
      </c>
      <c r="Q567" s="3" t="str">
        <f>VLOOKUP(Table2[[#This Row],[State]],State!A:F,6,FALSE)</f>
        <v>Republican</v>
      </c>
    </row>
    <row r="568" spans="1:17" ht="17" thickTop="1" thickBot="1" x14ac:dyDescent="0.25">
      <c r="A568" s="8" t="s">
        <v>329</v>
      </c>
      <c r="B568" s="19">
        <v>16033</v>
      </c>
      <c r="C568" s="20" t="s">
        <v>509</v>
      </c>
      <c r="D568" s="13">
        <v>95</v>
      </c>
      <c r="E568" s="13">
        <v>290</v>
      </c>
      <c r="F568" s="6">
        <v>2024</v>
      </c>
      <c r="G568" s="18">
        <f>preds!$D568+preds!$E568</f>
        <v>385</v>
      </c>
      <c r="H568" s="12">
        <f>ABS(preds!$D568-preds!$E568)</f>
        <v>195</v>
      </c>
      <c r="I568" s="24">
        <f>Table2[[#This Row],[margin]]/Table2[[#This Row],[dem_gop_total]]</f>
        <v>0.50649350649350644</v>
      </c>
      <c r="J568" s="24">
        <f>Table2[[#This Row],[dem_votes]]/Table2[[#This Row],[dem_gop_total]]</f>
        <v>0.24675324675324675</v>
      </c>
      <c r="K568" s="24">
        <f>Table2[[#This Row],[gop_votes]]/Table2[[#This Row],[dem_gop_total]]</f>
        <v>0.75324675324675328</v>
      </c>
      <c r="L568" s="3">
        <v>-112.27860800000001</v>
      </c>
      <c r="M568" s="3">
        <v>44.185814999999998</v>
      </c>
      <c r="N568" s="3">
        <v>-114.5522977045453</v>
      </c>
      <c r="O568" s="3">
        <v>44.270408590909241</v>
      </c>
      <c r="P568" s="3">
        <f>VLOOKUP(Table2[[#This Row],[State]],State!A:G,7,FALSE)</f>
        <v>4</v>
      </c>
      <c r="Q568" s="3" t="str">
        <f>VLOOKUP(Table2[[#This Row],[State]],State!A:F,6,FALSE)</f>
        <v>Republican</v>
      </c>
    </row>
    <row r="569" spans="1:17" ht="17" thickTop="1" thickBot="1" x14ac:dyDescent="0.25">
      <c r="A569" s="7" t="s">
        <v>329</v>
      </c>
      <c r="B569" s="21">
        <v>16035</v>
      </c>
      <c r="C569" s="22" t="s">
        <v>855</v>
      </c>
      <c r="D569" s="12">
        <v>964</v>
      </c>
      <c r="E569" s="12">
        <v>3299</v>
      </c>
      <c r="F569" s="6">
        <v>2024</v>
      </c>
      <c r="G569" s="18">
        <f>preds!$D569+preds!$E569</f>
        <v>4263</v>
      </c>
      <c r="H569" s="12">
        <f>ABS(preds!$D569-preds!$E569)</f>
        <v>2335</v>
      </c>
      <c r="I569" s="24">
        <f>Table2[[#This Row],[margin]]/Table2[[#This Row],[dem_gop_total]]</f>
        <v>0.54773633591367576</v>
      </c>
      <c r="J569" s="24">
        <f>Table2[[#This Row],[dem_votes]]/Table2[[#This Row],[dem_gop_total]]</f>
        <v>0.22613183204316209</v>
      </c>
      <c r="K569" s="24">
        <f>Table2[[#This Row],[gop_votes]]/Table2[[#This Row],[dem_gop_total]]</f>
        <v>0.77386816795683788</v>
      </c>
      <c r="L569" s="3">
        <v>-116.185221</v>
      </c>
      <c r="M569" s="3">
        <v>46.485239999999997</v>
      </c>
      <c r="N569" s="3">
        <v>-114.5522977045453</v>
      </c>
      <c r="O569" s="3">
        <v>44.270408590909241</v>
      </c>
      <c r="P569" s="3">
        <f>VLOOKUP(Table2[[#This Row],[State]],State!A:G,7,FALSE)</f>
        <v>4</v>
      </c>
      <c r="Q569" s="3" t="str">
        <f>VLOOKUP(Table2[[#This Row],[State]],State!A:F,6,FALSE)</f>
        <v>Republican</v>
      </c>
    </row>
    <row r="570" spans="1:17" ht="17" thickTop="1" thickBot="1" x14ac:dyDescent="0.25">
      <c r="A570" s="8" t="s">
        <v>329</v>
      </c>
      <c r="B570" s="19">
        <v>16037</v>
      </c>
      <c r="C570" s="20" t="s">
        <v>628</v>
      </c>
      <c r="D570" s="13">
        <v>591</v>
      </c>
      <c r="E570" s="13">
        <v>2027</v>
      </c>
      <c r="F570" s="6">
        <v>2024</v>
      </c>
      <c r="G570" s="18">
        <f>preds!$D570+preds!$E570</f>
        <v>2618</v>
      </c>
      <c r="H570" s="12">
        <f>ABS(preds!$D570-preds!$E570)</f>
        <v>1436</v>
      </c>
      <c r="I570" s="24">
        <f>Table2[[#This Row],[margin]]/Table2[[#This Row],[dem_gop_total]]</f>
        <v>0.54851031321619559</v>
      </c>
      <c r="J570" s="24">
        <f>Table2[[#This Row],[dem_votes]]/Table2[[#This Row],[dem_gop_total]]</f>
        <v>0.22574484339190221</v>
      </c>
      <c r="K570" s="24">
        <f>Table2[[#This Row],[gop_votes]]/Table2[[#This Row],[dem_gop_total]]</f>
        <v>0.77425515660809774</v>
      </c>
      <c r="L570" s="3">
        <v>-114.048035</v>
      </c>
      <c r="M570" s="3">
        <v>44.285167999999999</v>
      </c>
      <c r="N570" s="3">
        <v>-114.5522977045453</v>
      </c>
      <c r="O570" s="3">
        <v>44.270408590909241</v>
      </c>
      <c r="P570" s="3">
        <f>VLOOKUP(Table2[[#This Row],[State]],State!A:G,7,FALSE)</f>
        <v>4</v>
      </c>
      <c r="Q570" s="3" t="str">
        <f>VLOOKUP(Table2[[#This Row],[State]],State!A:F,6,FALSE)</f>
        <v>Republican</v>
      </c>
    </row>
    <row r="571" spans="1:17" ht="17" thickTop="1" thickBot="1" x14ac:dyDescent="0.25">
      <c r="A571" s="7" t="s">
        <v>329</v>
      </c>
      <c r="B571" s="21">
        <v>16039</v>
      </c>
      <c r="C571" s="22" t="s">
        <v>415</v>
      </c>
      <c r="D571" s="12">
        <v>2278</v>
      </c>
      <c r="E571" s="12">
        <v>7368</v>
      </c>
      <c r="F571" s="6">
        <v>2024</v>
      </c>
      <c r="G571" s="18">
        <f>preds!$D571+preds!$E571</f>
        <v>9646</v>
      </c>
      <c r="H571" s="12">
        <f>ABS(preds!$D571-preds!$E571)</f>
        <v>5090</v>
      </c>
      <c r="I571" s="24">
        <f>Table2[[#This Row],[margin]]/Table2[[#This Row],[dem_gop_total]]</f>
        <v>0.52767986730250882</v>
      </c>
      <c r="J571" s="24">
        <f>Table2[[#This Row],[dem_votes]]/Table2[[#This Row],[dem_gop_total]]</f>
        <v>0.23616006634874559</v>
      </c>
      <c r="K571" s="24">
        <f>Table2[[#This Row],[gop_votes]]/Table2[[#This Row],[dem_gop_total]]</f>
        <v>0.76383993365125435</v>
      </c>
      <c r="L571" s="3">
        <v>-115.68440699999999</v>
      </c>
      <c r="M571" s="3">
        <v>43.115319999999997</v>
      </c>
      <c r="N571" s="3">
        <v>-114.5522977045453</v>
      </c>
      <c r="O571" s="3">
        <v>44.270408590909241</v>
      </c>
      <c r="P571" s="3">
        <f>VLOOKUP(Table2[[#This Row],[State]],State!A:G,7,FALSE)</f>
        <v>4</v>
      </c>
      <c r="Q571" s="3" t="str">
        <f>VLOOKUP(Table2[[#This Row],[State]],State!A:F,6,FALSE)</f>
        <v>Republican</v>
      </c>
    </row>
    <row r="572" spans="1:17" ht="17" thickTop="1" thickBot="1" x14ac:dyDescent="0.25">
      <c r="A572" s="8" t="s">
        <v>329</v>
      </c>
      <c r="B572" s="19">
        <v>16041</v>
      </c>
      <c r="C572" s="20" t="s">
        <v>419</v>
      </c>
      <c r="D572" s="13">
        <v>784</v>
      </c>
      <c r="E572" s="13">
        <v>5022</v>
      </c>
      <c r="F572" s="6">
        <v>2024</v>
      </c>
      <c r="G572" s="18">
        <f>preds!$D572+preds!$E572</f>
        <v>5806</v>
      </c>
      <c r="H572" s="12">
        <f>ABS(preds!$D572-preds!$E572)</f>
        <v>4238</v>
      </c>
      <c r="I572" s="24">
        <f>Table2[[#This Row],[margin]]/Table2[[#This Row],[dem_gop_total]]</f>
        <v>0.72993455046503619</v>
      </c>
      <c r="J572" s="24">
        <f>Table2[[#This Row],[dem_votes]]/Table2[[#This Row],[dem_gop_total]]</f>
        <v>0.1350327247674819</v>
      </c>
      <c r="K572" s="24">
        <f>Table2[[#This Row],[gop_votes]]/Table2[[#This Row],[dem_gop_total]]</f>
        <v>0.86496727523251804</v>
      </c>
      <c r="L572" s="3">
        <v>-111.872202</v>
      </c>
      <c r="M572" s="3">
        <v>42.099299999999999</v>
      </c>
      <c r="N572" s="3">
        <v>-114.5522977045453</v>
      </c>
      <c r="O572" s="3">
        <v>44.270408590909241</v>
      </c>
      <c r="P572" s="3">
        <f>VLOOKUP(Table2[[#This Row],[State]],State!A:G,7,FALSE)</f>
        <v>4</v>
      </c>
      <c r="Q572" s="3" t="str">
        <f>VLOOKUP(Table2[[#This Row],[State]],State!A:F,6,FALSE)</f>
        <v>Republican</v>
      </c>
    </row>
    <row r="573" spans="1:17" ht="17" thickTop="1" thickBot="1" x14ac:dyDescent="0.25">
      <c r="A573" s="7" t="s">
        <v>329</v>
      </c>
      <c r="B573" s="21">
        <v>16043</v>
      </c>
      <c r="C573" s="22" t="s">
        <v>636</v>
      </c>
      <c r="D573" s="12">
        <v>1233</v>
      </c>
      <c r="E573" s="12">
        <v>5197</v>
      </c>
      <c r="F573" s="6">
        <v>2024</v>
      </c>
      <c r="G573" s="18">
        <f>preds!$D573+preds!$E573</f>
        <v>6430</v>
      </c>
      <c r="H573" s="12">
        <f>ABS(preds!$D573-preds!$E573)</f>
        <v>3964</v>
      </c>
      <c r="I573" s="24">
        <f>Table2[[#This Row],[margin]]/Table2[[#This Row],[dem_gop_total]]</f>
        <v>0.61648522550544327</v>
      </c>
      <c r="J573" s="24">
        <f>Table2[[#This Row],[dem_votes]]/Table2[[#This Row],[dem_gop_total]]</f>
        <v>0.19175738724727839</v>
      </c>
      <c r="K573" s="24">
        <f>Table2[[#This Row],[gop_votes]]/Table2[[#This Row],[dem_gop_total]]</f>
        <v>0.80824261275272158</v>
      </c>
      <c r="L573" s="3">
        <v>-111.61546399999899</v>
      </c>
      <c r="M573" s="3">
        <v>44.014843999999997</v>
      </c>
      <c r="N573" s="3">
        <v>-114.5522977045453</v>
      </c>
      <c r="O573" s="3">
        <v>44.270408590909241</v>
      </c>
      <c r="P573" s="3">
        <f>VLOOKUP(Table2[[#This Row],[State]],State!A:G,7,FALSE)</f>
        <v>4</v>
      </c>
      <c r="Q573" s="3" t="str">
        <f>VLOOKUP(Table2[[#This Row],[State]],State!A:F,6,FALSE)</f>
        <v>Republican</v>
      </c>
    </row>
    <row r="574" spans="1:17" ht="17" thickTop="1" thickBot="1" x14ac:dyDescent="0.25">
      <c r="A574" s="8" t="s">
        <v>329</v>
      </c>
      <c r="B574" s="19">
        <v>16045</v>
      </c>
      <c r="C574" s="20" t="s">
        <v>856</v>
      </c>
      <c r="D574" s="13">
        <v>1683</v>
      </c>
      <c r="E574" s="13">
        <v>8317</v>
      </c>
      <c r="F574" s="6">
        <v>2024</v>
      </c>
      <c r="G574" s="18">
        <f>preds!$D574+preds!$E574</f>
        <v>10000</v>
      </c>
      <c r="H574" s="12">
        <f>ABS(preds!$D574-preds!$E574)</f>
        <v>6634</v>
      </c>
      <c r="I574" s="24">
        <f>Table2[[#This Row],[margin]]/Table2[[#This Row],[dem_gop_total]]</f>
        <v>0.66339999999999999</v>
      </c>
      <c r="J574" s="24">
        <f>Table2[[#This Row],[dem_votes]]/Table2[[#This Row],[dem_gop_total]]</f>
        <v>0.16830000000000001</v>
      </c>
      <c r="K574" s="24">
        <f>Table2[[#This Row],[gop_votes]]/Table2[[#This Row],[dem_gop_total]]</f>
        <v>0.83169999999999999</v>
      </c>
      <c r="L574" s="3">
        <v>-116.506739</v>
      </c>
      <c r="M574" s="3">
        <v>43.884322999999902</v>
      </c>
      <c r="N574" s="3">
        <v>-114.5522977045453</v>
      </c>
      <c r="O574" s="3">
        <v>44.270408590909241</v>
      </c>
      <c r="P574" s="3">
        <f>VLOOKUP(Table2[[#This Row],[State]],State!A:G,7,FALSE)</f>
        <v>4</v>
      </c>
      <c r="Q574" s="3" t="str">
        <f>VLOOKUP(Table2[[#This Row],[State]],State!A:F,6,FALSE)</f>
        <v>Republican</v>
      </c>
    </row>
    <row r="575" spans="1:17" ht="17" thickTop="1" thickBot="1" x14ac:dyDescent="0.25">
      <c r="A575" s="7" t="s">
        <v>329</v>
      </c>
      <c r="B575" s="21">
        <v>16047</v>
      </c>
      <c r="C575" s="22" t="s">
        <v>857</v>
      </c>
      <c r="D575" s="12">
        <v>1573</v>
      </c>
      <c r="E575" s="12">
        <v>4361</v>
      </c>
      <c r="F575" s="6">
        <v>2024</v>
      </c>
      <c r="G575" s="18">
        <f>preds!$D575+preds!$E575</f>
        <v>5934</v>
      </c>
      <c r="H575" s="12">
        <f>ABS(preds!$D575-preds!$E575)</f>
        <v>2788</v>
      </c>
      <c r="I575" s="24">
        <f>Table2[[#This Row],[margin]]/Table2[[#This Row],[dem_gop_total]]</f>
        <v>0.46983485001685205</v>
      </c>
      <c r="J575" s="24">
        <f>Table2[[#This Row],[dem_votes]]/Table2[[#This Row],[dem_gop_total]]</f>
        <v>0.265082574991574</v>
      </c>
      <c r="K575" s="24">
        <f>Table2[[#This Row],[gop_votes]]/Table2[[#This Row],[dem_gop_total]]</f>
        <v>0.73491742500842605</v>
      </c>
      <c r="L575" s="3">
        <v>-114.751066999999</v>
      </c>
      <c r="M575" s="3">
        <v>42.852716999999998</v>
      </c>
      <c r="N575" s="3">
        <v>-114.5522977045453</v>
      </c>
      <c r="O575" s="3">
        <v>44.270408590909241</v>
      </c>
      <c r="P575" s="3">
        <f>VLOOKUP(Table2[[#This Row],[State]],State!A:G,7,FALSE)</f>
        <v>4</v>
      </c>
      <c r="Q575" s="3" t="str">
        <f>VLOOKUP(Table2[[#This Row],[State]],State!A:F,6,FALSE)</f>
        <v>Republican</v>
      </c>
    </row>
    <row r="576" spans="1:17" ht="17" thickTop="1" thickBot="1" x14ac:dyDescent="0.25">
      <c r="A576" s="8" t="s">
        <v>329</v>
      </c>
      <c r="B576" s="19">
        <v>16049</v>
      </c>
      <c r="C576" s="20" t="s">
        <v>858</v>
      </c>
      <c r="D576" s="13">
        <v>1982</v>
      </c>
      <c r="E576" s="13">
        <v>7929</v>
      </c>
      <c r="F576" s="6">
        <v>2024</v>
      </c>
      <c r="G576" s="18">
        <f>preds!$D576+preds!$E576</f>
        <v>9911</v>
      </c>
      <c r="H576" s="12">
        <f>ABS(preds!$D576-preds!$E576)</f>
        <v>5947</v>
      </c>
      <c r="I576" s="24">
        <f>Table2[[#This Row],[margin]]/Table2[[#This Row],[dem_gop_total]]</f>
        <v>0.60004035919685195</v>
      </c>
      <c r="J576" s="24">
        <f>Table2[[#This Row],[dem_votes]]/Table2[[#This Row],[dem_gop_total]]</f>
        <v>0.199979820401574</v>
      </c>
      <c r="K576" s="24">
        <f>Table2[[#This Row],[gop_votes]]/Table2[[#This Row],[dem_gop_total]]</f>
        <v>0.80002017959842597</v>
      </c>
      <c r="L576" s="3">
        <v>-116.10656599999901</v>
      </c>
      <c r="M576" s="3">
        <v>45.974127000000003</v>
      </c>
      <c r="N576" s="3">
        <v>-114.5522977045453</v>
      </c>
      <c r="O576" s="3">
        <v>44.270408590909241</v>
      </c>
      <c r="P576" s="3">
        <f>VLOOKUP(Table2[[#This Row],[State]],State!A:G,7,FALSE)</f>
        <v>4</v>
      </c>
      <c r="Q576" s="3" t="str">
        <f>VLOOKUP(Table2[[#This Row],[State]],State!A:F,6,FALSE)</f>
        <v>Republican</v>
      </c>
    </row>
    <row r="577" spans="1:17" ht="17" thickTop="1" thickBot="1" x14ac:dyDescent="0.25">
      <c r="A577" s="7" t="s">
        <v>329</v>
      </c>
      <c r="B577" s="21">
        <v>16051</v>
      </c>
      <c r="C577" s="22" t="s">
        <v>426</v>
      </c>
      <c r="D577" s="12">
        <v>1573</v>
      </c>
      <c r="E577" s="12">
        <v>11512</v>
      </c>
      <c r="F577" s="6">
        <v>2024</v>
      </c>
      <c r="G577" s="18">
        <f>preds!$D577+preds!$E577</f>
        <v>13085</v>
      </c>
      <c r="H577" s="12">
        <f>ABS(preds!$D577-preds!$E577)</f>
        <v>9939</v>
      </c>
      <c r="I577" s="24">
        <f>Table2[[#This Row],[margin]]/Table2[[#This Row],[dem_gop_total]]</f>
        <v>0.7595720290408865</v>
      </c>
      <c r="J577" s="24">
        <f>Table2[[#This Row],[dem_votes]]/Table2[[#This Row],[dem_gop_total]]</f>
        <v>0.12021398547955675</v>
      </c>
      <c r="K577" s="24">
        <f>Table2[[#This Row],[gop_votes]]/Table2[[#This Row],[dem_gop_total]]</f>
        <v>0.87978601452044325</v>
      </c>
      <c r="L577" s="3">
        <v>-111.96939399999999</v>
      </c>
      <c r="M577" s="3">
        <v>43.691122999999997</v>
      </c>
      <c r="N577" s="3">
        <v>-114.5522977045453</v>
      </c>
      <c r="O577" s="3">
        <v>44.270408590909241</v>
      </c>
      <c r="P577" s="3">
        <f>VLOOKUP(Table2[[#This Row],[State]],State!A:G,7,FALSE)</f>
        <v>4</v>
      </c>
      <c r="Q577" s="3" t="str">
        <f>VLOOKUP(Table2[[#This Row],[State]],State!A:F,6,FALSE)</f>
        <v>Republican</v>
      </c>
    </row>
    <row r="578" spans="1:17" ht="17" thickTop="1" thickBot="1" x14ac:dyDescent="0.25">
      <c r="A578" s="8" t="s">
        <v>329</v>
      </c>
      <c r="B578" s="19">
        <v>16053</v>
      </c>
      <c r="C578" s="20" t="s">
        <v>859</v>
      </c>
      <c r="D578" s="13">
        <v>1478</v>
      </c>
      <c r="E578" s="13">
        <v>5081</v>
      </c>
      <c r="F578" s="6">
        <v>2024</v>
      </c>
      <c r="G578" s="18">
        <f>preds!$D578+preds!$E578</f>
        <v>6559</v>
      </c>
      <c r="H578" s="12">
        <f>ABS(preds!$D578-preds!$E578)</f>
        <v>3603</v>
      </c>
      <c r="I578" s="24">
        <f>Table2[[#This Row],[margin]]/Table2[[#This Row],[dem_gop_total]]</f>
        <v>0.54932154291812774</v>
      </c>
      <c r="J578" s="24">
        <f>Table2[[#This Row],[dem_votes]]/Table2[[#This Row],[dem_gop_total]]</f>
        <v>0.22533922854093613</v>
      </c>
      <c r="K578" s="24">
        <f>Table2[[#This Row],[gop_votes]]/Table2[[#This Row],[dem_gop_total]]</f>
        <v>0.77466077145906387</v>
      </c>
      <c r="L578" s="3">
        <v>-114.462668999999</v>
      </c>
      <c r="M578" s="3">
        <v>42.698446999999902</v>
      </c>
      <c r="N578" s="3">
        <v>-114.5522977045453</v>
      </c>
      <c r="O578" s="3">
        <v>44.270408590909241</v>
      </c>
      <c r="P578" s="3">
        <f>VLOOKUP(Table2[[#This Row],[State]],State!A:G,7,FALSE)</f>
        <v>4</v>
      </c>
      <c r="Q578" s="3" t="str">
        <f>VLOOKUP(Table2[[#This Row],[State]],State!A:F,6,FALSE)</f>
        <v>Republican</v>
      </c>
    </row>
    <row r="579" spans="1:17" ht="17" thickTop="1" thickBot="1" x14ac:dyDescent="0.25">
      <c r="A579" s="7" t="s">
        <v>329</v>
      </c>
      <c r="B579" s="21">
        <v>16055</v>
      </c>
      <c r="C579" s="22" t="s">
        <v>860</v>
      </c>
      <c r="D579" s="12">
        <v>22248</v>
      </c>
      <c r="E579" s="12">
        <v>70696</v>
      </c>
      <c r="F579" s="6">
        <v>2024</v>
      </c>
      <c r="G579" s="18">
        <f>preds!$D579+preds!$E579</f>
        <v>92944</v>
      </c>
      <c r="H579" s="12">
        <f>ABS(preds!$D579-preds!$E579)</f>
        <v>48448</v>
      </c>
      <c r="I579" s="24">
        <f>Table2[[#This Row],[margin]]/Table2[[#This Row],[dem_gop_total]]</f>
        <v>0.52126011361680147</v>
      </c>
      <c r="J579" s="24">
        <f>Table2[[#This Row],[dem_votes]]/Table2[[#This Row],[dem_gop_total]]</f>
        <v>0.23936994319159924</v>
      </c>
      <c r="K579" s="24">
        <f>Table2[[#This Row],[gop_votes]]/Table2[[#This Row],[dem_gop_total]]</f>
        <v>0.76063005680840079</v>
      </c>
      <c r="L579" s="3">
        <v>-116.832581</v>
      </c>
      <c r="M579" s="3">
        <v>47.737130000000001</v>
      </c>
      <c r="N579" s="3">
        <v>-114.5522977045453</v>
      </c>
      <c r="O579" s="3">
        <v>44.270408590909241</v>
      </c>
      <c r="P579" s="3">
        <f>VLOOKUP(Table2[[#This Row],[State]],State!A:G,7,FALSE)</f>
        <v>4</v>
      </c>
      <c r="Q579" s="3" t="str">
        <f>VLOOKUP(Table2[[#This Row],[State]],State!A:F,6,FALSE)</f>
        <v>Republican</v>
      </c>
    </row>
    <row r="580" spans="1:17" ht="17" thickTop="1" thickBot="1" x14ac:dyDescent="0.25">
      <c r="A580" s="8" t="s">
        <v>329</v>
      </c>
      <c r="B580" s="19">
        <v>16057</v>
      </c>
      <c r="C580" s="20" t="s">
        <v>861</v>
      </c>
      <c r="D580" s="13">
        <v>9194</v>
      </c>
      <c r="E580" s="13">
        <v>9766</v>
      </c>
      <c r="F580" s="6">
        <v>2024</v>
      </c>
      <c r="G580" s="18">
        <f>preds!$D580+preds!$E580</f>
        <v>18960</v>
      </c>
      <c r="H580" s="12">
        <f>ABS(preds!$D580-preds!$E580)</f>
        <v>572</v>
      </c>
      <c r="I580" s="24">
        <f>Table2[[#This Row],[margin]]/Table2[[#This Row],[dem_gop_total]]</f>
        <v>3.0168776371308017E-2</v>
      </c>
      <c r="J580" s="24">
        <f>Table2[[#This Row],[dem_votes]]/Table2[[#This Row],[dem_gop_total]]</f>
        <v>0.484915611814346</v>
      </c>
      <c r="K580" s="24">
        <f>Table2[[#This Row],[gop_votes]]/Table2[[#This Row],[dem_gop_total]]</f>
        <v>0.51508438818565405</v>
      </c>
      <c r="L580" s="3">
        <v>-116.934434</v>
      </c>
      <c r="M580" s="3">
        <v>46.742967999999998</v>
      </c>
      <c r="N580" s="3">
        <v>-114.5522977045453</v>
      </c>
      <c r="O580" s="3">
        <v>44.270408590909241</v>
      </c>
      <c r="P580" s="3">
        <f>VLOOKUP(Table2[[#This Row],[State]],State!A:G,7,FALSE)</f>
        <v>4</v>
      </c>
      <c r="Q580" s="3" t="str">
        <f>VLOOKUP(Table2[[#This Row],[State]],State!A:F,6,FALSE)</f>
        <v>Republican</v>
      </c>
    </row>
    <row r="581" spans="1:17" ht="17" thickTop="1" thickBot="1" x14ac:dyDescent="0.25">
      <c r="A581" s="7" t="s">
        <v>329</v>
      </c>
      <c r="B581" s="21">
        <v>16059</v>
      </c>
      <c r="C581" s="22" t="s">
        <v>862</v>
      </c>
      <c r="D581" s="12">
        <v>881</v>
      </c>
      <c r="E581" s="12">
        <v>3423</v>
      </c>
      <c r="F581" s="6">
        <v>2024</v>
      </c>
      <c r="G581" s="18">
        <f>preds!$D581+preds!$E581</f>
        <v>4304</v>
      </c>
      <c r="H581" s="12">
        <f>ABS(preds!$D581-preds!$E581)</f>
        <v>2542</v>
      </c>
      <c r="I581" s="24">
        <f>Table2[[#This Row],[margin]]/Table2[[#This Row],[dem_gop_total]]</f>
        <v>0.59061338289962828</v>
      </c>
      <c r="J581" s="24">
        <f>Table2[[#This Row],[dem_votes]]/Table2[[#This Row],[dem_gop_total]]</f>
        <v>0.20469330855018589</v>
      </c>
      <c r="K581" s="24">
        <f>Table2[[#This Row],[gop_votes]]/Table2[[#This Row],[dem_gop_total]]</f>
        <v>0.79530669144981414</v>
      </c>
      <c r="L581" s="3">
        <v>-113.86153</v>
      </c>
      <c r="M581" s="3">
        <v>45.127412</v>
      </c>
      <c r="N581" s="3">
        <v>-114.5522977045453</v>
      </c>
      <c r="O581" s="3">
        <v>44.270408590909241</v>
      </c>
      <c r="P581" s="3">
        <f>VLOOKUP(Table2[[#This Row],[State]],State!A:G,7,FALSE)</f>
        <v>4</v>
      </c>
      <c r="Q581" s="3" t="str">
        <f>VLOOKUP(Table2[[#This Row],[State]],State!A:F,6,FALSE)</f>
        <v>Republican</v>
      </c>
    </row>
    <row r="582" spans="1:17" ht="17" thickTop="1" thickBot="1" x14ac:dyDescent="0.25">
      <c r="A582" s="8" t="s">
        <v>329</v>
      </c>
      <c r="B582" s="19">
        <v>16061</v>
      </c>
      <c r="C582" s="20" t="s">
        <v>863</v>
      </c>
      <c r="D582" s="13">
        <v>483</v>
      </c>
      <c r="E582" s="13">
        <v>1421</v>
      </c>
      <c r="F582" s="6">
        <v>2024</v>
      </c>
      <c r="G582" s="18">
        <f>preds!$D582+preds!$E582</f>
        <v>1904</v>
      </c>
      <c r="H582" s="12">
        <f>ABS(preds!$D582-preds!$E582)</f>
        <v>938</v>
      </c>
      <c r="I582" s="24">
        <f>Table2[[#This Row],[margin]]/Table2[[#This Row],[dem_gop_total]]</f>
        <v>0.49264705882352944</v>
      </c>
      <c r="J582" s="24">
        <f>Table2[[#This Row],[dem_votes]]/Table2[[#This Row],[dem_gop_total]]</f>
        <v>0.25367647058823528</v>
      </c>
      <c r="K582" s="24">
        <f>Table2[[#This Row],[gop_votes]]/Table2[[#This Row],[dem_gop_total]]</f>
        <v>0.74632352941176472</v>
      </c>
      <c r="L582" s="3">
        <v>-116.25738999999901</v>
      </c>
      <c r="M582" s="3">
        <v>46.238065999999897</v>
      </c>
      <c r="N582" s="3">
        <v>-114.5522977045453</v>
      </c>
      <c r="O582" s="3">
        <v>44.270408590909241</v>
      </c>
      <c r="P582" s="3">
        <f>VLOOKUP(Table2[[#This Row],[State]],State!A:G,7,FALSE)</f>
        <v>4</v>
      </c>
      <c r="Q582" s="3" t="str">
        <f>VLOOKUP(Table2[[#This Row],[State]],State!A:F,6,FALSE)</f>
        <v>Republican</v>
      </c>
    </row>
    <row r="583" spans="1:17" ht="17" thickTop="1" thickBot="1" x14ac:dyDescent="0.25">
      <c r="A583" s="7" t="s">
        <v>329</v>
      </c>
      <c r="B583" s="21">
        <v>16063</v>
      </c>
      <c r="C583" s="22" t="s">
        <v>530</v>
      </c>
      <c r="D583" s="12">
        <v>460</v>
      </c>
      <c r="E583" s="12">
        <v>1309</v>
      </c>
      <c r="F583" s="6">
        <v>2024</v>
      </c>
      <c r="G583" s="18">
        <f>preds!$D583+preds!$E583</f>
        <v>1769</v>
      </c>
      <c r="H583" s="12">
        <f>ABS(preds!$D583-preds!$E583)</f>
        <v>849</v>
      </c>
      <c r="I583" s="24">
        <f>Table2[[#This Row],[margin]]/Table2[[#This Row],[dem_gop_total]]</f>
        <v>0.47993216506500846</v>
      </c>
      <c r="J583" s="24">
        <f>Table2[[#This Row],[dem_votes]]/Table2[[#This Row],[dem_gop_total]]</f>
        <v>0.26003391746749577</v>
      </c>
      <c r="K583" s="24">
        <f>Table2[[#This Row],[gop_votes]]/Table2[[#This Row],[dem_gop_total]]</f>
        <v>0.73996608253250429</v>
      </c>
      <c r="L583" s="3">
        <v>-114.32606899999899</v>
      </c>
      <c r="M583" s="3">
        <v>42.973466999999999</v>
      </c>
      <c r="N583" s="3">
        <v>-114.5522977045453</v>
      </c>
      <c r="O583" s="3">
        <v>44.270408590909241</v>
      </c>
      <c r="P583" s="3">
        <f>VLOOKUP(Table2[[#This Row],[State]],State!A:G,7,FALSE)</f>
        <v>4</v>
      </c>
      <c r="Q583" s="3" t="str">
        <f>VLOOKUP(Table2[[#This Row],[State]],State!A:F,6,FALSE)</f>
        <v>Republican</v>
      </c>
    </row>
    <row r="584" spans="1:17" ht="17" thickTop="1" thickBot="1" x14ac:dyDescent="0.25">
      <c r="A584" s="8" t="s">
        <v>329</v>
      </c>
      <c r="B584" s="19">
        <v>16065</v>
      </c>
      <c r="C584" s="20" t="s">
        <v>434</v>
      </c>
      <c r="D584" s="13">
        <v>1894</v>
      </c>
      <c r="E584" s="13">
        <v>12226</v>
      </c>
      <c r="F584" s="6">
        <v>2024</v>
      </c>
      <c r="G584" s="18">
        <f>preds!$D584+preds!$E584</f>
        <v>14120</v>
      </c>
      <c r="H584" s="12">
        <f>ABS(preds!$D584-preds!$E584)</f>
        <v>10332</v>
      </c>
      <c r="I584" s="24">
        <f>Table2[[#This Row],[margin]]/Table2[[#This Row],[dem_gop_total]]</f>
        <v>0.73172804532577906</v>
      </c>
      <c r="J584" s="24">
        <f>Table2[[#This Row],[dem_votes]]/Table2[[#This Row],[dem_gop_total]]</f>
        <v>0.13413597733711047</v>
      </c>
      <c r="K584" s="24">
        <f>Table2[[#This Row],[gop_votes]]/Table2[[#This Row],[dem_gop_total]]</f>
        <v>0.86586402266288953</v>
      </c>
      <c r="L584" s="3">
        <v>-111.794073</v>
      </c>
      <c r="M584" s="3">
        <v>43.819113999999999</v>
      </c>
      <c r="N584" s="3">
        <v>-114.5522977045453</v>
      </c>
      <c r="O584" s="3">
        <v>44.270408590909241</v>
      </c>
      <c r="P584" s="3">
        <f>VLOOKUP(Table2[[#This Row],[State]],State!A:G,7,FALSE)</f>
        <v>4</v>
      </c>
      <c r="Q584" s="3" t="str">
        <f>VLOOKUP(Table2[[#This Row],[State]],State!A:F,6,FALSE)</f>
        <v>Republican</v>
      </c>
    </row>
    <row r="585" spans="1:17" ht="17" thickTop="1" thickBot="1" x14ac:dyDescent="0.25">
      <c r="A585" s="7" t="s">
        <v>329</v>
      </c>
      <c r="B585" s="21">
        <v>16067</v>
      </c>
      <c r="C585" s="22" t="s">
        <v>864</v>
      </c>
      <c r="D585" s="12">
        <v>1915</v>
      </c>
      <c r="E585" s="12">
        <v>5593</v>
      </c>
      <c r="F585" s="6">
        <v>2024</v>
      </c>
      <c r="G585" s="18">
        <f>preds!$D585+preds!$E585</f>
        <v>7508</v>
      </c>
      <c r="H585" s="12">
        <f>ABS(preds!$D585-preds!$E585)</f>
        <v>3678</v>
      </c>
      <c r="I585" s="24">
        <f>Table2[[#This Row],[margin]]/Table2[[#This Row],[dem_gop_total]]</f>
        <v>0.48987746403835908</v>
      </c>
      <c r="J585" s="24">
        <f>Table2[[#This Row],[dem_votes]]/Table2[[#This Row],[dem_gop_total]]</f>
        <v>0.25506126798082046</v>
      </c>
      <c r="K585" s="24">
        <f>Table2[[#This Row],[gop_votes]]/Table2[[#This Row],[dem_gop_total]]</f>
        <v>0.74493873201917959</v>
      </c>
      <c r="L585" s="3">
        <v>-113.712227</v>
      </c>
      <c r="M585" s="3">
        <v>42.613265999999903</v>
      </c>
      <c r="N585" s="3">
        <v>-114.5522977045453</v>
      </c>
      <c r="O585" s="3">
        <v>44.270408590909241</v>
      </c>
      <c r="P585" s="3">
        <f>VLOOKUP(Table2[[#This Row],[State]],State!A:G,7,FALSE)</f>
        <v>4</v>
      </c>
      <c r="Q585" s="3" t="str">
        <f>VLOOKUP(Table2[[#This Row],[State]],State!A:F,6,FALSE)</f>
        <v>Republican</v>
      </c>
    </row>
    <row r="586" spans="1:17" ht="17" thickTop="1" thickBot="1" x14ac:dyDescent="0.25">
      <c r="A586" s="8" t="s">
        <v>329</v>
      </c>
      <c r="B586" s="19">
        <v>16069</v>
      </c>
      <c r="C586" s="20" t="s">
        <v>865</v>
      </c>
      <c r="D586" s="13">
        <v>7038</v>
      </c>
      <c r="E586" s="13">
        <v>14262</v>
      </c>
      <c r="F586" s="6">
        <v>2024</v>
      </c>
      <c r="G586" s="18">
        <f>preds!$D586+preds!$E586</f>
        <v>21300</v>
      </c>
      <c r="H586" s="12">
        <f>ABS(preds!$D586-preds!$E586)</f>
        <v>7224</v>
      </c>
      <c r="I586" s="24">
        <f>Table2[[#This Row],[margin]]/Table2[[#This Row],[dem_gop_total]]</f>
        <v>0.33915492957746479</v>
      </c>
      <c r="J586" s="24">
        <f>Table2[[#This Row],[dem_votes]]/Table2[[#This Row],[dem_gop_total]]</f>
        <v>0.33042253521126763</v>
      </c>
      <c r="K586" s="24">
        <f>Table2[[#This Row],[gop_votes]]/Table2[[#This Row],[dem_gop_total]]</f>
        <v>0.66957746478873237</v>
      </c>
      <c r="L586" s="3">
        <v>-116.950462</v>
      </c>
      <c r="M586" s="3">
        <v>46.394126</v>
      </c>
      <c r="N586" s="3">
        <v>-114.5522977045453</v>
      </c>
      <c r="O586" s="3">
        <v>44.270408590909241</v>
      </c>
      <c r="P586" s="3">
        <f>VLOOKUP(Table2[[#This Row],[State]],State!A:G,7,FALSE)</f>
        <v>4</v>
      </c>
      <c r="Q586" s="3" t="str">
        <f>VLOOKUP(Table2[[#This Row],[State]],State!A:F,6,FALSE)</f>
        <v>Republican</v>
      </c>
    </row>
    <row r="587" spans="1:17" ht="17" thickTop="1" thickBot="1" x14ac:dyDescent="0.25">
      <c r="A587" s="7" t="s">
        <v>329</v>
      </c>
      <c r="B587" s="21">
        <v>16071</v>
      </c>
      <c r="C587" s="22" t="s">
        <v>866</v>
      </c>
      <c r="D587" s="12">
        <v>270</v>
      </c>
      <c r="E587" s="12">
        <v>1941</v>
      </c>
      <c r="F587" s="6">
        <v>2024</v>
      </c>
      <c r="G587" s="18">
        <f>preds!$D587+preds!$E587</f>
        <v>2211</v>
      </c>
      <c r="H587" s="12">
        <f>ABS(preds!$D587-preds!$E587)</f>
        <v>1671</v>
      </c>
      <c r="I587" s="24">
        <f>Table2[[#This Row],[margin]]/Table2[[#This Row],[dem_gop_total]]</f>
        <v>0.75576662143826323</v>
      </c>
      <c r="J587" s="24">
        <f>Table2[[#This Row],[dem_votes]]/Table2[[#This Row],[dem_gop_total]]</f>
        <v>0.12211668928086838</v>
      </c>
      <c r="K587" s="24">
        <f>Table2[[#This Row],[gop_votes]]/Table2[[#This Row],[dem_gop_total]]</f>
        <v>0.87788331071913162</v>
      </c>
      <c r="L587" s="3">
        <v>-112.301273999999</v>
      </c>
      <c r="M587" s="3">
        <v>42.181567999999999</v>
      </c>
      <c r="N587" s="3">
        <v>-114.5522977045453</v>
      </c>
      <c r="O587" s="3">
        <v>44.270408590909241</v>
      </c>
      <c r="P587" s="3">
        <f>VLOOKUP(Table2[[#This Row],[State]],State!A:G,7,FALSE)</f>
        <v>4</v>
      </c>
      <c r="Q587" s="3" t="str">
        <f>VLOOKUP(Table2[[#This Row],[State]],State!A:F,6,FALSE)</f>
        <v>Republican</v>
      </c>
    </row>
    <row r="588" spans="1:17" ht="17" thickTop="1" thickBot="1" x14ac:dyDescent="0.25">
      <c r="A588" s="8" t="s">
        <v>329</v>
      </c>
      <c r="B588" s="19">
        <v>16073</v>
      </c>
      <c r="C588" s="20" t="s">
        <v>867</v>
      </c>
      <c r="D588" s="13">
        <v>785</v>
      </c>
      <c r="E588" s="13">
        <v>3878</v>
      </c>
      <c r="F588" s="6">
        <v>2024</v>
      </c>
      <c r="G588" s="18">
        <f>preds!$D588+preds!$E588</f>
        <v>4663</v>
      </c>
      <c r="H588" s="12">
        <f>ABS(preds!$D588-preds!$E588)</f>
        <v>3093</v>
      </c>
      <c r="I588" s="24">
        <f>Table2[[#This Row],[margin]]/Table2[[#This Row],[dem_gop_total]]</f>
        <v>0.66330688398027027</v>
      </c>
      <c r="J588" s="24">
        <f>Table2[[#This Row],[dem_votes]]/Table2[[#This Row],[dem_gop_total]]</f>
        <v>0.16834655800986489</v>
      </c>
      <c r="K588" s="24">
        <f>Table2[[#This Row],[gop_votes]]/Table2[[#This Row],[dem_gop_total]]</f>
        <v>0.83165344199013513</v>
      </c>
      <c r="L588" s="3">
        <v>-116.681558</v>
      </c>
      <c r="M588" s="3">
        <v>43.376747999999999</v>
      </c>
      <c r="N588" s="3">
        <v>-114.5522977045453</v>
      </c>
      <c r="O588" s="3">
        <v>44.270408590909241</v>
      </c>
      <c r="P588" s="3">
        <f>VLOOKUP(Table2[[#This Row],[State]],State!A:G,7,FALSE)</f>
        <v>4</v>
      </c>
      <c r="Q588" s="3" t="str">
        <f>VLOOKUP(Table2[[#This Row],[State]],State!A:F,6,FALSE)</f>
        <v>Republican</v>
      </c>
    </row>
    <row r="589" spans="1:17" ht="17" thickTop="1" thickBot="1" x14ac:dyDescent="0.25">
      <c r="A589" s="7" t="s">
        <v>329</v>
      </c>
      <c r="B589" s="21">
        <v>16075</v>
      </c>
      <c r="C589" s="22" t="s">
        <v>868</v>
      </c>
      <c r="D589" s="12">
        <v>1696</v>
      </c>
      <c r="E589" s="12">
        <v>6499</v>
      </c>
      <c r="F589" s="6">
        <v>2024</v>
      </c>
      <c r="G589" s="18">
        <f>preds!$D589+preds!$E589</f>
        <v>8195</v>
      </c>
      <c r="H589" s="12">
        <f>ABS(preds!$D589-preds!$E589)</f>
        <v>4803</v>
      </c>
      <c r="I589" s="24">
        <f>Table2[[#This Row],[margin]]/Table2[[#This Row],[dem_gop_total]]</f>
        <v>0.58608907870652838</v>
      </c>
      <c r="J589" s="24">
        <f>Table2[[#This Row],[dem_votes]]/Table2[[#This Row],[dem_gop_total]]</f>
        <v>0.20695546064673581</v>
      </c>
      <c r="K589" s="24">
        <f>Table2[[#This Row],[gop_votes]]/Table2[[#This Row],[dem_gop_total]]</f>
        <v>0.79304453935326413</v>
      </c>
      <c r="L589" s="3">
        <v>-116.89428100000001</v>
      </c>
      <c r="M589" s="3">
        <v>44.020333999999998</v>
      </c>
      <c r="N589" s="3">
        <v>-114.5522977045453</v>
      </c>
      <c r="O589" s="3">
        <v>44.270408590909241</v>
      </c>
      <c r="P589" s="3">
        <f>VLOOKUP(Table2[[#This Row],[State]],State!A:G,7,FALSE)</f>
        <v>4</v>
      </c>
      <c r="Q589" s="3" t="str">
        <f>VLOOKUP(Table2[[#This Row],[State]],State!A:F,6,FALSE)</f>
        <v>Republican</v>
      </c>
    </row>
    <row r="590" spans="1:17" ht="17" thickTop="1" thickBot="1" x14ac:dyDescent="0.25">
      <c r="A590" s="8" t="s">
        <v>329</v>
      </c>
      <c r="B590" s="19">
        <v>16077</v>
      </c>
      <c r="C590" s="20" t="s">
        <v>869</v>
      </c>
      <c r="D590" s="13">
        <v>930</v>
      </c>
      <c r="E590" s="13">
        <v>2024</v>
      </c>
      <c r="F590" s="6">
        <v>2024</v>
      </c>
      <c r="G590" s="18">
        <f>preds!$D590+preds!$E590</f>
        <v>2954</v>
      </c>
      <c r="H590" s="12">
        <f>ABS(preds!$D590-preds!$E590)</f>
        <v>1094</v>
      </c>
      <c r="I590" s="24">
        <f>Table2[[#This Row],[margin]]/Table2[[#This Row],[dem_gop_total]]</f>
        <v>0.37034529451591064</v>
      </c>
      <c r="J590" s="24">
        <f>Table2[[#This Row],[dem_votes]]/Table2[[#This Row],[dem_gop_total]]</f>
        <v>0.31482735274204471</v>
      </c>
      <c r="K590" s="24">
        <f>Table2[[#This Row],[gop_votes]]/Table2[[#This Row],[dem_gop_total]]</f>
        <v>0.68517264725795535</v>
      </c>
      <c r="L590" s="3">
        <v>-112.829004</v>
      </c>
      <c r="M590" s="3">
        <v>42.775001000000003</v>
      </c>
      <c r="N590" s="3">
        <v>-114.5522977045453</v>
      </c>
      <c r="O590" s="3">
        <v>44.270408590909241</v>
      </c>
      <c r="P590" s="3">
        <f>VLOOKUP(Table2[[#This Row],[State]],State!A:G,7,FALSE)</f>
        <v>4</v>
      </c>
      <c r="Q590" s="3" t="str">
        <f>VLOOKUP(Table2[[#This Row],[State]],State!A:F,6,FALSE)</f>
        <v>Republican</v>
      </c>
    </row>
    <row r="591" spans="1:17" ht="17" thickTop="1" thickBot="1" x14ac:dyDescent="0.25">
      <c r="A591" s="7" t="s">
        <v>329</v>
      </c>
      <c r="B591" s="21">
        <v>16079</v>
      </c>
      <c r="C591" s="22" t="s">
        <v>870</v>
      </c>
      <c r="D591" s="12">
        <v>2215</v>
      </c>
      <c r="E591" s="12">
        <v>3897</v>
      </c>
      <c r="F591" s="6">
        <v>2024</v>
      </c>
      <c r="G591" s="18">
        <f>preds!$D591+preds!$E591</f>
        <v>6112</v>
      </c>
      <c r="H591" s="12">
        <f>ABS(preds!$D591-preds!$E591)</f>
        <v>1682</v>
      </c>
      <c r="I591" s="24">
        <f>Table2[[#This Row],[margin]]/Table2[[#This Row],[dem_gop_total]]</f>
        <v>0.27519633507853403</v>
      </c>
      <c r="J591" s="24">
        <f>Table2[[#This Row],[dem_votes]]/Table2[[#This Row],[dem_gop_total]]</f>
        <v>0.36240183246073299</v>
      </c>
      <c r="K591" s="24">
        <f>Table2[[#This Row],[gop_votes]]/Table2[[#This Row],[dem_gop_total]]</f>
        <v>0.63759816753926701</v>
      </c>
      <c r="L591" s="3">
        <v>-116.085925</v>
      </c>
      <c r="M591" s="3">
        <v>47.514637</v>
      </c>
      <c r="N591" s="3">
        <v>-114.5522977045453</v>
      </c>
      <c r="O591" s="3">
        <v>44.270408590909241</v>
      </c>
      <c r="P591" s="3">
        <f>VLOOKUP(Table2[[#This Row],[State]],State!A:G,7,FALSE)</f>
        <v>4</v>
      </c>
      <c r="Q591" s="3" t="str">
        <f>VLOOKUP(Table2[[#This Row],[State]],State!A:F,6,FALSE)</f>
        <v>Republican</v>
      </c>
    </row>
    <row r="592" spans="1:17" ht="17" thickTop="1" thickBot="1" x14ac:dyDescent="0.25">
      <c r="A592" s="8" t="s">
        <v>329</v>
      </c>
      <c r="B592" s="19">
        <v>16081</v>
      </c>
      <c r="C592" s="20" t="s">
        <v>871</v>
      </c>
      <c r="D592" s="13">
        <v>3617</v>
      </c>
      <c r="E592" s="13">
        <v>2855</v>
      </c>
      <c r="F592" s="6">
        <v>2024</v>
      </c>
      <c r="G592" s="18">
        <f>preds!$D592+preds!$E592</f>
        <v>6472</v>
      </c>
      <c r="H592" s="12">
        <f>ABS(preds!$D592-preds!$E592)</f>
        <v>762</v>
      </c>
      <c r="I592" s="24">
        <f>Table2[[#This Row],[margin]]/Table2[[#This Row],[dem_gop_total]]</f>
        <v>0.11773794808405438</v>
      </c>
      <c r="J592" s="24">
        <f>Table2[[#This Row],[dem_votes]]/Table2[[#This Row],[dem_gop_total]]</f>
        <v>0.55886897404202718</v>
      </c>
      <c r="K592" s="24">
        <f>Table2[[#This Row],[gop_votes]]/Table2[[#This Row],[dem_gop_total]]</f>
        <v>0.44113102595797282</v>
      </c>
      <c r="L592" s="3">
        <v>-111.125546</v>
      </c>
      <c r="M592" s="3">
        <v>43.692976999999999</v>
      </c>
      <c r="N592" s="3">
        <v>-114.5522977045453</v>
      </c>
      <c r="O592" s="3">
        <v>44.270408590909241</v>
      </c>
      <c r="P592" s="3">
        <f>VLOOKUP(Table2[[#This Row],[State]],State!A:G,7,FALSE)</f>
        <v>4</v>
      </c>
      <c r="Q592" s="3" t="str">
        <f>VLOOKUP(Table2[[#This Row],[State]],State!A:F,6,FALSE)</f>
        <v>Republican</v>
      </c>
    </row>
    <row r="593" spans="1:17" ht="17" thickTop="1" thickBot="1" x14ac:dyDescent="0.25">
      <c r="A593" s="7" t="s">
        <v>329</v>
      </c>
      <c r="B593" s="21">
        <v>16083</v>
      </c>
      <c r="C593" s="22" t="s">
        <v>872</v>
      </c>
      <c r="D593" s="12">
        <v>8474</v>
      </c>
      <c r="E593" s="12">
        <v>25831</v>
      </c>
      <c r="F593" s="6">
        <v>2024</v>
      </c>
      <c r="G593" s="18">
        <f>preds!$D593+preds!$E593</f>
        <v>34305</v>
      </c>
      <c r="H593" s="12">
        <f>ABS(preds!$D593-preds!$E593)</f>
        <v>17357</v>
      </c>
      <c r="I593" s="24">
        <f>Table2[[#This Row],[margin]]/Table2[[#This Row],[dem_gop_total]]</f>
        <v>0.50596123014137884</v>
      </c>
      <c r="J593" s="24">
        <f>Table2[[#This Row],[dem_votes]]/Table2[[#This Row],[dem_gop_total]]</f>
        <v>0.24701938492931061</v>
      </c>
      <c r="K593" s="24">
        <f>Table2[[#This Row],[gop_votes]]/Table2[[#This Row],[dem_gop_total]]</f>
        <v>0.75298061507068936</v>
      </c>
      <c r="L593" s="3">
        <v>-114.504002</v>
      </c>
      <c r="M593" s="3">
        <v>42.558562999999999</v>
      </c>
      <c r="N593" s="3">
        <v>-114.5522977045453</v>
      </c>
      <c r="O593" s="3">
        <v>44.270408590909241</v>
      </c>
      <c r="P593" s="3">
        <f>VLOOKUP(Table2[[#This Row],[State]],State!A:G,7,FALSE)</f>
        <v>4</v>
      </c>
      <c r="Q593" s="3" t="str">
        <f>VLOOKUP(Table2[[#This Row],[State]],State!A:F,6,FALSE)</f>
        <v>Republican</v>
      </c>
    </row>
    <row r="594" spans="1:17" ht="17" thickTop="1" thickBot="1" x14ac:dyDescent="0.25">
      <c r="A594" s="8" t="s">
        <v>329</v>
      </c>
      <c r="B594" s="19">
        <v>16085</v>
      </c>
      <c r="C594" s="20" t="s">
        <v>873</v>
      </c>
      <c r="D594" s="13">
        <v>2571</v>
      </c>
      <c r="E594" s="13">
        <v>4290</v>
      </c>
      <c r="F594" s="6">
        <v>2024</v>
      </c>
      <c r="G594" s="18">
        <f>preds!$D594+preds!$E594</f>
        <v>6861</v>
      </c>
      <c r="H594" s="12">
        <f>ABS(preds!$D594-preds!$E594)</f>
        <v>1719</v>
      </c>
      <c r="I594" s="24">
        <f>Table2[[#This Row],[margin]]/Table2[[#This Row],[dem_gop_total]]</f>
        <v>0.25054656755574989</v>
      </c>
      <c r="J594" s="24">
        <f>Table2[[#This Row],[dem_votes]]/Table2[[#This Row],[dem_gop_total]]</f>
        <v>0.37472671622212506</v>
      </c>
      <c r="K594" s="24">
        <f>Table2[[#This Row],[gop_votes]]/Table2[[#This Row],[dem_gop_total]]</f>
        <v>0.62527328377787494</v>
      </c>
      <c r="L594" s="3">
        <v>-116.073719</v>
      </c>
      <c r="M594" s="3">
        <v>44.758676999999999</v>
      </c>
      <c r="N594" s="3">
        <v>-114.5522977045453</v>
      </c>
      <c r="O594" s="3">
        <v>44.270408590909241</v>
      </c>
      <c r="P594" s="3">
        <f>VLOOKUP(Table2[[#This Row],[State]],State!A:G,7,FALSE)</f>
        <v>4</v>
      </c>
      <c r="Q594" s="3" t="str">
        <f>VLOOKUP(Table2[[#This Row],[State]],State!A:F,6,FALSE)</f>
        <v>Republican</v>
      </c>
    </row>
    <row r="595" spans="1:17" ht="17" thickTop="1" thickBot="1" x14ac:dyDescent="0.25">
      <c r="A595" s="7" t="s">
        <v>329</v>
      </c>
      <c r="B595" s="21">
        <v>16087</v>
      </c>
      <c r="C595" s="22" t="s">
        <v>454</v>
      </c>
      <c r="D595" s="12">
        <v>1312</v>
      </c>
      <c r="E595" s="12">
        <v>4090</v>
      </c>
      <c r="F595" s="6">
        <v>2024</v>
      </c>
      <c r="G595" s="18">
        <f>preds!$D595+preds!$E595</f>
        <v>5402</v>
      </c>
      <c r="H595" s="12">
        <f>ABS(preds!$D595-preds!$E595)</f>
        <v>2778</v>
      </c>
      <c r="I595" s="24">
        <f>Table2[[#This Row],[margin]]/Table2[[#This Row],[dem_gop_total]]</f>
        <v>0.51425398000740463</v>
      </c>
      <c r="J595" s="24">
        <f>Table2[[#This Row],[dem_votes]]/Table2[[#This Row],[dem_gop_total]]</f>
        <v>0.24287300999629766</v>
      </c>
      <c r="K595" s="24">
        <f>Table2[[#This Row],[gop_votes]]/Table2[[#This Row],[dem_gop_total]]</f>
        <v>0.75712699000370232</v>
      </c>
      <c r="L595" s="3">
        <v>-116.919922</v>
      </c>
      <c r="M595" s="3">
        <v>44.297897999999897</v>
      </c>
      <c r="N595" s="3">
        <v>-114.5522977045453</v>
      </c>
      <c r="O595" s="3">
        <v>44.270408590909241</v>
      </c>
      <c r="P595" s="3">
        <f>VLOOKUP(Table2[[#This Row],[State]],State!A:G,7,FALSE)</f>
        <v>4</v>
      </c>
      <c r="Q595" s="3" t="str">
        <f>VLOOKUP(Table2[[#This Row],[State]],State!A:F,6,FALSE)</f>
        <v>Republican</v>
      </c>
    </row>
    <row r="596" spans="1:17" ht="17" thickTop="1" thickBot="1" x14ac:dyDescent="0.25">
      <c r="A596" s="8" t="s">
        <v>330</v>
      </c>
      <c r="B596" s="19">
        <v>17001</v>
      </c>
      <c r="C596" s="20" t="s">
        <v>614</v>
      </c>
      <c r="D596" s="13">
        <v>10370</v>
      </c>
      <c r="E596" s="13">
        <v>23070</v>
      </c>
      <c r="F596" s="6">
        <v>2024</v>
      </c>
      <c r="G596" s="18">
        <f>preds!$D596+preds!$E596</f>
        <v>33440</v>
      </c>
      <c r="H596" s="12">
        <f>ABS(preds!$D596-preds!$E596)</f>
        <v>12700</v>
      </c>
      <c r="I596" s="24">
        <f>Table2[[#This Row],[margin]]/Table2[[#This Row],[dem_gop_total]]</f>
        <v>0.37978468899521534</v>
      </c>
      <c r="J596" s="24">
        <f>Table2[[#This Row],[dem_votes]]/Table2[[#This Row],[dem_gop_total]]</f>
        <v>0.31010765550239233</v>
      </c>
      <c r="K596" s="24">
        <f>Table2[[#This Row],[gop_votes]]/Table2[[#This Row],[dem_gop_total]]</f>
        <v>0.68989234449760761</v>
      </c>
      <c r="L596" s="3">
        <v>-91.328947999999997</v>
      </c>
      <c r="M596" s="3">
        <v>39.943826000000001</v>
      </c>
      <c r="N596" s="3">
        <v>-89.175151019607966</v>
      </c>
      <c r="O596" s="3">
        <v>39.843692941176442</v>
      </c>
      <c r="P596" s="3">
        <f>VLOOKUP(Table2[[#This Row],[State]],State!A:G,7,FALSE)</f>
        <v>20</v>
      </c>
      <c r="Q596" s="3" t="str">
        <f>VLOOKUP(Table2[[#This Row],[State]],State!A:F,6,FALSE)</f>
        <v>Democratic</v>
      </c>
    </row>
    <row r="597" spans="1:17" ht="17" thickTop="1" thickBot="1" x14ac:dyDescent="0.25">
      <c r="A597" s="7" t="s">
        <v>330</v>
      </c>
      <c r="B597" s="21">
        <v>17003</v>
      </c>
      <c r="C597" s="22" t="s">
        <v>874</v>
      </c>
      <c r="D597" s="12">
        <v>1602</v>
      </c>
      <c r="E597" s="12">
        <v>1627</v>
      </c>
      <c r="F597" s="6">
        <v>2024</v>
      </c>
      <c r="G597" s="18">
        <f>preds!$D597+preds!$E597</f>
        <v>3229</v>
      </c>
      <c r="H597" s="12">
        <f>ABS(preds!$D597-preds!$E597)</f>
        <v>25</v>
      </c>
      <c r="I597" s="24">
        <f>Table2[[#This Row],[margin]]/Table2[[#This Row],[dem_gop_total]]</f>
        <v>7.7423350882626198E-3</v>
      </c>
      <c r="J597" s="24">
        <f>Table2[[#This Row],[dem_votes]]/Table2[[#This Row],[dem_gop_total]]</f>
        <v>0.4961288324558687</v>
      </c>
      <c r="K597" s="24">
        <f>Table2[[#This Row],[gop_votes]]/Table2[[#This Row],[dem_gop_total]]</f>
        <v>0.5038711675441313</v>
      </c>
      <c r="L597" s="3">
        <v>-89.289665999999997</v>
      </c>
      <c r="M597" s="3">
        <v>37.149251</v>
      </c>
      <c r="N597" s="3">
        <v>-89.175151019607966</v>
      </c>
      <c r="O597" s="3">
        <v>39.843692941176442</v>
      </c>
      <c r="P597" s="3">
        <f>VLOOKUP(Table2[[#This Row],[State]],State!A:G,7,FALSE)</f>
        <v>20</v>
      </c>
      <c r="Q597" s="3" t="str">
        <f>VLOOKUP(Table2[[#This Row],[State]],State!A:F,6,FALSE)</f>
        <v>Democratic</v>
      </c>
    </row>
    <row r="598" spans="1:17" ht="17" thickTop="1" thickBot="1" x14ac:dyDescent="0.25">
      <c r="A598" s="8" t="s">
        <v>330</v>
      </c>
      <c r="B598" s="19">
        <v>17005</v>
      </c>
      <c r="C598" s="20" t="s">
        <v>875</v>
      </c>
      <c r="D598" s="13">
        <v>2827</v>
      </c>
      <c r="E598" s="13">
        <v>4927</v>
      </c>
      <c r="F598" s="6">
        <v>2024</v>
      </c>
      <c r="G598" s="18">
        <f>preds!$D598+preds!$E598</f>
        <v>7754</v>
      </c>
      <c r="H598" s="12">
        <f>ABS(preds!$D598-preds!$E598)</f>
        <v>2100</v>
      </c>
      <c r="I598" s="24">
        <f>Table2[[#This Row],[margin]]/Table2[[#This Row],[dem_gop_total]]</f>
        <v>0.27082795976270313</v>
      </c>
      <c r="J598" s="24">
        <f>Table2[[#This Row],[dem_votes]]/Table2[[#This Row],[dem_gop_total]]</f>
        <v>0.36458602011864844</v>
      </c>
      <c r="K598" s="24">
        <f>Table2[[#This Row],[gop_votes]]/Table2[[#This Row],[dem_gop_total]]</f>
        <v>0.63541397988135151</v>
      </c>
      <c r="L598" s="3">
        <v>-89.432818999999995</v>
      </c>
      <c r="M598" s="3">
        <v>38.884622</v>
      </c>
      <c r="N598" s="3">
        <v>-89.175151019607966</v>
      </c>
      <c r="O598" s="3">
        <v>39.843692941176442</v>
      </c>
      <c r="P598" s="3">
        <f>VLOOKUP(Table2[[#This Row],[State]],State!A:G,7,FALSE)</f>
        <v>20</v>
      </c>
      <c r="Q598" s="3" t="str">
        <f>VLOOKUP(Table2[[#This Row],[State]],State!A:F,6,FALSE)</f>
        <v>Democratic</v>
      </c>
    </row>
    <row r="599" spans="1:17" ht="17" thickTop="1" thickBot="1" x14ac:dyDescent="0.25">
      <c r="A599" s="7" t="s">
        <v>330</v>
      </c>
      <c r="B599" s="21">
        <v>17007</v>
      </c>
      <c r="C599" s="22" t="s">
        <v>505</v>
      </c>
      <c r="D599" s="12">
        <v>10315</v>
      </c>
      <c r="E599" s="12">
        <v>14028</v>
      </c>
      <c r="F599" s="6">
        <v>2024</v>
      </c>
      <c r="G599" s="18">
        <f>preds!$D599+preds!$E599</f>
        <v>24343</v>
      </c>
      <c r="H599" s="12">
        <f>ABS(preds!$D599-preds!$E599)</f>
        <v>3713</v>
      </c>
      <c r="I599" s="24">
        <f>Table2[[#This Row],[margin]]/Table2[[#This Row],[dem_gop_total]]</f>
        <v>0.15252844760300702</v>
      </c>
      <c r="J599" s="24">
        <f>Table2[[#This Row],[dem_votes]]/Table2[[#This Row],[dem_gop_total]]</f>
        <v>0.42373577619849651</v>
      </c>
      <c r="K599" s="24">
        <f>Table2[[#This Row],[gop_votes]]/Table2[[#This Row],[dem_gop_total]]</f>
        <v>0.57626422380150355</v>
      </c>
      <c r="L599" s="3">
        <v>-88.851989000000003</v>
      </c>
      <c r="M599" s="3">
        <v>42.293981000000002</v>
      </c>
      <c r="N599" s="3">
        <v>-89.175151019607966</v>
      </c>
      <c r="O599" s="3">
        <v>39.843692941176442</v>
      </c>
      <c r="P599" s="3">
        <f>VLOOKUP(Table2[[#This Row],[State]],State!A:G,7,FALSE)</f>
        <v>20</v>
      </c>
      <c r="Q599" s="3" t="str">
        <f>VLOOKUP(Table2[[#This Row],[State]],State!A:F,6,FALSE)</f>
        <v>Democratic</v>
      </c>
    </row>
    <row r="600" spans="1:17" ht="17" thickTop="1" thickBot="1" x14ac:dyDescent="0.25">
      <c r="A600" s="8" t="s">
        <v>330</v>
      </c>
      <c r="B600" s="19">
        <v>17009</v>
      </c>
      <c r="C600" s="20" t="s">
        <v>876</v>
      </c>
      <c r="D600" s="13">
        <v>593</v>
      </c>
      <c r="E600" s="13">
        <v>1732</v>
      </c>
      <c r="F600" s="6">
        <v>2024</v>
      </c>
      <c r="G600" s="18">
        <f>preds!$D600+preds!$E600</f>
        <v>2325</v>
      </c>
      <c r="H600" s="12">
        <f>ABS(preds!$D600-preds!$E600)</f>
        <v>1139</v>
      </c>
      <c r="I600" s="24">
        <f>Table2[[#This Row],[margin]]/Table2[[#This Row],[dem_gop_total]]</f>
        <v>0.48989247311827955</v>
      </c>
      <c r="J600" s="24">
        <f>Table2[[#This Row],[dem_votes]]/Table2[[#This Row],[dem_gop_total]]</f>
        <v>0.25505376344086023</v>
      </c>
      <c r="K600" s="24">
        <f>Table2[[#This Row],[gop_votes]]/Table2[[#This Row],[dem_gop_total]]</f>
        <v>0.74494623655913983</v>
      </c>
      <c r="L600" s="3">
        <v>-90.746465999999998</v>
      </c>
      <c r="M600" s="3">
        <v>39.964815000000002</v>
      </c>
      <c r="N600" s="3">
        <v>-89.175151019607966</v>
      </c>
      <c r="O600" s="3">
        <v>39.843692941176442</v>
      </c>
      <c r="P600" s="3">
        <f>VLOOKUP(Table2[[#This Row],[State]],State!A:G,7,FALSE)</f>
        <v>20</v>
      </c>
      <c r="Q600" s="3" t="str">
        <f>VLOOKUP(Table2[[#This Row],[State]],State!A:F,6,FALSE)</f>
        <v>Democratic</v>
      </c>
    </row>
    <row r="601" spans="1:17" ht="17" thickTop="1" thickBot="1" x14ac:dyDescent="0.25">
      <c r="A601" s="7" t="s">
        <v>330</v>
      </c>
      <c r="B601" s="21">
        <v>17011</v>
      </c>
      <c r="C601" s="22" t="s">
        <v>877</v>
      </c>
      <c r="D601" s="12">
        <v>7287</v>
      </c>
      <c r="E601" s="12">
        <v>11142</v>
      </c>
      <c r="F601" s="6">
        <v>2024</v>
      </c>
      <c r="G601" s="18">
        <f>preds!$D601+preds!$E601</f>
        <v>18429</v>
      </c>
      <c r="H601" s="12">
        <f>ABS(preds!$D601-preds!$E601)</f>
        <v>3855</v>
      </c>
      <c r="I601" s="24">
        <f>Table2[[#This Row],[margin]]/Table2[[#This Row],[dem_gop_total]]</f>
        <v>0.20918118183298062</v>
      </c>
      <c r="J601" s="24">
        <f>Table2[[#This Row],[dem_votes]]/Table2[[#This Row],[dem_gop_total]]</f>
        <v>0.39540940908350969</v>
      </c>
      <c r="K601" s="24">
        <f>Table2[[#This Row],[gop_votes]]/Table2[[#This Row],[dem_gop_total]]</f>
        <v>0.60459059091649037</v>
      </c>
      <c r="L601" s="3">
        <v>-89.423779999999994</v>
      </c>
      <c r="M601" s="3">
        <v>41.382964000000001</v>
      </c>
      <c r="N601" s="3">
        <v>-89.175151019607966</v>
      </c>
      <c r="O601" s="3">
        <v>39.843692941176442</v>
      </c>
      <c r="P601" s="3">
        <f>VLOOKUP(Table2[[#This Row],[State]],State!A:G,7,FALSE)</f>
        <v>20</v>
      </c>
      <c r="Q601" s="3" t="str">
        <f>VLOOKUP(Table2[[#This Row],[State]],State!A:F,6,FALSE)</f>
        <v>Democratic</v>
      </c>
    </row>
    <row r="602" spans="1:17" ht="17" thickTop="1" thickBot="1" x14ac:dyDescent="0.25">
      <c r="A602" s="8" t="s">
        <v>330</v>
      </c>
      <c r="B602" s="19">
        <v>17013</v>
      </c>
      <c r="C602" s="20" t="s">
        <v>397</v>
      </c>
      <c r="D602" s="13">
        <v>864</v>
      </c>
      <c r="E602" s="13">
        <v>1920</v>
      </c>
      <c r="F602" s="6">
        <v>2024</v>
      </c>
      <c r="G602" s="18">
        <f>preds!$D602+preds!$E602</f>
        <v>2784</v>
      </c>
      <c r="H602" s="12">
        <f>ABS(preds!$D602-preds!$E602)</f>
        <v>1056</v>
      </c>
      <c r="I602" s="24">
        <f>Table2[[#This Row],[margin]]/Table2[[#This Row],[dem_gop_total]]</f>
        <v>0.37931034482758619</v>
      </c>
      <c r="J602" s="24">
        <f>Table2[[#This Row],[dem_votes]]/Table2[[#This Row],[dem_gop_total]]</f>
        <v>0.31034482758620691</v>
      </c>
      <c r="K602" s="24">
        <f>Table2[[#This Row],[gop_votes]]/Table2[[#This Row],[dem_gop_total]]</f>
        <v>0.68965517241379315</v>
      </c>
      <c r="L602" s="3">
        <v>-90.638009999999994</v>
      </c>
      <c r="M602" s="3">
        <v>39.123530000000002</v>
      </c>
      <c r="N602" s="3">
        <v>-89.175151019607966</v>
      </c>
      <c r="O602" s="3">
        <v>39.843692941176442</v>
      </c>
      <c r="P602" s="3">
        <f>VLOOKUP(Table2[[#This Row],[State]],State!A:G,7,FALSE)</f>
        <v>20</v>
      </c>
      <c r="Q602" s="3" t="str">
        <f>VLOOKUP(Table2[[#This Row],[State]],State!A:F,6,FALSE)</f>
        <v>Democratic</v>
      </c>
    </row>
    <row r="603" spans="1:17" ht="17" thickTop="1" thickBot="1" x14ac:dyDescent="0.25">
      <c r="A603" s="7" t="s">
        <v>330</v>
      </c>
      <c r="B603" s="21">
        <v>17015</v>
      </c>
      <c r="C603" s="22" t="s">
        <v>507</v>
      </c>
      <c r="D603" s="12">
        <v>3238</v>
      </c>
      <c r="E603" s="12">
        <v>5281</v>
      </c>
      <c r="F603" s="6">
        <v>2024</v>
      </c>
      <c r="G603" s="18">
        <f>preds!$D603+preds!$E603</f>
        <v>8519</v>
      </c>
      <c r="H603" s="12">
        <f>ABS(preds!$D603-preds!$E603)</f>
        <v>2043</v>
      </c>
      <c r="I603" s="24">
        <f>Table2[[#This Row],[margin]]/Table2[[#This Row],[dem_gop_total]]</f>
        <v>0.23981687991548303</v>
      </c>
      <c r="J603" s="24">
        <f>Table2[[#This Row],[dem_votes]]/Table2[[#This Row],[dem_gop_total]]</f>
        <v>0.38009156004225847</v>
      </c>
      <c r="K603" s="24">
        <f>Table2[[#This Row],[gop_votes]]/Table2[[#This Row],[dem_gop_total]]</f>
        <v>0.61990843995774148</v>
      </c>
      <c r="L603" s="3">
        <v>-89.963255000000004</v>
      </c>
      <c r="M603" s="3">
        <v>42.071878999999903</v>
      </c>
      <c r="N603" s="3">
        <v>-89.175151019607966</v>
      </c>
      <c r="O603" s="3">
        <v>39.843692941176442</v>
      </c>
      <c r="P603" s="3">
        <f>VLOOKUP(Table2[[#This Row],[State]],State!A:G,7,FALSE)</f>
        <v>20</v>
      </c>
      <c r="Q603" s="3" t="str">
        <f>VLOOKUP(Table2[[#This Row],[State]],State!A:F,6,FALSE)</f>
        <v>Democratic</v>
      </c>
    </row>
    <row r="604" spans="1:17" ht="17" thickTop="1" thickBot="1" x14ac:dyDescent="0.25">
      <c r="A604" s="8" t="s">
        <v>330</v>
      </c>
      <c r="B604" s="19">
        <v>17017</v>
      </c>
      <c r="C604" s="20" t="s">
        <v>878</v>
      </c>
      <c r="D604" s="13">
        <v>1853</v>
      </c>
      <c r="E604" s="13">
        <v>3414</v>
      </c>
      <c r="F604" s="6">
        <v>2024</v>
      </c>
      <c r="G604" s="18">
        <f>preds!$D604+preds!$E604</f>
        <v>5267</v>
      </c>
      <c r="H604" s="12">
        <f>ABS(preds!$D604-preds!$E604)</f>
        <v>1561</v>
      </c>
      <c r="I604" s="24">
        <f>Table2[[#This Row],[margin]]/Table2[[#This Row],[dem_gop_total]]</f>
        <v>0.29637364723751664</v>
      </c>
      <c r="J604" s="24">
        <f>Table2[[#This Row],[dem_votes]]/Table2[[#This Row],[dem_gop_total]]</f>
        <v>0.35181317638124171</v>
      </c>
      <c r="K604" s="24">
        <f>Table2[[#This Row],[gop_votes]]/Table2[[#This Row],[dem_gop_total]]</f>
        <v>0.64818682361875835</v>
      </c>
      <c r="L604" s="3">
        <v>-90.319209000000001</v>
      </c>
      <c r="M604" s="3">
        <v>39.979865999999902</v>
      </c>
      <c r="N604" s="3">
        <v>-89.175151019607966</v>
      </c>
      <c r="O604" s="3">
        <v>39.843692941176442</v>
      </c>
      <c r="P604" s="3">
        <f>VLOOKUP(Table2[[#This Row],[State]],State!A:G,7,FALSE)</f>
        <v>20</v>
      </c>
      <c r="Q604" s="3" t="str">
        <f>VLOOKUP(Table2[[#This Row],[State]],State!A:F,6,FALSE)</f>
        <v>Democratic</v>
      </c>
    </row>
    <row r="605" spans="1:17" ht="17" thickTop="1" thickBot="1" x14ac:dyDescent="0.25">
      <c r="A605" s="7" t="s">
        <v>330</v>
      </c>
      <c r="B605" s="21">
        <v>17019</v>
      </c>
      <c r="C605" s="22" t="s">
        <v>879</v>
      </c>
      <c r="D605" s="12">
        <v>53646</v>
      </c>
      <c r="E605" s="12">
        <v>34858</v>
      </c>
      <c r="F605" s="6">
        <v>2024</v>
      </c>
      <c r="G605" s="18">
        <f>preds!$D605+preds!$E605</f>
        <v>88504</v>
      </c>
      <c r="H605" s="12">
        <f>ABS(preds!$D605-preds!$E605)</f>
        <v>18788</v>
      </c>
      <c r="I605" s="24">
        <f>Table2[[#This Row],[margin]]/Table2[[#This Row],[dem_gop_total]]</f>
        <v>0.21228419054506012</v>
      </c>
      <c r="J605" s="24">
        <f>Table2[[#This Row],[dem_votes]]/Table2[[#This Row],[dem_gop_total]]</f>
        <v>0.60614209527253005</v>
      </c>
      <c r="K605" s="24">
        <f>Table2[[#This Row],[gop_votes]]/Table2[[#This Row],[dem_gop_total]]</f>
        <v>0.39385790472746995</v>
      </c>
      <c r="L605" s="3">
        <v>-88.233082999999993</v>
      </c>
      <c r="M605" s="3">
        <v>40.128073000000001</v>
      </c>
      <c r="N605" s="3">
        <v>-89.175151019607966</v>
      </c>
      <c r="O605" s="3">
        <v>39.843692941176442</v>
      </c>
      <c r="P605" s="3">
        <f>VLOOKUP(Table2[[#This Row],[State]],State!A:G,7,FALSE)</f>
        <v>20</v>
      </c>
      <c r="Q605" s="3" t="str">
        <f>VLOOKUP(Table2[[#This Row],[State]],State!A:F,6,FALSE)</f>
        <v>Democratic</v>
      </c>
    </row>
    <row r="606" spans="1:17" ht="17" thickTop="1" thickBot="1" x14ac:dyDescent="0.25">
      <c r="A606" s="8" t="s">
        <v>330</v>
      </c>
      <c r="B606" s="19">
        <v>17021</v>
      </c>
      <c r="C606" s="20" t="s">
        <v>880</v>
      </c>
      <c r="D606" s="13">
        <v>4908</v>
      </c>
      <c r="E606" s="13">
        <v>9722</v>
      </c>
      <c r="F606" s="6">
        <v>2024</v>
      </c>
      <c r="G606" s="18">
        <f>preds!$D606+preds!$E606</f>
        <v>14630</v>
      </c>
      <c r="H606" s="12">
        <f>ABS(preds!$D606-preds!$E606)</f>
        <v>4814</v>
      </c>
      <c r="I606" s="24">
        <f>Table2[[#This Row],[margin]]/Table2[[#This Row],[dem_gop_total]]</f>
        <v>0.32904989747095009</v>
      </c>
      <c r="J606" s="24">
        <f>Table2[[#This Row],[dem_votes]]/Table2[[#This Row],[dem_gop_total]]</f>
        <v>0.33547505126452493</v>
      </c>
      <c r="K606" s="24">
        <f>Table2[[#This Row],[gop_votes]]/Table2[[#This Row],[dem_gop_total]]</f>
        <v>0.66452494873547507</v>
      </c>
      <c r="L606" s="3">
        <v>-89.254626999999999</v>
      </c>
      <c r="M606" s="3">
        <v>39.525297999999999</v>
      </c>
      <c r="N606" s="3">
        <v>-89.175151019607966</v>
      </c>
      <c r="O606" s="3">
        <v>39.843692941176442</v>
      </c>
      <c r="P606" s="3">
        <f>VLOOKUP(Table2[[#This Row],[State]],State!A:G,7,FALSE)</f>
        <v>20</v>
      </c>
      <c r="Q606" s="3" t="str">
        <f>VLOOKUP(Table2[[#This Row],[State]],State!A:F,6,FALSE)</f>
        <v>Democratic</v>
      </c>
    </row>
    <row r="607" spans="1:17" ht="17" thickTop="1" thickBot="1" x14ac:dyDescent="0.25">
      <c r="A607" s="7" t="s">
        <v>330</v>
      </c>
      <c r="B607" s="21">
        <v>17023</v>
      </c>
      <c r="C607" s="22" t="s">
        <v>509</v>
      </c>
      <c r="D607" s="12">
        <v>2782</v>
      </c>
      <c r="E607" s="12">
        <v>5515</v>
      </c>
      <c r="F607" s="6">
        <v>2024</v>
      </c>
      <c r="G607" s="18">
        <f>preds!$D607+preds!$E607</f>
        <v>8297</v>
      </c>
      <c r="H607" s="12">
        <f>ABS(preds!$D607-preds!$E607)</f>
        <v>2733</v>
      </c>
      <c r="I607" s="24">
        <f>Table2[[#This Row],[margin]]/Table2[[#This Row],[dem_gop_total]]</f>
        <v>0.3293961672893817</v>
      </c>
      <c r="J607" s="24">
        <f>Table2[[#This Row],[dem_votes]]/Table2[[#This Row],[dem_gop_total]]</f>
        <v>0.33530191635530915</v>
      </c>
      <c r="K607" s="24">
        <f>Table2[[#This Row],[gop_votes]]/Table2[[#This Row],[dem_gop_total]]</f>
        <v>0.66469808364469085</v>
      </c>
      <c r="L607" s="3">
        <v>-87.800246000000001</v>
      </c>
      <c r="M607" s="3">
        <v>39.351007000000003</v>
      </c>
      <c r="N607" s="3">
        <v>-89.175151019607966</v>
      </c>
      <c r="O607" s="3">
        <v>39.843692941176442</v>
      </c>
      <c r="P607" s="3">
        <f>VLOOKUP(Table2[[#This Row],[State]],State!A:G,7,FALSE)</f>
        <v>20</v>
      </c>
      <c r="Q607" s="3" t="str">
        <f>VLOOKUP(Table2[[#This Row],[State]],State!A:F,6,FALSE)</f>
        <v>Democratic</v>
      </c>
    </row>
    <row r="608" spans="1:17" ht="17" thickTop="1" thickBot="1" x14ac:dyDescent="0.25">
      <c r="A608" s="8" t="s">
        <v>330</v>
      </c>
      <c r="B608" s="19">
        <v>17025</v>
      </c>
      <c r="C608" s="20" t="s">
        <v>403</v>
      </c>
      <c r="D608" s="13">
        <v>1822</v>
      </c>
      <c r="E608" s="13">
        <v>5067</v>
      </c>
      <c r="F608" s="6">
        <v>2024</v>
      </c>
      <c r="G608" s="18">
        <f>preds!$D608+preds!$E608</f>
        <v>6889</v>
      </c>
      <c r="H608" s="12">
        <f>ABS(preds!$D608-preds!$E608)</f>
        <v>3245</v>
      </c>
      <c r="I608" s="24">
        <f>Table2[[#This Row],[margin]]/Table2[[#This Row],[dem_gop_total]]</f>
        <v>0.47104078966468282</v>
      </c>
      <c r="J608" s="24">
        <f>Table2[[#This Row],[dem_votes]]/Table2[[#This Row],[dem_gop_total]]</f>
        <v>0.26447960516765856</v>
      </c>
      <c r="K608" s="24">
        <f>Table2[[#This Row],[gop_votes]]/Table2[[#This Row],[dem_gop_total]]</f>
        <v>0.73552039483234144</v>
      </c>
      <c r="L608" s="3">
        <v>-88.490133999999998</v>
      </c>
      <c r="M608" s="3">
        <v>38.716132000000002</v>
      </c>
      <c r="N608" s="3">
        <v>-89.175151019607966</v>
      </c>
      <c r="O608" s="3">
        <v>39.843692941176442</v>
      </c>
      <c r="P608" s="3">
        <f>VLOOKUP(Table2[[#This Row],[State]],State!A:G,7,FALSE)</f>
        <v>20</v>
      </c>
      <c r="Q608" s="3" t="str">
        <f>VLOOKUP(Table2[[#This Row],[State]],State!A:F,6,FALSE)</f>
        <v>Democratic</v>
      </c>
    </row>
    <row r="609" spans="1:17" ht="17" thickTop="1" thickBot="1" x14ac:dyDescent="0.25">
      <c r="A609" s="7" t="s">
        <v>330</v>
      </c>
      <c r="B609" s="21">
        <v>17027</v>
      </c>
      <c r="C609" s="22" t="s">
        <v>881</v>
      </c>
      <c r="D609" s="12">
        <v>5328</v>
      </c>
      <c r="E609" s="12">
        <v>14577</v>
      </c>
      <c r="F609" s="6">
        <v>2024</v>
      </c>
      <c r="G609" s="18">
        <f>preds!$D609+preds!$E609</f>
        <v>19905</v>
      </c>
      <c r="H609" s="12">
        <f>ABS(preds!$D609-preds!$E609)</f>
        <v>9249</v>
      </c>
      <c r="I609" s="24">
        <f>Table2[[#This Row],[margin]]/Table2[[#This Row],[dem_gop_total]]</f>
        <v>0.46465712132629994</v>
      </c>
      <c r="J609" s="24">
        <f>Table2[[#This Row],[dem_votes]]/Table2[[#This Row],[dem_gop_total]]</f>
        <v>0.26767143933685006</v>
      </c>
      <c r="K609" s="24">
        <f>Table2[[#This Row],[gop_votes]]/Table2[[#This Row],[dem_gop_total]]</f>
        <v>0.73232856066315</v>
      </c>
      <c r="L609" s="3">
        <v>-89.472099</v>
      </c>
      <c r="M609" s="3">
        <v>38.587752999999999</v>
      </c>
      <c r="N609" s="3">
        <v>-89.175151019607966</v>
      </c>
      <c r="O609" s="3">
        <v>39.843692941176442</v>
      </c>
      <c r="P609" s="3">
        <f>VLOOKUP(Table2[[#This Row],[State]],State!A:G,7,FALSE)</f>
        <v>20</v>
      </c>
      <c r="Q609" s="3" t="str">
        <f>VLOOKUP(Table2[[#This Row],[State]],State!A:F,6,FALSE)</f>
        <v>Democratic</v>
      </c>
    </row>
    <row r="610" spans="1:17" ht="17" thickTop="1" thickBot="1" x14ac:dyDescent="0.25">
      <c r="A610" s="8" t="s">
        <v>330</v>
      </c>
      <c r="B610" s="19">
        <v>17029</v>
      </c>
      <c r="C610" s="20" t="s">
        <v>882</v>
      </c>
      <c r="D610" s="13">
        <v>8392</v>
      </c>
      <c r="E610" s="13">
        <v>13053</v>
      </c>
      <c r="F610" s="6">
        <v>2024</v>
      </c>
      <c r="G610" s="18">
        <f>preds!$D610+preds!$E610</f>
        <v>21445</v>
      </c>
      <c r="H610" s="12">
        <f>ABS(preds!$D610-preds!$E610)</f>
        <v>4661</v>
      </c>
      <c r="I610" s="24">
        <f>Table2[[#This Row],[margin]]/Table2[[#This Row],[dem_gop_total]]</f>
        <v>0.21734670086267194</v>
      </c>
      <c r="J610" s="24">
        <f>Table2[[#This Row],[dem_votes]]/Table2[[#This Row],[dem_gop_total]]</f>
        <v>0.39132664956866403</v>
      </c>
      <c r="K610" s="24">
        <f>Table2[[#This Row],[gop_votes]]/Table2[[#This Row],[dem_gop_total]]</f>
        <v>0.60867335043133597</v>
      </c>
      <c r="L610" s="3">
        <v>-88.258277000000007</v>
      </c>
      <c r="M610" s="3">
        <v>39.487296999999998</v>
      </c>
      <c r="N610" s="3">
        <v>-89.175151019607966</v>
      </c>
      <c r="O610" s="3">
        <v>39.843692941176442</v>
      </c>
      <c r="P610" s="3">
        <f>VLOOKUP(Table2[[#This Row],[State]],State!A:G,7,FALSE)</f>
        <v>20</v>
      </c>
      <c r="Q610" s="3" t="str">
        <f>VLOOKUP(Table2[[#This Row],[State]],State!A:F,6,FALSE)</f>
        <v>Democratic</v>
      </c>
    </row>
    <row r="611" spans="1:17" ht="17" thickTop="1" thickBot="1" x14ac:dyDescent="0.25">
      <c r="A611" s="7" t="s">
        <v>330</v>
      </c>
      <c r="B611" s="21">
        <v>17031</v>
      </c>
      <c r="C611" s="22" t="s">
        <v>755</v>
      </c>
      <c r="D611" s="12">
        <v>1621167</v>
      </c>
      <c r="E611" s="12">
        <v>736362</v>
      </c>
      <c r="F611" s="6">
        <v>2024</v>
      </c>
      <c r="G611" s="18">
        <f>preds!$D611+preds!$E611</f>
        <v>2357529</v>
      </c>
      <c r="H611" s="12">
        <f>ABS(preds!$D611-preds!$E611)</f>
        <v>884805</v>
      </c>
      <c r="I611" s="24">
        <f>Table2[[#This Row],[margin]]/Table2[[#This Row],[dem_gop_total]]</f>
        <v>0.3753103355250349</v>
      </c>
      <c r="J611" s="24">
        <f>Table2[[#This Row],[dem_votes]]/Table2[[#This Row],[dem_gop_total]]</f>
        <v>0.68765516776251745</v>
      </c>
      <c r="K611" s="24">
        <f>Table2[[#This Row],[gop_votes]]/Table2[[#This Row],[dem_gop_total]]</f>
        <v>0.31234483223748255</v>
      </c>
      <c r="L611" s="3">
        <v>-87.757714000000007</v>
      </c>
      <c r="M611" s="3">
        <v>41.865937000000002</v>
      </c>
      <c r="N611" s="3">
        <v>-89.175151019607966</v>
      </c>
      <c r="O611" s="3">
        <v>39.843692941176442</v>
      </c>
      <c r="P611" s="3">
        <f>VLOOKUP(Table2[[#This Row],[State]],State!A:G,7,FALSE)</f>
        <v>20</v>
      </c>
      <c r="Q611" s="3" t="str">
        <f>VLOOKUP(Table2[[#This Row],[State]],State!A:F,6,FALSE)</f>
        <v>Democratic</v>
      </c>
    </row>
    <row r="612" spans="1:17" ht="17" thickTop="1" thickBot="1" x14ac:dyDescent="0.25">
      <c r="A612" s="8" t="s">
        <v>330</v>
      </c>
      <c r="B612" s="19">
        <v>17033</v>
      </c>
      <c r="C612" s="20" t="s">
        <v>514</v>
      </c>
      <c r="D612" s="13">
        <v>3078</v>
      </c>
      <c r="E612" s="13">
        <v>6484</v>
      </c>
      <c r="F612" s="6">
        <v>2024</v>
      </c>
      <c r="G612" s="18">
        <f>preds!$D612+preds!$E612</f>
        <v>9562</v>
      </c>
      <c r="H612" s="12">
        <f>ABS(preds!$D612-preds!$E612)</f>
        <v>3406</v>
      </c>
      <c r="I612" s="24">
        <f>Table2[[#This Row],[margin]]/Table2[[#This Row],[dem_gop_total]]</f>
        <v>0.356201631457854</v>
      </c>
      <c r="J612" s="24">
        <f>Table2[[#This Row],[dem_votes]]/Table2[[#This Row],[dem_gop_total]]</f>
        <v>0.321899184271073</v>
      </c>
      <c r="K612" s="24">
        <f>Table2[[#This Row],[gop_votes]]/Table2[[#This Row],[dem_gop_total]]</f>
        <v>0.678100815728927</v>
      </c>
      <c r="L612" s="3">
        <v>-87.748024000000001</v>
      </c>
      <c r="M612" s="3">
        <v>39.005690000000001</v>
      </c>
      <c r="N612" s="3">
        <v>-89.175151019607966</v>
      </c>
      <c r="O612" s="3">
        <v>39.843692941176442</v>
      </c>
      <c r="P612" s="3">
        <f>VLOOKUP(Table2[[#This Row],[State]],State!A:G,7,FALSE)</f>
        <v>20</v>
      </c>
      <c r="Q612" s="3" t="str">
        <f>VLOOKUP(Table2[[#This Row],[State]],State!A:F,6,FALSE)</f>
        <v>Democratic</v>
      </c>
    </row>
    <row r="613" spans="1:17" ht="17" thickTop="1" thickBot="1" x14ac:dyDescent="0.25">
      <c r="A613" s="7" t="s">
        <v>330</v>
      </c>
      <c r="B613" s="21">
        <v>17035</v>
      </c>
      <c r="C613" s="22" t="s">
        <v>883</v>
      </c>
      <c r="D613" s="12">
        <v>1682</v>
      </c>
      <c r="E613" s="12">
        <v>4110</v>
      </c>
      <c r="F613" s="6">
        <v>2024</v>
      </c>
      <c r="G613" s="18">
        <f>preds!$D613+preds!$E613</f>
        <v>5792</v>
      </c>
      <c r="H613" s="12">
        <f>ABS(preds!$D613-preds!$E613)</f>
        <v>2428</v>
      </c>
      <c r="I613" s="24">
        <f>Table2[[#This Row],[margin]]/Table2[[#This Row],[dem_gop_total]]</f>
        <v>0.41919889502762431</v>
      </c>
      <c r="J613" s="24">
        <f>Table2[[#This Row],[dem_votes]]/Table2[[#This Row],[dem_gop_total]]</f>
        <v>0.29040055248618785</v>
      </c>
      <c r="K613" s="24">
        <f>Table2[[#This Row],[gop_votes]]/Table2[[#This Row],[dem_gop_total]]</f>
        <v>0.70959944751381221</v>
      </c>
      <c r="L613" s="3">
        <v>-88.280886999999893</v>
      </c>
      <c r="M613" s="3">
        <v>39.275964999999999</v>
      </c>
      <c r="N613" s="3">
        <v>-89.175151019607966</v>
      </c>
      <c r="O613" s="3">
        <v>39.843692941176442</v>
      </c>
      <c r="P613" s="3">
        <f>VLOOKUP(Table2[[#This Row],[State]],State!A:G,7,FALSE)</f>
        <v>20</v>
      </c>
      <c r="Q613" s="3" t="str">
        <f>VLOOKUP(Table2[[#This Row],[State]],State!A:F,6,FALSE)</f>
        <v>Democratic</v>
      </c>
    </row>
    <row r="614" spans="1:17" ht="17" thickTop="1" thickBot="1" x14ac:dyDescent="0.25">
      <c r="A614" s="8" t="s">
        <v>330</v>
      </c>
      <c r="B614" s="19">
        <v>17037</v>
      </c>
      <c r="C614" s="20" t="s">
        <v>414</v>
      </c>
      <c r="D614" s="13">
        <v>22963</v>
      </c>
      <c r="E614" s="13">
        <v>20822</v>
      </c>
      <c r="F614" s="6">
        <v>2024</v>
      </c>
      <c r="G614" s="18">
        <f>preds!$D614+preds!$E614</f>
        <v>43785</v>
      </c>
      <c r="H614" s="12">
        <f>ABS(preds!$D614-preds!$E614)</f>
        <v>2141</v>
      </c>
      <c r="I614" s="24">
        <f>Table2[[#This Row],[margin]]/Table2[[#This Row],[dem_gop_total]]</f>
        <v>4.889802443759278E-2</v>
      </c>
      <c r="J614" s="24">
        <f>Table2[[#This Row],[dem_votes]]/Table2[[#This Row],[dem_gop_total]]</f>
        <v>0.52444901221879636</v>
      </c>
      <c r="K614" s="24">
        <f>Table2[[#This Row],[gop_votes]]/Table2[[#This Row],[dem_gop_total]]</f>
        <v>0.47555098778120358</v>
      </c>
      <c r="L614" s="3">
        <v>-88.729460000000003</v>
      </c>
      <c r="M614" s="3">
        <v>41.927171999999999</v>
      </c>
      <c r="N614" s="3">
        <v>-89.175151019607966</v>
      </c>
      <c r="O614" s="3">
        <v>39.843692941176442</v>
      </c>
      <c r="P614" s="3">
        <f>VLOOKUP(Table2[[#This Row],[State]],State!A:G,7,FALSE)</f>
        <v>20</v>
      </c>
      <c r="Q614" s="3" t="str">
        <f>VLOOKUP(Table2[[#This Row],[State]],State!A:F,6,FALSE)</f>
        <v>Democratic</v>
      </c>
    </row>
    <row r="615" spans="1:17" ht="17" thickTop="1" thickBot="1" x14ac:dyDescent="0.25">
      <c r="A615" s="7" t="s">
        <v>330</v>
      </c>
      <c r="B615" s="21">
        <v>17039</v>
      </c>
      <c r="C615" s="22" t="s">
        <v>884</v>
      </c>
      <c r="D615" s="12">
        <v>2701</v>
      </c>
      <c r="E615" s="12">
        <v>5075</v>
      </c>
      <c r="F615" s="6">
        <v>2024</v>
      </c>
      <c r="G615" s="18">
        <f>preds!$D615+preds!$E615</f>
        <v>7776</v>
      </c>
      <c r="H615" s="12">
        <f>ABS(preds!$D615-preds!$E615)</f>
        <v>2374</v>
      </c>
      <c r="I615" s="24">
        <f>Table2[[#This Row],[margin]]/Table2[[#This Row],[dem_gop_total]]</f>
        <v>0.30529835390946503</v>
      </c>
      <c r="J615" s="24">
        <f>Table2[[#This Row],[dem_votes]]/Table2[[#This Row],[dem_gop_total]]</f>
        <v>0.34735082304526749</v>
      </c>
      <c r="K615" s="24">
        <f>Table2[[#This Row],[gop_votes]]/Table2[[#This Row],[dem_gop_total]]</f>
        <v>0.65264917695473246</v>
      </c>
      <c r="L615" s="3">
        <v>-88.908946</v>
      </c>
      <c r="M615" s="3">
        <v>40.171700999999999</v>
      </c>
      <c r="N615" s="3">
        <v>-89.175151019607966</v>
      </c>
      <c r="O615" s="3">
        <v>39.843692941176442</v>
      </c>
      <c r="P615" s="3">
        <f>VLOOKUP(Table2[[#This Row],[State]],State!A:G,7,FALSE)</f>
        <v>20</v>
      </c>
      <c r="Q615" s="3" t="str">
        <f>VLOOKUP(Table2[[#This Row],[State]],State!A:F,6,FALSE)</f>
        <v>Democratic</v>
      </c>
    </row>
    <row r="616" spans="1:17" ht="17" thickTop="1" thickBot="1" x14ac:dyDescent="0.25">
      <c r="A616" s="8" t="s">
        <v>330</v>
      </c>
      <c r="B616" s="19">
        <v>17041</v>
      </c>
      <c r="C616" s="20" t="s">
        <v>632</v>
      </c>
      <c r="D616" s="13">
        <v>2910</v>
      </c>
      <c r="E616" s="13">
        <v>6068</v>
      </c>
      <c r="F616" s="6">
        <v>2024</v>
      </c>
      <c r="G616" s="18">
        <f>preds!$D616+preds!$E616</f>
        <v>8978</v>
      </c>
      <c r="H616" s="12">
        <f>ABS(preds!$D616-preds!$E616)</f>
        <v>3158</v>
      </c>
      <c r="I616" s="24">
        <f>Table2[[#This Row],[margin]]/Table2[[#This Row],[dem_gop_total]]</f>
        <v>0.35174871909111161</v>
      </c>
      <c r="J616" s="24">
        <f>Table2[[#This Row],[dem_votes]]/Table2[[#This Row],[dem_gop_total]]</f>
        <v>0.3241256404544442</v>
      </c>
      <c r="K616" s="24">
        <f>Table2[[#This Row],[gop_votes]]/Table2[[#This Row],[dem_gop_total]]</f>
        <v>0.67587435954555586</v>
      </c>
      <c r="L616" s="3">
        <v>-88.279793999999995</v>
      </c>
      <c r="M616" s="3">
        <v>39.766826000000002</v>
      </c>
      <c r="N616" s="3">
        <v>-89.175151019607966</v>
      </c>
      <c r="O616" s="3">
        <v>39.843692941176442</v>
      </c>
      <c r="P616" s="3">
        <f>VLOOKUP(Table2[[#This Row],[State]],State!A:G,7,FALSE)</f>
        <v>20</v>
      </c>
      <c r="Q616" s="3" t="str">
        <f>VLOOKUP(Table2[[#This Row],[State]],State!A:F,6,FALSE)</f>
        <v>Democratic</v>
      </c>
    </row>
    <row r="617" spans="1:17" ht="17" thickTop="1" thickBot="1" x14ac:dyDescent="0.25">
      <c r="A617" s="7" t="s">
        <v>330</v>
      </c>
      <c r="B617" s="21">
        <v>17043</v>
      </c>
      <c r="C617" s="22" t="s">
        <v>885</v>
      </c>
      <c r="D617" s="12">
        <v>288458</v>
      </c>
      <c r="E617" s="12">
        <v>197519</v>
      </c>
      <c r="F617" s="6">
        <v>2024</v>
      </c>
      <c r="G617" s="18">
        <f>preds!$D617+preds!$E617</f>
        <v>485977</v>
      </c>
      <c r="H617" s="12">
        <f>ABS(preds!$D617-preds!$E617)</f>
        <v>90939</v>
      </c>
      <c r="I617" s="24">
        <f>Table2[[#This Row],[margin]]/Table2[[#This Row],[dem_gop_total]]</f>
        <v>0.18712613971443093</v>
      </c>
      <c r="J617" s="24">
        <f>Table2[[#This Row],[dem_votes]]/Table2[[#This Row],[dem_gop_total]]</f>
        <v>0.59356306985721552</v>
      </c>
      <c r="K617" s="24">
        <f>Table2[[#This Row],[gop_votes]]/Table2[[#This Row],[dem_gop_total]]</f>
        <v>0.40643693014278454</v>
      </c>
      <c r="L617" s="3">
        <v>-88.071617000000003</v>
      </c>
      <c r="M617" s="3">
        <v>41.849815</v>
      </c>
      <c r="N617" s="3">
        <v>-89.175151019607966</v>
      </c>
      <c r="O617" s="3">
        <v>39.843692941176442</v>
      </c>
      <c r="P617" s="3">
        <f>VLOOKUP(Table2[[#This Row],[State]],State!A:G,7,FALSE)</f>
        <v>20</v>
      </c>
      <c r="Q617" s="3" t="str">
        <f>VLOOKUP(Table2[[#This Row],[State]],State!A:F,6,FALSE)</f>
        <v>Democratic</v>
      </c>
    </row>
    <row r="618" spans="1:17" ht="17" thickTop="1" thickBot="1" x14ac:dyDescent="0.25">
      <c r="A618" s="8" t="s">
        <v>330</v>
      </c>
      <c r="B618" s="19">
        <v>17045</v>
      </c>
      <c r="C618" s="20" t="s">
        <v>886</v>
      </c>
      <c r="D618" s="13">
        <v>2352</v>
      </c>
      <c r="E618" s="13">
        <v>6167</v>
      </c>
      <c r="F618" s="6">
        <v>2024</v>
      </c>
      <c r="G618" s="18">
        <f>preds!$D618+preds!$E618</f>
        <v>8519</v>
      </c>
      <c r="H618" s="12">
        <f>ABS(preds!$D618-preds!$E618)</f>
        <v>3815</v>
      </c>
      <c r="I618" s="24">
        <f>Table2[[#This Row],[margin]]/Table2[[#This Row],[dem_gop_total]]</f>
        <v>0.44782251437962201</v>
      </c>
      <c r="J618" s="24">
        <f>Table2[[#This Row],[dem_votes]]/Table2[[#This Row],[dem_gop_total]]</f>
        <v>0.27608874281018897</v>
      </c>
      <c r="K618" s="24">
        <f>Table2[[#This Row],[gop_votes]]/Table2[[#This Row],[dem_gop_total]]</f>
        <v>0.72391125718981097</v>
      </c>
      <c r="L618" s="3">
        <v>-87.715369999999993</v>
      </c>
      <c r="M618" s="3">
        <v>39.635942</v>
      </c>
      <c r="N618" s="3">
        <v>-89.175151019607966</v>
      </c>
      <c r="O618" s="3">
        <v>39.843692941176442</v>
      </c>
      <c r="P618" s="3">
        <f>VLOOKUP(Table2[[#This Row],[State]],State!A:G,7,FALSE)</f>
        <v>20</v>
      </c>
      <c r="Q618" s="3" t="str">
        <f>VLOOKUP(Table2[[#This Row],[State]],State!A:F,6,FALSE)</f>
        <v>Democratic</v>
      </c>
    </row>
    <row r="619" spans="1:17" ht="17" thickTop="1" thickBot="1" x14ac:dyDescent="0.25">
      <c r="A619" s="7" t="s">
        <v>330</v>
      </c>
      <c r="B619" s="21">
        <v>17047</v>
      </c>
      <c r="C619" s="22" t="s">
        <v>887</v>
      </c>
      <c r="D619" s="12">
        <v>705</v>
      </c>
      <c r="E619" s="12">
        <v>2712</v>
      </c>
      <c r="F619" s="6">
        <v>2024</v>
      </c>
      <c r="G619" s="18">
        <f>preds!$D619+preds!$E619</f>
        <v>3417</v>
      </c>
      <c r="H619" s="12">
        <f>ABS(preds!$D619-preds!$E619)</f>
        <v>2007</v>
      </c>
      <c r="I619" s="24">
        <f>Table2[[#This Row],[margin]]/Table2[[#This Row],[dem_gop_total]]</f>
        <v>0.5873573309920983</v>
      </c>
      <c r="J619" s="24">
        <f>Table2[[#This Row],[dem_votes]]/Table2[[#This Row],[dem_gop_total]]</f>
        <v>0.20632133450395082</v>
      </c>
      <c r="K619" s="24">
        <f>Table2[[#This Row],[gop_votes]]/Table2[[#This Row],[dem_gop_total]]</f>
        <v>0.79367866549604915</v>
      </c>
      <c r="L619" s="3">
        <v>-88.040629999999993</v>
      </c>
      <c r="M619" s="3">
        <v>38.402493</v>
      </c>
      <c r="N619" s="3">
        <v>-89.175151019607966</v>
      </c>
      <c r="O619" s="3">
        <v>39.843692941176442</v>
      </c>
      <c r="P619" s="3">
        <f>VLOOKUP(Table2[[#This Row],[State]],State!A:G,7,FALSE)</f>
        <v>20</v>
      </c>
      <c r="Q619" s="3" t="str">
        <f>VLOOKUP(Table2[[#This Row],[State]],State!A:F,6,FALSE)</f>
        <v>Democratic</v>
      </c>
    </row>
    <row r="620" spans="1:17" ht="17" thickTop="1" thickBot="1" x14ac:dyDescent="0.25">
      <c r="A620" s="8" t="s">
        <v>330</v>
      </c>
      <c r="B620" s="19">
        <v>17049</v>
      </c>
      <c r="C620" s="20" t="s">
        <v>766</v>
      </c>
      <c r="D620" s="13">
        <v>4312</v>
      </c>
      <c r="E620" s="13">
        <v>14485</v>
      </c>
      <c r="F620" s="6">
        <v>2024</v>
      </c>
      <c r="G620" s="18">
        <f>preds!$D620+preds!$E620</f>
        <v>18797</v>
      </c>
      <c r="H620" s="12">
        <f>ABS(preds!$D620-preds!$E620)</f>
        <v>10173</v>
      </c>
      <c r="I620" s="24">
        <f>Table2[[#This Row],[margin]]/Table2[[#This Row],[dem_gop_total]]</f>
        <v>0.54120338351864661</v>
      </c>
      <c r="J620" s="24">
        <f>Table2[[#This Row],[dem_votes]]/Table2[[#This Row],[dem_gop_total]]</f>
        <v>0.2293983082406767</v>
      </c>
      <c r="K620" s="24">
        <f>Table2[[#This Row],[gop_votes]]/Table2[[#This Row],[dem_gop_total]]</f>
        <v>0.77060169175932325</v>
      </c>
      <c r="L620" s="3">
        <v>-88.576032999999995</v>
      </c>
      <c r="M620" s="3">
        <v>39.094722999999902</v>
      </c>
      <c r="N620" s="3">
        <v>-89.175151019607966</v>
      </c>
      <c r="O620" s="3">
        <v>39.843692941176442</v>
      </c>
      <c r="P620" s="3">
        <f>VLOOKUP(Table2[[#This Row],[State]],State!A:G,7,FALSE)</f>
        <v>20</v>
      </c>
      <c r="Q620" s="3" t="str">
        <f>VLOOKUP(Table2[[#This Row],[State]],State!A:F,6,FALSE)</f>
        <v>Democratic</v>
      </c>
    </row>
    <row r="621" spans="1:17" ht="17" thickTop="1" thickBot="1" x14ac:dyDescent="0.25">
      <c r="A621" s="7" t="s">
        <v>330</v>
      </c>
      <c r="B621" s="21">
        <v>17051</v>
      </c>
      <c r="C621" s="22" t="s">
        <v>418</v>
      </c>
      <c r="D621" s="12">
        <v>2401</v>
      </c>
      <c r="E621" s="12">
        <v>6767</v>
      </c>
      <c r="F621" s="6">
        <v>2024</v>
      </c>
      <c r="G621" s="18">
        <f>preds!$D621+preds!$E621</f>
        <v>9168</v>
      </c>
      <c r="H621" s="12">
        <f>ABS(preds!$D621-preds!$E621)</f>
        <v>4366</v>
      </c>
      <c r="I621" s="24">
        <f>Table2[[#This Row],[margin]]/Table2[[#This Row],[dem_gop_total]]</f>
        <v>0.47622164048865617</v>
      </c>
      <c r="J621" s="24">
        <f>Table2[[#This Row],[dem_votes]]/Table2[[#This Row],[dem_gop_total]]</f>
        <v>0.26188917975567189</v>
      </c>
      <c r="K621" s="24">
        <f>Table2[[#This Row],[gop_votes]]/Table2[[#This Row],[dem_gop_total]]</f>
        <v>0.73811082024432806</v>
      </c>
      <c r="L621" s="3">
        <v>-89.033294999999995</v>
      </c>
      <c r="M621" s="3">
        <v>38.997828999999903</v>
      </c>
      <c r="N621" s="3">
        <v>-89.175151019607966</v>
      </c>
      <c r="O621" s="3">
        <v>39.843692941176442</v>
      </c>
      <c r="P621" s="3">
        <f>VLOOKUP(Table2[[#This Row],[State]],State!A:G,7,FALSE)</f>
        <v>20</v>
      </c>
      <c r="Q621" s="3" t="str">
        <f>VLOOKUP(Table2[[#This Row],[State]],State!A:F,6,FALSE)</f>
        <v>Democratic</v>
      </c>
    </row>
    <row r="622" spans="1:17" ht="17" thickTop="1" thickBot="1" x14ac:dyDescent="0.25">
      <c r="A622" s="8" t="s">
        <v>330</v>
      </c>
      <c r="B622" s="19">
        <v>17053</v>
      </c>
      <c r="C622" s="20" t="s">
        <v>888</v>
      </c>
      <c r="D622" s="13">
        <v>2017</v>
      </c>
      <c r="E622" s="13">
        <v>5166</v>
      </c>
      <c r="F622" s="6">
        <v>2024</v>
      </c>
      <c r="G622" s="18">
        <f>preds!$D622+preds!$E622</f>
        <v>7183</v>
      </c>
      <c r="H622" s="12">
        <f>ABS(preds!$D622-preds!$E622)</f>
        <v>3149</v>
      </c>
      <c r="I622" s="24">
        <f>Table2[[#This Row],[margin]]/Table2[[#This Row],[dem_gop_total]]</f>
        <v>0.43839621328135875</v>
      </c>
      <c r="J622" s="24">
        <f>Table2[[#This Row],[dem_votes]]/Table2[[#This Row],[dem_gop_total]]</f>
        <v>0.2808018933593206</v>
      </c>
      <c r="K622" s="24">
        <f>Table2[[#This Row],[gop_votes]]/Table2[[#This Row],[dem_gop_total]]</f>
        <v>0.7191981066406794</v>
      </c>
      <c r="L622" s="3">
        <v>-88.217453000000006</v>
      </c>
      <c r="M622" s="3">
        <v>40.527421999999902</v>
      </c>
      <c r="N622" s="3">
        <v>-89.175151019607966</v>
      </c>
      <c r="O622" s="3">
        <v>39.843692941176442</v>
      </c>
      <c r="P622" s="3">
        <f>VLOOKUP(Table2[[#This Row],[State]],State!A:G,7,FALSE)</f>
        <v>20</v>
      </c>
      <c r="Q622" s="3" t="str">
        <f>VLOOKUP(Table2[[#This Row],[State]],State!A:F,6,FALSE)</f>
        <v>Democratic</v>
      </c>
    </row>
    <row r="623" spans="1:17" ht="17" thickTop="1" thickBot="1" x14ac:dyDescent="0.25">
      <c r="A623" s="7" t="s">
        <v>330</v>
      </c>
      <c r="B623" s="21">
        <v>17055</v>
      </c>
      <c r="C623" s="22" t="s">
        <v>419</v>
      </c>
      <c r="D623" s="12">
        <v>6087</v>
      </c>
      <c r="E623" s="12">
        <v>11658</v>
      </c>
      <c r="F623" s="6">
        <v>2024</v>
      </c>
      <c r="G623" s="18">
        <f>preds!$D623+preds!$E623</f>
        <v>17745</v>
      </c>
      <c r="H623" s="12">
        <f>ABS(preds!$D623-preds!$E623)</f>
        <v>5571</v>
      </c>
      <c r="I623" s="24">
        <f>Table2[[#This Row],[margin]]/Table2[[#This Row],[dem_gop_total]]</f>
        <v>0.31394759087066781</v>
      </c>
      <c r="J623" s="24">
        <f>Table2[[#This Row],[dem_votes]]/Table2[[#This Row],[dem_gop_total]]</f>
        <v>0.34302620456466609</v>
      </c>
      <c r="K623" s="24">
        <f>Table2[[#This Row],[gop_votes]]/Table2[[#This Row],[dem_gop_total]]</f>
        <v>0.65697379543533385</v>
      </c>
      <c r="L623" s="3">
        <v>-88.953316000000001</v>
      </c>
      <c r="M623" s="3">
        <v>37.962134999999897</v>
      </c>
      <c r="N623" s="3">
        <v>-89.175151019607966</v>
      </c>
      <c r="O623" s="3">
        <v>39.843692941176442</v>
      </c>
      <c r="P623" s="3">
        <f>VLOOKUP(Table2[[#This Row],[State]],State!A:G,7,FALSE)</f>
        <v>20</v>
      </c>
      <c r="Q623" s="3" t="str">
        <f>VLOOKUP(Table2[[#This Row],[State]],State!A:F,6,FALSE)</f>
        <v>Democratic</v>
      </c>
    </row>
    <row r="624" spans="1:17" ht="17" thickTop="1" thickBot="1" x14ac:dyDescent="0.25">
      <c r="A624" s="8" t="s">
        <v>330</v>
      </c>
      <c r="B624" s="19">
        <v>17057</v>
      </c>
      <c r="C624" s="20" t="s">
        <v>520</v>
      </c>
      <c r="D624" s="13">
        <v>8311</v>
      </c>
      <c r="E624" s="13">
        <v>9467</v>
      </c>
      <c r="F624" s="6">
        <v>2024</v>
      </c>
      <c r="G624" s="18">
        <f>preds!$D624+preds!$E624</f>
        <v>17778</v>
      </c>
      <c r="H624" s="12">
        <f>ABS(preds!$D624-preds!$E624)</f>
        <v>1156</v>
      </c>
      <c r="I624" s="24">
        <f>Table2[[#This Row],[margin]]/Table2[[#This Row],[dem_gop_total]]</f>
        <v>6.5024187197660024E-2</v>
      </c>
      <c r="J624" s="24">
        <f>Table2[[#This Row],[dem_votes]]/Table2[[#This Row],[dem_gop_total]]</f>
        <v>0.46748790640116999</v>
      </c>
      <c r="K624" s="24">
        <f>Table2[[#This Row],[gop_votes]]/Table2[[#This Row],[dem_gop_total]]</f>
        <v>0.53251209359883001</v>
      </c>
      <c r="L624" s="3">
        <v>-90.119356999999994</v>
      </c>
      <c r="M624" s="3">
        <v>40.521963</v>
      </c>
      <c r="N624" s="3">
        <v>-89.175151019607966</v>
      </c>
      <c r="O624" s="3">
        <v>39.843692941176442</v>
      </c>
      <c r="P624" s="3">
        <f>VLOOKUP(Table2[[#This Row],[State]],State!A:G,7,FALSE)</f>
        <v>20</v>
      </c>
      <c r="Q624" s="3" t="str">
        <f>VLOOKUP(Table2[[#This Row],[State]],State!A:F,6,FALSE)</f>
        <v>Democratic</v>
      </c>
    </row>
    <row r="625" spans="1:17" ht="17" thickTop="1" thickBot="1" x14ac:dyDescent="0.25">
      <c r="A625" s="7" t="s">
        <v>330</v>
      </c>
      <c r="B625" s="21">
        <v>17059</v>
      </c>
      <c r="C625" s="22" t="s">
        <v>889</v>
      </c>
      <c r="D625" s="12">
        <v>852</v>
      </c>
      <c r="E625" s="12">
        <v>1779</v>
      </c>
      <c r="F625" s="6">
        <v>2024</v>
      </c>
      <c r="G625" s="18">
        <f>preds!$D625+preds!$E625</f>
        <v>2631</v>
      </c>
      <c r="H625" s="12">
        <f>ABS(preds!$D625-preds!$E625)</f>
        <v>927</v>
      </c>
      <c r="I625" s="24">
        <f>Table2[[#This Row],[margin]]/Table2[[#This Row],[dem_gop_total]]</f>
        <v>0.3523375142531357</v>
      </c>
      <c r="J625" s="24">
        <f>Table2[[#This Row],[dem_votes]]/Table2[[#This Row],[dem_gop_total]]</f>
        <v>0.32383124287343218</v>
      </c>
      <c r="K625" s="24">
        <f>Table2[[#This Row],[gop_votes]]/Table2[[#This Row],[dem_gop_total]]</f>
        <v>0.67616875712656788</v>
      </c>
      <c r="L625" s="3">
        <v>-88.238562999999999</v>
      </c>
      <c r="M625" s="3">
        <v>37.770001000000001</v>
      </c>
      <c r="N625" s="3">
        <v>-89.175151019607966</v>
      </c>
      <c r="O625" s="3">
        <v>39.843692941176442</v>
      </c>
      <c r="P625" s="3">
        <f>VLOOKUP(Table2[[#This Row],[State]],State!A:G,7,FALSE)</f>
        <v>20</v>
      </c>
      <c r="Q625" s="3" t="str">
        <f>VLOOKUP(Table2[[#This Row],[State]],State!A:F,6,FALSE)</f>
        <v>Democratic</v>
      </c>
    </row>
    <row r="626" spans="1:17" ht="17" thickTop="1" thickBot="1" x14ac:dyDescent="0.25">
      <c r="A626" s="8" t="s">
        <v>330</v>
      </c>
      <c r="B626" s="19">
        <v>17061</v>
      </c>
      <c r="C626" s="20" t="s">
        <v>421</v>
      </c>
      <c r="D626" s="13">
        <v>1687</v>
      </c>
      <c r="E626" s="13">
        <v>4510</v>
      </c>
      <c r="F626" s="6">
        <v>2024</v>
      </c>
      <c r="G626" s="18">
        <f>preds!$D626+preds!$E626</f>
        <v>6197</v>
      </c>
      <c r="H626" s="12">
        <f>ABS(preds!$D626-preds!$E626)</f>
        <v>2823</v>
      </c>
      <c r="I626" s="24">
        <f>Table2[[#This Row],[margin]]/Table2[[#This Row],[dem_gop_total]]</f>
        <v>0.45554300467968373</v>
      </c>
      <c r="J626" s="24">
        <f>Table2[[#This Row],[dem_votes]]/Table2[[#This Row],[dem_gop_total]]</f>
        <v>0.27222849766015816</v>
      </c>
      <c r="K626" s="24">
        <f>Table2[[#This Row],[gop_votes]]/Table2[[#This Row],[dem_gop_total]]</f>
        <v>0.72777150233984189</v>
      </c>
      <c r="L626" s="3">
        <v>-90.373464999999996</v>
      </c>
      <c r="M626" s="3">
        <v>39.372239999999998</v>
      </c>
      <c r="N626" s="3">
        <v>-89.175151019607966</v>
      </c>
      <c r="O626" s="3">
        <v>39.843692941176442</v>
      </c>
      <c r="P626" s="3">
        <f>VLOOKUP(Table2[[#This Row],[State]],State!A:G,7,FALSE)</f>
        <v>20</v>
      </c>
      <c r="Q626" s="3" t="str">
        <f>VLOOKUP(Table2[[#This Row],[State]],State!A:F,6,FALSE)</f>
        <v>Democratic</v>
      </c>
    </row>
    <row r="627" spans="1:17" ht="17" thickTop="1" thickBot="1" x14ac:dyDescent="0.25">
      <c r="A627" s="7" t="s">
        <v>330</v>
      </c>
      <c r="B627" s="21">
        <v>17063</v>
      </c>
      <c r="C627" s="22" t="s">
        <v>890</v>
      </c>
      <c r="D627" s="12">
        <v>8962</v>
      </c>
      <c r="E627" s="12">
        <v>16893</v>
      </c>
      <c r="F627" s="6">
        <v>2024</v>
      </c>
      <c r="G627" s="18">
        <f>preds!$D627+preds!$E627</f>
        <v>25855</v>
      </c>
      <c r="H627" s="12">
        <f>ABS(preds!$D627-preds!$E627)</f>
        <v>7931</v>
      </c>
      <c r="I627" s="24">
        <f>Table2[[#This Row],[margin]]/Table2[[#This Row],[dem_gop_total]]</f>
        <v>0.30674917810868302</v>
      </c>
      <c r="J627" s="24">
        <f>Table2[[#This Row],[dem_votes]]/Table2[[#This Row],[dem_gop_total]]</f>
        <v>0.34662541094565846</v>
      </c>
      <c r="K627" s="24">
        <f>Table2[[#This Row],[gop_votes]]/Table2[[#This Row],[dem_gop_total]]</f>
        <v>0.65337458905434154</v>
      </c>
      <c r="L627" s="3">
        <v>-88.347436999999999</v>
      </c>
      <c r="M627" s="3">
        <v>41.345273999999897</v>
      </c>
      <c r="N627" s="3">
        <v>-89.175151019607966</v>
      </c>
      <c r="O627" s="3">
        <v>39.843692941176442</v>
      </c>
      <c r="P627" s="3">
        <f>VLOOKUP(Table2[[#This Row],[State]],State!A:G,7,FALSE)</f>
        <v>20</v>
      </c>
      <c r="Q627" s="3" t="str">
        <f>VLOOKUP(Table2[[#This Row],[State]],State!A:F,6,FALSE)</f>
        <v>Democratic</v>
      </c>
    </row>
    <row r="628" spans="1:17" ht="17" thickTop="1" thickBot="1" x14ac:dyDescent="0.25">
      <c r="A628" s="8" t="s">
        <v>330</v>
      </c>
      <c r="B628" s="19">
        <v>17065</v>
      </c>
      <c r="C628" s="20" t="s">
        <v>697</v>
      </c>
      <c r="D628" s="13">
        <v>1090</v>
      </c>
      <c r="E628" s="13">
        <v>2984</v>
      </c>
      <c r="F628" s="6">
        <v>2024</v>
      </c>
      <c r="G628" s="18">
        <f>preds!$D628+preds!$E628</f>
        <v>4074</v>
      </c>
      <c r="H628" s="12">
        <f>ABS(preds!$D628-preds!$E628)</f>
        <v>1894</v>
      </c>
      <c r="I628" s="24">
        <f>Table2[[#This Row],[margin]]/Table2[[#This Row],[dem_gop_total]]</f>
        <v>0.46489936180657832</v>
      </c>
      <c r="J628" s="24">
        <f>Table2[[#This Row],[dem_votes]]/Table2[[#This Row],[dem_gop_total]]</f>
        <v>0.26755031909671084</v>
      </c>
      <c r="K628" s="24">
        <f>Table2[[#This Row],[gop_votes]]/Table2[[#This Row],[dem_gop_total]]</f>
        <v>0.7324496809032891</v>
      </c>
      <c r="L628" s="3">
        <v>-88.557746999999907</v>
      </c>
      <c r="M628" s="3">
        <v>38.092156000000003</v>
      </c>
      <c r="N628" s="3">
        <v>-89.175151019607966</v>
      </c>
      <c r="O628" s="3">
        <v>39.843692941176442</v>
      </c>
      <c r="P628" s="3">
        <f>VLOOKUP(Table2[[#This Row],[State]],State!A:G,7,FALSE)</f>
        <v>20</v>
      </c>
      <c r="Q628" s="3" t="str">
        <f>VLOOKUP(Table2[[#This Row],[State]],State!A:F,6,FALSE)</f>
        <v>Democratic</v>
      </c>
    </row>
    <row r="629" spans="1:17" ht="17" thickTop="1" thickBot="1" x14ac:dyDescent="0.25">
      <c r="A629" s="7" t="s">
        <v>330</v>
      </c>
      <c r="B629" s="21">
        <v>17067</v>
      </c>
      <c r="C629" s="22" t="s">
        <v>780</v>
      </c>
      <c r="D629" s="12">
        <v>3572</v>
      </c>
      <c r="E629" s="12">
        <v>6901</v>
      </c>
      <c r="F629" s="6">
        <v>2024</v>
      </c>
      <c r="G629" s="18">
        <f>preds!$D629+preds!$E629</f>
        <v>10473</v>
      </c>
      <c r="H629" s="12">
        <f>ABS(preds!$D629-preds!$E629)</f>
        <v>3329</v>
      </c>
      <c r="I629" s="24">
        <f>Table2[[#This Row],[margin]]/Table2[[#This Row],[dem_gop_total]]</f>
        <v>0.31786498615487446</v>
      </c>
      <c r="J629" s="24">
        <f>Table2[[#This Row],[dem_votes]]/Table2[[#This Row],[dem_gop_total]]</f>
        <v>0.34106750692256277</v>
      </c>
      <c r="K629" s="24">
        <f>Table2[[#This Row],[gop_votes]]/Table2[[#This Row],[dem_gop_total]]</f>
        <v>0.65893249307743718</v>
      </c>
      <c r="L629" s="3">
        <v>-91.203132999999994</v>
      </c>
      <c r="M629" s="3">
        <v>40.425725</v>
      </c>
      <c r="N629" s="3">
        <v>-89.175151019607966</v>
      </c>
      <c r="O629" s="3">
        <v>39.843692941176442</v>
      </c>
      <c r="P629" s="3">
        <f>VLOOKUP(Table2[[#This Row],[State]],State!A:G,7,FALSE)</f>
        <v>20</v>
      </c>
      <c r="Q629" s="3" t="str">
        <f>VLOOKUP(Table2[[#This Row],[State]],State!A:F,6,FALSE)</f>
        <v>Democratic</v>
      </c>
    </row>
    <row r="630" spans="1:17" ht="17" thickTop="1" thickBot="1" x14ac:dyDescent="0.25">
      <c r="A630" s="8" t="s">
        <v>330</v>
      </c>
      <c r="B630" s="19">
        <v>17069</v>
      </c>
      <c r="C630" s="20" t="s">
        <v>891</v>
      </c>
      <c r="D630" s="13">
        <v>604</v>
      </c>
      <c r="E630" s="13">
        <v>1594</v>
      </c>
      <c r="F630" s="6">
        <v>2024</v>
      </c>
      <c r="G630" s="18">
        <f>preds!$D630+preds!$E630</f>
        <v>2198</v>
      </c>
      <c r="H630" s="12">
        <f>ABS(preds!$D630-preds!$E630)</f>
        <v>990</v>
      </c>
      <c r="I630" s="24">
        <f>Table2[[#This Row],[margin]]/Table2[[#This Row],[dem_gop_total]]</f>
        <v>0.45040946314831665</v>
      </c>
      <c r="J630" s="24">
        <f>Table2[[#This Row],[dem_votes]]/Table2[[#This Row],[dem_gop_total]]</f>
        <v>0.27479526842584168</v>
      </c>
      <c r="K630" s="24">
        <f>Table2[[#This Row],[gop_votes]]/Table2[[#This Row],[dem_gop_total]]</f>
        <v>0.72520473157415832</v>
      </c>
      <c r="L630" s="3">
        <v>-88.290572999999995</v>
      </c>
      <c r="M630" s="3">
        <v>37.478453000000002</v>
      </c>
      <c r="N630" s="3">
        <v>-89.175151019607966</v>
      </c>
      <c r="O630" s="3">
        <v>39.843692941176442</v>
      </c>
      <c r="P630" s="3">
        <f>VLOOKUP(Table2[[#This Row],[State]],State!A:G,7,FALSE)</f>
        <v>20</v>
      </c>
      <c r="Q630" s="3" t="str">
        <f>VLOOKUP(Table2[[#This Row],[State]],State!A:F,6,FALSE)</f>
        <v>Democratic</v>
      </c>
    </row>
    <row r="631" spans="1:17" ht="17" thickTop="1" thickBot="1" x14ac:dyDescent="0.25">
      <c r="A631" s="7" t="s">
        <v>330</v>
      </c>
      <c r="B631" s="21">
        <v>17071</v>
      </c>
      <c r="C631" s="22" t="s">
        <v>892</v>
      </c>
      <c r="D631" s="12">
        <v>1825</v>
      </c>
      <c r="E631" s="12">
        <v>2165</v>
      </c>
      <c r="F631" s="6">
        <v>2024</v>
      </c>
      <c r="G631" s="18">
        <f>preds!$D631+preds!$E631</f>
        <v>3990</v>
      </c>
      <c r="H631" s="12">
        <f>ABS(preds!$D631-preds!$E631)</f>
        <v>340</v>
      </c>
      <c r="I631" s="24">
        <f>Table2[[#This Row],[margin]]/Table2[[#This Row],[dem_gop_total]]</f>
        <v>8.5213032581453629E-2</v>
      </c>
      <c r="J631" s="24">
        <f>Table2[[#This Row],[dem_votes]]/Table2[[#This Row],[dem_gop_total]]</f>
        <v>0.45739348370927319</v>
      </c>
      <c r="K631" s="24">
        <f>Table2[[#This Row],[gop_votes]]/Table2[[#This Row],[dem_gop_total]]</f>
        <v>0.54260651629072687</v>
      </c>
      <c r="L631" s="3">
        <v>-90.944800000000001</v>
      </c>
      <c r="M631" s="3">
        <v>40.828840999999997</v>
      </c>
      <c r="N631" s="3">
        <v>-89.175151019607966</v>
      </c>
      <c r="O631" s="3">
        <v>39.843692941176442</v>
      </c>
      <c r="P631" s="3">
        <f>VLOOKUP(Table2[[#This Row],[State]],State!A:G,7,FALSE)</f>
        <v>20</v>
      </c>
      <c r="Q631" s="3" t="str">
        <f>VLOOKUP(Table2[[#This Row],[State]],State!A:F,6,FALSE)</f>
        <v>Democratic</v>
      </c>
    </row>
    <row r="632" spans="1:17" ht="17" thickTop="1" thickBot="1" x14ac:dyDescent="0.25">
      <c r="A632" s="8" t="s">
        <v>330</v>
      </c>
      <c r="B632" s="19">
        <v>17073</v>
      </c>
      <c r="C632" s="20" t="s">
        <v>423</v>
      </c>
      <c r="D632" s="13">
        <v>10714</v>
      </c>
      <c r="E632" s="13">
        <v>14638</v>
      </c>
      <c r="F632" s="6">
        <v>2024</v>
      </c>
      <c r="G632" s="18">
        <f>preds!$D632+preds!$E632</f>
        <v>25352</v>
      </c>
      <c r="H632" s="12">
        <f>ABS(preds!$D632-preds!$E632)</f>
        <v>3924</v>
      </c>
      <c r="I632" s="24">
        <f>Table2[[#This Row],[margin]]/Table2[[#This Row],[dem_gop_total]]</f>
        <v>0.15478068791416852</v>
      </c>
      <c r="J632" s="24">
        <f>Table2[[#This Row],[dem_votes]]/Table2[[#This Row],[dem_gop_total]]</f>
        <v>0.42260965604291573</v>
      </c>
      <c r="K632" s="24">
        <f>Table2[[#This Row],[gop_votes]]/Table2[[#This Row],[dem_gop_total]]</f>
        <v>0.57739034395708422</v>
      </c>
      <c r="L632" s="3">
        <v>-90.134756999999993</v>
      </c>
      <c r="M632" s="3">
        <v>41.348782</v>
      </c>
      <c r="N632" s="3">
        <v>-89.175151019607966</v>
      </c>
      <c r="O632" s="3">
        <v>39.843692941176442</v>
      </c>
      <c r="P632" s="3">
        <f>VLOOKUP(Table2[[#This Row],[State]],State!A:G,7,FALSE)</f>
        <v>20</v>
      </c>
      <c r="Q632" s="3" t="str">
        <f>VLOOKUP(Table2[[#This Row],[State]],State!A:F,6,FALSE)</f>
        <v>Democratic</v>
      </c>
    </row>
    <row r="633" spans="1:17" ht="17" thickTop="1" thickBot="1" x14ac:dyDescent="0.25">
      <c r="A633" s="7" t="s">
        <v>330</v>
      </c>
      <c r="B633" s="21">
        <v>17075</v>
      </c>
      <c r="C633" s="22" t="s">
        <v>893</v>
      </c>
      <c r="D633" s="12">
        <v>3449</v>
      </c>
      <c r="E633" s="12">
        <v>10909</v>
      </c>
      <c r="F633" s="6">
        <v>2024</v>
      </c>
      <c r="G633" s="18">
        <f>preds!$D633+preds!$E633</f>
        <v>14358</v>
      </c>
      <c r="H633" s="12">
        <f>ABS(preds!$D633-preds!$E633)</f>
        <v>7460</v>
      </c>
      <c r="I633" s="24">
        <f>Table2[[#This Row],[margin]]/Table2[[#This Row],[dem_gop_total]]</f>
        <v>0.51957097088731019</v>
      </c>
      <c r="J633" s="24">
        <f>Table2[[#This Row],[dem_votes]]/Table2[[#This Row],[dem_gop_total]]</f>
        <v>0.2402145145563449</v>
      </c>
      <c r="K633" s="24">
        <f>Table2[[#This Row],[gop_votes]]/Table2[[#This Row],[dem_gop_total]]</f>
        <v>0.7597854854436551</v>
      </c>
      <c r="L633" s="3">
        <v>-87.834390999999997</v>
      </c>
      <c r="M633" s="3">
        <v>40.763596999999997</v>
      </c>
      <c r="N633" s="3">
        <v>-89.175151019607966</v>
      </c>
      <c r="O633" s="3">
        <v>39.843692941176442</v>
      </c>
      <c r="P633" s="3">
        <f>VLOOKUP(Table2[[#This Row],[State]],State!A:G,7,FALSE)</f>
        <v>20</v>
      </c>
      <c r="Q633" s="3" t="str">
        <f>VLOOKUP(Table2[[#This Row],[State]],State!A:F,6,FALSE)</f>
        <v>Democratic</v>
      </c>
    </row>
    <row r="634" spans="1:17" ht="17" thickTop="1" thickBot="1" x14ac:dyDescent="0.25">
      <c r="A634" s="8" t="s">
        <v>330</v>
      </c>
      <c r="B634" s="19">
        <v>17077</v>
      </c>
      <c r="C634" s="20" t="s">
        <v>425</v>
      </c>
      <c r="D634" s="13">
        <v>11730</v>
      </c>
      <c r="E634" s="13">
        <v>9763</v>
      </c>
      <c r="F634" s="6">
        <v>2024</v>
      </c>
      <c r="G634" s="18">
        <f>preds!$D634+preds!$E634</f>
        <v>21493</v>
      </c>
      <c r="H634" s="12">
        <f>ABS(preds!$D634-preds!$E634)</f>
        <v>1967</v>
      </c>
      <c r="I634" s="24">
        <f>Table2[[#This Row],[margin]]/Table2[[#This Row],[dem_gop_total]]</f>
        <v>9.151816870609035E-2</v>
      </c>
      <c r="J634" s="24">
        <f>Table2[[#This Row],[dem_votes]]/Table2[[#This Row],[dem_gop_total]]</f>
        <v>0.54575908435304521</v>
      </c>
      <c r="K634" s="24">
        <f>Table2[[#This Row],[gop_votes]]/Table2[[#This Row],[dem_gop_total]]</f>
        <v>0.45424091564695485</v>
      </c>
      <c r="L634" s="3">
        <v>-89.274030999999994</v>
      </c>
      <c r="M634" s="3">
        <v>37.747793000000001</v>
      </c>
      <c r="N634" s="3">
        <v>-89.175151019607966</v>
      </c>
      <c r="O634" s="3">
        <v>39.843692941176442</v>
      </c>
      <c r="P634" s="3">
        <f>VLOOKUP(Table2[[#This Row],[State]],State!A:G,7,FALSE)</f>
        <v>20</v>
      </c>
      <c r="Q634" s="3" t="str">
        <f>VLOOKUP(Table2[[#This Row],[State]],State!A:F,6,FALSE)</f>
        <v>Democratic</v>
      </c>
    </row>
    <row r="635" spans="1:17" ht="17" thickTop="1" thickBot="1" x14ac:dyDescent="0.25">
      <c r="A635" s="7" t="s">
        <v>330</v>
      </c>
      <c r="B635" s="21">
        <v>17079</v>
      </c>
      <c r="C635" s="22" t="s">
        <v>786</v>
      </c>
      <c r="D635" s="12">
        <v>1462</v>
      </c>
      <c r="E635" s="12">
        <v>3966</v>
      </c>
      <c r="F635" s="6">
        <v>2024</v>
      </c>
      <c r="G635" s="18">
        <f>preds!$D635+preds!$E635</f>
        <v>5428</v>
      </c>
      <c r="H635" s="12">
        <f>ABS(preds!$D635-preds!$E635)</f>
        <v>2504</v>
      </c>
      <c r="I635" s="24">
        <f>Table2[[#This Row],[margin]]/Table2[[#This Row],[dem_gop_total]]</f>
        <v>0.46131171702284451</v>
      </c>
      <c r="J635" s="24">
        <f>Table2[[#This Row],[dem_votes]]/Table2[[#This Row],[dem_gop_total]]</f>
        <v>0.26934414148857777</v>
      </c>
      <c r="K635" s="24">
        <f>Table2[[#This Row],[gop_votes]]/Table2[[#This Row],[dem_gop_total]]</f>
        <v>0.73065585851142223</v>
      </c>
      <c r="L635" s="3">
        <v>-88.159885000000003</v>
      </c>
      <c r="M635" s="3">
        <v>39.003765000000001</v>
      </c>
      <c r="N635" s="3">
        <v>-89.175151019607966</v>
      </c>
      <c r="O635" s="3">
        <v>39.843692941176442</v>
      </c>
      <c r="P635" s="3">
        <f>VLOOKUP(Table2[[#This Row],[State]],State!A:G,7,FALSE)</f>
        <v>20</v>
      </c>
      <c r="Q635" s="3" t="str">
        <f>VLOOKUP(Table2[[#This Row],[State]],State!A:F,6,FALSE)</f>
        <v>Democratic</v>
      </c>
    </row>
    <row r="636" spans="1:17" ht="17" thickTop="1" thickBot="1" x14ac:dyDescent="0.25">
      <c r="A636" s="8" t="s">
        <v>330</v>
      </c>
      <c r="B636" s="19">
        <v>17081</v>
      </c>
      <c r="C636" s="20" t="s">
        <v>426</v>
      </c>
      <c r="D636" s="13">
        <v>6419</v>
      </c>
      <c r="E636" s="13">
        <v>11049</v>
      </c>
      <c r="F636" s="6">
        <v>2024</v>
      </c>
      <c r="G636" s="18">
        <f>preds!$D636+preds!$E636</f>
        <v>17468</v>
      </c>
      <c r="H636" s="12">
        <f>ABS(preds!$D636-preds!$E636)</f>
        <v>4630</v>
      </c>
      <c r="I636" s="24">
        <f>Table2[[#This Row],[margin]]/Table2[[#This Row],[dem_gop_total]]</f>
        <v>0.26505610258758872</v>
      </c>
      <c r="J636" s="24">
        <f>Table2[[#This Row],[dem_votes]]/Table2[[#This Row],[dem_gop_total]]</f>
        <v>0.36747194870620564</v>
      </c>
      <c r="K636" s="24">
        <f>Table2[[#This Row],[gop_votes]]/Table2[[#This Row],[dem_gop_total]]</f>
        <v>0.63252805129379441</v>
      </c>
      <c r="L636" s="3">
        <v>-88.910807999999903</v>
      </c>
      <c r="M636" s="3">
        <v>38.308487999999997</v>
      </c>
      <c r="N636" s="3">
        <v>-89.175151019607966</v>
      </c>
      <c r="O636" s="3">
        <v>39.843692941176442</v>
      </c>
      <c r="P636" s="3">
        <f>VLOOKUP(Table2[[#This Row],[State]],State!A:G,7,FALSE)</f>
        <v>20</v>
      </c>
      <c r="Q636" s="3" t="str">
        <f>VLOOKUP(Table2[[#This Row],[State]],State!A:F,6,FALSE)</f>
        <v>Democratic</v>
      </c>
    </row>
    <row r="637" spans="1:17" ht="17" thickTop="1" thickBot="1" x14ac:dyDescent="0.25">
      <c r="A637" s="7" t="s">
        <v>330</v>
      </c>
      <c r="B637" s="21">
        <v>17083</v>
      </c>
      <c r="C637" s="22" t="s">
        <v>894</v>
      </c>
      <c r="D637" s="12">
        <v>3658</v>
      </c>
      <c r="E637" s="12">
        <v>7996</v>
      </c>
      <c r="F637" s="6">
        <v>2024</v>
      </c>
      <c r="G637" s="18">
        <f>preds!$D637+preds!$E637</f>
        <v>11654</v>
      </c>
      <c r="H637" s="12">
        <f>ABS(preds!$D637-preds!$E637)</f>
        <v>4338</v>
      </c>
      <c r="I637" s="24">
        <f>Table2[[#This Row],[margin]]/Table2[[#This Row],[dem_gop_total]]</f>
        <v>0.37223270979921058</v>
      </c>
      <c r="J637" s="24">
        <f>Table2[[#This Row],[dem_votes]]/Table2[[#This Row],[dem_gop_total]]</f>
        <v>0.31388364510039474</v>
      </c>
      <c r="K637" s="24">
        <f>Table2[[#This Row],[gop_votes]]/Table2[[#This Row],[dem_gop_total]]</f>
        <v>0.68611635489960532</v>
      </c>
      <c r="L637" s="3">
        <v>-90.320419999999999</v>
      </c>
      <c r="M637" s="3">
        <v>39.072862000000001</v>
      </c>
      <c r="N637" s="3">
        <v>-89.175151019607966</v>
      </c>
      <c r="O637" s="3">
        <v>39.843692941176442</v>
      </c>
      <c r="P637" s="3">
        <f>VLOOKUP(Table2[[#This Row],[State]],State!A:G,7,FALSE)</f>
        <v>20</v>
      </c>
      <c r="Q637" s="3" t="str">
        <f>VLOOKUP(Table2[[#This Row],[State]],State!A:F,6,FALSE)</f>
        <v>Democratic</v>
      </c>
    </row>
    <row r="638" spans="1:17" ht="17" thickTop="1" thickBot="1" x14ac:dyDescent="0.25">
      <c r="A638" s="8" t="s">
        <v>330</v>
      </c>
      <c r="B638" s="19">
        <v>17085</v>
      </c>
      <c r="C638" s="20" t="s">
        <v>895</v>
      </c>
      <c r="D638" s="13">
        <v>4806</v>
      </c>
      <c r="E638" s="13">
        <v>6267</v>
      </c>
      <c r="F638" s="6">
        <v>2024</v>
      </c>
      <c r="G638" s="18">
        <f>preds!$D638+preds!$E638</f>
        <v>11073</v>
      </c>
      <c r="H638" s="12">
        <f>ABS(preds!$D638-preds!$E638)</f>
        <v>1461</v>
      </c>
      <c r="I638" s="24">
        <f>Table2[[#This Row],[margin]]/Table2[[#This Row],[dem_gop_total]]</f>
        <v>0.13194256299105933</v>
      </c>
      <c r="J638" s="24">
        <f>Table2[[#This Row],[dem_votes]]/Table2[[#This Row],[dem_gop_total]]</f>
        <v>0.43402871850447033</v>
      </c>
      <c r="K638" s="24">
        <f>Table2[[#This Row],[gop_votes]]/Table2[[#This Row],[dem_gop_total]]</f>
        <v>0.56597128149552967</v>
      </c>
      <c r="L638" s="3">
        <v>-90.305943999999997</v>
      </c>
      <c r="M638" s="3">
        <v>42.411324</v>
      </c>
      <c r="N638" s="3">
        <v>-89.175151019607966</v>
      </c>
      <c r="O638" s="3">
        <v>39.843692941176442</v>
      </c>
      <c r="P638" s="3">
        <f>VLOOKUP(Table2[[#This Row],[State]],State!A:G,7,FALSE)</f>
        <v>20</v>
      </c>
      <c r="Q638" s="3" t="str">
        <f>VLOOKUP(Table2[[#This Row],[State]],State!A:F,6,FALSE)</f>
        <v>Democratic</v>
      </c>
    </row>
    <row r="639" spans="1:17" ht="17" thickTop="1" thickBot="1" x14ac:dyDescent="0.25">
      <c r="A639" s="7" t="s">
        <v>330</v>
      </c>
      <c r="B639" s="21">
        <v>17087</v>
      </c>
      <c r="C639" s="22" t="s">
        <v>528</v>
      </c>
      <c r="D639" s="12">
        <v>1605</v>
      </c>
      <c r="E639" s="12">
        <v>4696</v>
      </c>
      <c r="F639" s="6">
        <v>2024</v>
      </c>
      <c r="G639" s="18">
        <f>preds!$D639+preds!$E639</f>
        <v>6301</v>
      </c>
      <c r="H639" s="12">
        <f>ABS(preds!$D639-preds!$E639)</f>
        <v>3091</v>
      </c>
      <c r="I639" s="24">
        <f>Table2[[#This Row],[margin]]/Table2[[#This Row],[dem_gop_total]]</f>
        <v>0.49055705443580383</v>
      </c>
      <c r="J639" s="24">
        <f>Table2[[#This Row],[dem_votes]]/Table2[[#This Row],[dem_gop_total]]</f>
        <v>0.25472147278209806</v>
      </c>
      <c r="K639" s="24">
        <f>Table2[[#This Row],[gop_votes]]/Table2[[#This Row],[dem_gop_total]]</f>
        <v>0.74527852721790189</v>
      </c>
      <c r="L639" s="3">
        <v>-88.882357999999996</v>
      </c>
      <c r="M639" s="3">
        <v>37.474558000000002</v>
      </c>
      <c r="N639" s="3">
        <v>-89.175151019607966</v>
      </c>
      <c r="O639" s="3">
        <v>39.843692941176442</v>
      </c>
      <c r="P639" s="3">
        <f>VLOOKUP(Table2[[#This Row],[State]],State!A:G,7,FALSE)</f>
        <v>20</v>
      </c>
      <c r="Q639" s="3" t="str">
        <f>VLOOKUP(Table2[[#This Row],[State]],State!A:F,6,FALSE)</f>
        <v>Democratic</v>
      </c>
    </row>
    <row r="640" spans="1:17" ht="17" thickTop="1" thickBot="1" x14ac:dyDescent="0.25">
      <c r="A640" s="8" t="s">
        <v>330</v>
      </c>
      <c r="B640" s="19">
        <v>17089</v>
      </c>
      <c r="C640" s="20" t="s">
        <v>896</v>
      </c>
      <c r="D640" s="13">
        <v>128058</v>
      </c>
      <c r="E640" s="13">
        <v>93032</v>
      </c>
      <c r="F640" s="6">
        <v>2024</v>
      </c>
      <c r="G640" s="18">
        <f>preds!$D640+preds!$E640</f>
        <v>221090</v>
      </c>
      <c r="H640" s="12">
        <f>ABS(preds!$D640-preds!$E640)</f>
        <v>35026</v>
      </c>
      <c r="I640" s="24">
        <f>Table2[[#This Row],[margin]]/Table2[[#This Row],[dem_gop_total]]</f>
        <v>0.15842417115201954</v>
      </c>
      <c r="J640" s="24">
        <f>Table2[[#This Row],[dem_votes]]/Table2[[#This Row],[dem_gop_total]]</f>
        <v>0.57921208557600978</v>
      </c>
      <c r="K640" s="24">
        <f>Table2[[#This Row],[gop_votes]]/Table2[[#This Row],[dem_gop_total]]</f>
        <v>0.42078791442399022</v>
      </c>
      <c r="L640" s="3">
        <v>-88.331264000000004</v>
      </c>
      <c r="M640" s="3">
        <v>41.918110999999897</v>
      </c>
      <c r="N640" s="3">
        <v>-89.175151019607966</v>
      </c>
      <c r="O640" s="3">
        <v>39.843692941176442</v>
      </c>
      <c r="P640" s="3">
        <f>VLOOKUP(Table2[[#This Row],[State]],State!A:G,7,FALSE)</f>
        <v>20</v>
      </c>
      <c r="Q640" s="3" t="str">
        <f>VLOOKUP(Table2[[#This Row],[State]],State!A:F,6,FALSE)</f>
        <v>Democratic</v>
      </c>
    </row>
    <row r="641" spans="1:17" ht="17" thickTop="1" thickBot="1" x14ac:dyDescent="0.25">
      <c r="A641" s="7" t="s">
        <v>330</v>
      </c>
      <c r="B641" s="21">
        <v>17091</v>
      </c>
      <c r="C641" s="22" t="s">
        <v>897</v>
      </c>
      <c r="D641" s="12">
        <v>19181</v>
      </c>
      <c r="E641" s="12">
        <v>26545</v>
      </c>
      <c r="F641" s="6">
        <v>2024</v>
      </c>
      <c r="G641" s="18">
        <f>preds!$D641+preds!$E641</f>
        <v>45726</v>
      </c>
      <c r="H641" s="12">
        <f>ABS(preds!$D641-preds!$E641)</f>
        <v>7364</v>
      </c>
      <c r="I641" s="24">
        <f>Table2[[#This Row],[margin]]/Table2[[#This Row],[dem_gop_total]]</f>
        <v>0.16104623190307485</v>
      </c>
      <c r="J641" s="24">
        <f>Table2[[#This Row],[dem_votes]]/Table2[[#This Row],[dem_gop_total]]</f>
        <v>0.41947688404846256</v>
      </c>
      <c r="K641" s="24">
        <f>Table2[[#This Row],[gop_votes]]/Table2[[#This Row],[dem_gop_total]]</f>
        <v>0.58052311595153738</v>
      </c>
      <c r="L641" s="3">
        <v>-87.850866999999994</v>
      </c>
      <c r="M641" s="3">
        <v>41.148581999999998</v>
      </c>
      <c r="N641" s="3">
        <v>-89.175151019607966</v>
      </c>
      <c r="O641" s="3">
        <v>39.843692941176442</v>
      </c>
      <c r="P641" s="3">
        <f>VLOOKUP(Table2[[#This Row],[State]],State!A:G,7,FALSE)</f>
        <v>20</v>
      </c>
      <c r="Q641" s="3" t="str">
        <f>VLOOKUP(Table2[[#This Row],[State]],State!A:F,6,FALSE)</f>
        <v>Democratic</v>
      </c>
    </row>
    <row r="642" spans="1:17" ht="17" thickTop="1" thickBot="1" x14ac:dyDescent="0.25">
      <c r="A642" s="8" t="s">
        <v>330</v>
      </c>
      <c r="B642" s="19">
        <v>17093</v>
      </c>
      <c r="C642" s="20" t="s">
        <v>898</v>
      </c>
      <c r="D642" s="13">
        <v>33232</v>
      </c>
      <c r="E642" s="13">
        <v>31673</v>
      </c>
      <c r="F642" s="6">
        <v>2024</v>
      </c>
      <c r="G642" s="18">
        <f>preds!$D642+preds!$E642</f>
        <v>64905</v>
      </c>
      <c r="H642" s="12">
        <f>ABS(preds!$D642-preds!$E642)</f>
        <v>1559</v>
      </c>
      <c r="I642" s="24">
        <f>Table2[[#This Row],[margin]]/Table2[[#This Row],[dem_gop_total]]</f>
        <v>2.40197211308836E-2</v>
      </c>
      <c r="J642" s="24">
        <f>Table2[[#This Row],[dem_votes]]/Table2[[#This Row],[dem_gop_total]]</f>
        <v>0.51200986056544184</v>
      </c>
      <c r="K642" s="24">
        <f>Table2[[#This Row],[gop_votes]]/Table2[[#This Row],[dem_gop_total]]</f>
        <v>0.48799013943455821</v>
      </c>
      <c r="L642" s="3">
        <v>-88.379065999999995</v>
      </c>
      <c r="M642" s="3">
        <v>41.663724000000002</v>
      </c>
      <c r="N642" s="3">
        <v>-89.175151019607966</v>
      </c>
      <c r="O642" s="3">
        <v>39.843692941176442</v>
      </c>
      <c r="P642" s="3">
        <f>VLOOKUP(Table2[[#This Row],[State]],State!A:G,7,FALSE)</f>
        <v>20</v>
      </c>
      <c r="Q642" s="3" t="str">
        <f>VLOOKUP(Table2[[#This Row],[State]],State!A:F,6,FALSE)</f>
        <v>Democratic</v>
      </c>
    </row>
    <row r="643" spans="1:17" ht="17" thickTop="1" thickBot="1" x14ac:dyDescent="0.25">
      <c r="A643" s="7" t="s">
        <v>330</v>
      </c>
      <c r="B643" s="21">
        <v>17095</v>
      </c>
      <c r="C643" s="22" t="s">
        <v>899</v>
      </c>
      <c r="D643" s="12">
        <v>11844</v>
      </c>
      <c r="E643" s="12">
        <v>12688</v>
      </c>
      <c r="F643" s="6">
        <v>2024</v>
      </c>
      <c r="G643" s="18">
        <f>preds!$D643+preds!$E643</f>
        <v>24532</v>
      </c>
      <c r="H643" s="12">
        <f>ABS(preds!$D643-preds!$E643)</f>
        <v>844</v>
      </c>
      <c r="I643" s="24">
        <f>Table2[[#This Row],[margin]]/Table2[[#This Row],[dem_gop_total]]</f>
        <v>3.4404043698027069E-2</v>
      </c>
      <c r="J643" s="24">
        <f>Table2[[#This Row],[dem_votes]]/Table2[[#This Row],[dem_gop_total]]</f>
        <v>0.48279797815098646</v>
      </c>
      <c r="K643" s="24">
        <f>Table2[[#This Row],[gop_votes]]/Table2[[#This Row],[dem_gop_total]]</f>
        <v>0.51720202184901354</v>
      </c>
      <c r="L643" s="3">
        <v>-90.328601000000006</v>
      </c>
      <c r="M643" s="3">
        <v>40.937032000000002</v>
      </c>
      <c r="N643" s="3">
        <v>-89.175151019607966</v>
      </c>
      <c r="O643" s="3">
        <v>39.843692941176442</v>
      </c>
      <c r="P643" s="3">
        <f>VLOOKUP(Table2[[#This Row],[State]],State!A:G,7,FALSE)</f>
        <v>20</v>
      </c>
      <c r="Q643" s="3" t="str">
        <f>VLOOKUP(Table2[[#This Row],[State]],State!A:F,6,FALSE)</f>
        <v>Democratic</v>
      </c>
    </row>
    <row r="644" spans="1:17" ht="17" thickTop="1" thickBot="1" x14ac:dyDescent="0.25">
      <c r="A644" s="8" t="s">
        <v>330</v>
      </c>
      <c r="B644" s="19">
        <v>17097</v>
      </c>
      <c r="C644" s="20" t="s">
        <v>574</v>
      </c>
      <c r="D644" s="13">
        <v>201891</v>
      </c>
      <c r="E644" s="13">
        <v>119154</v>
      </c>
      <c r="F644" s="6">
        <v>2024</v>
      </c>
      <c r="G644" s="18">
        <f>preds!$D644+preds!$E644</f>
        <v>321045</v>
      </c>
      <c r="H644" s="12">
        <f>ABS(preds!$D644-preds!$E644)</f>
        <v>82737</v>
      </c>
      <c r="I644" s="24">
        <f>Table2[[#This Row],[margin]]/Table2[[#This Row],[dem_gop_total]]</f>
        <v>0.25771153576601413</v>
      </c>
      <c r="J644" s="24">
        <f>Table2[[#This Row],[dem_votes]]/Table2[[#This Row],[dem_gop_total]]</f>
        <v>0.62885576788300701</v>
      </c>
      <c r="K644" s="24">
        <f>Table2[[#This Row],[gop_votes]]/Table2[[#This Row],[dem_gop_total]]</f>
        <v>0.37114423211699293</v>
      </c>
      <c r="L644" s="3">
        <v>-87.969457999999904</v>
      </c>
      <c r="M644" s="3">
        <v>42.313071999999998</v>
      </c>
      <c r="N644" s="3">
        <v>-89.175151019607966</v>
      </c>
      <c r="O644" s="3">
        <v>39.843692941176442</v>
      </c>
      <c r="P644" s="3">
        <f>VLOOKUP(Table2[[#This Row],[State]],State!A:G,7,FALSE)</f>
        <v>20</v>
      </c>
      <c r="Q644" s="3" t="str">
        <f>VLOOKUP(Table2[[#This Row],[State]],State!A:F,6,FALSE)</f>
        <v>Democratic</v>
      </c>
    </row>
    <row r="645" spans="1:17" ht="17" thickTop="1" thickBot="1" x14ac:dyDescent="0.25">
      <c r="A645" s="7" t="s">
        <v>330</v>
      </c>
      <c r="B645" s="21">
        <v>17099</v>
      </c>
      <c r="C645" s="22" t="s">
        <v>900</v>
      </c>
      <c r="D645" s="12">
        <v>23451</v>
      </c>
      <c r="E645" s="12">
        <v>28284</v>
      </c>
      <c r="F645" s="6">
        <v>2024</v>
      </c>
      <c r="G645" s="18">
        <f>preds!$D645+preds!$E645</f>
        <v>51735</v>
      </c>
      <c r="H645" s="12">
        <f>ABS(preds!$D645-preds!$E645)</f>
        <v>4833</v>
      </c>
      <c r="I645" s="24">
        <f>Table2[[#This Row],[margin]]/Table2[[#This Row],[dem_gop_total]]</f>
        <v>9.341838213975065E-2</v>
      </c>
      <c r="J645" s="24">
        <f>Table2[[#This Row],[dem_votes]]/Table2[[#This Row],[dem_gop_total]]</f>
        <v>0.45329080893012469</v>
      </c>
      <c r="K645" s="24">
        <f>Table2[[#This Row],[gop_votes]]/Table2[[#This Row],[dem_gop_total]]</f>
        <v>0.54670919106987537</v>
      </c>
      <c r="L645" s="3">
        <v>-88.895996999999994</v>
      </c>
      <c r="M645" s="3">
        <v>41.350797999999998</v>
      </c>
      <c r="N645" s="3">
        <v>-89.175151019607966</v>
      </c>
      <c r="O645" s="3">
        <v>39.843692941176442</v>
      </c>
      <c r="P645" s="3">
        <f>VLOOKUP(Table2[[#This Row],[State]],State!A:G,7,FALSE)</f>
        <v>20</v>
      </c>
      <c r="Q645" s="3" t="str">
        <f>VLOOKUP(Table2[[#This Row],[State]],State!A:F,6,FALSE)</f>
        <v>Democratic</v>
      </c>
    </row>
    <row r="646" spans="1:17" ht="17" thickTop="1" thickBot="1" x14ac:dyDescent="0.25">
      <c r="A646" s="8" t="s">
        <v>330</v>
      </c>
      <c r="B646" s="19">
        <v>17101</v>
      </c>
      <c r="C646" s="20" t="s">
        <v>429</v>
      </c>
      <c r="D646" s="13">
        <v>1871</v>
      </c>
      <c r="E646" s="13">
        <v>4997</v>
      </c>
      <c r="F646" s="6">
        <v>2024</v>
      </c>
      <c r="G646" s="18">
        <f>preds!$D646+preds!$E646</f>
        <v>6868</v>
      </c>
      <c r="H646" s="12">
        <f>ABS(preds!$D646-preds!$E646)</f>
        <v>3126</v>
      </c>
      <c r="I646" s="24">
        <f>Table2[[#This Row],[margin]]/Table2[[#This Row],[dem_gop_total]]</f>
        <v>0.45515433896330809</v>
      </c>
      <c r="J646" s="24">
        <f>Table2[[#This Row],[dem_votes]]/Table2[[#This Row],[dem_gop_total]]</f>
        <v>0.27242283051834593</v>
      </c>
      <c r="K646" s="24">
        <f>Table2[[#This Row],[gop_votes]]/Table2[[#This Row],[dem_gop_total]]</f>
        <v>0.72757716948165407</v>
      </c>
      <c r="L646" s="3">
        <v>-87.748328000000001</v>
      </c>
      <c r="M646" s="3">
        <v>38.718291000000001</v>
      </c>
      <c r="N646" s="3">
        <v>-89.175151019607966</v>
      </c>
      <c r="O646" s="3">
        <v>39.843692941176442</v>
      </c>
      <c r="P646" s="3">
        <f>VLOOKUP(Table2[[#This Row],[State]],State!A:G,7,FALSE)</f>
        <v>20</v>
      </c>
      <c r="Q646" s="3" t="str">
        <f>VLOOKUP(Table2[[#This Row],[State]],State!A:F,6,FALSE)</f>
        <v>Democratic</v>
      </c>
    </row>
    <row r="647" spans="1:17" ht="17" thickTop="1" thickBot="1" x14ac:dyDescent="0.25">
      <c r="A647" s="7" t="s">
        <v>330</v>
      </c>
      <c r="B647" s="21">
        <v>17103</v>
      </c>
      <c r="C647" s="22" t="s">
        <v>430</v>
      </c>
      <c r="D647" s="12">
        <v>5955</v>
      </c>
      <c r="E647" s="12">
        <v>9492</v>
      </c>
      <c r="F647" s="6">
        <v>2024</v>
      </c>
      <c r="G647" s="18">
        <f>preds!$D647+preds!$E647</f>
        <v>15447</v>
      </c>
      <c r="H647" s="12">
        <f>ABS(preds!$D647-preds!$E647)</f>
        <v>3537</v>
      </c>
      <c r="I647" s="24">
        <f>Table2[[#This Row],[margin]]/Table2[[#This Row],[dem_gop_total]]</f>
        <v>0.22897650029131869</v>
      </c>
      <c r="J647" s="24">
        <f>Table2[[#This Row],[dem_votes]]/Table2[[#This Row],[dem_gop_total]]</f>
        <v>0.38551174985434067</v>
      </c>
      <c r="K647" s="24">
        <f>Table2[[#This Row],[gop_votes]]/Table2[[#This Row],[dem_gop_total]]</f>
        <v>0.61448825014565933</v>
      </c>
      <c r="L647" s="3">
        <v>-89.398206999999999</v>
      </c>
      <c r="M647" s="3">
        <v>41.810241999999903</v>
      </c>
      <c r="N647" s="3">
        <v>-89.175151019607966</v>
      </c>
      <c r="O647" s="3">
        <v>39.843692941176442</v>
      </c>
      <c r="P647" s="3">
        <f>VLOOKUP(Table2[[#This Row],[State]],State!A:G,7,FALSE)</f>
        <v>20</v>
      </c>
      <c r="Q647" s="3" t="str">
        <f>VLOOKUP(Table2[[#This Row],[State]],State!A:F,6,FALSE)</f>
        <v>Democratic</v>
      </c>
    </row>
    <row r="648" spans="1:17" ht="17" thickTop="1" thickBot="1" x14ac:dyDescent="0.25">
      <c r="A648" s="8" t="s">
        <v>330</v>
      </c>
      <c r="B648" s="19">
        <v>17105</v>
      </c>
      <c r="C648" s="20" t="s">
        <v>901</v>
      </c>
      <c r="D648" s="13">
        <v>5047</v>
      </c>
      <c r="E648" s="13">
        <v>12072</v>
      </c>
      <c r="F648" s="6">
        <v>2024</v>
      </c>
      <c r="G648" s="18">
        <f>preds!$D648+preds!$E648</f>
        <v>17119</v>
      </c>
      <c r="H648" s="12">
        <f>ABS(preds!$D648-preds!$E648)</f>
        <v>7025</v>
      </c>
      <c r="I648" s="24">
        <f>Table2[[#This Row],[margin]]/Table2[[#This Row],[dem_gop_total]]</f>
        <v>0.41036275483381041</v>
      </c>
      <c r="J648" s="24">
        <f>Table2[[#This Row],[dem_votes]]/Table2[[#This Row],[dem_gop_total]]</f>
        <v>0.29481862258309482</v>
      </c>
      <c r="K648" s="24">
        <f>Table2[[#This Row],[gop_votes]]/Table2[[#This Row],[dem_gop_total]]</f>
        <v>0.70518137741690523</v>
      </c>
      <c r="L648" s="3">
        <v>-88.573187000000004</v>
      </c>
      <c r="M648" s="3">
        <v>40.907043999999999</v>
      </c>
      <c r="N648" s="3">
        <v>-89.175151019607966</v>
      </c>
      <c r="O648" s="3">
        <v>39.843692941176442</v>
      </c>
      <c r="P648" s="3">
        <f>VLOOKUP(Table2[[#This Row],[State]],State!A:G,7,FALSE)</f>
        <v>20</v>
      </c>
      <c r="Q648" s="3" t="str">
        <f>VLOOKUP(Table2[[#This Row],[State]],State!A:F,6,FALSE)</f>
        <v>Democratic</v>
      </c>
    </row>
    <row r="649" spans="1:17" ht="17" thickTop="1" thickBot="1" x14ac:dyDescent="0.25">
      <c r="A649" s="7" t="s">
        <v>330</v>
      </c>
      <c r="B649" s="21">
        <v>17107</v>
      </c>
      <c r="C649" s="22" t="s">
        <v>532</v>
      </c>
      <c r="D649" s="12">
        <v>4291</v>
      </c>
      <c r="E649" s="12">
        <v>9013</v>
      </c>
      <c r="F649" s="6">
        <v>2024</v>
      </c>
      <c r="G649" s="18">
        <f>preds!$D649+preds!$E649</f>
        <v>13304</v>
      </c>
      <c r="H649" s="12">
        <f>ABS(preds!$D649-preds!$E649)</f>
        <v>4722</v>
      </c>
      <c r="I649" s="24">
        <f>Table2[[#This Row],[margin]]/Table2[[#This Row],[dem_gop_total]]</f>
        <v>0.35493084786530366</v>
      </c>
      <c r="J649" s="24">
        <f>Table2[[#This Row],[dem_votes]]/Table2[[#This Row],[dem_gop_total]]</f>
        <v>0.32253457606734814</v>
      </c>
      <c r="K649" s="24">
        <f>Table2[[#This Row],[gop_votes]]/Table2[[#This Row],[dem_gop_total]]</f>
        <v>0.67746542393265186</v>
      </c>
      <c r="L649" s="3">
        <v>-89.361504999999994</v>
      </c>
      <c r="M649" s="3">
        <v>40.140774999999998</v>
      </c>
      <c r="N649" s="3">
        <v>-89.175151019607966</v>
      </c>
      <c r="O649" s="3">
        <v>39.843692941176442</v>
      </c>
      <c r="P649" s="3">
        <f>VLOOKUP(Table2[[#This Row],[State]],State!A:G,7,FALSE)</f>
        <v>20</v>
      </c>
      <c r="Q649" s="3" t="str">
        <f>VLOOKUP(Table2[[#This Row],[State]],State!A:F,6,FALSE)</f>
        <v>Democratic</v>
      </c>
    </row>
    <row r="650" spans="1:17" ht="17" thickTop="1" thickBot="1" x14ac:dyDescent="0.25">
      <c r="A650" s="8" t="s">
        <v>330</v>
      </c>
      <c r="B650" s="19">
        <v>17109</v>
      </c>
      <c r="C650" s="20" t="s">
        <v>902</v>
      </c>
      <c r="D650" s="13">
        <v>5275</v>
      </c>
      <c r="E650" s="13">
        <v>7568</v>
      </c>
      <c r="F650" s="6">
        <v>2024</v>
      </c>
      <c r="G650" s="18">
        <f>preds!$D650+preds!$E650</f>
        <v>12843</v>
      </c>
      <c r="H650" s="12">
        <f>ABS(preds!$D650-preds!$E650)</f>
        <v>2293</v>
      </c>
      <c r="I650" s="24">
        <f>Table2[[#This Row],[margin]]/Table2[[#This Row],[dem_gop_total]]</f>
        <v>0.17854083936774898</v>
      </c>
      <c r="J650" s="24">
        <f>Table2[[#This Row],[dem_votes]]/Table2[[#This Row],[dem_gop_total]]</f>
        <v>0.4107295803161255</v>
      </c>
      <c r="K650" s="24">
        <f>Table2[[#This Row],[gop_votes]]/Table2[[#This Row],[dem_gop_total]]</f>
        <v>0.5892704196838745</v>
      </c>
      <c r="L650" s="3">
        <v>-90.669343999999995</v>
      </c>
      <c r="M650" s="3">
        <v>40.469471999999897</v>
      </c>
      <c r="N650" s="3">
        <v>-89.175151019607966</v>
      </c>
      <c r="O650" s="3">
        <v>39.843692941176442</v>
      </c>
      <c r="P650" s="3">
        <f>VLOOKUP(Table2[[#This Row],[State]],State!A:G,7,FALSE)</f>
        <v>20</v>
      </c>
      <c r="Q650" s="3" t="str">
        <f>VLOOKUP(Table2[[#This Row],[State]],State!A:F,6,FALSE)</f>
        <v>Democratic</v>
      </c>
    </row>
    <row r="651" spans="1:17" ht="17" thickTop="1" thickBot="1" x14ac:dyDescent="0.25">
      <c r="A651" s="7" t="s">
        <v>330</v>
      </c>
      <c r="B651" s="21">
        <v>17111</v>
      </c>
      <c r="C651" s="22" t="s">
        <v>903</v>
      </c>
      <c r="D651" s="12">
        <v>77585</v>
      </c>
      <c r="E651" s="12">
        <v>81430</v>
      </c>
      <c r="F651" s="6">
        <v>2024</v>
      </c>
      <c r="G651" s="18">
        <f>preds!$D651+preds!$E651</f>
        <v>159015</v>
      </c>
      <c r="H651" s="12">
        <f>ABS(preds!$D651-preds!$E651)</f>
        <v>3845</v>
      </c>
      <c r="I651" s="24">
        <f>Table2[[#This Row],[margin]]/Table2[[#This Row],[dem_gop_total]]</f>
        <v>2.4180108794767789E-2</v>
      </c>
      <c r="J651" s="24">
        <f>Table2[[#This Row],[dem_votes]]/Table2[[#This Row],[dem_gop_total]]</f>
        <v>0.48790994560261608</v>
      </c>
      <c r="K651" s="24">
        <f>Table2[[#This Row],[gop_votes]]/Table2[[#This Row],[dem_gop_total]]</f>
        <v>0.51209005439738386</v>
      </c>
      <c r="L651" s="3">
        <v>-88.349879999999999</v>
      </c>
      <c r="M651" s="3">
        <v>42.271471999999903</v>
      </c>
      <c r="N651" s="3">
        <v>-89.175151019607966</v>
      </c>
      <c r="O651" s="3">
        <v>39.843692941176442</v>
      </c>
      <c r="P651" s="3">
        <f>VLOOKUP(Table2[[#This Row],[State]],State!A:G,7,FALSE)</f>
        <v>20</v>
      </c>
      <c r="Q651" s="3" t="str">
        <f>VLOOKUP(Table2[[#This Row],[State]],State!A:F,6,FALSE)</f>
        <v>Democratic</v>
      </c>
    </row>
    <row r="652" spans="1:17" ht="17" thickTop="1" thickBot="1" x14ac:dyDescent="0.25">
      <c r="A652" s="8" t="s">
        <v>330</v>
      </c>
      <c r="B652" s="19">
        <v>17113</v>
      </c>
      <c r="C652" s="20" t="s">
        <v>904</v>
      </c>
      <c r="D652" s="13">
        <v>41725</v>
      </c>
      <c r="E652" s="13">
        <v>38619</v>
      </c>
      <c r="F652" s="6">
        <v>2024</v>
      </c>
      <c r="G652" s="18">
        <f>preds!$D652+preds!$E652</f>
        <v>80344</v>
      </c>
      <c r="H652" s="12">
        <f>ABS(preds!$D652-preds!$E652)</f>
        <v>3106</v>
      </c>
      <c r="I652" s="24">
        <f>Table2[[#This Row],[margin]]/Table2[[#This Row],[dem_gop_total]]</f>
        <v>3.865876730060739E-2</v>
      </c>
      <c r="J652" s="24">
        <f>Table2[[#This Row],[dem_votes]]/Table2[[#This Row],[dem_gop_total]]</f>
        <v>0.51932938365030368</v>
      </c>
      <c r="K652" s="24">
        <f>Table2[[#This Row],[gop_votes]]/Table2[[#This Row],[dem_gop_total]]</f>
        <v>0.48067061634969632</v>
      </c>
      <c r="L652" s="3">
        <v>-88.954977</v>
      </c>
      <c r="M652" s="3">
        <v>40.494122999999902</v>
      </c>
      <c r="N652" s="3">
        <v>-89.175151019607966</v>
      </c>
      <c r="O652" s="3">
        <v>39.843692941176442</v>
      </c>
      <c r="P652" s="3">
        <f>VLOOKUP(Table2[[#This Row],[State]],State!A:G,7,FALSE)</f>
        <v>20</v>
      </c>
      <c r="Q652" s="3" t="str">
        <f>VLOOKUP(Table2[[#This Row],[State]],State!A:F,6,FALSE)</f>
        <v>Democratic</v>
      </c>
    </row>
    <row r="653" spans="1:17" ht="17" thickTop="1" thickBot="1" x14ac:dyDescent="0.25">
      <c r="A653" s="7" t="s">
        <v>330</v>
      </c>
      <c r="B653" s="21">
        <v>17115</v>
      </c>
      <c r="C653" s="22" t="s">
        <v>433</v>
      </c>
      <c r="D653" s="12">
        <v>23480</v>
      </c>
      <c r="E653" s="12">
        <v>27722</v>
      </c>
      <c r="F653" s="6">
        <v>2024</v>
      </c>
      <c r="G653" s="18">
        <f>preds!$D653+preds!$E653</f>
        <v>51202</v>
      </c>
      <c r="H653" s="12">
        <f>ABS(preds!$D653-preds!$E653)</f>
        <v>4242</v>
      </c>
      <c r="I653" s="24">
        <f>Table2[[#This Row],[margin]]/Table2[[#This Row],[dem_gop_total]]</f>
        <v>8.2848326237256353E-2</v>
      </c>
      <c r="J653" s="24">
        <f>Table2[[#This Row],[dem_votes]]/Table2[[#This Row],[dem_gop_total]]</f>
        <v>0.45857583688137182</v>
      </c>
      <c r="K653" s="24">
        <f>Table2[[#This Row],[gop_votes]]/Table2[[#This Row],[dem_gop_total]]</f>
        <v>0.54142416311862818</v>
      </c>
      <c r="L653" s="3">
        <v>-88.947075999999996</v>
      </c>
      <c r="M653" s="3">
        <v>39.851176000000002</v>
      </c>
      <c r="N653" s="3">
        <v>-89.175151019607966</v>
      </c>
      <c r="O653" s="3">
        <v>39.843692941176442</v>
      </c>
      <c r="P653" s="3">
        <f>VLOOKUP(Table2[[#This Row],[State]],State!A:G,7,FALSE)</f>
        <v>20</v>
      </c>
      <c r="Q653" s="3" t="str">
        <f>VLOOKUP(Table2[[#This Row],[State]],State!A:F,6,FALSE)</f>
        <v>Democratic</v>
      </c>
    </row>
    <row r="654" spans="1:17" ht="17" thickTop="1" thickBot="1" x14ac:dyDescent="0.25">
      <c r="A654" s="8" t="s">
        <v>330</v>
      </c>
      <c r="B654" s="19">
        <v>17117</v>
      </c>
      <c r="C654" s="20" t="s">
        <v>905</v>
      </c>
      <c r="D654" s="13">
        <v>9676</v>
      </c>
      <c r="E654" s="13">
        <v>13637</v>
      </c>
      <c r="F654" s="6">
        <v>2024</v>
      </c>
      <c r="G654" s="18">
        <f>preds!$D654+preds!$E654</f>
        <v>23313</v>
      </c>
      <c r="H654" s="12">
        <f>ABS(preds!$D654-preds!$E654)</f>
        <v>3961</v>
      </c>
      <c r="I654" s="24">
        <f>Table2[[#This Row],[margin]]/Table2[[#This Row],[dem_gop_total]]</f>
        <v>0.16990520310556342</v>
      </c>
      <c r="J654" s="24">
        <f>Table2[[#This Row],[dem_votes]]/Table2[[#This Row],[dem_gop_total]]</f>
        <v>0.41504739844721827</v>
      </c>
      <c r="K654" s="24">
        <f>Table2[[#This Row],[gop_votes]]/Table2[[#This Row],[dem_gop_total]]</f>
        <v>0.58495260155278173</v>
      </c>
      <c r="L654" s="3">
        <v>-89.877034999999907</v>
      </c>
      <c r="M654" s="3">
        <v>39.194029999999998</v>
      </c>
      <c r="N654" s="3">
        <v>-89.175151019607966</v>
      </c>
      <c r="O654" s="3">
        <v>39.843692941176442</v>
      </c>
      <c r="P654" s="3">
        <f>VLOOKUP(Table2[[#This Row],[State]],State!A:G,7,FALSE)</f>
        <v>20</v>
      </c>
      <c r="Q654" s="3" t="str">
        <f>VLOOKUP(Table2[[#This Row],[State]],State!A:F,6,FALSE)</f>
        <v>Democratic</v>
      </c>
    </row>
    <row r="655" spans="1:17" ht="17" thickTop="1" thickBot="1" x14ac:dyDescent="0.25">
      <c r="A655" s="7" t="s">
        <v>330</v>
      </c>
      <c r="B655" s="21">
        <v>17119</v>
      </c>
      <c r="C655" s="22" t="s">
        <v>434</v>
      </c>
      <c r="D655" s="12">
        <v>55906</v>
      </c>
      <c r="E655" s="12">
        <v>68551</v>
      </c>
      <c r="F655" s="6">
        <v>2024</v>
      </c>
      <c r="G655" s="18">
        <f>preds!$D655+preds!$E655</f>
        <v>124457</v>
      </c>
      <c r="H655" s="12">
        <f>ABS(preds!$D655-preds!$E655)</f>
        <v>12645</v>
      </c>
      <c r="I655" s="24">
        <f>Table2[[#This Row],[margin]]/Table2[[#This Row],[dem_gop_total]]</f>
        <v>0.10160135629173128</v>
      </c>
      <c r="J655" s="24">
        <f>Table2[[#This Row],[dem_votes]]/Table2[[#This Row],[dem_gop_total]]</f>
        <v>0.44919932185413436</v>
      </c>
      <c r="K655" s="24">
        <f>Table2[[#This Row],[gop_votes]]/Table2[[#This Row],[dem_gop_total]]</f>
        <v>0.55080067814586564</v>
      </c>
      <c r="L655" s="3">
        <v>-90.018096999999997</v>
      </c>
      <c r="M655" s="3">
        <v>38.801395999999997</v>
      </c>
      <c r="N655" s="3">
        <v>-89.175151019607966</v>
      </c>
      <c r="O655" s="3">
        <v>39.843692941176442</v>
      </c>
      <c r="P655" s="3">
        <f>VLOOKUP(Table2[[#This Row],[State]],State!A:G,7,FALSE)</f>
        <v>20</v>
      </c>
      <c r="Q655" s="3" t="str">
        <f>VLOOKUP(Table2[[#This Row],[State]],State!A:F,6,FALSE)</f>
        <v>Democratic</v>
      </c>
    </row>
    <row r="656" spans="1:17" ht="17" thickTop="1" thickBot="1" x14ac:dyDescent="0.25">
      <c r="A656" s="8" t="s">
        <v>330</v>
      </c>
      <c r="B656" s="19">
        <v>17121</v>
      </c>
      <c r="C656" s="20" t="s">
        <v>436</v>
      </c>
      <c r="D656" s="13">
        <v>6927</v>
      </c>
      <c r="E656" s="13">
        <v>10830</v>
      </c>
      <c r="F656" s="6">
        <v>2024</v>
      </c>
      <c r="G656" s="18">
        <f>preds!$D656+preds!$E656</f>
        <v>17757</v>
      </c>
      <c r="H656" s="12">
        <f>ABS(preds!$D656-preds!$E656)</f>
        <v>3903</v>
      </c>
      <c r="I656" s="24">
        <f>Table2[[#This Row],[margin]]/Table2[[#This Row],[dem_gop_total]]</f>
        <v>0.21980064200033789</v>
      </c>
      <c r="J656" s="24">
        <f>Table2[[#This Row],[dem_votes]]/Table2[[#This Row],[dem_gop_total]]</f>
        <v>0.39009967899983106</v>
      </c>
      <c r="K656" s="24">
        <f>Table2[[#This Row],[gop_votes]]/Table2[[#This Row],[dem_gop_total]]</f>
        <v>0.609900321000169</v>
      </c>
      <c r="L656" s="3">
        <v>-89.016966999999994</v>
      </c>
      <c r="M656" s="3">
        <v>38.590709999999902</v>
      </c>
      <c r="N656" s="3">
        <v>-89.175151019607966</v>
      </c>
      <c r="O656" s="3">
        <v>39.843692941176442</v>
      </c>
      <c r="P656" s="3">
        <f>VLOOKUP(Table2[[#This Row],[State]],State!A:G,7,FALSE)</f>
        <v>20</v>
      </c>
      <c r="Q656" s="3" t="str">
        <f>VLOOKUP(Table2[[#This Row],[State]],State!A:F,6,FALSE)</f>
        <v>Democratic</v>
      </c>
    </row>
    <row r="657" spans="1:17" ht="17" thickTop="1" thickBot="1" x14ac:dyDescent="0.25">
      <c r="A657" s="7" t="s">
        <v>330</v>
      </c>
      <c r="B657" s="21">
        <v>17123</v>
      </c>
      <c r="C657" s="22" t="s">
        <v>437</v>
      </c>
      <c r="D657" s="12">
        <v>2416</v>
      </c>
      <c r="E657" s="12">
        <v>4023</v>
      </c>
      <c r="F657" s="6">
        <v>2024</v>
      </c>
      <c r="G657" s="18">
        <f>preds!$D657+preds!$E657</f>
        <v>6439</v>
      </c>
      <c r="H657" s="12">
        <f>ABS(preds!$D657-preds!$E657)</f>
        <v>1607</v>
      </c>
      <c r="I657" s="24">
        <f>Table2[[#This Row],[margin]]/Table2[[#This Row],[dem_gop_total]]</f>
        <v>0.24957291504892065</v>
      </c>
      <c r="J657" s="24">
        <f>Table2[[#This Row],[dem_votes]]/Table2[[#This Row],[dem_gop_total]]</f>
        <v>0.37521354247553967</v>
      </c>
      <c r="K657" s="24">
        <f>Table2[[#This Row],[gop_votes]]/Table2[[#This Row],[dem_gop_total]]</f>
        <v>0.62478645752446027</v>
      </c>
      <c r="L657" s="3">
        <v>-89.315638000000007</v>
      </c>
      <c r="M657" s="3">
        <v>41.043033999999999</v>
      </c>
      <c r="N657" s="3">
        <v>-89.175151019607966</v>
      </c>
      <c r="O657" s="3">
        <v>39.843692941176442</v>
      </c>
      <c r="P657" s="3">
        <f>VLOOKUP(Table2[[#This Row],[State]],State!A:G,7,FALSE)</f>
        <v>20</v>
      </c>
      <c r="Q657" s="3" t="str">
        <f>VLOOKUP(Table2[[#This Row],[State]],State!A:F,6,FALSE)</f>
        <v>Democratic</v>
      </c>
    </row>
    <row r="658" spans="1:17" ht="17" thickTop="1" thickBot="1" x14ac:dyDescent="0.25">
      <c r="A658" s="8" t="s">
        <v>330</v>
      </c>
      <c r="B658" s="19">
        <v>17125</v>
      </c>
      <c r="C658" s="20" t="s">
        <v>906</v>
      </c>
      <c r="D658" s="13">
        <v>2881</v>
      </c>
      <c r="E658" s="13">
        <v>4099</v>
      </c>
      <c r="F658" s="6">
        <v>2024</v>
      </c>
      <c r="G658" s="18">
        <f>preds!$D658+preds!$E658</f>
        <v>6980</v>
      </c>
      <c r="H658" s="12">
        <f>ABS(preds!$D658-preds!$E658)</f>
        <v>1218</v>
      </c>
      <c r="I658" s="24">
        <f>Table2[[#This Row],[margin]]/Table2[[#This Row],[dem_gop_total]]</f>
        <v>0.17449856733524355</v>
      </c>
      <c r="J658" s="24">
        <f>Table2[[#This Row],[dem_votes]]/Table2[[#This Row],[dem_gop_total]]</f>
        <v>0.4127507163323782</v>
      </c>
      <c r="K658" s="24">
        <f>Table2[[#This Row],[gop_votes]]/Table2[[#This Row],[dem_gop_total]]</f>
        <v>0.58724928366762175</v>
      </c>
      <c r="L658" s="3">
        <v>-89.898923999999994</v>
      </c>
      <c r="M658" s="3">
        <v>40.286475000000003</v>
      </c>
      <c r="N658" s="3">
        <v>-89.175151019607966</v>
      </c>
      <c r="O658" s="3">
        <v>39.843692941176442</v>
      </c>
      <c r="P658" s="3">
        <f>VLOOKUP(Table2[[#This Row],[State]],State!A:G,7,FALSE)</f>
        <v>20</v>
      </c>
      <c r="Q658" s="3" t="str">
        <f>VLOOKUP(Table2[[#This Row],[State]],State!A:F,6,FALSE)</f>
        <v>Democratic</v>
      </c>
    </row>
    <row r="659" spans="1:17" ht="17" thickTop="1" thickBot="1" x14ac:dyDescent="0.25">
      <c r="A659" s="7" t="s">
        <v>330</v>
      </c>
      <c r="B659" s="21">
        <v>17127</v>
      </c>
      <c r="C659" s="22" t="s">
        <v>907</v>
      </c>
      <c r="D659" s="12">
        <v>2474</v>
      </c>
      <c r="E659" s="12">
        <v>4210</v>
      </c>
      <c r="F659" s="6">
        <v>2024</v>
      </c>
      <c r="G659" s="18">
        <f>preds!$D659+preds!$E659</f>
        <v>6684</v>
      </c>
      <c r="H659" s="12">
        <f>ABS(preds!$D659-preds!$E659)</f>
        <v>1736</v>
      </c>
      <c r="I659" s="24">
        <f>Table2[[#This Row],[margin]]/Table2[[#This Row],[dem_gop_total]]</f>
        <v>0.2597247157390784</v>
      </c>
      <c r="J659" s="24">
        <f>Table2[[#This Row],[dem_votes]]/Table2[[#This Row],[dem_gop_total]]</f>
        <v>0.3701376421304608</v>
      </c>
      <c r="K659" s="24">
        <f>Table2[[#This Row],[gop_votes]]/Table2[[#This Row],[dem_gop_total]]</f>
        <v>0.62986235786953915</v>
      </c>
      <c r="L659" s="3">
        <v>-88.714108999999993</v>
      </c>
      <c r="M659" s="3">
        <v>37.178592000000002</v>
      </c>
      <c r="N659" s="3">
        <v>-89.175151019607966</v>
      </c>
      <c r="O659" s="3">
        <v>39.843692941176442</v>
      </c>
      <c r="P659" s="3">
        <f>VLOOKUP(Table2[[#This Row],[State]],State!A:G,7,FALSE)</f>
        <v>20</v>
      </c>
      <c r="Q659" s="3" t="str">
        <f>VLOOKUP(Table2[[#This Row],[State]],State!A:F,6,FALSE)</f>
        <v>Democratic</v>
      </c>
    </row>
    <row r="660" spans="1:17" ht="17" thickTop="1" thickBot="1" x14ac:dyDescent="0.25">
      <c r="A660" s="8" t="s">
        <v>330</v>
      </c>
      <c r="B660" s="19">
        <v>17129</v>
      </c>
      <c r="C660" s="20" t="s">
        <v>908</v>
      </c>
      <c r="D660" s="13">
        <v>2024</v>
      </c>
      <c r="E660" s="13">
        <v>4339</v>
      </c>
      <c r="F660" s="6">
        <v>2024</v>
      </c>
      <c r="G660" s="18">
        <f>preds!$D660+preds!$E660</f>
        <v>6363</v>
      </c>
      <c r="H660" s="12">
        <f>ABS(preds!$D660-preds!$E660)</f>
        <v>2315</v>
      </c>
      <c r="I660" s="24">
        <f>Table2[[#This Row],[margin]]/Table2[[#This Row],[dem_gop_total]]</f>
        <v>0.36382209649536384</v>
      </c>
      <c r="J660" s="24">
        <f>Table2[[#This Row],[dem_votes]]/Table2[[#This Row],[dem_gop_total]]</f>
        <v>0.31808895175231811</v>
      </c>
      <c r="K660" s="24">
        <f>Table2[[#This Row],[gop_votes]]/Table2[[#This Row],[dem_gop_total]]</f>
        <v>0.68191104824768189</v>
      </c>
      <c r="L660" s="3">
        <v>-89.799506999999906</v>
      </c>
      <c r="M660" s="3">
        <v>39.997259999999997</v>
      </c>
      <c r="N660" s="3">
        <v>-89.175151019607966</v>
      </c>
      <c r="O660" s="3">
        <v>39.843692941176442</v>
      </c>
      <c r="P660" s="3">
        <f>VLOOKUP(Table2[[#This Row],[State]],State!A:G,7,FALSE)</f>
        <v>20</v>
      </c>
      <c r="Q660" s="3" t="str">
        <f>VLOOKUP(Table2[[#This Row],[State]],State!A:F,6,FALSE)</f>
        <v>Democratic</v>
      </c>
    </row>
    <row r="661" spans="1:17" ht="17" thickTop="1" thickBot="1" x14ac:dyDescent="0.25">
      <c r="A661" s="7" t="s">
        <v>330</v>
      </c>
      <c r="B661" s="21">
        <v>17131</v>
      </c>
      <c r="C661" s="22" t="s">
        <v>909</v>
      </c>
      <c r="D661" s="12">
        <v>4037</v>
      </c>
      <c r="E661" s="12">
        <v>5168</v>
      </c>
      <c r="F661" s="6">
        <v>2024</v>
      </c>
      <c r="G661" s="18">
        <f>preds!$D661+preds!$E661</f>
        <v>9205</v>
      </c>
      <c r="H661" s="12">
        <f>ABS(preds!$D661-preds!$E661)</f>
        <v>1131</v>
      </c>
      <c r="I661" s="24">
        <f>Table2[[#This Row],[margin]]/Table2[[#This Row],[dem_gop_total]]</f>
        <v>0.12286800651819663</v>
      </c>
      <c r="J661" s="24">
        <f>Table2[[#This Row],[dem_votes]]/Table2[[#This Row],[dem_gop_total]]</f>
        <v>0.43856599674090169</v>
      </c>
      <c r="K661" s="24">
        <f>Table2[[#This Row],[gop_votes]]/Table2[[#This Row],[dem_gop_total]]</f>
        <v>0.56143400325909831</v>
      </c>
      <c r="L661" s="3">
        <v>-90.687167000000002</v>
      </c>
      <c r="M661" s="3">
        <v>41.214042999999997</v>
      </c>
      <c r="N661" s="3">
        <v>-89.175151019607966</v>
      </c>
      <c r="O661" s="3">
        <v>39.843692941176442</v>
      </c>
      <c r="P661" s="3">
        <f>VLOOKUP(Table2[[#This Row],[State]],State!A:G,7,FALSE)</f>
        <v>20</v>
      </c>
      <c r="Q661" s="3" t="str">
        <f>VLOOKUP(Table2[[#This Row],[State]],State!A:F,6,FALSE)</f>
        <v>Democratic</v>
      </c>
    </row>
    <row r="662" spans="1:17" ht="17" thickTop="1" thickBot="1" x14ac:dyDescent="0.25">
      <c r="A662" s="8" t="s">
        <v>330</v>
      </c>
      <c r="B662" s="19">
        <v>17133</v>
      </c>
      <c r="C662" s="20" t="s">
        <v>439</v>
      </c>
      <c r="D662" s="13">
        <v>6088</v>
      </c>
      <c r="E662" s="13">
        <v>14349</v>
      </c>
      <c r="F662" s="6">
        <v>2024</v>
      </c>
      <c r="G662" s="18">
        <f>preds!$D662+preds!$E662</f>
        <v>20437</v>
      </c>
      <c r="H662" s="12">
        <f>ABS(preds!$D662-preds!$E662)</f>
        <v>8261</v>
      </c>
      <c r="I662" s="24">
        <f>Table2[[#This Row],[margin]]/Table2[[#This Row],[dem_gop_total]]</f>
        <v>0.40421784019180895</v>
      </c>
      <c r="J662" s="24">
        <f>Table2[[#This Row],[dem_votes]]/Table2[[#This Row],[dem_gop_total]]</f>
        <v>0.29789107990409552</v>
      </c>
      <c r="K662" s="24">
        <f>Table2[[#This Row],[gop_votes]]/Table2[[#This Row],[dem_gop_total]]</f>
        <v>0.70210892009590453</v>
      </c>
      <c r="L662" s="3">
        <v>-90.171163000000007</v>
      </c>
      <c r="M662" s="3">
        <v>38.358528999999997</v>
      </c>
      <c r="N662" s="3">
        <v>-89.175151019607966</v>
      </c>
      <c r="O662" s="3">
        <v>39.843692941176442</v>
      </c>
      <c r="P662" s="3">
        <f>VLOOKUP(Table2[[#This Row],[State]],State!A:G,7,FALSE)</f>
        <v>20</v>
      </c>
      <c r="Q662" s="3" t="str">
        <f>VLOOKUP(Table2[[#This Row],[State]],State!A:F,6,FALSE)</f>
        <v>Democratic</v>
      </c>
    </row>
    <row r="663" spans="1:17" ht="17" thickTop="1" thickBot="1" x14ac:dyDescent="0.25">
      <c r="A663" s="7" t="s">
        <v>330</v>
      </c>
      <c r="B663" s="21">
        <v>17135</v>
      </c>
      <c r="C663" s="22" t="s">
        <v>440</v>
      </c>
      <c r="D663" s="12">
        <v>4479</v>
      </c>
      <c r="E663" s="12">
        <v>8422</v>
      </c>
      <c r="F663" s="6">
        <v>2024</v>
      </c>
      <c r="G663" s="18">
        <f>preds!$D663+preds!$E663</f>
        <v>12901</v>
      </c>
      <c r="H663" s="12">
        <f>ABS(preds!$D663-preds!$E663)</f>
        <v>3943</v>
      </c>
      <c r="I663" s="24">
        <f>Table2[[#This Row],[margin]]/Table2[[#This Row],[dem_gop_total]]</f>
        <v>0.30563522207580807</v>
      </c>
      <c r="J663" s="24">
        <f>Table2[[#This Row],[dem_votes]]/Table2[[#This Row],[dem_gop_total]]</f>
        <v>0.34718238896209597</v>
      </c>
      <c r="K663" s="24">
        <f>Table2[[#This Row],[gop_votes]]/Table2[[#This Row],[dem_gop_total]]</f>
        <v>0.65281761103790403</v>
      </c>
      <c r="L663" s="3">
        <v>-89.505319</v>
      </c>
      <c r="M663" s="3">
        <v>39.198960999999997</v>
      </c>
      <c r="N663" s="3">
        <v>-89.175151019607966</v>
      </c>
      <c r="O663" s="3">
        <v>39.843692941176442</v>
      </c>
      <c r="P663" s="3">
        <f>VLOOKUP(Table2[[#This Row],[State]],State!A:G,7,FALSE)</f>
        <v>20</v>
      </c>
      <c r="Q663" s="3" t="str">
        <f>VLOOKUP(Table2[[#This Row],[State]],State!A:F,6,FALSE)</f>
        <v>Democratic</v>
      </c>
    </row>
    <row r="664" spans="1:17" ht="17" thickTop="1" thickBot="1" x14ac:dyDescent="0.25">
      <c r="A664" s="8" t="s">
        <v>330</v>
      </c>
      <c r="B664" s="19">
        <v>17137</v>
      </c>
      <c r="C664" s="20" t="s">
        <v>441</v>
      </c>
      <c r="D664" s="13">
        <v>5672</v>
      </c>
      <c r="E664" s="13">
        <v>9430</v>
      </c>
      <c r="F664" s="6">
        <v>2024</v>
      </c>
      <c r="G664" s="18">
        <f>preds!$D664+preds!$E664</f>
        <v>15102</v>
      </c>
      <c r="H664" s="12">
        <f>ABS(preds!$D664-preds!$E664)</f>
        <v>3758</v>
      </c>
      <c r="I664" s="24">
        <f>Table2[[#This Row],[margin]]/Table2[[#This Row],[dem_gop_total]]</f>
        <v>0.24884121308435969</v>
      </c>
      <c r="J664" s="24">
        <f>Table2[[#This Row],[dem_votes]]/Table2[[#This Row],[dem_gop_total]]</f>
        <v>0.37557939345782015</v>
      </c>
      <c r="K664" s="24">
        <f>Table2[[#This Row],[gop_votes]]/Table2[[#This Row],[dem_gop_total]]</f>
        <v>0.62442060654217979</v>
      </c>
      <c r="L664" s="3">
        <v>-90.231161</v>
      </c>
      <c r="M664" s="3">
        <v>39.718154999999904</v>
      </c>
      <c r="N664" s="3">
        <v>-89.175151019607966</v>
      </c>
      <c r="O664" s="3">
        <v>39.843692941176442</v>
      </c>
      <c r="P664" s="3">
        <f>VLOOKUP(Table2[[#This Row],[State]],State!A:G,7,FALSE)</f>
        <v>20</v>
      </c>
      <c r="Q664" s="3" t="str">
        <f>VLOOKUP(Table2[[#This Row],[State]],State!A:F,6,FALSE)</f>
        <v>Democratic</v>
      </c>
    </row>
    <row r="665" spans="1:17" ht="17" thickTop="1" thickBot="1" x14ac:dyDescent="0.25">
      <c r="A665" s="7" t="s">
        <v>330</v>
      </c>
      <c r="B665" s="21">
        <v>17139</v>
      </c>
      <c r="C665" s="22" t="s">
        <v>910</v>
      </c>
      <c r="D665" s="12">
        <v>2307</v>
      </c>
      <c r="E665" s="12">
        <v>4430</v>
      </c>
      <c r="F665" s="6">
        <v>2024</v>
      </c>
      <c r="G665" s="18">
        <f>preds!$D665+preds!$E665</f>
        <v>6737</v>
      </c>
      <c r="H665" s="12">
        <f>ABS(preds!$D665-preds!$E665)</f>
        <v>2123</v>
      </c>
      <c r="I665" s="24">
        <f>Table2[[#This Row],[margin]]/Table2[[#This Row],[dem_gop_total]]</f>
        <v>0.31512542674781058</v>
      </c>
      <c r="J665" s="24">
        <f>Table2[[#This Row],[dem_votes]]/Table2[[#This Row],[dem_gop_total]]</f>
        <v>0.34243728662609468</v>
      </c>
      <c r="K665" s="24">
        <f>Table2[[#This Row],[gop_votes]]/Table2[[#This Row],[dem_gop_total]]</f>
        <v>0.65756271337390526</v>
      </c>
      <c r="L665" s="3">
        <v>-88.614418999999998</v>
      </c>
      <c r="M665" s="3">
        <v>39.631979000000001</v>
      </c>
      <c r="N665" s="3">
        <v>-89.175151019607966</v>
      </c>
      <c r="O665" s="3">
        <v>39.843692941176442</v>
      </c>
      <c r="P665" s="3">
        <f>VLOOKUP(Table2[[#This Row],[State]],State!A:G,7,FALSE)</f>
        <v>20</v>
      </c>
      <c r="Q665" s="3" t="str">
        <f>VLOOKUP(Table2[[#This Row],[State]],State!A:F,6,FALSE)</f>
        <v>Democratic</v>
      </c>
    </row>
    <row r="666" spans="1:17" ht="17" thickTop="1" thickBot="1" x14ac:dyDescent="0.25">
      <c r="A666" s="8" t="s">
        <v>330</v>
      </c>
      <c r="B666" s="19">
        <v>17141</v>
      </c>
      <c r="C666" s="20" t="s">
        <v>911</v>
      </c>
      <c r="D666" s="13">
        <v>8691</v>
      </c>
      <c r="E666" s="13">
        <v>14821</v>
      </c>
      <c r="F666" s="6">
        <v>2024</v>
      </c>
      <c r="G666" s="18">
        <f>preds!$D666+preds!$E666</f>
        <v>23512</v>
      </c>
      <c r="H666" s="12">
        <f>ABS(preds!$D666-preds!$E666)</f>
        <v>6130</v>
      </c>
      <c r="I666" s="24">
        <f>Table2[[#This Row],[margin]]/Table2[[#This Row],[dem_gop_total]]</f>
        <v>0.26071793126913917</v>
      </c>
      <c r="J666" s="24">
        <f>Table2[[#This Row],[dem_votes]]/Table2[[#This Row],[dem_gop_total]]</f>
        <v>0.36964103436543044</v>
      </c>
      <c r="K666" s="24">
        <f>Table2[[#This Row],[gop_votes]]/Table2[[#This Row],[dem_gop_total]]</f>
        <v>0.63035896563456961</v>
      </c>
      <c r="L666" s="3">
        <v>-89.256097999999994</v>
      </c>
      <c r="M666" s="3">
        <v>42.028652999999998</v>
      </c>
      <c r="N666" s="3">
        <v>-89.175151019607966</v>
      </c>
      <c r="O666" s="3">
        <v>39.843692941176442</v>
      </c>
      <c r="P666" s="3">
        <f>VLOOKUP(Table2[[#This Row],[State]],State!A:G,7,FALSE)</f>
        <v>20</v>
      </c>
      <c r="Q666" s="3" t="str">
        <f>VLOOKUP(Table2[[#This Row],[State]],State!A:F,6,FALSE)</f>
        <v>Democratic</v>
      </c>
    </row>
    <row r="667" spans="1:17" ht="17" thickTop="1" thickBot="1" x14ac:dyDescent="0.25">
      <c r="A667" s="7" t="s">
        <v>330</v>
      </c>
      <c r="B667" s="21">
        <v>17143</v>
      </c>
      <c r="C667" s="22" t="s">
        <v>912</v>
      </c>
      <c r="D667" s="12">
        <v>37483</v>
      </c>
      <c r="E667" s="12">
        <v>40564</v>
      </c>
      <c r="F667" s="6">
        <v>2024</v>
      </c>
      <c r="G667" s="18">
        <f>preds!$D667+preds!$E667</f>
        <v>78047</v>
      </c>
      <c r="H667" s="12">
        <f>ABS(preds!$D667-preds!$E667)</f>
        <v>3081</v>
      </c>
      <c r="I667" s="24">
        <f>Table2[[#This Row],[margin]]/Table2[[#This Row],[dem_gop_total]]</f>
        <v>3.947621305111023E-2</v>
      </c>
      <c r="J667" s="24">
        <f>Table2[[#This Row],[dem_votes]]/Table2[[#This Row],[dem_gop_total]]</f>
        <v>0.48026189347444487</v>
      </c>
      <c r="K667" s="24">
        <f>Table2[[#This Row],[gop_votes]]/Table2[[#This Row],[dem_gop_total]]</f>
        <v>0.51973810652555508</v>
      </c>
      <c r="L667" s="3">
        <v>-89.638992999999999</v>
      </c>
      <c r="M667" s="3">
        <v>40.742915000000004</v>
      </c>
      <c r="N667" s="3">
        <v>-89.175151019607966</v>
      </c>
      <c r="O667" s="3">
        <v>39.843692941176442</v>
      </c>
      <c r="P667" s="3">
        <f>VLOOKUP(Table2[[#This Row],[State]],State!A:G,7,FALSE)</f>
        <v>20</v>
      </c>
      <c r="Q667" s="3" t="str">
        <f>VLOOKUP(Table2[[#This Row],[State]],State!A:F,6,FALSE)</f>
        <v>Democratic</v>
      </c>
    </row>
    <row r="668" spans="1:17" ht="17" thickTop="1" thickBot="1" x14ac:dyDescent="0.25">
      <c r="A668" s="8" t="s">
        <v>330</v>
      </c>
      <c r="B668" s="19">
        <v>17145</v>
      </c>
      <c r="C668" s="20" t="s">
        <v>442</v>
      </c>
      <c r="D668" s="13">
        <v>4082</v>
      </c>
      <c r="E668" s="13">
        <v>6370</v>
      </c>
      <c r="F668" s="6">
        <v>2024</v>
      </c>
      <c r="G668" s="18">
        <f>preds!$D668+preds!$E668</f>
        <v>10452</v>
      </c>
      <c r="H668" s="12">
        <f>ABS(preds!$D668-preds!$E668)</f>
        <v>2288</v>
      </c>
      <c r="I668" s="24">
        <f>Table2[[#This Row],[margin]]/Table2[[#This Row],[dem_gop_total]]</f>
        <v>0.21890547263681592</v>
      </c>
      <c r="J668" s="24">
        <f>Table2[[#This Row],[dem_votes]]/Table2[[#This Row],[dem_gop_total]]</f>
        <v>0.39054726368159204</v>
      </c>
      <c r="K668" s="24">
        <f>Table2[[#This Row],[gop_votes]]/Table2[[#This Row],[dem_gop_total]]</f>
        <v>0.60945273631840791</v>
      </c>
      <c r="L668" s="3">
        <v>-89.323862000000005</v>
      </c>
      <c r="M668" s="3">
        <v>38.058514000000002</v>
      </c>
      <c r="N668" s="3">
        <v>-89.175151019607966</v>
      </c>
      <c r="O668" s="3">
        <v>39.843692941176442</v>
      </c>
      <c r="P668" s="3">
        <f>VLOOKUP(Table2[[#This Row],[State]],State!A:G,7,FALSE)</f>
        <v>20</v>
      </c>
      <c r="Q668" s="3" t="str">
        <f>VLOOKUP(Table2[[#This Row],[State]],State!A:F,6,FALSE)</f>
        <v>Democratic</v>
      </c>
    </row>
    <row r="669" spans="1:17" ht="17" thickTop="1" thickBot="1" x14ac:dyDescent="0.25">
      <c r="A669" s="7" t="s">
        <v>330</v>
      </c>
      <c r="B669" s="21">
        <v>17147</v>
      </c>
      <c r="C669" s="22" t="s">
        <v>913</v>
      </c>
      <c r="D669" s="12">
        <v>3061</v>
      </c>
      <c r="E669" s="12">
        <v>6006</v>
      </c>
      <c r="F669" s="6">
        <v>2024</v>
      </c>
      <c r="G669" s="18">
        <f>preds!$D669+preds!$E669</f>
        <v>9067</v>
      </c>
      <c r="H669" s="12">
        <f>ABS(preds!$D669-preds!$E669)</f>
        <v>2945</v>
      </c>
      <c r="I669" s="24">
        <f>Table2[[#This Row],[margin]]/Table2[[#This Row],[dem_gop_total]]</f>
        <v>0.32480423513841405</v>
      </c>
      <c r="J669" s="24">
        <f>Table2[[#This Row],[dem_votes]]/Table2[[#This Row],[dem_gop_total]]</f>
        <v>0.33759788243079297</v>
      </c>
      <c r="K669" s="24">
        <f>Table2[[#This Row],[gop_votes]]/Table2[[#This Row],[dem_gop_total]]</f>
        <v>0.66240211756920697</v>
      </c>
      <c r="L669" s="3">
        <v>-88.581585000000004</v>
      </c>
      <c r="M669" s="3">
        <v>40.007007999999999</v>
      </c>
      <c r="N669" s="3">
        <v>-89.175151019607966</v>
      </c>
      <c r="O669" s="3">
        <v>39.843692941176442</v>
      </c>
      <c r="P669" s="3">
        <f>VLOOKUP(Table2[[#This Row],[State]],State!A:G,7,FALSE)</f>
        <v>20</v>
      </c>
      <c r="Q669" s="3" t="str">
        <f>VLOOKUP(Table2[[#This Row],[State]],State!A:F,6,FALSE)</f>
        <v>Democratic</v>
      </c>
    </row>
    <row r="670" spans="1:17" ht="17" thickTop="1" thickBot="1" x14ac:dyDescent="0.25">
      <c r="A670" s="8" t="s">
        <v>330</v>
      </c>
      <c r="B670" s="19">
        <v>17149</v>
      </c>
      <c r="C670" s="20" t="s">
        <v>444</v>
      </c>
      <c r="D670" s="13">
        <v>2215</v>
      </c>
      <c r="E670" s="13">
        <v>5566</v>
      </c>
      <c r="F670" s="6">
        <v>2024</v>
      </c>
      <c r="G670" s="18">
        <f>preds!$D670+preds!$E670</f>
        <v>7781</v>
      </c>
      <c r="H670" s="12">
        <f>ABS(preds!$D670-preds!$E670)</f>
        <v>3351</v>
      </c>
      <c r="I670" s="24">
        <f>Table2[[#This Row],[margin]]/Table2[[#This Row],[dem_gop_total]]</f>
        <v>0.43066443901812107</v>
      </c>
      <c r="J670" s="24">
        <f>Table2[[#This Row],[dem_votes]]/Table2[[#This Row],[dem_gop_total]]</f>
        <v>0.28466778049093949</v>
      </c>
      <c r="K670" s="24">
        <f>Table2[[#This Row],[gop_votes]]/Table2[[#This Row],[dem_gop_total]]</f>
        <v>0.71533221950906056</v>
      </c>
      <c r="L670" s="3">
        <v>-90.859127000000001</v>
      </c>
      <c r="M670" s="3">
        <v>39.621310999999999</v>
      </c>
      <c r="N670" s="3">
        <v>-89.175151019607966</v>
      </c>
      <c r="O670" s="3">
        <v>39.843692941176442</v>
      </c>
      <c r="P670" s="3">
        <f>VLOOKUP(Table2[[#This Row],[State]],State!A:G,7,FALSE)</f>
        <v>20</v>
      </c>
      <c r="Q670" s="3" t="str">
        <f>VLOOKUP(Table2[[#This Row],[State]],State!A:F,6,FALSE)</f>
        <v>Democratic</v>
      </c>
    </row>
    <row r="671" spans="1:17" ht="17" thickTop="1" thickBot="1" x14ac:dyDescent="0.25">
      <c r="A671" s="7" t="s">
        <v>330</v>
      </c>
      <c r="B671" s="21">
        <v>17151</v>
      </c>
      <c r="C671" s="22" t="s">
        <v>542</v>
      </c>
      <c r="D671" s="12">
        <v>679</v>
      </c>
      <c r="E671" s="12">
        <v>1563</v>
      </c>
      <c r="F671" s="6">
        <v>2024</v>
      </c>
      <c r="G671" s="18">
        <f>preds!$D671+preds!$E671</f>
        <v>2242</v>
      </c>
      <c r="H671" s="12">
        <f>ABS(preds!$D671-preds!$E671)</f>
        <v>884</v>
      </c>
      <c r="I671" s="24">
        <f>Table2[[#This Row],[margin]]/Table2[[#This Row],[dem_gop_total]]</f>
        <v>0.3942908117752007</v>
      </c>
      <c r="J671" s="24">
        <f>Table2[[#This Row],[dem_votes]]/Table2[[#This Row],[dem_gop_total]]</f>
        <v>0.30285459411239962</v>
      </c>
      <c r="K671" s="24">
        <f>Table2[[#This Row],[gop_votes]]/Table2[[#This Row],[dem_gop_total]]</f>
        <v>0.69714540588760032</v>
      </c>
      <c r="L671" s="3">
        <v>-88.549909999999997</v>
      </c>
      <c r="M671" s="3">
        <v>37.39893</v>
      </c>
      <c r="N671" s="3">
        <v>-89.175151019607966</v>
      </c>
      <c r="O671" s="3">
        <v>39.843692941176442</v>
      </c>
      <c r="P671" s="3">
        <f>VLOOKUP(Table2[[#This Row],[State]],State!A:G,7,FALSE)</f>
        <v>20</v>
      </c>
      <c r="Q671" s="3" t="str">
        <f>VLOOKUP(Table2[[#This Row],[State]],State!A:F,6,FALSE)</f>
        <v>Democratic</v>
      </c>
    </row>
    <row r="672" spans="1:17" ht="17" thickTop="1" thickBot="1" x14ac:dyDescent="0.25">
      <c r="A672" s="8" t="s">
        <v>330</v>
      </c>
      <c r="B672" s="19">
        <v>17153</v>
      </c>
      <c r="C672" s="20" t="s">
        <v>544</v>
      </c>
      <c r="D672" s="13">
        <v>1143</v>
      </c>
      <c r="E672" s="13">
        <v>1729</v>
      </c>
      <c r="F672" s="6">
        <v>2024</v>
      </c>
      <c r="G672" s="18">
        <f>preds!$D672+preds!$E672</f>
        <v>2872</v>
      </c>
      <c r="H672" s="12">
        <f>ABS(preds!$D672-preds!$E672)</f>
        <v>586</v>
      </c>
      <c r="I672" s="24">
        <f>Table2[[#This Row],[margin]]/Table2[[#This Row],[dem_gop_total]]</f>
        <v>0.20403899721448468</v>
      </c>
      <c r="J672" s="24">
        <f>Table2[[#This Row],[dem_votes]]/Table2[[#This Row],[dem_gop_total]]</f>
        <v>0.39798050139275765</v>
      </c>
      <c r="K672" s="24">
        <f>Table2[[#This Row],[gop_votes]]/Table2[[#This Row],[dem_gop_total]]</f>
        <v>0.60201949860724235</v>
      </c>
      <c r="L672" s="3">
        <v>-89.134749999999997</v>
      </c>
      <c r="M672" s="3">
        <v>37.199542999999998</v>
      </c>
      <c r="N672" s="3">
        <v>-89.175151019607966</v>
      </c>
      <c r="O672" s="3">
        <v>39.843692941176442</v>
      </c>
      <c r="P672" s="3">
        <f>VLOOKUP(Table2[[#This Row],[State]],State!A:G,7,FALSE)</f>
        <v>20</v>
      </c>
      <c r="Q672" s="3" t="str">
        <f>VLOOKUP(Table2[[#This Row],[State]],State!A:F,6,FALSE)</f>
        <v>Democratic</v>
      </c>
    </row>
    <row r="673" spans="1:17" ht="17" thickTop="1" thickBot="1" x14ac:dyDescent="0.25">
      <c r="A673" s="7" t="s">
        <v>330</v>
      </c>
      <c r="B673" s="21">
        <v>17155</v>
      </c>
      <c r="C673" s="22" t="s">
        <v>718</v>
      </c>
      <c r="D673" s="12">
        <v>1363</v>
      </c>
      <c r="E673" s="12">
        <v>1850</v>
      </c>
      <c r="F673" s="6">
        <v>2024</v>
      </c>
      <c r="G673" s="18">
        <f>preds!$D673+preds!$E673</f>
        <v>3213</v>
      </c>
      <c r="H673" s="12">
        <f>ABS(preds!$D673-preds!$E673)</f>
        <v>487</v>
      </c>
      <c r="I673" s="24">
        <f>Table2[[#This Row],[margin]]/Table2[[#This Row],[dem_gop_total]]</f>
        <v>0.15157173980703392</v>
      </c>
      <c r="J673" s="24">
        <f>Table2[[#This Row],[dem_votes]]/Table2[[#This Row],[dem_gop_total]]</f>
        <v>0.42421413009648301</v>
      </c>
      <c r="K673" s="24">
        <f>Table2[[#This Row],[gop_votes]]/Table2[[#This Row],[dem_gop_total]]</f>
        <v>0.57578586990351699</v>
      </c>
      <c r="L673" s="3">
        <v>-89.270944999999998</v>
      </c>
      <c r="M673" s="3">
        <v>41.229306000000001</v>
      </c>
      <c r="N673" s="3">
        <v>-89.175151019607966</v>
      </c>
      <c r="O673" s="3">
        <v>39.843692941176442</v>
      </c>
      <c r="P673" s="3">
        <f>VLOOKUP(Table2[[#This Row],[State]],State!A:G,7,FALSE)</f>
        <v>20</v>
      </c>
      <c r="Q673" s="3" t="str">
        <f>VLOOKUP(Table2[[#This Row],[State]],State!A:F,6,FALSE)</f>
        <v>Democratic</v>
      </c>
    </row>
    <row r="674" spans="1:17" ht="17" thickTop="1" thickBot="1" x14ac:dyDescent="0.25">
      <c r="A674" s="8" t="s">
        <v>330</v>
      </c>
      <c r="B674" s="19">
        <v>17157</v>
      </c>
      <c r="C674" s="20" t="s">
        <v>445</v>
      </c>
      <c r="D674" s="13">
        <v>5556</v>
      </c>
      <c r="E674" s="13">
        <v>10124</v>
      </c>
      <c r="F674" s="6">
        <v>2024</v>
      </c>
      <c r="G674" s="18">
        <f>preds!$D674+preds!$E674</f>
        <v>15680</v>
      </c>
      <c r="H674" s="12">
        <f>ABS(preds!$D674-preds!$E674)</f>
        <v>4568</v>
      </c>
      <c r="I674" s="24">
        <f>Table2[[#This Row],[margin]]/Table2[[#This Row],[dem_gop_total]]</f>
        <v>0.29132653061224489</v>
      </c>
      <c r="J674" s="24">
        <f>Table2[[#This Row],[dem_votes]]/Table2[[#This Row],[dem_gop_total]]</f>
        <v>0.35433673469387755</v>
      </c>
      <c r="K674" s="24">
        <f>Table2[[#This Row],[gop_votes]]/Table2[[#This Row],[dem_gop_total]]</f>
        <v>0.6456632653061225</v>
      </c>
      <c r="L674" s="3">
        <v>-89.809248999999994</v>
      </c>
      <c r="M674" s="3">
        <v>38.055540999999998</v>
      </c>
      <c r="N674" s="3">
        <v>-89.175151019607966</v>
      </c>
      <c r="O674" s="3">
        <v>39.843692941176442</v>
      </c>
      <c r="P674" s="3">
        <f>VLOOKUP(Table2[[#This Row],[State]],State!A:G,7,FALSE)</f>
        <v>20</v>
      </c>
      <c r="Q674" s="3" t="str">
        <f>VLOOKUP(Table2[[#This Row],[State]],State!A:F,6,FALSE)</f>
        <v>Democratic</v>
      </c>
    </row>
    <row r="675" spans="1:17" ht="17" thickTop="1" thickBot="1" x14ac:dyDescent="0.25">
      <c r="A675" s="7" t="s">
        <v>330</v>
      </c>
      <c r="B675" s="21">
        <v>17159</v>
      </c>
      <c r="C675" s="22" t="s">
        <v>914</v>
      </c>
      <c r="D675" s="12">
        <v>2342</v>
      </c>
      <c r="E675" s="12">
        <v>5490</v>
      </c>
      <c r="F675" s="6">
        <v>2024</v>
      </c>
      <c r="G675" s="18">
        <f>preds!$D675+preds!$E675</f>
        <v>7832</v>
      </c>
      <c r="H675" s="12">
        <f>ABS(preds!$D675-preds!$E675)</f>
        <v>3148</v>
      </c>
      <c r="I675" s="24">
        <f>Table2[[#This Row],[margin]]/Table2[[#This Row],[dem_gop_total]]</f>
        <v>0.40194075587334016</v>
      </c>
      <c r="J675" s="24">
        <f>Table2[[#This Row],[dem_votes]]/Table2[[#This Row],[dem_gop_total]]</f>
        <v>0.29902962206332995</v>
      </c>
      <c r="K675" s="24">
        <f>Table2[[#This Row],[gop_votes]]/Table2[[#This Row],[dem_gop_total]]</f>
        <v>0.70097037793667005</v>
      </c>
      <c r="L675" s="3">
        <v>-88.088314999999994</v>
      </c>
      <c r="M675" s="3">
        <v>38.725943000000001</v>
      </c>
      <c r="N675" s="3">
        <v>-89.175151019607966</v>
      </c>
      <c r="O675" s="3">
        <v>39.843692941176442</v>
      </c>
      <c r="P675" s="3">
        <f>VLOOKUP(Table2[[#This Row],[State]],State!A:G,7,FALSE)</f>
        <v>20</v>
      </c>
      <c r="Q675" s="3" t="str">
        <f>VLOOKUP(Table2[[#This Row],[State]],State!A:F,6,FALSE)</f>
        <v>Democratic</v>
      </c>
    </row>
    <row r="676" spans="1:17" ht="17" thickTop="1" thickBot="1" x14ac:dyDescent="0.25">
      <c r="A676" s="8" t="s">
        <v>330</v>
      </c>
      <c r="B676" s="19">
        <v>17161</v>
      </c>
      <c r="C676" s="20" t="s">
        <v>915</v>
      </c>
      <c r="D676" s="13">
        <v>36809</v>
      </c>
      <c r="E676" s="13">
        <v>29294</v>
      </c>
      <c r="F676" s="6">
        <v>2024</v>
      </c>
      <c r="G676" s="18">
        <f>preds!$D676+preds!$E676</f>
        <v>66103</v>
      </c>
      <c r="H676" s="12">
        <f>ABS(preds!$D676-preds!$E676)</f>
        <v>7515</v>
      </c>
      <c r="I676" s="24">
        <f>Table2[[#This Row],[margin]]/Table2[[#This Row],[dem_gop_total]]</f>
        <v>0.11368621696443429</v>
      </c>
      <c r="J676" s="24">
        <f>Table2[[#This Row],[dem_votes]]/Table2[[#This Row],[dem_gop_total]]</f>
        <v>0.55684310848221719</v>
      </c>
      <c r="K676" s="24">
        <f>Table2[[#This Row],[gop_votes]]/Table2[[#This Row],[dem_gop_total]]</f>
        <v>0.44315689151778287</v>
      </c>
      <c r="L676" s="3">
        <v>-90.504005000000006</v>
      </c>
      <c r="M676" s="3">
        <v>41.489142000000001</v>
      </c>
      <c r="N676" s="3">
        <v>-89.175151019607966</v>
      </c>
      <c r="O676" s="3">
        <v>39.843692941176442</v>
      </c>
      <c r="P676" s="3">
        <f>VLOOKUP(Table2[[#This Row],[State]],State!A:G,7,FALSE)</f>
        <v>20</v>
      </c>
      <c r="Q676" s="3" t="str">
        <f>VLOOKUP(Table2[[#This Row],[State]],State!A:F,6,FALSE)</f>
        <v>Democratic</v>
      </c>
    </row>
    <row r="677" spans="1:17" ht="17" thickTop="1" thickBot="1" x14ac:dyDescent="0.25">
      <c r="A677" s="7" t="s">
        <v>330</v>
      </c>
      <c r="B677" s="21">
        <v>17163</v>
      </c>
      <c r="C677" s="22" t="s">
        <v>447</v>
      </c>
      <c r="D677" s="12">
        <v>63042</v>
      </c>
      <c r="E677" s="12">
        <v>51280</v>
      </c>
      <c r="F677" s="6">
        <v>2024</v>
      </c>
      <c r="G677" s="18">
        <f>preds!$D677+preds!$E677</f>
        <v>114322</v>
      </c>
      <c r="H677" s="12">
        <f>ABS(preds!$D677-preds!$E677)</f>
        <v>11762</v>
      </c>
      <c r="I677" s="24">
        <f>Table2[[#This Row],[margin]]/Table2[[#This Row],[dem_gop_total]]</f>
        <v>0.10288483406518431</v>
      </c>
      <c r="J677" s="24">
        <f>Table2[[#This Row],[dem_votes]]/Table2[[#This Row],[dem_gop_total]]</f>
        <v>0.55144241703259211</v>
      </c>
      <c r="K677" s="24">
        <f>Table2[[#This Row],[gop_votes]]/Table2[[#This Row],[dem_gop_total]]</f>
        <v>0.44855758296740783</v>
      </c>
      <c r="L677" s="3">
        <v>-90.000674000000004</v>
      </c>
      <c r="M677" s="3">
        <v>38.550218999999998</v>
      </c>
      <c r="N677" s="3">
        <v>-89.175151019607966</v>
      </c>
      <c r="O677" s="3">
        <v>39.843692941176442</v>
      </c>
      <c r="P677" s="3">
        <f>VLOOKUP(Table2[[#This Row],[State]],State!A:G,7,FALSE)</f>
        <v>20</v>
      </c>
      <c r="Q677" s="3" t="str">
        <f>VLOOKUP(Table2[[#This Row],[State]],State!A:F,6,FALSE)</f>
        <v>Democratic</v>
      </c>
    </row>
    <row r="678" spans="1:17" ht="17" thickTop="1" thickBot="1" x14ac:dyDescent="0.25">
      <c r="A678" s="8" t="s">
        <v>330</v>
      </c>
      <c r="B678" s="19">
        <v>17165</v>
      </c>
      <c r="C678" s="20" t="s">
        <v>546</v>
      </c>
      <c r="D678" s="13">
        <v>3376</v>
      </c>
      <c r="E678" s="13">
        <v>7417</v>
      </c>
      <c r="F678" s="6">
        <v>2024</v>
      </c>
      <c r="G678" s="18">
        <f>preds!$D678+preds!$E678</f>
        <v>10793</v>
      </c>
      <c r="H678" s="12">
        <f>ABS(preds!$D678-preds!$E678)</f>
        <v>4041</v>
      </c>
      <c r="I678" s="24">
        <f>Table2[[#This Row],[margin]]/Table2[[#This Row],[dem_gop_total]]</f>
        <v>0.37440933938663951</v>
      </c>
      <c r="J678" s="24">
        <f>Table2[[#This Row],[dem_votes]]/Table2[[#This Row],[dem_gop_total]]</f>
        <v>0.31279533030668027</v>
      </c>
      <c r="K678" s="24">
        <f>Table2[[#This Row],[gop_votes]]/Table2[[#This Row],[dem_gop_total]]</f>
        <v>0.68720466969331973</v>
      </c>
      <c r="L678" s="3">
        <v>-88.536394999999999</v>
      </c>
      <c r="M678" s="3">
        <v>37.754785999999903</v>
      </c>
      <c r="N678" s="3">
        <v>-89.175151019607966</v>
      </c>
      <c r="O678" s="3">
        <v>39.843692941176442</v>
      </c>
      <c r="P678" s="3">
        <f>VLOOKUP(Table2[[#This Row],[State]],State!A:G,7,FALSE)</f>
        <v>20</v>
      </c>
      <c r="Q678" s="3" t="str">
        <f>VLOOKUP(Table2[[#This Row],[State]],State!A:F,6,FALSE)</f>
        <v>Democratic</v>
      </c>
    </row>
    <row r="679" spans="1:17" ht="17" thickTop="1" thickBot="1" x14ac:dyDescent="0.25">
      <c r="A679" s="7" t="s">
        <v>330</v>
      </c>
      <c r="B679" s="21">
        <v>17167</v>
      </c>
      <c r="C679" s="22" t="s">
        <v>916</v>
      </c>
      <c r="D679" s="12">
        <v>42369</v>
      </c>
      <c r="E679" s="12">
        <v>49981</v>
      </c>
      <c r="F679" s="6">
        <v>2024</v>
      </c>
      <c r="G679" s="18">
        <f>preds!$D679+preds!$E679</f>
        <v>92350</v>
      </c>
      <c r="H679" s="12">
        <f>ABS(preds!$D679-preds!$E679)</f>
        <v>7612</v>
      </c>
      <c r="I679" s="24">
        <f>Table2[[#This Row],[margin]]/Table2[[#This Row],[dem_gop_total]]</f>
        <v>8.2425554953979421E-2</v>
      </c>
      <c r="J679" s="24">
        <f>Table2[[#This Row],[dem_votes]]/Table2[[#This Row],[dem_gop_total]]</f>
        <v>0.4587872225230103</v>
      </c>
      <c r="K679" s="24">
        <f>Table2[[#This Row],[gop_votes]]/Table2[[#This Row],[dem_gop_total]]</f>
        <v>0.5412127774769897</v>
      </c>
      <c r="L679" s="3">
        <v>-89.652867000000001</v>
      </c>
      <c r="M679" s="3">
        <v>39.772756999999999</v>
      </c>
      <c r="N679" s="3">
        <v>-89.175151019607966</v>
      </c>
      <c r="O679" s="3">
        <v>39.843692941176442</v>
      </c>
      <c r="P679" s="3">
        <f>VLOOKUP(Table2[[#This Row],[State]],State!A:G,7,FALSE)</f>
        <v>20</v>
      </c>
      <c r="Q679" s="3" t="str">
        <f>VLOOKUP(Table2[[#This Row],[State]],State!A:F,6,FALSE)</f>
        <v>Democratic</v>
      </c>
    </row>
    <row r="680" spans="1:17" ht="17" thickTop="1" thickBot="1" x14ac:dyDescent="0.25">
      <c r="A680" s="8" t="s">
        <v>330</v>
      </c>
      <c r="B680" s="19">
        <v>17169</v>
      </c>
      <c r="C680" s="20" t="s">
        <v>917</v>
      </c>
      <c r="D680" s="13">
        <v>1551</v>
      </c>
      <c r="E680" s="13">
        <v>2679</v>
      </c>
      <c r="F680" s="6">
        <v>2024</v>
      </c>
      <c r="G680" s="18">
        <f>preds!$D680+preds!$E680</f>
        <v>4230</v>
      </c>
      <c r="H680" s="12">
        <f>ABS(preds!$D680-preds!$E680)</f>
        <v>1128</v>
      </c>
      <c r="I680" s="24">
        <f>Table2[[#This Row],[margin]]/Table2[[#This Row],[dem_gop_total]]</f>
        <v>0.26666666666666666</v>
      </c>
      <c r="J680" s="24">
        <f>Table2[[#This Row],[dem_votes]]/Table2[[#This Row],[dem_gop_total]]</f>
        <v>0.36666666666666664</v>
      </c>
      <c r="K680" s="24">
        <f>Table2[[#This Row],[gop_votes]]/Table2[[#This Row],[dem_gop_total]]</f>
        <v>0.6333333333333333</v>
      </c>
      <c r="L680" s="3">
        <v>-90.568639000000005</v>
      </c>
      <c r="M680" s="3">
        <v>40.131180000000001</v>
      </c>
      <c r="N680" s="3">
        <v>-89.175151019607966</v>
      </c>
      <c r="O680" s="3">
        <v>39.843692941176442</v>
      </c>
      <c r="P680" s="3">
        <f>VLOOKUP(Table2[[#This Row],[State]],State!A:G,7,FALSE)</f>
        <v>20</v>
      </c>
      <c r="Q680" s="3" t="str">
        <f>VLOOKUP(Table2[[#This Row],[State]],State!A:F,6,FALSE)</f>
        <v>Democratic</v>
      </c>
    </row>
    <row r="681" spans="1:17" ht="17" thickTop="1" thickBot="1" x14ac:dyDescent="0.25">
      <c r="A681" s="7" t="s">
        <v>330</v>
      </c>
      <c r="B681" s="21">
        <v>17171</v>
      </c>
      <c r="C681" s="22" t="s">
        <v>547</v>
      </c>
      <c r="D681" s="12">
        <v>908</v>
      </c>
      <c r="E681" s="12">
        <v>2035</v>
      </c>
      <c r="F681" s="6">
        <v>2024</v>
      </c>
      <c r="G681" s="18">
        <f>preds!$D681+preds!$E681</f>
        <v>2943</v>
      </c>
      <c r="H681" s="12">
        <f>ABS(preds!$D681-preds!$E681)</f>
        <v>1127</v>
      </c>
      <c r="I681" s="24">
        <f>Table2[[#This Row],[margin]]/Table2[[#This Row],[dem_gop_total]]</f>
        <v>0.38294257560312606</v>
      </c>
      <c r="J681" s="24">
        <f>Table2[[#This Row],[dem_votes]]/Table2[[#This Row],[dem_gop_total]]</f>
        <v>0.30852871219843697</v>
      </c>
      <c r="K681" s="24">
        <f>Table2[[#This Row],[gop_votes]]/Table2[[#This Row],[dem_gop_total]]</f>
        <v>0.69147128780156308</v>
      </c>
      <c r="L681" s="3">
        <v>-90.462754000000004</v>
      </c>
      <c r="M681" s="3">
        <v>39.645736999999997</v>
      </c>
      <c r="N681" s="3">
        <v>-89.175151019607966</v>
      </c>
      <c r="O681" s="3">
        <v>39.843692941176442</v>
      </c>
      <c r="P681" s="3">
        <f>VLOOKUP(Table2[[#This Row],[State]],State!A:G,7,FALSE)</f>
        <v>20</v>
      </c>
      <c r="Q681" s="3" t="str">
        <f>VLOOKUP(Table2[[#This Row],[State]],State!A:F,6,FALSE)</f>
        <v>Democratic</v>
      </c>
    </row>
    <row r="682" spans="1:17" ht="17" thickTop="1" thickBot="1" x14ac:dyDescent="0.25">
      <c r="A682" s="8" t="s">
        <v>330</v>
      </c>
      <c r="B682" s="19">
        <v>17173</v>
      </c>
      <c r="C682" s="20" t="s">
        <v>448</v>
      </c>
      <c r="D682" s="13">
        <v>3049</v>
      </c>
      <c r="E682" s="13">
        <v>8032</v>
      </c>
      <c r="F682" s="6">
        <v>2024</v>
      </c>
      <c r="G682" s="18">
        <f>preds!$D682+preds!$E682</f>
        <v>11081</v>
      </c>
      <c r="H682" s="12">
        <f>ABS(preds!$D682-preds!$E682)</f>
        <v>4983</v>
      </c>
      <c r="I682" s="24">
        <f>Table2[[#This Row],[margin]]/Table2[[#This Row],[dem_gop_total]]</f>
        <v>0.44968865625846044</v>
      </c>
      <c r="J682" s="24">
        <f>Table2[[#This Row],[dem_votes]]/Table2[[#This Row],[dem_gop_total]]</f>
        <v>0.27515567187076978</v>
      </c>
      <c r="K682" s="24">
        <f>Table2[[#This Row],[gop_votes]]/Table2[[#This Row],[dem_gop_total]]</f>
        <v>0.72484432812923016</v>
      </c>
      <c r="L682" s="3">
        <v>-88.802072999999993</v>
      </c>
      <c r="M682" s="3">
        <v>39.396538999999997</v>
      </c>
      <c r="N682" s="3">
        <v>-89.175151019607966</v>
      </c>
      <c r="O682" s="3">
        <v>39.843692941176442</v>
      </c>
      <c r="P682" s="3">
        <f>VLOOKUP(Table2[[#This Row],[State]],State!A:G,7,FALSE)</f>
        <v>20</v>
      </c>
      <c r="Q682" s="3" t="str">
        <f>VLOOKUP(Table2[[#This Row],[State]],State!A:F,6,FALSE)</f>
        <v>Democratic</v>
      </c>
    </row>
    <row r="683" spans="1:17" ht="17" thickTop="1" thickBot="1" x14ac:dyDescent="0.25">
      <c r="A683" s="7" t="s">
        <v>330</v>
      </c>
      <c r="B683" s="21">
        <v>17175</v>
      </c>
      <c r="C683" s="22" t="s">
        <v>918</v>
      </c>
      <c r="D683" s="12">
        <v>1046</v>
      </c>
      <c r="E683" s="12">
        <v>2181</v>
      </c>
      <c r="F683" s="6">
        <v>2024</v>
      </c>
      <c r="G683" s="18">
        <f>preds!$D683+preds!$E683</f>
        <v>3227</v>
      </c>
      <c r="H683" s="12">
        <f>ABS(preds!$D683-preds!$E683)</f>
        <v>1135</v>
      </c>
      <c r="I683" s="24">
        <f>Table2[[#This Row],[margin]]/Table2[[#This Row],[dem_gop_total]]</f>
        <v>0.35171986365044933</v>
      </c>
      <c r="J683" s="24">
        <f>Table2[[#This Row],[dem_votes]]/Table2[[#This Row],[dem_gop_total]]</f>
        <v>0.32414006817477531</v>
      </c>
      <c r="K683" s="24">
        <f>Table2[[#This Row],[gop_votes]]/Table2[[#This Row],[dem_gop_total]]</f>
        <v>0.67585993182522464</v>
      </c>
      <c r="L683" s="3">
        <v>-89.792451</v>
      </c>
      <c r="M683" s="3">
        <v>41.098376999999999</v>
      </c>
      <c r="N683" s="3">
        <v>-89.175151019607966</v>
      </c>
      <c r="O683" s="3">
        <v>39.843692941176442</v>
      </c>
      <c r="P683" s="3">
        <f>VLOOKUP(Table2[[#This Row],[State]],State!A:G,7,FALSE)</f>
        <v>20</v>
      </c>
      <c r="Q683" s="3" t="str">
        <f>VLOOKUP(Table2[[#This Row],[State]],State!A:F,6,FALSE)</f>
        <v>Democratic</v>
      </c>
    </row>
    <row r="684" spans="1:17" ht="17" thickTop="1" thickBot="1" x14ac:dyDescent="0.25">
      <c r="A684" s="8" t="s">
        <v>330</v>
      </c>
      <c r="B684" s="19">
        <v>17177</v>
      </c>
      <c r="C684" s="20" t="s">
        <v>919</v>
      </c>
      <c r="D684" s="13">
        <v>7699</v>
      </c>
      <c r="E684" s="13">
        <v>11545</v>
      </c>
      <c r="F684" s="6">
        <v>2024</v>
      </c>
      <c r="G684" s="18">
        <f>preds!$D684+preds!$E684</f>
        <v>19244</v>
      </c>
      <c r="H684" s="12">
        <f>ABS(preds!$D684-preds!$E684)</f>
        <v>3846</v>
      </c>
      <c r="I684" s="24">
        <f>Table2[[#This Row],[margin]]/Table2[[#This Row],[dem_gop_total]]</f>
        <v>0.1998545001039285</v>
      </c>
      <c r="J684" s="24">
        <f>Table2[[#This Row],[dem_votes]]/Table2[[#This Row],[dem_gop_total]]</f>
        <v>0.40007274994803577</v>
      </c>
      <c r="K684" s="24">
        <f>Table2[[#This Row],[gop_votes]]/Table2[[#This Row],[dem_gop_total]]</f>
        <v>0.59992725005196423</v>
      </c>
      <c r="L684" s="3">
        <v>-89.644541000000004</v>
      </c>
      <c r="M684" s="3">
        <v>42.324139000000002</v>
      </c>
      <c r="N684" s="3">
        <v>-89.175151019607966</v>
      </c>
      <c r="O684" s="3">
        <v>39.843692941176442</v>
      </c>
      <c r="P684" s="3">
        <f>VLOOKUP(Table2[[#This Row],[State]],State!A:G,7,FALSE)</f>
        <v>20</v>
      </c>
      <c r="Q684" s="3" t="str">
        <f>VLOOKUP(Table2[[#This Row],[State]],State!A:F,6,FALSE)</f>
        <v>Democratic</v>
      </c>
    </row>
    <row r="685" spans="1:17" ht="17" thickTop="1" thickBot="1" x14ac:dyDescent="0.25">
      <c r="A685" s="7" t="s">
        <v>330</v>
      </c>
      <c r="B685" s="21">
        <v>17179</v>
      </c>
      <c r="C685" s="22" t="s">
        <v>920</v>
      </c>
      <c r="D685" s="12">
        <v>23103</v>
      </c>
      <c r="E685" s="12">
        <v>39422</v>
      </c>
      <c r="F685" s="6">
        <v>2024</v>
      </c>
      <c r="G685" s="18">
        <f>preds!$D685+preds!$E685</f>
        <v>62525</v>
      </c>
      <c r="H685" s="12">
        <f>ABS(preds!$D685-preds!$E685)</f>
        <v>16319</v>
      </c>
      <c r="I685" s="24">
        <f>Table2[[#This Row],[margin]]/Table2[[#This Row],[dem_gop_total]]</f>
        <v>0.26099960015993601</v>
      </c>
      <c r="J685" s="24">
        <f>Table2[[#This Row],[dem_votes]]/Table2[[#This Row],[dem_gop_total]]</f>
        <v>0.36950019992003197</v>
      </c>
      <c r="K685" s="24">
        <f>Table2[[#This Row],[gop_votes]]/Table2[[#This Row],[dem_gop_total]]</f>
        <v>0.63049980007996798</v>
      </c>
      <c r="L685" s="3">
        <v>-89.534103999999999</v>
      </c>
      <c r="M685" s="3">
        <v>40.602899000000001</v>
      </c>
      <c r="N685" s="3">
        <v>-89.175151019607966</v>
      </c>
      <c r="O685" s="3">
        <v>39.843692941176442</v>
      </c>
      <c r="P685" s="3">
        <f>VLOOKUP(Table2[[#This Row],[State]],State!A:G,7,FALSE)</f>
        <v>20</v>
      </c>
      <c r="Q685" s="3" t="str">
        <f>VLOOKUP(Table2[[#This Row],[State]],State!A:F,6,FALSE)</f>
        <v>Democratic</v>
      </c>
    </row>
    <row r="686" spans="1:17" ht="17" thickTop="1" thickBot="1" x14ac:dyDescent="0.25">
      <c r="A686" s="8" t="s">
        <v>330</v>
      </c>
      <c r="B686" s="19">
        <v>17181</v>
      </c>
      <c r="C686" s="20" t="s">
        <v>553</v>
      </c>
      <c r="D686" s="13">
        <v>3480</v>
      </c>
      <c r="E686" s="13">
        <v>5236</v>
      </c>
      <c r="F686" s="6">
        <v>2024</v>
      </c>
      <c r="G686" s="18">
        <f>preds!$D686+preds!$E686</f>
        <v>8716</v>
      </c>
      <c r="H686" s="12">
        <f>ABS(preds!$D686-preds!$E686)</f>
        <v>1756</v>
      </c>
      <c r="I686" s="24">
        <f>Table2[[#This Row],[margin]]/Table2[[#This Row],[dem_gop_total]]</f>
        <v>0.20146856356126663</v>
      </c>
      <c r="J686" s="24">
        <f>Table2[[#This Row],[dem_votes]]/Table2[[#This Row],[dem_gop_total]]</f>
        <v>0.39926571821936668</v>
      </c>
      <c r="K686" s="24">
        <f>Table2[[#This Row],[gop_votes]]/Table2[[#This Row],[dem_gop_total]]</f>
        <v>0.60073428178063337</v>
      </c>
      <c r="L686" s="3">
        <v>-89.236504999999994</v>
      </c>
      <c r="M686" s="3">
        <v>37.468579999999903</v>
      </c>
      <c r="N686" s="3">
        <v>-89.175151019607966</v>
      </c>
      <c r="O686" s="3">
        <v>39.843692941176442</v>
      </c>
      <c r="P686" s="3">
        <f>VLOOKUP(Table2[[#This Row],[State]],State!A:G,7,FALSE)</f>
        <v>20</v>
      </c>
      <c r="Q686" s="3" t="str">
        <f>VLOOKUP(Table2[[#This Row],[State]],State!A:F,6,FALSE)</f>
        <v>Democratic</v>
      </c>
    </row>
    <row r="687" spans="1:17" ht="17" thickTop="1" thickBot="1" x14ac:dyDescent="0.25">
      <c r="A687" s="7" t="s">
        <v>330</v>
      </c>
      <c r="B687" s="21">
        <v>17183</v>
      </c>
      <c r="C687" s="22" t="s">
        <v>921</v>
      </c>
      <c r="D687" s="12">
        <v>12283</v>
      </c>
      <c r="E687" s="12">
        <v>20370</v>
      </c>
      <c r="F687" s="6">
        <v>2024</v>
      </c>
      <c r="G687" s="18">
        <f>preds!$D687+preds!$E687</f>
        <v>32653</v>
      </c>
      <c r="H687" s="12">
        <f>ABS(preds!$D687-preds!$E687)</f>
        <v>8087</v>
      </c>
      <c r="I687" s="24">
        <f>Table2[[#This Row],[margin]]/Table2[[#This Row],[dem_gop_total]]</f>
        <v>0.24766483937157382</v>
      </c>
      <c r="J687" s="24">
        <f>Table2[[#This Row],[dem_votes]]/Table2[[#This Row],[dem_gop_total]]</f>
        <v>0.3761675803142131</v>
      </c>
      <c r="K687" s="24">
        <f>Table2[[#This Row],[gop_votes]]/Table2[[#This Row],[dem_gop_total]]</f>
        <v>0.62383241968578695</v>
      </c>
      <c r="L687" s="3">
        <v>-87.654805999999994</v>
      </c>
      <c r="M687" s="3">
        <v>40.149683000000003</v>
      </c>
      <c r="N687" s="3">
        <v>-89.175151019607966</v>
      </c>
      <c r="O687" s="3">
        <v>39.843692941176442</v>
      </c>
      <c r="P687" s="3">
        <f>VLOOKUP(Table2[[#This Row],[State]],State!A:G,7,FALSE)</f>
        <v>20</v>
      </c>
      <c r="Q687" s="3" t="str">
        <f>VLOOKUP(Table2[[#This Row],[State]],State!A:F,6,FALSE)</f>
        <v>Democratic</v>
      </c>
    </row>
    <row r="688" spans="1:17" ht="17" thickTop="1" thickBot="1" x14ac:dyDescent="0.25">
      <c r="A688" s="8" t="s">
        <v>330</v>
      </c>
      <c r="B688" s="19">
        <v>17185</v>
      </c>
      <c r="C688" s="20" t="s">
        <v>922</v>
      </c>
      <c r="D688" s="13">
        <v>1769</v>
      </c>
      <c r="E688" s="13">
        <v>3822</v>
      </c>
      <c r="F688" s="6">
        <v>2024</v>
      </c>
      <c r="G688" s="18">
        <f>preds!$D688+preds!$E688</f>
        <v>5591</v>
      </c>
      <c r="H688" s="12">
        <f>ABS(preds!$D688-preds!$E688)</f>
        <v>2053</v>
      </c>
      <c r="I688" s="24">
        <f>Table2[[#This Row],[margin]]/Table2[[#This Row],[dem_gop_total]]</f>
        <v>0.36719728134501878</v>
      </c>
      <c r="J688" s="24">
        <f>Table2[[#This Row],[dem_votes]]/Table2[[#This Row],[dem_gop_total]]</f>
        <v>0.31640135932749058</v>
      </c>
      <c r="K688" s="24">
        <f>Table2[[#This Row],[gop_votes]]/Table2[[#This Row],[dem_gop_total]]</f>
        <v>0.68359864067250942</v>
      </c>
      <c r="L688" s="3">
        <v>-87.789625000000001</v>
      </c>
      <c r="M688" s="3">
        <v>38.431283000000001</v>
      </c>
      <c r="N688" s="3">
        <v>-89.175151019607966</v>
      </c>
      <c r="O688" s="3">
        <v>39.843692941176442</v>
      </c>
      <c r="P688" s="3">
        <f>VLOOKUP(Table2[[#This Row],[State]],State!A:G,7,FALSE)</f>
        <v>20</v>
      </c>
      <c r="Q688" s="3" t="str">
        <f>VLOOKUP(Table2[[#This Row],[State]],State!A:F,6,FALSE)</f>
        <v>Democratic</v>
      </c>
    </row>
    <row r="689" spans="1:17" ht="17" thickTop="1" thickBot="1" x14ac:dyDescent="0.25">
      <c r="A689" s="7" t="s">
        <v>330</v>
      </c>
      <c r="B689" s="21">
        <v>17187</v>
      </c>
      <c r="C689" s="22" t="s">
        <v>829</v>
      </c>
      <c r="D689" s="12">
        <v>3474</v>
      </c>
      <c r="E689" s="12">
        <v>4745</v>
      </c>
      <c r="F689" s="6">
        <v>2024</v>
      </c>
      <c r="G689" s="18">
        <f>preds!$D689+preds!$E689</f>
        <v>8219</v>
      </c>
      <c r="H689" s="12">
        <f>ABS(preds!$D689-preds!$E689)</f>
        <v>1271</v>
      </c>
      <c r="I689" s="24">
        <f>Table2[[#This Row],[margin]]/Table2[[#This Row],[dem_gop_total]]</f>
        <v>0.15464168390315122</v>
      </c>
      <c r="J689" s="24">
        <f>Table2[[#This Row],[dem_votes]]/Table2[[#This Row],[dem_gop_total]]</f>
        <v>0.42267915804842437</v>
      </c>
      <c r="K689" s="24">
        <f>Table2[[#This Row],[gop_votes]]/Table2[[#This Row],[dem_gop_total]]</f>
        <v>0.57732084195157563</v>
      </c>
      <c r="L689" s="3">
        <v>-90.636370999999997</v>
      </c>
      <c r="M689" s="3">
        <v>40.890638000000003</v>
      </c>
      <c r="N689" s="3">
        <v>-89.175151019607966</v>
      </c>
      <c r="O689" s="3">
        <v>39.843692941176442</v>
      </c>
      <c r="P689" s="3">
        <f>VLOOKUP(Table2[[#This Row],[State]],State!A:G,7,FALSE)</f>
        <v>20</v>
      </c>
      <c r="Q689" s="3" t="str">
        <f>VLOOKUP(Table2[[#This Row],[State]],State!A:F,6,FALSE)</f>
        <v>Democratic</v>
      </c>
    </row>
    <row r="690" spans="1:17" ht="17" thickTop="1" thickBot="1" x14ac:dyDescent="0.25">
      <c r="A690" s="8" t="s">
        <v>330</v>
      </c>
      <c r="B690" s="19">
        <v>17189</v>
      </c>
      <c r="C690" s="20" t="s">
        <v>454</v>
      </c>
      <c r="D690" s="13">
        <v>2336</v>
      </c>
      <c r="E690" s="13">
        <v>5550</v>
      </c>
      <c r="F690" s="6">
        <v>2024</v>
      </c>
      <c r="G690" s="18">
        <f>preds!$D690+preds!$E690</f>
        <v>7886</v>
      </c>
      <c r="H690" s="12">
        <f>ABS(preds!$D690-preds!$E690)</f>
        <v>3214</v>
      </c>
      <c r="I690" s="24">
        <f>Table2[[#This Row],[margin]]/Table2[[#This Row],[dem_gop_total]]</f>
        <v>0.4075576971848846</v>
      </c>
      <c r="J690" s="24">
        <f>Table2[[#This Row],[dem_votes]]/Table2[[#This Row],[dem_gop_total]]</f>
        <v>0.29622115140755767</v>
      </c>
      <c r="K690" s="24">
        <f>Table2[[#This Row],[gop_votes]]/Table2[[#This Row],[dem_gop_total]]</f>
        <v>0.70377884859244233</v>
      </c>
      <c r="L690" s="3">
        <v>-89.393929999999997</v>
      </c>
      <c r="M690" s="3">
        <v>38.359406999999997</v>
      </c>
      <c r="N690" s="3">
        <v>-89.175151019607966</v>
      </c>
      <c r="O690" s="3">
        <v>39.843692941176442</v>
      </c>
      <c r="P690" s="3">
        <f>VLOOKUP(Table2[[#This Row],[State]],State!A:G,7,FALSE)</f>
        <v>20</v>
      </c>
      <c r="Q690" s="3" t="str">
        <f>VLOOKUP(Table2[[#This Row],[State]],State!A:F,6,FALSE)</f>
        <v>Democratic</v>
      </c>
    </row>
    <row r="691" spans="1:17" ht="17" thickTop="1" thickBot="1" x14ac:dyDescent="0.25">
      <c r="A691" s="7" t="s">
        <v>330</v>
      </c>
      <c r="B691" s="21">
        <v>17191</v>
      </c>
      <c r="C691" s="22" t="s">
        <v>830</v>
      </c>
      <c r="D691" s="12">
        <v>1547</v>
      </c>
      <c r="E691" s="12">
        <v>6362</v>
      </c>
      <c r="F691" s="6">
        <v>2024</v>
      </c>
      <c r="G691" s="18">
        <f>preds!$D691+preds!$E691</f>
        <v>7909</v>
      </c>
      <c r="H691" s="12">
        <f>ABS(preds!$D691-preds!$E691)</f>
        <v>4815</v>
      </c>
      <c r="I691" s="24">
        <f>Table2[[#This Row],[margin]]/Table2[[#This Row],[dem_gop_total]]</f>
        <v>0.60880010115058791</v>
      </c>
      <c r="J691" s="24">
        <f>Table2[[#This Row],[dem_votes]]/Table2[[#This Row],[dem_gop_total]]</f>
        <v>0.19559994942470604</v>
      </c>
      <c r="K691" s="24">
        <f>Table2[[#This Row],[gop_votes]]/Table2[[#This Row],[dem_gop_total]]</f>
        <v>0.80440005057529396</v>
      </c>
      <c r="L691" s="3">
        <v>-88.422495999999995</v>
      </c>
      <c r="M691" s="3">
        <v>38.406869</v>
      </c>
      <c r="N691" s="3">
        <v>-89.175151019607966</v>
      </c>
      <c r="O691" s="3">
        <v>39.843692941176442</v>
      </c>
      <c r="P691" s="3">
        <f>VLOOKUP(Table2[[#This Row],[State]],State!A:G,7,FALSE)</f>
        <v>20</v>
      </c>
      <c r="Q691" s="3" t="str">
        <f>VLOOKUP(Table2[[#This Row],[State]],State!A:F,6,FALSE)</f>
        <v>Democratic</v>
      </c>
    </row>
    <row r="692" spans="1:17" ht="17" thickTop="1" thickBot="1" x14ac:dyDescent="0.25">
      <c r="A692" s="8" t="s">
        <v>330</v>
      </c>
      <c r="B692" s="19">
        <v>17193</v>
      </c>
      <c r="C692" s="20" t="s">
        <v>555</v>
      </c>
      <c r="D692" s="13">
        <v>1955</v>
      </c>
      <c r="E692" s="13">
        <v>5484</v>
      </c>
      <c r="F692" s="6">
        <v>2024</v>
      </c>
      <c r="G692" s="18">
        <f>preds!$D692+preds!$E692</f>
        <v>7439</v>
      </c>
      <c r="H692" s="12">
        <f>ABS(preds!$D692-preds!$E692)</f>
        <v>3529</v>
      </c>
      <c r="I692" s="24">
        <f>Table2[[#This Row],[margin]]/Table2[[#This Row],[dem_gop_total]]</f>
        <v>0.47439171931711249</v>
      </c>
      <c r="J692" s="24">
        <f>Table2[[#This Row],[dem_votes]]/Table2[[#This Row],[dem_gop_total]]</f>
        <v>0.26280414034144373</v>
      </c>
      <c r="K692" s="24">
        <f>Table2[[#This Row],[gop_votes]]/Table2[[#This Row],[dem_gop_total]]</f>
        <v>0.73719585965855627</v>
      </c>
      <c r="L692" s="3">
        <v>-88.192240999999996</v>
      </c>
      <c r="M692" s="3">
        <v>38.089959</v>
      </c>
      <c r="N692" s="3">
        <v>-89.175151019607966</v>
      </c>
      <c r="O692" s="3">
        <v>39.843692941176442</v>
      </c>
      <c r="P692" s="3">
        <f>VLOOKUP(Table2[[#This Row],[State]],State!A:G,7,FALSE)</f>
        <v>20</v>
      </c>
      <c r="Q692" s="3" t="str">
        <f>VLOOKUP(Table2[[#This Row],[State]],State!A:F,6,FALSE)</f>
        <v>Democratic</v>
      </c>
    </row>
    <row r="693" spans="1:17" ht="17" thickTop="1" thickBot="1" x14ac:dyDescent="0.25">
      <c r="A693" s="7" t="s">
        <v>330</v>
      </c>
      <c r="B693" s="21">
        <v>17195</v>
      </c>
      <c r="C693" s="22" t="s">
        <v>923</v>
      </c>
      <c r="D693" s="12">
        <v>11770</v>
      </c>
      <c r="E693" s="12">
        <v>13218</v>
      </c>
      <c r="F693" s="6">
        <v>2024</v>
      </c>
      <c r="G693" s="18">
        <f>preds!$D693+preds!$E693</f>
        <v>24988</v>
      </c>
      <c r="H693" s="12">
        <f>ABS(preds!$D693-preds!$E693)</f>
        <v>1448</v>
      </c>
      <c r="I693" s="24">
        <f>Table2[[#This Row],[margin]]/Table2[[#This Row],[dem_gop_total]]</f>
        <v>5.7947814951176561E-2</v>
      </c>
      <c r="J693" s="24">
        <f>Table2[[#This Row],[dem_votes]]/Table2[[#This Row],[dem_gop_total]]</f>
        <v>0.47102609252441174</v>
      </c>
      <c r="K693" s="24">
        <f>Table2[[#This Row],[gop_votes]]/Table2[[#This Row],[dem_gop_total]]</f>
        <v>0.52897390747558826</v>
      </c>
      <c r="L693" s="3">
        <v>-89.823252999999994</v>
      </c>
      <c r="M693" s="3">
        <v>41.780797999999997</v>
      </c>
      <c r="N693" s="3">
        <v>-89.175151019607966</v>
      </c>
      <c r="O693" s="3">
        <v>39.843692941176442</v>
      </c>
      <c r="P693" s="3">
        <f>VLOOKUP(Table2[[#This Row],[State]],State!A:G,7,FALSE)</f>
        <v>20</v>
      </c>
      <c r="Q693" s="3" t="str">
        <f>VLOOKUP(Table2[[#This Row],[State]],State!A:F,6,FALSE)</f>
        <v>Democratic</v>
      </c>
    </row>
    <row r="694" spans="1:17" ht="17" thickTop="1" thickBot="1" x14ac:dyDescent="0.25">
      <c r="A694" s="8" t="s">
        <v>330</v>
      </c>
      <c r="B694" s="19">
        <v>17197</v>
      </c>
      <c r="C694" s="20" t="s">
        <v>924</v>
      </c>
      <c r="D694" s="13">
        <v>180240</v>
      </c>
      <c r="E694" s="13">
        <v>160999</v>
      </c>
      <c r="F694" s="6">
        <v>2024</v>
      </c>
      <c r="G694" s="18">
        <f>preds!$D694+preds!$E694</f>
        <v>341239</v>
      </c>
      <c r="H694" s="12">
        <f>ABS(preds!$D694-preds!$E694)</f>
        <v>19241</v>
      </c>
      <c r="I694" s="24">
        <f>Table2[[#This Row],[margin]]/Table2[[#This Row],[dem_gop_total]]</f>
        <v>5.6385700344919541E-2</v>
      </c>
      <c r="J694" s="24">
        <f>Table2[[#This Row],[dem_votes]]/Table2[[#This Row],[dem_gop_total]]</f>
        <v>0.52819285017245976</v>
      </c>
      <c r="K694" s="24">
        <f>Table2[[#This Row],[gop_votes]]/Table2[[#This Row],[dem_gop_total]]</f>
        <v>0.47180714982754024</v>
      </c>
      <c r="L694" s="3">
        <v>-88.057231999999999</v>
      </c>
      <c r="M694" s="3">
        <v>41.565137999999997</v>
      </c>
      <c r="N694" s="3">
        <v>-89.175151019607966</v>
      </c>
      <c r="O694" s="3">
        <v>39.843692941176442</v>
      </c>
      <c r="P694" s="3">
        <f>VLOOKUP(Table2[[#This Row],[State]],State!A:G,7,FALSE)</f>
        <v>20</v>
      </c>
      <c r="Q694" s="3" t="str">
        <f>VLOOKUP(Table2[[#This Row],[State]],State!A:F,6,FALSE)</f>
        <v>Democratic</v>
      </c>
    </row>
    <row r="695" spans="1:17" ht="17" thickTop="1" thickBot="1" x14ac:dyDescent="0.25">
      <c r="A695" s="7" t="s">
        <v>330</v>
      </c>
      <c r="B695" s="21">
        <v>17199</v>
      </c>
      <c r="C695" s="22" t="s">
        <v>925</v>
      </c>
      <c r="D695" s="12">
        <v>11265</v>
      </c>
      <c r="E695" s="12">
        <v>20095</v>
      </c>
      <c r="F695" s="6">
        <v>2024</v>
      </c>
      <c r="G695" s="18">
        <f>preds!$D695+preds!$E695</f>
        <v>31360</v>
      </c>
      <c r="H695" s="12">
        <f>ABS(preds!$D695-preds!$E695)</f>
        <v>8830</v>
      </c>
      <c r="I695" s="24">
        <f>Table2[[#This Row],[margin]]/Table2[[#This Row],[dem_gop_total]]</f>
        <v>0.28156887755102039</v>
      </c>
      <c r="J695" s="24">
        <f>Table2[[#This Row],[dem_votes]]/Table2[[#This Row],[dem_gop_total]]</f>
        <v>0.35921556122448978</v>
      </c>
      <c r="K695" s="24">
        <f>Table2[[#This Row],[gop_votes]]/Table2[[#This Row],[dem_gop_total]]</f>
        <v>0.64078443877551017</v>
      </c>
      <c r="L695" s="3">
        <v>-88.974979000000005</v>
      </c>
      <c r="M695" s="3">
        <v>37.755674999999997</v>
      </c>
      <c r="N695" s="3">
        <v>-89.175151019607966</v>
      </c>
      <c r="O695" s="3">
        <v>39.843692941176442</v>
      </c>
      <c r="P695" s="3">
        <f>VLOOKUP(Table2[[#This Row],[State]],State!A:G,7,FALSE)</f>
        <v>20</v>
      </c>
      <c r="Q695" s="3" t="str">
        <f>VLOOKUP(Table2[[#This Row],[State]],State!A:F,6,FALSE)</f>
        <v>Democratic</v>
      </c>
    </row>
    <row r="696" spans="1:17" ht="17" thickTop="1" thickBot="1" x14ac:dyDescent="0.25">
      <c r="A696" s="8" t="s">
        <v>330</v>
      </c>
      <c r="B696" s="19">
        <v>17201</v>
      </c>
      <c r="C696" s="20" t="s">
        <v>926</v>
      </c>
      <c r="D696" s="13">
        <v>58565</v>
      </c>
      <c r="E696" s="13">
        <v>58262</v>
      </c>
      <c r="F696" s="6">
        <v>2024</v>
      </c>
      <c r="G696" s="18">
        <f>preds!$D696+preds!$E696</f>
        <v>116827</v>
      </c>
      <c r="H696" s="12">
        <f>ABS(preds!$D696-preds!$E696)</f>
        <v>303</v>
      </c>
      <c r="I696" s="24">
        <f>Table2[[#This Row],[margin]]/Table2[[#This Row],[dem_gop_total]]</f>
        <v>2.5935785392075463E-3</v>
      </c>
      <c r="J696" s="24">
        <f>Table2[[#This Row],[dem_votes]]/Table2[[#This Row],[dem_gop_total]]</f>
        <v>0.50129678926960375</v>
      </c>
      <c r="K696" s="24">
        <f>Table2[[#This Row],[gop_votes]]/Table2[[#This Row],[dem_gop_total]]</f>
        <v>0.49870321073039625</v>
      </c>
      <c r="L696" s="3">
        <v>-89.062240000000003</v>
      </c>
      <c r="M696" s="3">
        <v>42.307127999999999</v>
      </c>
      <c r="N696" s="3">
        <v>-89.175151019607966</v>
      </c>
      <c r="O696" s="3">
        <v>39.843692941176442</v>
      </c>
      <c r="P696" s="3">
        <f>VLOOKUP(Table2[[#This Row],[State]],State!A:G,7,FALSE)</f>
        <v>20</v>
      </c>
      <c r="Q696" s="3" t="str">
        <f>VLOOKUP(Table2[[#This Row],[State]],State!A:F,6,FALSE)</f>
        <v>Democratic</v>
      </c>
    </row>
    <row r="697" spans="1:17" ht="17" thickTop="1" thickBot="1" x14ac:dyDescent="0.25">
      <c r="A697" s="7" t="s">
        <v>330</v>
      </c>
      <c r="B697" s="21">
        <v>17203</v>
      </c>
      <c r="C697" s="22" t="s">
        <v>927</v>
      </c>
      <c r="D697" s="12">
        <v>5528</v>
      </c>
      <c r="E697" s="12">
        <v>14476</v>
      </c>
      <c r="F697" s="6">
        <v>2024</v>
      </c>
      <c r="G697" s="18">
        <f>preds!$D697+preds!$E697</f>
        <v>20004</v>
      </c>
      <c r="H697" s="12">
        <f>ABS(preds!$D697-preds!$E697)</f>
        <v>8948</v>
      </c>
      <c r="I697" s="24">
        <f>Table2[[#This Row],[margin]]/Table2[[#This Row],[dem_gop_total]]</f>
        <v>0.44731053789242153</v>
      </c>
      <c r="J697" s="24">
        <f>Table2[[#This Row],[dem_votes]]/Table2[[#This Row],[dem_gop_total]]</f>
        <v>0.27634473105378926</v>
      </c>
      <c r="K697" s="24">
        <f>Table2[[#This Row],[gop_votes]]/Table2[[#This Row],[dem_gop_total]]</f>
        <v>0.72365526894621079</v>
      </c>
      <c r="L697" s="3">
        <v>-89.290309999999906</v>
      </c>
      <c r="M697" s="3">
        <v>40.771239000000001</v>
      </c>
      <c r="N697" s="3">
        <v>-89.175151019607966</v>
      </c>
      <c r="O697" s="3">
        <v>39.843692941176442</v>
      </c>
      <c r="P697" s="3">
        <f>VLOOKUP(Table2[[#This Row],[State]],State!A:G,7,FALSE)</f>
        <v>20</v>
      </c>
      <c r="Q697" s="3" t="str">
        <f>VLOOKUP(Table2[[#This Row],[State]],State!A:F,6,FALSE)</f>
        <v>Democratic</v>
      </c>
    </row>
    <row r="698" spans="1:17" ht="17" thickTop="1" thickBot="1" x14ac:dyDescent="0.25">
      <c r="A698" s="8" t="s">
        <v>331</v>
      </c>
      <c r="B698" s="19">
        <v>18001</v>
      </c>
      <c r="C698" s="20" t="s">
        <v>614</v>
      </c>
      <c r="D698" s="13">
        <v>3875</v>
      </c>
      <c r="E698" s="13">
        <v>9728</v>
      </c>
      <c r="F698" s="6">
        <v>2024</v>
      </c>
      <c r="G698" s="18">
        <f>preds!$D698+preds!$E698</f>
        <v>13603</v>
      </c>
      <c r="H698" s="12">
        <f>ABS(preds!$D698-preds!$E698)</f>
        <v>5853</v>
      </c>
      <c r="I698" s="24">
        <f>Table2[[#This Row],[margin]]/Table2[[#This Row],[dem_gop_total]]</f>
        <v>0.43027273395574506</v>
      </c>
      <c r="J698" s="24">
        <f>Table2[[#This Row],[dem_votes]]/Table2[[#This Row],[dem_gop_total]]</f>
        <v>0.28486363302212747</v>
      </c>
      <c r="K698" s="24">
        <f>Table2[[#This Row],[gop_votes]]/Table2[[#This Row],[dem_gop_total]]</f>
        <v>0.71513636697787253</v>
      </c>
      <c r="L698" s="3">
        <v>-84.934316999999993</v>
      </c>
      <c r="M698" s="3">
        <v>40.753766999999897</v>
      </c>
      <c r="N698" s="3">
        <v>-86.216193608695846</v>
      </c>
      <c r="O698" s="3">
        <v>39.841286347825942</v>
      </c>
      <c r="P698" s="3">
        <f>VLOOKUP(Table2[[#This Row],[State]],State!A:G,7,FALSE)</f>
        <v>11</v>
      </c>
      <c r="Q698" s="3" t="str">
        <f>VLOOKUP(Table2[[#This Row],[State]],State!A:F,6,FALSE)</f>
        <v>Republican</v>
      </c>
    </row>
    <row r="699" spans="1:17" ht="17" thickTop="1" thickBot="1" x14ac:dyDescent="0.25">
      <c r="A699" s="7" t="s">
        <v>331</v>
      </c>
      <c r="B699" s="21">
        <v>18003</v>
      </c>
      <c r="C699" s="22" t="s">
        <v>928</v>
      </c>
      <c r="D699" s="12">
        <v>62942</v>
      </c>
      <c r="E699" s="12">
        <v>86490</v>
      </c>
      <c r="F699" s="6">
        <v>2024</v>
      </c>
      <c r="G699" s="18">
        <f>preds!$D699+preds!$E699</f>
        <v>149432</v>
      </c>
      <c r="H699" s="12">
        <f>ABS(preds!$D699-preds!$E699)</f>
        <v>23548</v>
      </c>
      <c r="I699" s="24">
        <f>Table2[[#This Row],[margin]]/Table2[[#This Row],[dem_gop_total]]</f>
        <v>0.15758338240805184</v>
      </c>
      <c r="J699" s="24">
        <f>Table2[[#This Row],[dem_votes]]/Table2[[#This Row],[dem_gop_total]]</f>
        <v>0.4212083087959741</v>
      </c>
      <c r="K699" s="24">
        <f>Table2[[#This Row],[gop_votes]]/Table2[[#This Row],[dem_gop_total]]</f>
        <v>0.57879169120402596</v>
      </c>
      <c r="L699" s="3">
        <v>-85.122328999999993</v>
      </c>
      <c r="M699" s="3">
        <v>41.098641999999998</v>
      </c>
      <c r="N699" s="3">
        <v>-86.216193608695846</v>
      </c>
      <c r="O699" s="3">
        <v>39.841286347825942</v>
      </c>
      <c r="P699" s="3">
        <f>VLOOKUP(Table2[[#This Row],[State]],State!A:G,7,FALSE)</f>
        <v>11</v>
      </c>
      <c r="Q699" s="3" t="str">
        <f>VLOOKUP(Table2[[#This Row],[State]],State!A:F,6,FALSE)</f>
        <v>Republican</v>
      </c>
    </row>
    <row r="700" spans="1:17" ht="17" thickTop="1" thickBot="1" x14ac:dyDescent="0.25">
      <c r="A700" s="8" t="s">
        <v>331</v>
      </c>
      <c r="B700" s="19">
        <v>18005</v>
      </c>
      <c r="C700" s="20" t="s">
        <v>929</v>
      </c>
      <c r="D700" s="13">
        <v>9848</v>
      </c>
      <c r="E700" s="13">
        <v>20660</v>
      </c>
      <c r="F700" s="6">
        <v>2024</v>
      </c>
      <c r="G700" s="18">
        <f>preds!$D700+preds!$E700</f>
        <v>30508</v>
      </c>
      <c r="H700" s="12">
        <f>ABS(preds!$D700-preds!$E700)</f>
        <v>10812</v>
      </c>
      <c r="I700" s="24">
        <f>Table2[[#This Row],[margin]]/Table2[[#This Row],[dem_gop_total]]</f>
        <v>0.35439884620427431</v>
      </c>
      <c r="J700" s="24">
        <f>Table2[[#This Row],[dem_votes]]/Table2[[#This Row],[dem_gop_total]]</f>
        <v>0.32280057689786285</v>
      </c>
      <c r="K700" s="24">
        <f>Table2[[#This Row],[gop_votes]]/Table2[[#This Row],[dem_gop_total]]</f>
        <v>0.6771994231021371</v>
      </c>
      <c r="L700" s="3">
        <v>-85.902794</v>
      </c>
      <c r="M700" s="3">
        <v>39.216784999999902</v>
      </c>
      <c r="N700" s="3">
        <v>-86.216193608695846</v>
      </c>
      <c r="O700" s="3">
        <v>39.841286347825942</v>
      </c>
      <c r="P700" s="3">
        <f>VLOOKUP(Table2[[#This Row],[State]],State!A:G,7,FALSE)</f>
        <v>11</v>
      </c>
      <c r="Q700" s="3" t="str">
        <f>VLOOKUP(Table2[[#This Row],[State]],State!A:F,6,FALSE)</f>
        <v>Republican</v>
      </c>
    </row>
    <row r="701" spans="1:17" ht="17" thickTop="1" thickBot="1" x14ac:dyDescent="0.25">
      <c r="A701" s="7" t="s">
        <v>331</v>
      </c>
      <c r="B701" s="21">
        <v>18007</v>
      </c>
      <c r="C701" s="22" t="s">
        <v>504</v>
      </c>
      <c r="D701" s="12">
        <v>1093</v>
      </c>
      <c r="E701" s="12">
        <v>3173</v>
      </c>
      <c r="F701" s="6">
        <v>2024</v>
      </c>
      <c r="G701" s="18">
        <f>preds!$D701+preds!$E701</f>
        <v>4266</v>
      </c>
      <c r="H701" s="12">
        <f>ABS(preds!$D701-preds!$E701)</f>
        <v>2080</v>
      </c>
      <c r="I701" s="24">
        <f>Table2[[#This Row],[margin]]/Table2[[#This Row],[dem_gop_total]]</f>
        <v>0.48757618377871542</v>
      </c>
      <c r="J701" s="24">
        <f>Table2[[#This Row],[dem_votes]]/Table2[[#This Row],[dem_gop_total]]</f>
        <v>0.25621190811064226</v>
      </c>
      <c r="K701" s="24">
        <f>Table2[[#This Row],[gop_votes]]/Table2[[#This Row],[dem_gop_total]]</f>
        <v>0.74378809188935768</v>
      </c>
      <c r="L701" s="3">
        <v>-87.291432999999998</v>
      </c>
      <c r="M701" s="3">
        <v>40.575066</v>
      </c>
      <c r="N701" s="3">
        <v>-86.216193608695846</v>
      </c>
      <c r="O701" s="3">
        <v>39.841286347825942</v>
      </c>
      <c r="P701" s="3">
        <f>VLOOKUP(Table2[[#This Row],[State]],State!A:G,7,FALSE)</f>
        <v>11</v>
      </c>
      <c r="Q701" s="3" t="str">
        <f>VLOOKUP(Table2[[#This Row],[State]],State!A:F,6,FALSE)</f>
        <v>Republican</v>
      </c>
    </row>
    <row r="702" spans="1:17" ht="17" thickTop="1" thickBot="1" x14ac:dyDescent="0.25">
      <c r="A702" s="8" t="s">
        <v>331</v>
      </c>
      <c r="B702" s="19">
        <v>18009</v>
      </c>
      <c r="C702" s="20" t="s">
        <v>930</v>
      </c>
      <c r="D702" s="13">
        <v>1933</v>
      </c>
      <c r="E702" s="13">
        <v>3501</v>
      </c>
      <c r="F702" s="6">
        <v>2024</v>
      </c>
      <c r="G702" s="18">
        <f>preds!$D702+preds!$E702</f>
        <v>5434</v>
      </c>
      <c r="H702" s="12">
        <f>ABS(preds!$D702-preds!$E702)</f>
        <v>1568</v>
      </c>
      <c r="I702" s="24">
        <f>Table2[[#This Row],[margin]]/Table2[[#This Row],[dem_gop_total]]</f>
        <v>0.28855355171144642</v>
      </c>
      <c r="J702" s="24">
        <f>Table2[[#This Row],[dem_votes]]/Table2[[#This Row],[dem_gop_total]]</f>
        <v>0.35572322414427676</v>
      </c>
      <c r="K702" s="24">
        <f>Table2[[#This Row],[gop_votes]]/Table2[[#This Row],[dem_gop_total]]</f>
        <v>0.64427677585572318</v>
      </c>
      <c r="L702" s="3">
        <v>-85.344189999999998</v>
      </c>
      <c r="M702" s="3">
        <v>40.469726000000001</v>
      </c>
      <c r="N702" s="3">
        <v>-86.216193608695846</v>
      </c>
      <c r="O702" s="3">
        <v>39.841286347825942</v>
      </c>
      <c r="P702" s="3">
        <f>VLOOKUP(Table2[[#This Row],[State]],State!A:G,7,FALSE)</f>
        <v>11</v>
      </c>
      <c r="Q702" s="3" t="str">
        <f>VLOOKUP(Table2[[#This Row],[State]],State!A:F,6,FALSE)</f>
        <v>Republican</v>
      </c>
    </row>
    <row r="703" spans="1:17" ht="17" thickTop="1" thickBot="1" x14ac:dyDescent="0.25">
      <c r="A703" s="7" t="s">
        <v>331</v>
      </c>
      <c r="B703" s="21">
        <v>18011</v>
      </c>
      <c r="C703" s="22" t="s">
        <v>505</v>
      </c>
      <c r="D703" s="12">
        <v>13490</v>
      </c>
      <c r="E703" s="12">
        <v>22190</v>
      </c>
      <c r="F703" s="6">
        <v>2024</v>
      </c>
      <c r="G703" s="18">
        <f>preds!$D703+preds!$E703</f>
        <v>35680</v>
      </c>
      <c r="H703" s="12">
        <f>ABS(preds!$D703-preds!$E703)</f>
        <v>8700</v>
      </c>
      <c r="I703" s="24">
        <f>Table2[[#This Row],[margin]]/Table2[[#This Row],[dem_gop_total]]</f>
        <v>0.2438340807174888</v>
      </c>
      <c r="J703" s="24">
        <f>Table2[[#This Row],[dem_votes]]/Table2[[#This Row],[dem_gop_total]]</f>
        <v>0.3780829596412556</v>
      </c>
      <c r="K703" s="24">
        <f>Table2[[#This Row],[gop_votes]]/Table2[[#This Row],[dem_gop_total]]</f>
        <v>0.6219170403587444</v>
      </c>
      <c r="L703" s="3">
        <v>-86.398736999999997</v>
      </c>
      <c r="M703" s="3">
        <v>40.013008999999997</v>
      </c>
      <c r="N703" s="3">
        <v>-86.216193608695846</v>
      </c>
      <c r="O703" s="3">
        <v>39.841286347825942</v>
      </c>
      <c r="P703" s="3">
        <f>VLOOKUP(Table2[[#This Row],[State]],State!A:G,7,FALSE)</f>
        <v>11</v>
      </c>
      <c r="Q703" s="3" t="str">
        <f>VLOOKUP(Table2[[#This Row],[State]],State!A:F,6,FALSE)</f>
        <v>Republican</v>
      </c>
    </row>
    <row r="704" spans="1:17" ht="17" thickTop="1" thickBot="1" x14ac:dyDescent="0.25">
      <c r="A704" s="8" t="s">
        <v>331</v>
      </c>
      <c r="B704" s="19">
        <v>18013</v>
      </c>
      <c r="C704" s="20" t="s">
        <v>876</v>
      </c>
      <c r="D704" s="13">
        <v>2771</v>
      </c>
      <c r="E704" s="13">
        <v>5868</v>
      </c>
      <c r="F704" s="6">
        <v>2024</v>
      </c>
      <c r="G704" s="18">
        <f>preds!$D704+preds!$E704</f>
        <v>8639</v>
      </c>
      <c r="H704" s="12">
        <f>ABS(preds!$D704-preds!$E704)</f>
        <v>3097</v>
      </c>
      <c r="I704" s="24">
        <f>Table2[[#This Row],[margin]]/Table2[[#This Row],[dem_gop_total]]</f>
        <v>0.35849056603773582</v>
      </c>
      <c r="J704" s="24">
        <f>Table2[[#This Row],[dem_votes]]/Table2[[#This Row],[dem_gop_total]]</f>
        <v>0.32075471698113206</v>
      </c>
      <c r="K704" s="24">
        <f>Table2[[#This Row],[gop_votes]]/Table2[[#This Row],[dem_gop_total]]</f>
        <v>0.67924528301886788</v>
      </c>
      <c r="L704" s="3">
        <v>-86.209689999999995</v>
      </c>
      <c r="M704" s="3">
        <v>39.236241</v>
      </c>
      <c r="N704" s="3">
        <v>-86.216193608695846</v>
      </c>
      <c r="O704" s="3">
        <v>39.841286347825942</v>
      </c>
      <c r="P704" s="3">
        <f>VLOOKUP(Table2[[#This Row],[State]],State!A:G,7,FALSE)</f>
        <v>11</v>
      </c>
      <c r="Q704" s="3" t="str">
        <f>VLOOKUP(Table2[[#This Row],[State]],State!A:F,6,FALSE)</f>
        <v>Republican</v>
      </c>
    </row>
    <row r="705" spans="1:17" ht="17" thickTop="1" thickBot="1" x14ac:dyDescent="0.25">
      <c r="A705" s="7" t="s">
        <v>331</v>
      </c>
      <c r="B705" s="21">
        <v>18015</v>
      </c>
      <c r="C705" s="22" t="s">
        <v>507</v>
      </c>
      <c r="D705" s="12">
        <v>2593</v>
      </c>
      <c r="E705" s="12">
        <v>6082</v>
      </c>
      <c r="F705" s="6">
        <v>2024</v>
      </c>
      <c r="G705" s="18">
        <f>preds!$D705+preds!$E705</f>
        <v>8675</v>
      </c>
      <c r="H705" s="12">
        <f>ABS(preds!$D705-preds!$E705)</f>
        <v>3489</v>
      </c>
      <c r="I705" s="24">
        <f>Table2[[#This Row],[margin]]/Table2[[#This Row],[dem_gop_total]]</f>
        <v>0.40219020172910663</v>
      </c>
      <c r="J705" s="24">
        <f>Table2[[#This Row],[dem_votes]]/Table2[[#This Row],[dem_gop_total]]</f>
        <v>0.29890489913544671</v>
      </c>
      <c r="K705" s="24">
        <f>Table2[[#This Row],[gop_votes]]/Table2[[#This Row],[dem_gop_total]]</f>
        <v>0.70109510086455329</v>
      </c>
      <c r="L705" s="3">
        <v>-86.600098000000003</v>
      </c>
      <c r="M705" s="3">
        <v>40.578983000000001</v>
      </c>
      <c r="N705" s="3">
        <v>-86.216193608695846</v>
      </c>
      <c r="O705" s="3">
        <v>39.841286347825942</v>
      </c>
      <c r="P705" s="3">
        <f>VLOOKUP(Table2[[#This Row],[State]],State!A:G,7,FALSE)</f>
        <v>11</v>
      </c>
      <c r="Q705" s="3" t="str">
        <f>VLOOKUP(Table2[[#This Row],[State]],State!A:F,6,FALSE)</f>
        <v>Republican</v>
      </c>
    </row>
    <row r="706" spans="1:17" ht="17" thickTop="1" thickBot="1" x14ac:dyDescent="0.25">
      <c r="A706" s="8" t="s">
        <v>331</v>
      </c>
      <c r="B706" s="19">
        <v>18017</v>
      </c>
      <c r="C706" s="20" t="s">
        <v>878</v>
      </c>
      <c r="D706" s="13">
        <v>4852</v>
      </c>
      <c r="E706" s="13">
        <v>10211</v>
      </c>
      <c r="F706" s="6">
        <v>2024</v>
      </c>
      <c r="G706" s="18">
        <f>preds!$D706+preds!$E706</f>
        <v>15063</v>
      </c>
      <c r="H706" s="12">
        <f>ABS(preds!$D706-preds!$E706)</f>
        <v>5359</v>
      </c>
      <c r="I706" s="24">
        <f>Table2[[#This Row],[margin]]/Table2[[#This Row],[dem_gop_total]]</f>
        <v>0.35577242249219942</v>
      </c>
      <c r="J706" s="24">
        <f>Table2[[#This Row],[dem_votes]]/Table2[[#This Row],[dem_gop_total]]</f>
        <v>0.32211378875390029</v>
      </c>
      <c r="K706" s="24">
        <f>Table2[[#This Row],[gop_votes]]/Table2[[#This Row],[dem_gop_total]]</f>
        <v>0.67788621124609971</v>
      </c>
      <c r="L706" s="3">
        <v>-86.339591999999996</v>
      </c>
      <c r="M706" s="3">
        <v>40.747104</v>
      </c>
      <c r="N706" s="3">
        <v>-86.216193608695846</v>
      </c>
      <c r="O706" s="3">
        <v>39.841286347825942</v>
      </c>
      <c r="P706" s="3">
        <f>VLOOKUP(Table2[[#This Row],[State]],State!A:G,7,FALSE)</f>
        <v>11</v>
      </c>
      <c r="Q706" s="3" t="str">
        <f>VLOOKUP(Table2[[#This Row],[State]],State!A:F,6,FALSE)</f>
        <v>Republican</v>
      </c>
    </row>
    <row r="707" spans="1:17" ht="17" thickTop="1" thickBot="1" x14ac:dyDescent="0.25">
      <c r="A707" s="7" t="s">
        <v>331</v>
      </c>
      <c r="B707" s="21">
        <v>18019</v>
      </c>
      <c r="C707" s="22" t="s">
        <v>509</v>
      </c>
      <c r="D707" s="12">
        <v>20479</v>
      </c>
      <c r="E707" s="12">
        <v>32216</v>
      </c>
      <c r="F707" s="6">
        <v>2024</v>
      </c>
      <c r="G707" s="18">
        <f>preds!$D707+preds!$E707</f>
        <v>52695</v>
      </c>
      <c r="H707" s="12">
        <f>ABS(preds!$D707-preds!$E707)</f>
        <v>11737</v>
      </c>
      <c r="I707" s="24">
        <f>Table2[[#This Row],[margin]]/Table2[[#This Row],[dem_gop_total]]</f>
        <v>0.22273460480121454</v>
      </c>
      <c r="J707" s="24">
        <f>Table2[[#This Row],[dem_votes]]/Table2[[#This Row],[dem_gop_total]]</f>
        <v>0.38863269759939273</v>
      </c>
      <c r="K707" s="24">
        <f>Table2[[#This Row],[gop_votes]]/Table2[[#This Row],[dem_gop_total]]</f>
        <v>0.61136730240060722</v>
      </c>
      <c r="L707" s="3">
        <v>-85.732034999999996</v>
      </c>
      <c r="M707" s="3">
        <v>38.371546000000002</v>
      </c>
      <c r="N707" s="3">
        <v>-86.216193608695846</v>
      </c>
      <c r="O707" s="3">
        <v>39.841286347825942</v>
      </c>
      <c r="P707" s="3">
        <f>VLOOKUP(Table2[[#This Row],[State]],State!A:G,7,FALSE)</f>
        <v>11</v>
      </c>
      <c r="Q707" s="3" t="str">
        <f>VLOOKUP(Table2[[#This Row],[State]],State!A:F,6,FALSE)</f>
        <v>Republican</v>
      </c>
    </row>
    <row r="708" spans="1:17" ht="17" thickTop="1" thickBot="1" x14ac:dyDescent="0.25">
      <c r="A708" s="8" t="s">
        <v>331</v>
      </c>
      <c r="B708" s="19">
        <v>18021</v>
      </c>
      <c r="C708" s="20" t="s">
        <v>403</v>
      </c>
      <c r="D708" s="13">
        <v>3138</v>
      </c>
      <c r="E708" s="13">
        <v>8150</v>
      </c>
      <c r="F708" s="6">
        <v>2024</v>
      </c>
      <c r="G708" s="18">
        <f>preds!$D708+preds!$E708</f>
        <v>11288</v>
      </c>
      <c r="H708" s="12">
        <f>ABS(preds!$D708-preds!$E708)</f>
        <v>5012</v>
      </c>
      <c r="I708" s="24">
        <f>Table2[[#This Row],[margin]]/Table2[[#This Row],[dem_gop_total]]</f>
        <v>0.44401133947554927</v>
      </c>
      <c r="J708" s="24">
        <f>Table2[[#This Row],[dem_votes]]/Table2[[#This Row],[dem_gop_total]]</f>
        <v>0.27799433026222536</v>
      </c>
      <c r="K708" s="24">
        <f>Table2[[#This Row],[gop_votes]]/Table2[[#This Row],[dem_gop_total]]</f>
        <v>0.72200566973777458</v>
      </c>
      <c r="L708" s="3">
        <v>-87.124217000000002</v>
      </c>
      <c r="M708" s="3">
        <v>39.469065999999998</v>
      </c>
      <c r="N708" s="3">
        <v>-86.216193608695846</v>
      </c>
      <c r="O708" s="3">
        <v>39.841286347825942</v>
      </c>
      <c r="P708" s="3">
        <f>VLOOKUP(Table2[[#This Row],[State]],State!A:G,7,FALSE)</f>
        <v>11</v>
      </c>
      <c r="Q708" s="3" t="str">
        <f>VLOOKUP(Table2[[#This Row],[State]],State!A:F,6,FALSE)</f>
        <v>Republican</v>
      </c>
    </row>
    <row r="709" spans="1:17" ht="17" thickTop="1" thickBot="1" x14ac:dyDescent="0.25">
      <c r="A709" s="7" t="s">
        <v>331</v>
      </c>
      <c r="B709" s="21">
        <v>18023</v>
      </c>
      <c r="C709" s="22" t="s">
        <v>881</v>
      </c>
      <c r="D709" s="12">
        <v>3644</v>
      </c>
      <c r="E709" s="12">
        <v>8406</v>
      </c>
      <c r="F709" s="6">
        <v>2024</v>
      </c>
      <c r="G709" s="18">
        <f>preds!$D709+preds!$E709</f>
        <v>12050</v>
      </c>
      <c r="H709" s="12">
        <f>ABS(preds!$D709-preds!$E709)</f>
        <v>4762</v>
      </c>
      <c r="I709" s="24">
        <f>Table2[[#This Row],[margin]]/Table2[[#This Row],[dem_gop_total]]</f>
        <v>0.39518672199170124</v>
      </c>
      <c r="J709" s="24">
        <f>Table2[[#This Row],[dem_votes]]/Table2[[#This Row],[dem_gop_total]]</f>
        <v>0.30240663900414938</v>
      </c>
      <c r="K709" s="24">
        <f>Table2[[#This Row],[gop_votes]]/Table2[[#This Row],[dem_gop_total]]</f>
        <v>0.69759336099585068</v>
      </c>
      <c r="L709" s="3">
        <v>-86.512306999999893</v>
      </c>
      <c r="M709" s="3">
        <v>40.298200999999999</v>
      </c>
      <c r="N709" s="3">
        <v>-86.216193608695846</v>
      </c>
      <c r="O709" s="3">
        <v>39.841286347825942</v>
      </c>
      <c r="P709" s="3">
        <f>VLOOKUP(Table2[[#This Row],[State]],State!A:G,7,FALSE)</f>
        <v>11</v>
      </c>
      <c r="Q709" s="3" t="str">
        <f>VLOOKUP(Table2[[#This Row],[State]],State!A:F,6,FALSE)</f>
        <v>Republican</v>
      </c>
    </row>
    <row r="710" spans="1:17" ht="17" thickTop="1" thickBot="1" x14ac:dyDescent="0.25">
      <c r="A710" s="8" t="s">
        <v>331</v>
      </c>
      <c r="B710" s="19">
        <v>18025</v>
      </c>
      <c r="C710" s="20" t="s">
        <v>514</v>
      </c>
      <c r="D710" s="13">
        <v>1894</v>
      </c>
      <c r="E710" s="13">
        <v>2977</v>
      </c>
      <c r="F710" s="6">
        <v>2024</v>
      </c>
      <c r="G710" s="18">
        <f>preds!$D710+preds!$E710</f>
        <v>4871</v>
      </c>
      <c r="H710" s="12">
        <f>ABS(preds!$D710-preds!$E710)</f>
        <v>1083</v>
      </c>
      <c r="I710" s="24">
        <f>Table2[[#This Row],[margin]]/Table2[[#This Row],[dem_gop_total]]</f>
        <v>0.22233627591870253</v>
      </c>
      <c r="J710" s="24">
        <f>Table2[[#This Row],[dem_votes]]/Table2[[#This Row],[dem_gop_total]]</f>
        <v>0.38883186204064873</v>
      </c>
      <c r="K710" s="24">
        <f>Table2[[#This Row],[gop_votes]]/Table2[[#This Row],[dem_gop_total]]</f>
        <v>0.61116813795935121</v>
      </c>
      <c r="L710" s="3">
        <v>-86.423443999999904</v>
      </c>
      <c r="M710" s="3">
        <v>38.313434999999998</v>
      </c>
      <c r="N710" s="3">
        <v>-86.216193608695846</v>
      </c>
      <c r="O710" s="3">
        <v>39.841286347825942</v>
      </c>
      <c r="P710" s="3">
        <f>VLOOKUP(Table2[[#This Row],[State]],State!A:G,7,FALSE)</f>
        <v>11</v>
      </c>
      <c r="Q710" s="3" t="str">
        <f>VLOOKUP(Table2[[#This Row],[State]],State!A:F,6,FALSE)</f>
        <v>Republican</v>
      </c>
    </row>
    <row r="711" spans="1:17" ht="17" thickTop="1" thickBot="1" x14ac:dyDescent="0.25">
      <c r="A711" s="7" t="s">
        <v>331</v>
      </c>
      <c r="B711" s="21">
        <v>18027</v>
      </c>
      <c r="C711" s="22" t="s">
        <v>931</v>
      </c>
      <c r="D711" s="12">
        <v>2347</v>
      </c>
      <c r="E711" s="12">
        <v>8860</v>
      </c>
      <c r="F711" s="6">
        <v>2024</v>
      </c>
      <c r="G711" s="18">
        <f>preds!$D711+preds!$E711</f>
        <v>11207</v>
      </c>
      <c r="H711" s="12">
        <f>ABS(preds!$D711-preds!$E711)</f>
        <v>6513</v>
      </c>
      <c r="I711" s="24">
        <f>Table2[[#This Row],[margin]]/Table2[[#This Row],[dem_gop_total]]</f>
        <v>0.58115463549567237</v>
      </c>
      <c r="J711" s="24">
        <f>Table2[[#This Row],[dem_votes]]/Table2[[#This Row],[dem_gop_total]]</f>
        <v>0.20942268225216382</v>
      </c>
      <c r="K711" s="24">
        <f>Table2[[#This Row],[gop_votes]]/Table2[[#This Row],[dem_gop_total]]</f>
        <v>0.79057731774783613</v>
      </c>
      <c r="L711" s="3">
        <v>-87.098076000000006</v>
      </c>
      <c r="M711" s="3">
        <v>38.696962999999997</v>
      </c>
      <c r="N711" s="3">
        <v>-86.216193608695846</v>
      </c>
      <c r="O711" s="3">
        <v>39.841286347825942</v>
      </c>
      <c r="P711" s="3">
        <f>VLOOKUP(Table2[[#This Row],[State]],State!A:G,7,FALSE)</f>
        <v>11</v>
      </c>
      <c r="Q711" s="3" t="str">
        <f>VLOOKUP(Table2[[#This Row],[State]],State!A:F,6,FALSE)</f>
        <v>Republican</v>
      </c>
    </row>
    <row r="712" spans="1:17" ht="17" thickTop="1" thickBot="1" x14ac:dyDescent="0.25">
      <c r="A712" s="8" t="s">
        <v>331</v>
      </c>
      <c r="B712" s="19">
        <v>18029</v>
      </c>
      <c r="C712" s="20" t="s">
        <v>932</v>
      </c>
      <c r="D712" s="13">
        <v>6224</v>
      </c>
      <c r="E712" s="13">
        <v>18865</v>
      </c>
      <c r="F712" s="6">
        <v>2024</v>
      </c>
      <c r="G712" s="18">
        <f>preds!$D712+preds!$E712</f>
        <v>25089</v>
      </c>
      <c r="H712" s="12">
        <f>ABS(preds!$D712-preds!$E712)</f>
        <v>12641</v>
      </c>
      <c r="I712" s="24">
        <f>Table2[[#This Row],[margin]]/Table2[[#This Row],[dem_gop_total]]</f>
        <v>0.5038463071465582</v>
      </c>
      <c r="J712" s="24">
        <f>Table2[[#This Row],[dem_votes]]/Table2[[#This Row],[dem_gop_total]]</f>
        <v>0.24807684642672087</v>
      </c>
      <c r="K712" s="24">
        <f>Table2[[#This Row],[gop_votes]]/Table2[[#This Row],[dem_gop_total]]</f>
        <v>0.7519231535732791</v>
      </c>
      <c r="L712" s="3">
        <v>-84.920935</v>
      </c>
      <c r="M712" s="3">
        <v>39.144620000000003</v>
      </c>
      <c r="N712" s="3">
        <v>-86.216193608695846</v>
      </c>
      <c r="O712" s="3">
        <v>39.841286347825942</v>
      </c>
      <c r="P712" s="3">
        <f>VLOOKUP(Table2[[#This Row],[State]],State!A:G,7,FALSE)</f>
        <v>11</v>
      </c>
      <c r="Q712" s="3" t="str">
        <f>VLOOKUP(Table2[[#This Row],[State]],State!A:F,6,FALSE)</f>
        <v>Republican</v>
      </c>
    </row>
    <row r="713" spans="1:17" ht="17" thickTop="1" thickBot="1" x14ac:dyDescent="0.25">
      <c r="A713" s="7" t="s">
        <v>331</v>
      </c>
      <c r="B713" s="21">
        <v>18031</v>
      </c>
      <c r="C713" s="22" t="s">
        <v>760</v>
      </c>
      <c r="D713" s="12">
        <v>2831</v>
      </c>
      <c r="E713" s="12">
        <v>8788</v>
      </c>
      <c r="F713" s="6">
        <v>2024</v>
      </c>
      <c r="G713" s="18">
        <f>preds!$D713+preds!$E713</f>
        <v>11619</v>
      </c>
      <c r="H713" s="12">
        <f>ABS(preds!$D713-preds!$E713)</f>
        <v>5957</v>
      </c>
      <c r="I713" s="24">
        <f>Table2[[#This Row],[margin]]/Table2[[#This Row],[dem_gop_total]]</f>
        <v>0.51269472415870554</v>
      </c>
      <c r="J713" s="24">
        <f>Table2[[#This Row],[dem_votes]]/Table2[[#This Row],[dem_gop_total]]</f>
        <v>0.2436526379206472</v>
      </c>
      <c r="K713" s="24">
        <f>Table2[[#This Row],[gop_votes]]/Table2[[#This Row],[dem_gop_total]]</f>
        <v>0.75634736207935283</v>
      </c>
      <c r="L713" s="3">
        <v>-85.494210999999893</v>
      </c>
      <c r="M713" s="3">
        <v>39.319974999999999</v>
      </c>
      <c r="N713" s="3">
        <v>-86.216193608695846</v>
      </c>
      <c r="O713" s="3">
        <v>39.841286347825942</v>
      </c>
      <c r="P713" s="3">
        <f>VLOOKUP(Table2[[#This Row],[State]],State!A:G,7,FALSE)</f>
        <v>11</v>
      </c>
      <c r="Q713" s="3" t="str">
        <f>VLOOKUP(Table2[[#This Row],[State]],State!A:F,6,FALSE)</f>
        <v>Republican</v>
      </c>
    </row>
    <row r="714" spans="1:17" ht="17" thickTop="1" thickBot="1" x14ac:dyDescent="0.25">
      <c r="A714" s="8" t="s">
        <v>331</v>
      </c>
      <c r="B714" s="19">
        <v>18033</v>
      </c>
      <c r="C714" s="20" t="s">
        <v>414</v>
      </c>
      <c r="D714" s="13">
        <v>4974</v>
      </c>
      <c r="E714" s="13">
        <v>13561</v>
      </c>
      <c r="F714" s="6">
        <v>2024</v>
      </c>
      <c r="G714" s="18">
        <f>preds!$D714+preds!$E714</f>
        <v>18535</v>
      </c>
      <c r="H714" s="12">
        <f>ABS(preds!$D714-preds!$E714)</f>
        <v>8587</v>
      </c>
      <c r="I714" s="24">
        <f>Table2[[#This Row],[margin]]/Table2[[#This Row],[dem_gop_total]]</f>
        <v>0.46328567574858376</v>
      </c>
      <c r="J714" s="24">
        <f>Table2[[#This Row],[dem_votes]]/Table2[[#This Row],[dem_gop_total]]</f>
        <v>0.26835716212570809</v>
      </c>
      <c r="K714" s="24">
        <f>Table2[[#This Row],[gop_votes]]/Table2[[#This Row],[dem_gop_total]]</f>
        <v>0.73164283787429185</v>
      </c>
      <c r="L714" s="3">
        <v>-85.034284999999997</v>
      </c>
      <c r="M714" s="3">
        <v>41.378214</v>
      </c>
      <c r="N714" s="3">
        <v>-86.216193608695846</v>
      </c>
      <c r="O714" s="3">
        <v>39.841286347825942</v>
      </c>
      <c r="P714" s="3">
        <f>VLOOKUP(Table2[[#This Row],[State]],State!A:G,7,FALSE)</f>
        <v>11</v>
      </c>
      <c r="Q714" s="3" t="str">
        <f>VLOOKUP(Table2[[#This Row],[State]],State!A:F,6,FALSE)</f>
        <v>Republican</v>
      </c>
    </row>
    <row r="715" spans="1:17" ht="17" thickTop="1" thickBot="1" x14ac:dyDescent="0.25">
      <c r="A715" s="7" t="s">
        <v>331</v>
      </c>
      <c r="B715" s="21">
        <v>18035</v>
      </c>
      <c r="C715" s="22" t="s">
        <v>933</v>
      </c>
      <c r="D715" s="12">
        <v>20642</v>
      </c>
      <c r="E715" s="12">
        <v>25923</v>
      </c>
      <c r="F715" s="6">
        <v>2024</v>
      </c>
      <c r="G715" s="18">
        <f>preds!$D715+preds!$E715</f>
        <v>46565</v>
      </c>
      <c r="H715" s="12">
        <f>ABS(preds!$D715-preds!$E715)</f>
        <v>5281</v>
      </c>
      <c r="I715" s="24">
        <f>Table2[[#This Row],[margin]]/Table2[[#This Row],[dem_gop_total]]</f>
        <v>0.11341136046386771</v>
      </c>
      <c r="J715" s="24">
        <f>Table2[[#This Row],[dem_votes]]/Table2[[#This Row],[dem_gop_total]]</f>
        <v>0.44329431976806616</v>
      </c>
      <c r="K715" s="24">
        <f>Table2[[#This Row],[gop_votes]]/Table2[[#This Row],[dem_gop_total]]</f>
        <v>0.5567056802319339</v>
      </c>
      <c r="L715" s="3">
        <v>-85.401961999999997</v>
      </c>
      <c r="M715" s="3">
        <v>40.205170000000003</v>
      </c>
      <c r="N715" s="3">
        <v>-86.216193608695846</v>
      </c>
      <c r="O715" s="3">
        <v>39.841286347825942</v>
      </c>
      <c r="P715" s="3">
        <f>VLOOKUP(Table2[[#This Row],[State]],State!A:G,7,FALSE)</f>
        <v>11</v>
      </c>
      <c r="Q715" s="3" t="str">
        <f>VLOOKUP(Table2[[#This Row],[State]],State!A:F,6,FALSE)</f>
        <v>Republican</v>
      </c>
    </row>
    <row r="716" spans="1:17" ht="17" thickTop="1" thickBot="1" x14ac:dyDescent="0.25">
      <c r="A716" s="8" t="s">
        <v>331</v>
      </c>
      <c r="B716" s="19">
        <v>18037</v>
      </c>
      <c r="C716" s="20" t="s">
        <v>934</v>
      </c>
      <c r="D716" s="13">
        <v>6429</v>
      </c>
      <c r="E716" s="13">
        <v>14448</v>
      </c>
      <c r="F716" s="6">
        <v>2024</v>
      </c>
      <c r="G716" s="18">
        <f>preds!$D716+preds!$E716</f>
        <v>20877</v>
      </c>
      <c r="H716" s="12">
        <f>ABS(preds!$D716-preds!$E716)</f>
        <v>8019</v>
      </c>
      <c r="I716" s="24">
        <f>Table2[[#This Row],[margin]]/Table2[[#This Row],[dem_gop_total]]</f>
        <v>0.38410691191263113</v>
      </c>
      <c r="J716" s="24">
        <f>Table2[[#This Row],[dem_votes]]/Table2[[#This Row],[dem_gop_total]]</f>
        <v>0.30794654404368443</v>
      </c>
      <c r="K716" s="24">
        <f>Table2[[#This Row],[gop_votes]]/Table2[[#This Row],[dem_gop_total]]</f>
        <v>0.69205345595631551</v>
      </c>
      <c r="L716" s="3">
        <v>-86.914031999999906</v>
      </c>
      <c r="M716" s="3">
        <v>38.357067000000001</v>
      </c>
      <c r="N716" s="3">
        <v>-86.216193608695846</v>
      </c>
      <c r="O716" s="3">
        <v>39.841286347825942</v>
      </c>
      <c r="P716" s="3">
        <f>VLOOKUP(Table2[[#This Row],[State]],State!A:G,7,FALSE)</f>
        <v>11</v>
      </c>
      <c r="Q716" s="3" t="str">
        <f>VLOOKUP(Table2[[#This Row],[State]],State!A:F,6,FALSE)</f>
        <v>Republican</v>
      </c>
    </row>
    <row r="717" spans="1:17" ht="17" thickTop="1" thickBot="1" x14ac:dyDescent="0.25">
      <c r="A717" s="7" t="s">
        <v>331</v>
      </c>
      <c r="B717" s="21">
        <v>18039</v>
      </c>
      <c r="C717" s="22" t="s">
        <v>935</v>
      </c>
      <c r="D717" s="12">
        <v>22162</v>
      </c>
      <c r="E717" s="12">
        <v>45488</v>
      </c>
      <c r="F717" s="6">
        <v>2024</v>
      </c>
      <c r="G717" s="18">
        <f>preds!$D717+preds!$E717</f>
        <v>67650</v>
      </c>
      <c r="H717" s="12">
        <f>ABS(preds!$D717-preds!$E717)</f>
        <v>23326</v>
      </c>
      <c r="I717" s="24">
        <f>Table2[[#This Row],[margin]]/Table2[[#This Row],[dem_gop_total]]</f>
        <v>0.3448041389504804</v>
      </c>
      <c r="J717" s="24">
        <f>Table2[[#This Row],[dem_votes]]/Table2[[#This Row],[dem_gop_total]]</f>
        <v>0.32759793052475977</v>
      </c>
      <c r="K717" s="24">
        <f>Table2[[#This Row],[gop_votes]]/Table2[[#This Row],[dem_gop_total]]</f>
        <v>0.67240206947524017</v>
      </c>
      <c r="L717" s="3">
        <v>-85.906728000000001</v>
      </c>
      <c r="M717" s="3">
        <v>41.637678999999999</v>
      </c>
      <c r="N717" s="3">
        <v>-86.216193608695846</v>
      </c>
      <c r="O717" s="3">
        <v>39.841286347825942</v>
      </c>
      <c r="P717" s="3">
        <f>VLOOKUP(Table2[[#This Row],[State]],State!A:G,7,FALSE)</f>
        <v>11</v>
      </c>
      <c r="Q717" s="3" t="str">
        <f>VLOOKUP(Table2[[#This Row],[State]],State!A:F,6,FALSE)</f>
        <v>Republican</v>
      </c>
    </row>
    <row r="718" spans="1:17" ht="17" thickTop="1" thickBot="1" x14ac:dyDescent="0.25">
      <c r="A718" s="8" t="s">
        <v>331</v>
      </c>
      <c r="B718" s="19">
        <v>18041</v>
      </c>
      <c r="C718" s="20" t="s">
        <v>418</v>
      </c>
      <c r="D718" s="13">
        <v>3376</v>
      </c>
      <c r="E718" s="13">
        <v>6796</v>
      </c>
      <c r="F718" s="6">
        <v>2024</v>
      </c>
      <c r="G718" s="18">
        <f>preds!$D718+preds!$E718</f>
        <v>10172</v>
      </c>
      <c r="H718" s="12">
        <f>ABS(preds!$D718-preds!$E718)</f>
        <v>3420</v>
      </c>
      <c r="I718" s="24">
        <f>Table2[[#This Row],[margin]]/Table2[[#This Row],[dem_gop_total]]</f>
        <v>0.33621706645694061</v>
      </c>
      <c r="J718" s="24">
        <f>Table2[[#This Row],[dem_votes]]/Table2[[#This Row],[dem_gop_total]]</f>
        <v>0.3318914667715297</v>
      </c>
      <c r="K718" s="24">
        <f>Table2[[#This Row],[gop_votes]]/Table2[[#This Row],[dem_gop_total]]</f>
        <v>0.6681085332284703</v>
      </c>
      <c r="L718" s="3">
        <v>-85.147495999999904</v>
      </c>
      <c r="M718" s="3">
        <v>39.640791</v>
      </c>
      <c r="N718" s="3">
        <v>-86.216193608695846</v>
      </c>
      <c r="O718" s="3">
        <v>39.841286347825942</v>
      </c>
      <c r="P718" s="3">
        <f>VLOOKUP(Table2[[#This Row],[State]],State!A:G,7,FALSE)</f>
        <v>11</v>
      </c>
      <c r="Q718" s="3" t="str">
        <f>VLOOKUP(Table2[[#This Row],[State]],State!A:F,6,FALSE)</f>
        <v>Republican</v>
      </c>
    </row>
    <row r="719" spans="1:17" ht="17" thickTop="1" thickBot="1" x14ac:dyDescent="0.25">
      <c r="A719" s="7" t="s">
        <v>331</v>
      </c>
      <c r="B719" s="21">
        <v>18043</v>
      </c>
      <c r="C719" s="22" t="s">
        <v>770</v>
      </c>
      <c r="D719" s="12">
        <v>15079</v>
      </c>
      <c r="E719" s="12">
        <v>23297</v>
      </c>
      <c r="F719" s="6">
        <v>2024</v>
      </c>
      <c r="G719" s="18">
        <f>preds!$D719+preds!$E719</f>
        <v>38376</v>
      </c>
      <c r="H719" s="12">
        <f>ABS(preds!$D719-preds!$E719)</f>
        <v>8218</v>
      </c>
      <c r="I719" s="24">
        <f>Table2[[#This Row],[margin]]/Table2[[#This Row],[dem_gop_total]]</f>
        <v>0.21414425682718366</v>
      </c>
      <c r="J719" s="24">
        <f>Table2[[#This Row],[dem_votes]]/Table2[[#This Row],[dem_gop_total]]</f>
        <v>0.39292787158640818</v>
      </c>
      <c r="K719" s="24">
        <f>Table2[[#This Row],[gop_votes]]/Table2[[#This Row],[dem_gop_total]]</f>
        <v>0.60707212841359182</v>
      </c>
      <c r="L719" s="3">
        <v>-85.855644999999996</v>
      </c>
      <c r="M719" s="3">
        <v>38.321514000000001</v>
      </c>
      <c r="N719" s="3">
        <v>-86.216193608695846</v>
      </c>
      <c r="O719" s="3">
        <v>39.841286347825942</v>
      </c>
      <c r="P719" s="3">
        <f>VLOOKUP(Table2[[#This Row],[State]],State!A:G,7,FALSE)</f>
        <v>11</v>
      </c>
      <c r="Q719" s="3" t="str">
        <f>VLOOKUP(Table2[[#This Row],[State]],State!A:F,6,FALSE)</f>
        <v>Republican</v>
      </c>
    </row>
    <row r="720" spans="1:17" ht="17" thickTop="1" thickBot="1" x14ac:dyDescent="0.25">
      <c r="A720" s="8" t="s">
        <v>331</v>
      </c>
      <c r="B720" s="19">
        <v>18045</v>
      </c>
      <c r="C720" s="20" t="s">
        <v>936</v>
      </c>
      <c r="D720" s="13">
        <v>2003</v>
      </c>
      <c r="E720" s="13">
        <v>5374</v>
      </c>
      <c r="F720" s="6">
        <v>2024</v>
      </c>
      <c r="G720" s="18">
        <f>preds!$D720+preds!$E720</f>
        <v>7377</v>
      </c>
      <c r="H720" s="12">
        <f>ABS(preds!$D720-preds!$E720)</f>
        <v>3371</v>
      </c>
      <c r="I720" s="24">
        <f>Table2[[#This Row],[margin]]/Table2[[#This Row],[dem_gop_total]]</f>
        <v>0.45696082418327233</v>
      </c>
      <c r="J720" s="24">
        <f>Table2[[#This Row],[dem_votes]]/Table2[[#This Row],[dem_gop_total]]</f>
        <v>0.27151958790836384</v>
      </c>
      <c r="K720" s="24">
        <f>Table2[[#This Row],[gop_votes]]/Table2[[#This Row],[dem_gop_total]]</f>
        <v>0.72848041209163616</v>
      </c>
      <c r="L720" s="3">
        <v>-87.271946</v>
      </c>
      <c r="M720" s="3">
        <v>40.152088999999997</v>
      </c>
      <c r="N720" s="3">
        <v>-86.216193608695846</v>
      </c>
      <c r="O720" s="3">
        <v>39.841286347825942</v>
      </c>
      <c r="P720" s="3">
        <f>VLOOKUP(Table2[[#This Row],[State]],State!A:G,7,FALSE)</f>
        <v>11</v>
      </c>
      <c r="Q720" s="3" t="str">
        <f>VLOOKUP(Table2[[#This Row],[State]],State!A:F,6,FALSE)</f>
        <v>Republican</v>
      </c>
    </row>
    <row r="721" spans="1:17" ht="17" thickTop="1" thickBot="1" x14ac:dyDescent="0.25">
      <c r="A721" s="7" t="s">
        <v>331</v>
      </c>
      <c r="B721" s="21">
        <v>18047</v>
      </c>
      <c r="C721" s="22" t="s">
        <v>419</v>
      </c>
      <c r="D721" s="12">
        <v>2759</v>
      </c>
      <c r="E721" s="12">
        <v>9584</v>
      </c>
      <c r="F721" s="6">
        <v>2024</v>
      </c>
      <c r="G721" s="18">
        <f>preds!$D721+preds!$E721</f>
        <v>12343</v>
      </c>
      <c r="H721" s="12">
        <f>ABS(preds!$D721-preds!$E721)</f>
        <v>6825</v>
      </c>
      <c r="I721" s="24">
        <f>Table2[[#This Row],[margin]]/Table2[[#This Row],[dem_gop_total]]</f>
        <v>0.55294498906262657</v>
      </c>
      <c r="J721" s="24">
        <f>Table2[[#This Row],[dem_votes]]/Table2[[#This Row],[dem_gop_total]]</f>
        <v>0.22352750546868672</v>
      </c>
      <c r="K721" s="24">
        <f>Table2[[#This Row],[gop_votes]]/Table2[[#This Row],[dem_gop_total]]</f>
        <v>0.77647249453131328</v>
      </c>
      <c r="L721" s="3">
        <v>-85.070265000000006</v>
      </c>
      <c r="M721" s="3">
        <v>39.401885</v>
      </c>
      <c r="N721" s="3">
        <v>-86.216193608695846</v>
      </c>
      <c r="O721" s="3">
        <v>39.841286347825942</v>
      </c>
      <c r="P721" s="3">
        <f>VLOOKUP(Table2[[#This Row],[State]],State!A:G,7,FALSE)</f>
        <v>11</v>
      </c>
      <c r="Q721" s="3" t="str">
        <f>VLOOKUP(Table2[[#This Row],[State]],State!A:F,6,FALSE)</f>
        <v>Republican</v>
      </c>
    </row>
    <row r="722" spans="1:17" ht="17" thickTop="1" thickBot="1" x14ac:dyDescent="0.25">
      <c r="A722" s="8" t="s">
        <v>331</v>
      </c>
      <c r="B722" s="19">
        <v>18049</v>
      </c>
      <c r="C722" s="20" t="s">
        <v>520</v>
      </c>
      <c r="D722" s="13">
        <v>2572</v>
      </c>
      <c r="E722" s="13">
        <v>6263</v>
      </c>
      <c r="F722" s="6">
        <v>2024</v>
      </c>
      <c r="G722" s="18">
        <f>preds!$D722+preds!$E722</f>
        <v>8835</v>
      </c>
      <c r="H722" s="12">
        <f>ABS(preds!$D722-preds!$E722)</f>
        <v>3691</v>
      </c>
      <c r="I722" s="24">
        <f>Table2[[#This Row],[margin]]/Table2[[#This Row],[dem_gop_total]]</f>
        <v>0.41777023203169211</v>
      </c>
      <c r="J722" s="24">
        <f>Table2[[#This Row],[dem_votes]]/Table2[[#This Row],[dem_gop_total]]</f>
        <v>0.29111488398415392</v>
      </c>
      <c r="K722" s="24">
        <f>Table2[[#This Row],[gop_votes]]/Table2[[#This Row],[dem_gop_total]]</f>
        <v>0.70888511601584603</v>
      </c>
      <c r="L722" s="3">
        <v>-86.220078000000001</v>
      </c>
      <c r="M722" s="3">
        <v>41.059389000000003</v>
      </c>
      <c r="N722" s="3">
        <v>-86.216193608695846</v>
      </c>
      <c r="O722" s="3">
        <v>39.841286347825942</v>
      </c>
      <c r="P722" s="3">
        <f>VLOOKUP(Table2[[#This Row],[State]],State!A:G,7,FALSE)</f>
        <v>11</v>
      </c>
      <c r="Q722" s="3" t="str">
        <f>VLOOKUP(Table2[[#This Row],[State]],State!A:F,6,FALSE)</f>
        <v>Republican</v>
      </c>
    </row>
    <row r="723" spans="1:17" ht="17" thickTop="1" thickBot="1" x14ac:dyDescent="0.25">
      <c r="A723" s="7" t="s">
        <v>331</v>
      </c>
      <c r="B723" s="21">
        <v>18051</v>
      </c>
      <c r="C723" s="22" t="s">
        <v>937</v>
      </c>
      <c r="D723" s="12">
        <v>4875</v>
      </c>
      <c r="E723" s="12">
        <v>10810</v>
      </c>
      <c r="F723" s="6">
        <v>2024</v>
      </c>
      <c r="G723" s="18">
        <f>preds!$D723+preds!$E723</f>
        <v>15685</v>
      </c>
      <c r="H723" s="12">
        <f>ABS(preds!$D723-preds!$E723)</f>
        <v>5935</v>
      </c>
      <c r="I723" s="24">
        <f>Table2[[#This Row],[margin]]/Table2[[#This Row],[dem_gop_total]]</f>
        <v>0.37838699394325787</v>
      </c>
      <c r="J723" s="24">
        <f>Table2[[#This Row],[dem_votes]]/Table2[[#This Row],[dem_gop_total]]</f>
        <v>0.31080650302837104</v>
      </c>
      <c r="K723" s="24">
        <f>Table2[[#This Row],[gop_votes]]/Table2[[#This Row],[dem_gop_total]]</f>
        <v>0.68919349697162891</v>
      </c>
      <c r="L723" s="3">
        <v>-87.546684999999997</v>
      </c>
      <c r="M723" s="3">
        <v>38.309179999999998</v>
      </c>
      <c r="N723" s="3">
        <v>-86.216193608695846</v>
      </c>
      <c r="O723" s="3">
        <v>39.841286347825942</v>
      </c>
      <c r="P723" s="3">
        <f>VLOOKUP(Table2[[#This Row],[State]],State!A:G,7,FALSE)</f>
        <v>11</v>
      </c>
      <c r="Q723" s="3" t="str">
        <f>VLOOKUP(Table2[[#This Row],[State]],State!A:F,6,FALSE)</f>
        <v>Republican</v>
      </c>
    </row>
    <row r="724" spans="1:17" ht="17" thickTop="1" thickBot="1" x14ac:dyDescent="0.25">
      <c r="A724" s="8" t="s">
        <v>331</v>
      </c>
      <c r="B724" s="19">
        <v>18053</v>
      </c>
      <c r="C724" s="20" t="s">
        <v>522</v>
      </c>
      <c r="D724" s="13">
        <v>9303</v>
      </c>
      <c r="E724" s="13">
        <v>17668</v>
      </c>
      <c r="F724" s="6">
        <v>2024</v>
      </c>
      <c r="G724" s="18">
        <f>preds!$D724+preds!$E724</f>
        <v>26971</v>
      </c>
      <c r="H724" s="12">
        <f>ABS(preds!$D724-preds!$E724)</f>
        <v>8365</v>
      </c>
      <c r="I724" s="24">
        <f>Table2[[#This Row],[margin]]/Table2[[#This Row],[dem_gop_total]]</f>
        <v>0.31014793667272256</v>
      </c>
      <c r="J724" s="24">
        <f>Table2[[#This Row],[dem_votes]]/Table2[[#This Row],[dem_gop_total]]</f>
        <v>0.34492603166363872</v>
      </c>
      <c r="K724" s="24">
        <f>Table2[[#This Row],[gop_votes]]/Table2[[#This Row],[dem_gop_total]]</f>
        <v>0.65507396833636122</v>
      </c>
      <c r="L724" s="3">
        <v>-85.644413</v>
      </c>
      <c r="M724" s="3">
        <v>40.525252999999999</v>
      </c>
      <c r="N724" s="3">
        <v>-86.216193608695846</v>
      </c>
      <c r="O724" s="3">
        <v>39.841286347825942</v>
      </c>
      <c r="P724" s="3">
        <f>VLOOKUP(Table2[[#This Row],[State]],State!A:G,7,FALSE)</f>
        <v>11</v>
      </c>
      <c r="Q724" s="3" t="str">
        <f>VLOOKUP(Table2[[#This Row],[State]],State!A:F,6,FALSE)</f>
        <v>Republican</v>
      </c>
    </row>
    <row r="725" spans="1:17" ht="17" thickTop="1" thickBot="1" x14ac:dyDescent="0.25">
      <c r="A725" s="7" t="s">
        <v>331</v>
      </c>
      <c r="B725" s="21">
        <v>18055</v>
      </c>
      <c r="C725" s="22" t="s">
        <v>421</v>
      </c>
      <c r="D725" s="12">
        <v>4456</v>
      </c>
      <c r="E725" s="12">
        <v>9440</v>
      </c>
      <c r="F725" s="6">
        <v>2024</v>
      </c>
      <c r="G725" s="18">
        <f>preds!$D725+preds!$E725</f>
        <v>13896</v>
      </c>
      <c r="H725" s="12">
        <f>ABS(preds!$D725-preds!$E725)</f>
        <v>4984</v>
      </c>
      <c r="I725" s="24">
        <f>Table2[[#This Row],[margin]]/Table2[[#This Row],[dem_gop_total]]</f>
        <v>0.35866436384571099</v>
      </c>
      <c r="J725" s="24">
        <f>Table2[[#This Row],[dem_votes]]/Table2[[#This Row],[dem_gop_total]]</f>
        <v>0.32066781807714451</v>
      </c>
      <c r="K725" s="24">
        <f>Table2[[#This Row],[gop_votes]]/Table2[[#This Row],[dem_gop_total]]</f>
        <v>0.67933218192285549</v>
      </c>
      <c r="L725" s="3">
        <v>-86.992171999999997</v>
      </c>
      <c r="M725" s="3">
        <v>39.052315999999998</v>
      </c>
      <c r="N725" s="3">
        <v>-86.216193608695846</v>
      </c>
      <c r="O725" s="3">
        <v>39.841286347825942</v>
      </c>
      <c r="P725" s="3">
        <f>VLOOKUP(Table2[[#This Row],[State]],State!A:G,7,FALSE)</f>
        <v>11</v>
      </c>
      <c r="Q725" s="3" t="str">
        <f>VLOOKUP(Table2[[#This Row],[State]],State!A:F,6,FALSE)</f>
        <v>Republican</v>
      </c>
    </row>
    <row r="726" spans="1:17" ht="17" thickTop="1" thickBot="1" x14ac:dyDescent="0.25">
      <c r="A726" s="8" t="s">
        <v>331</v>
      </c>
      <c r="B726" s="19">
        <v>18057</v>
      </c>
      <c r="C726" s="20" t="s">
        <v>697</v>
      </c>
      <c r="D726" s="13">
        <v>94154</v>
      </c>
      <c r="E726" s="13">
        <v>102279</v>
      </c>
      <c r="F726" s="6">
        <v>2024</v>
      </c>
      <c r="G726" s="18">
        <f>preds!$D726+preds!$E726</f>
        <v>196433</v>
      </c>
      <c r="H726" s="12">
        <f>ABS(preds!$D726-preds!$E726)</f>
        <v>8125</v>
      </c>
      <c r="I726" s="24">
        <f>Table2[[#This Row],[margin]]/Table2[[#This Row],[dem_gop_total]]</f>
        <v>4.1362703822677455E-2</v>
      </c>
      <c r="J726" s="24">
        <f>Table2[[#This Row],[dem_votes]]/Table2[[#This Row],[dem_gop_total]]</f>
        <v>0.47931864808866126</v>
      </c>
      <c r="K726" s="24">
        <f>Table2[[#This Row],[gop_votes]]/Table2[[#This Row],[dem_gop_total]]</f>
        <v>0.52068135191133869</v>
      </c>
      <c r="L726" s="3">
        <v>-86.059736999999998</v>
      </c>
      <c r="M726" s="3">
        <v>40.002533999999997</v>
      </c>
      <c r="N726" s="3">
        <v>-86.216193608695846</v>
      </c>
      <c r="O726" s="3">
        <v>39.841286347825942</v>
      </c>
      <c r="P726" s="3">
        <f>VLOOKUP(Table2[[#This Row],[State]],State!A:G,7,FALSE)</f>
        <v>11</v>
      </c>
      <c r="Q726" s="3" t="str">
        <f>VLOOKUP(Table2[[#This Row],[State]],State!A:F,6,FALSE)</f>
        <v>Republican</v>
      </c>
    </row>
    <row r="727" spans="1:17" ht="17" thickTop="1" thickBot="1" x14ac:dyDescent="0.25">
      <c r="A727" s="7" t="s">
        <v>331</v>
      </c>
      <c r="B727" s="21">
        <v>18059</v>
      </c>
      <c r="C727" s="22" t="s">
        <v>780</v>
      </c>
      <c r="D727" s="12">
        <v>10671</v>
      </c>
      <c r="E727" s="12">
        <v>29544</v>
      </c>
      <c r="F727" s="6">
        <v>2024</v>
      </c>
      <c r="G727" s="18">
        <f>preds!$D727+preds!$E727</f>
        <v>40215</v>
      </c>
      <c r="H727" s="12">
        <f>ABS(preds!$D727-preds!$E727)</f>
        <v>18873</v>
      </c>
      <c r="I727" s="24">
        <f>Table2[[#This Row],[margin]]/Table2[[#This Row],[dem_gop_total]]</f>
        <v>0.46930249906751215</v>
      </c>
      <c r="J727" s="24">
        <f>Table2[[#This Row],[dem_votes]]/Table2[[#This Row],[dem_gop_total]]</f>
        <v>0.26534875046624395</v>
      </c>
      <c r="K727" s="24">
        <f>Table2[[#This Row],[gop_votes]]/Table2[[#This Row],[dem_gop_total]]</f>
        <v>0.73465124953375605</v>
      </c>
      <c r="L727" s="3">
        <v>-85.824124999999995</v>
      </c>
      <c r="M727" s="3">
        <v>39.811661999999998</v>
      </c>
      <c r="N727" s="3">
        <v>-86.216193608695846</v>
      </c>
      <c r="O727" s="3">
        <v>39.841286347825942</v>
      </c>
      <c r="P727" s="3">
        <f>VLOOKUP(Table2[[#This Row],[State]],State!A:G,7,FALSE)</f>
        <v>11</v>
      </c>
      <c r="Q727" s="3" t="str">
        <f>VLOOKUP(Table2[[#This Row],[State]],State!A:F,6,FALSE)</f>
        <v>Republican</v>
      </c>
    </row>
    <row r="728" spans="1:17" ht="17" thickTop="1" thickBot="1" x14ac:dyDescent="0.25">
      <c r="A728" s="8" t="s">
        <v>331</v>
      </c>
      <c r="B728" s="19">
        <v>18061</v>
      </c>
      <c r="C728" s="20" t="s">
        <v>938</v>
      </c>
      <c r="D728" s="13">
        <v>5580</v>
      </c>
      <c r="E728" s="13">
        <v>14162</v>
      </c>
      <c r="F728" s="6">
        <v>2024</v>
      </c>
      <c r="G728" s="18">
        <f>preds!$D728+preds!$E728</f>
        <v>19742</v>
      </c>
      <c r="H728" s="12">
        <f>ABS(preds!$D728-preds!$E728)</f>
        <v>8582</v>
      </c>
      <c r="I728" s="24">
        <f>Table2[[#This Row],[margin]]/Table2[[#This Row],[dem_gop_total]]</f>
        <v>0.43470772971330157</v>
      </c>
      <c r="J728" s="24">
        <f>Table2[[#This Row],[dem_votes]]/Table2[[#This Row],[dem_gop_total]]</f>
        <v>0.28264613514334919</v>
      </c>
      <c r="K728" s="24">
        <f>Table2[[#This Row],[gop_votes]]/Table2[[#This Row],[dem_gop_total]]</f>
        <v>0.71735386485665076</v>
      </c>
      <c r="L728" s="3">
        <v>-86.097474000000005</v>
      </c>
      <c r="M728" s="3">
        <v>38.233744999999999</v>
      </c>
      <c r="N728" s="3">
        <v>-86.216193608695846</v>
      </c>
      <c r="O728" s="3">
        <v>39.841286347825942</v>
      </c>
      <c r="P728" s="3">
        <f>VLOOKUP(Table2[[#This Row],[State]],State!A:G,7,FALSE)</f>
        <v>11</v>
      </c>
      <c r="Q728" s="3" t="str">
        <f>VLOOKUP(Table2[[#This Row],[State]],State!A:F,6,FALSE)</f>
        <v>Republican</v>
      </c>
    </row>
    <row r="729" spans="1:17" ht="17" thickTop="1" thickBot="1" x14ac:dyDescent="0.25">
      <c r="A729" s="7" t="s">
        <v>331</v>
      </c>
      <c r="B729" s="21">
        <v>18063</v>
      </c>
      <c r="C729" s="22" t="s">
        <v>939</v>
      </c>
      <c r="D729" s="12">
        <v>30524</v>
      </c>
      <c r="E729" s="12">
        <v>54467</v>
      </c>
      <c r="F729" s="6">
        <v>2024</v>
      </c>
      <c r="G729" s="18">
        <f>preds!$D729+preds!$E729</f>
        <v>84991</v>
      </c>
      <c r="H729" s="12">
        <f>ABS(preds!$D729-preds!$E729)</f>
        <v>23943</v>
      </c>
      <c r="I729" s="24">
        <f>Table2[[#This Row],[margin]]/Table2[[#This Row],[dem_gop_total]]</f>
        <v>0.28171218128978365</v>
      </c>
      <c r="J729" s="24">
        <f>Table2[[#This Row],[dem_votes]]/Table2[[#This Row],[dem_gop_total]]</f>
        <v>0.3591439093551082</v>
      </c>
      <c r="K729" s="24">
        <f>Table2[[#This Row],[gop_votes]]/Table2[[#This Row],[dem_gop_total]]</f>
        <v>0.6408560906448918</v>
      </c>
      <c r="L729" s="3">
        <v>-86.415054999999995</v>
      </c>
      <c r="M729" s="3">
        <v>39.772784000000001</v>
      </c>
      <c r="N729" s="3">
        <v>-86.216193608695846</v>
      </c>
      <c r="O729" s="3">
        <v>39.841286347825942</v>
      </c>
      <c r="P729" s="3">
        <f>VLOOKUP(Table2[[#This Row],[State]],State!A:G,7,FALSE)</f>
        <v>11</v>
      </c>
      <c r="Q729" s="3" t="str">
        <f>VLOOKUP(Table2[[#This Row],[State]],State!A:F,6,FALSE)</f>
        <v>Republican</v>
      </c>
    </row>
    <row r="730" spans="1:17" ht="17" thickTop="1" thickBot="1" x14ac:dyDescent="0.25">
      <c r="A730" s="8" t="s">
        <v>331</v>
      </c>
      <c r="B730" s="19">
        <v>18065</v>
      </c>
      <c r="C730" s="20" t="s">
        <v>423</v>
      </c>
      <c r="D730" s="13">
        <v>7126</v>
      </c>
      <c r="E730" s="13">
        <v>12807</v>
      </c>
      <c r="F730" s="6">
        <v>2024</v>
      </c>
      <c r="G730" s="18">
        <f>preds!$D730+preds!$E730</f>
        <v>19933</v>
      </c>
      <c r="H730" s="12">
        <f>ABS(preds!$D730-preds!$E730)</f>
        <v>5681</v>
      </c>
      <c r="I730" s="24">
        <f>Table2[[#This Row],[margin]]/Table2[[#This Row],[dem_gop_total]]</f>
        <v>0.28500476596598606</v>
      </c>
      <c r="J730" s="24">
        <f>Table2[[#This Row],[dem_votes]]/Table2[[#This Row],[dem_gop_total]]</f>
        <v>0.357497617017007</v>
      </c>
      <c r="K730" s="24">
        <f>Table2[[#This Row],[gop_votes]]/Table2[[#This Row],[dem_gop_total]]</f>
        <v>0.642502382982993</v>
      </c>
      <c r="L730" s="3">
        <v>-85.403677999999999</v>
      </c>
      <c r="M730" s="3">
        <v>39.928643999999998</v>
      </c>
      <c r="N730" s="3">
        <v>-86.216193608695846</v>
      </c>
      <c r="O730" s="3">
        <v>39.841286347825942</v>
      </c>
      <c r="P730" s="3">
        <f>VLOOKUP(Table2[[#This Row],[State]],State!A:G,7,FALSE)</f>
        <v>11</v>
      </c>
      <c r="Q730" s="3" t="str">
        <f>VLOOKUP(Table2[[#This Row],[State]],State!A:F,6,FALSE)</f>
        <v>Republican</v>
      </c>
    </row>
    <row r="731" spans="1:17" ht="17" thickTop="1" thickBot="1" x14ac:dyDescent="0.25">
      <c r="A731" s="7" t="s">
        <v>331</v>
      </c>
      <c r="B731" s="21">
        <v>18067</v>
      </c>
      <c r="C731" s="22" t="s">
        <v>525</v>
      </c>
      <c r="D731" s="12">
        <v>13112</v>
      </c>
      <c r="E731" s="12">
        <v>23303</v>
      </c>
      <c r="F731" s="6">
        <v>2024</v>
      </c>
      <c r="G731" s="18">
        <f>preds!$D731+preds!$E731</f>
        <v>36415</v>
      </c>
      <c r="H731" s="12">
        <f>ABS(preds!$D731-preds!$E731)</f>
        <v>10191</v>
      </c>
      <c r="I731" s="24">
        <f>Table2[[#This Row],[margin]]/Table2[[#This Row],[dem_gop_total]]</f>
        <v>0.27985720170259509</v>
      </c>
      <c r="J731" s="24">
        <f>Table2[[#This Row],[dem_votes]]/Table2[[#This Row],[dem_gop_total]]</f>
        <v>0.36007139914870245</v>
      </c>
      <c r="K731" s="24">
        <f>Table2[[#This Row],[gop_votes]]/Table2[[#This Row],[dem_gop_total]]</f>
        <v>0.63992860085129755</v>
      </c>
      <c r="L731" s="3">
        <v>-86.132959</v>
      </c>
      <c r="M731" s="3">
        <v>40.470703999999998</v>
      </c>
      <c r="N731" s="3">
        <v>-86.216193608695846</v>
      </c>
      <c r="O731" s="3">
        <v>39.841286347825942</v>
      </c>
      <c r="P731" s="3">
        <f>VLOOKUP(Table2[[#This Row],[State]],State!A:G,7,FALSE)</f>
        <v>11</v>
      </c>
      <c r="Q731" s="3" t="str">
        <f>VLOOKUP(Table2[[#This Row],[State]],State!A:F,6,FALSE)</f>
        <v>Republican</v>
      </c>
    </row>
    <row r="732" spans="1:17" ht="17" thickTop="1" thickBot="1" x14ac:dyDescent="0.25">
      <c r="A732" s="8" t="s">
        <v>331</v>
      </c>
      <c r="B732" s="19">
        <v>18069</v>
      </c>
      <c r="C732" s="20" t="s">
        <v>940</v>
      </c>
      <c r="D732" s="13">
        <v>4751</v>
      </c>
      <c r="E732" s="13">
        <v>11690</v>
      </c>
      <c r="F732" s="6">
        <v>2024</v>
      </c>
      <c r="G732" s="18">
        <f>preds!$D732+preds!$E732</f>
        <v>16441</v>
      </c>
      <c r="H732" s="12">
        <f>ABS(preds!$D732-preds!$E732)</f>
        <v>6939</v>
      </c>
      <c r="I732" s="24">
        <f>Table2[[#This Row],[margin]]/Table2[[#This Row],[dem_gop_total]]</f>
        <v>0.42205461954868922</v>
      </c>
      <c r="J732" s="24">
        <f>Table2[[#This Row],[dem_votes]]/Table2[[#This Row],[dem_gop_total]]</f>
        <v>0.28897269022565536</v>
      </c>
      <c r="K732" s="24">
        <f>Table2[[#This Row],[gop_votes]]/Table2[[#This Row],[dem_gop_total]]</f>
        <v>0.71102730977434458</v>
      </c>
      <c r="L732" s="3">
        <v>-85.487084999999993</v>
      </c>
      <c r="M732" s="3">
        <v>40.870224</v>
      </c>
      <c r="N732" s="3">
        <v>-86.216193608695846</v>
      </c>
      <c r="O732" s="3">
        <v>39.841286347825942</v>
      </c>
      <c r="P732" s="3">
        <f>VLOOKUP(Table2[[#This Row],[State]],State!A:G,7,FALSE)</f>
        <v>11</v>
      </c>
      <c r="Q732" s="3" t="str">
        <f>VLOOKUP(Table2[[#This Row],[State]],State!A:F,6,FALSE)</f>
        <v>Republican</v>
      </c>
    </row>
    <row r="733" spans="1:17" ht="17" thickTop="1" thickBot="1" x14ac:dyDescent="0.25">
      <c r="A733" s="7" t="s">
        <v>331</v>
      </c>
      <c r="B733" s="21">
        <v>18071</v>
      </c>
      <c r="C733" s="22" t="s">
        <v>425</v>
      </c>
      <c r="D733" s="12">
        <v>5193</v>
      </c>
      <c r="E733" s="12">
        <v>13277</v>
      </c>
      <c r="F733" s="6">
        <v>2024</v>
      </c>
      <c r="G733" s="18">
        <f>preds!$D733+preds!$E733</f>
        <v>18470</v>
      </c>
      <c r="H733" s="12">
        <f>ABS(preds!$D733-preds!$E733)</f>
        <v>8084</v>
      </c>
      <c r="I733" s="24">
        <f>Table2[[#This Row],[margin]]/Table2[[#This Row],[dem_gop_total]]</f>
        <v>0.43768272874932324</v>
      </c>
      <c r="J733" s="24">
        <f>Table2[[#This Row],[dem_votes]]/Table2[[#This Row],[dem_gop_total]]</f>
        <v>0.28115863562533838</v>
      </c>
      <c r="K733" s="24">
        <f>Table2[[#This Row],[gop_votes]]/Table2[[#This Row],[dem_gop_total]]</f>
        <v>0.71884136437466162</v>
      </c>
      <c r="L733" s="3">
        <v>-85.942654000000005</v>
      </c>
      <c r="M733" s="3">
        <v>38.925896000000002</v>
      </c>
      <c r="N733" s="3">
        <v>-86.216193608695846</v>
      </c>
      <c r="O733" s="3">
        <v>39.841286347825942</v>
      </c>
      <c r="P733" s="3">
        <f>VLOOKUP(Table2[[#This Row],[State]],State!A:G,7,FALSE)</f>
        <v>11</v>
      </c>
      <c r="Q733" s="3" t="str">
        <f>VLOOKUP(Table2[[#This Row],[State]],State!A:F,6,FALSE)</f>
        <v>Republican</v>
      </c>
    </row>
    <row r="734" spans="1:17" ht="17" thickTop="1" thickBot="1" x14ac:dyDescent="0.25">
      <c r="A734" s="8" t="s">
        <v>331</v>
      </c>
      <c r="B734" s="19">
        <v>18073</v>
      </c>
      <c r="C734" s="20" t="s">
        <v>786</v>
      </c>
      <c r="D734" s="13">
        <v>3591</v>
      </c>
      <c r="E734" s="13">
        <v>11340</v>
      </c>
      <c r="F734" s="6">
        <v>2024</v>
      </c>
      <c r="G734" s="18">
        <f>preds!$D734+preds!$E734</f>
        <v>14931</v>
      </c>
      <c r="H734" s="12">
        <f>ABS(preds!$D734-preds!$E734)</f>
        <v>7749</v>
      </c>
      <c r="I734" s="24">
        <f>Table2[[#This Row],[margin]]/Table2[[#This Row],[dem_gop_total]]</f>
        <v>0.51898734177215189</v>
      </c>
      <c r="J734" s="24">
        <f>Table2[[#This Row],[dem_votes]]/Table2[[#This Row],[dem_gop_total]]</f>
        <v>0.24050632911392406</v>
      </c>
      <c r="K734" s="24">
        <f>Table2[[#This Row],[gop_votes]]/Table2[[#This Row],[dem_gop_total]]</f>
        <v>0.759493670886076</v>
      </c>
      <c r="L734" s="3">
        <v>-87.149435999999994</v>
      </c>
      <c r="M734" s="3">
        <v>41.075783000000001</v>
      </c>
      <c r="N734" s="3">
        <v>-86.216193608695846</v>
      </c>
      <c r="O734" s="3">
        <v>39.841286347825942</v>
      </c>
      <c r="P734" s="3">
        <f>VLOOKUP(Table2[[#This Row],[State]],State!A:G,7,FALSE)</f>
        <v>11</v>
      </c>
      <c r="Q734" s="3" t="str">
        <f>VLOOKUP(Table2[[#This Row],[State]],State!A:F,6,FALSE)</f>
        <v>Republican</v>
      </c>
    </row>
    <row r="735" spans="1:17" ht="17" thickTop="1" thickBot="1" x14ac:dyDescent="0.25">
      <c r="A735" s="7" t="s">
        <v>331</v>
      </c>
      <c r="B735" s="21">
        <v>18075</v>
      </c>
      <c r="C735" s="22" t="s">
        <v>941</v>
      </c>
      <c r="D735" s="12">
        <v>2465</v>
      </c>
      <c r="E735" s="12">
        <v>5700</v>
      </c>
      <c r="F735" s="6">
        <v>2024</v>
      </c>
      <c r="G735" s="18">
        <f>preds!$D735+preds!$E735</f>
        <v>8165</v>
      </c>
      <c r="H735" s="12">
        <f>ABS(preds!$D735-preds!$E735)</f>
        <v>3235</v>
      </c>
      <c r="I735" s="24">
        <f>Table2[[#This Row],[margin]]/Table2[[#This Row],[dem_gop_total]]</f>
        <v>0.39620330679730559</v>
      </c>
      <c r="J735" s="24">
        <f>Table2[[#This Row],[dem_votes]]/Table2[[#This Row],[dem_gop_total]]</f>
        <v>0.30189834660134723</v>
      </c>
      <c r="K735" s="24">
        <f>Table2[[#This Row],[gop_votes]]/Table2[[#This Row],[dem_gop_total]]</f>
        <v>0.69810165339865282</v>
      </c>
      <c r="L735" s="3">
        <v>-85.033024999999995</v>
      </c>
      <c r="M735" s="3">
        <v>40.428424</v>
      </c>
      <c r="N735" s="3">
        <v>-86.216193608695846</v>
      </c>
      <c r="O735" s="3">
        <v>39.841286347825942</v>
      </c>
      <c r="P735" s="3">
        <f>VLOOKUP(Table2[[#This Row],[State]],State!A:G,7,FALSE)</f>
        <v>11</v>
      </c>
      <c r="Q735" s="3" t="str">
        <f>VLOOKUP(Table2[[#This Row],[State]],State!A:F,6,FALSE)</f>
        <v>Republican</v>
      </c>
    </row>
    <row r="736" spans="1:17" ht="17" thickTop="1" thickBot="1" x14ac:dyDescent="0.25">
      <c r="A736" s="8" t="s">
        <v>331</v>
      </c>
      <c r="B736" s="19">
        <v>18077</v>
      </c>
      <c r="C736" s="20" t="s">
        <v>426</v>
      </c>
      <c r="D736" s="13">
        <v>5897</v>
      </c>
      <c r="E736" s="13">
        <v>8601</v>
      </c>
      <c r="F736" s="6">
        <v>2024</v>
      </c>
      <c r="G736" s="18">
        <f>preds!$D736+preds!$E736</f>
        <v>14498</v>
      </c>
      <c r="H736" s="12">
        <f>ABS(preds!$D736-preds!$E736)</f>
        <v>2704</v>
      </c>
      <c r="I736" s="24">
        <f>Table2[[#This Row],[margin]]/Table2[[#This Row],[dem_gop_total]]</f>
        <v>0.18650848392881778</v>
      </c>
      <c r="J736" s="24">
        <f>Table2[[#This Row],[dem_votes]]/Table2[[#This Row],[dem_gop_total]]</f>
        <v>0.4067457580355911</v>
      </c>
      <c r="K736" s="24">
        <f>Table2[[#This Row],[gop_votes]]/Table2[[#This Row],[dem_gop_total]]</f>
        <v>0.5932542419644089</v>
      </c>
      <c r="L736" s="3">
        <v>-85.433691999999994</v>
      </c>
      <c r="M736" s="3">
        <v>38.758955999999998</v>
      </c>
      <c r="N736" s="3">
        <v>-86.216193608695846</v>
      </c>
      <c r="O736" s="3">
        <v>39.841286347825942</v>
      </c>
      <c r="P736" s="3">
        <f>VLOOKUP(Table2[[#This Row],[State]],State!A:G,7,FALSE)</f>
        <v>11</v>
      </c>
      <c r="Q736" s="3" t="str">
        <f>VLOOKUP(Table2[[#This Row],[State]],State!A:F,6,FALSE)</f>
        <v>Republican</v>
      </c>
    </row>
    <row r="737" spans="1:17" ht="17" thickTop="1" thickBot="1" x14ac:dyDescent="0.25">
      <c r="A737" s="7" t="s">
        <v>331</v>
      </c>
      <c r="B737" s="21">
        <v>18079</v>
      </c>
      <c r="C737" s="22" t="s">
        <v>942</v>
      </c>
      <c r="D737" s="12">
        <v>3261</v>
      </c>
      <c r="E737" s="12">
        <v>8837</v>
      </c>
      <c r="F737" s="6">
        <v>2024</v>
      </c>
      <c r="G737" s="18">
        <f>preds!$D737+preds!$E737</f>
        <v>12098</v>
      </c>
      <c r="H737" s="12">
        <f>ABS(preds!$D737-preds!$E737)</f>
        <v>5576</v>
      </c>
      <c r="I737" s="24">
        <f>Table2[[#This Row],[margin]]/Table2[[#This Row],[dem_gop_total]]</f>
        <v>0.46090262853364194</v>
      </c>
      <c r="J737" s="24">
        <f>Table2[[#This Row],[dem_votes]]/Table2[[#This Row],[dem_gop_total]]</f>
        <v>0.26954868573317903</v>
      </c>
      <c r="K737" s="24">
        <f>Table2[[#This Row],[gop_votes]]/Table2[[#This Row],[dem_gop_total]]</f>
        <v>0.73045131426682097</v>
      </c>
      <c r="L737" s="3">
        <v>-85.648820999999998</v>
      </c>
      <c r="M737" s="3">
        <v>39.005169000000002</v>
      </c>
      <c r="N737" s="3">
        <v>-86.216193608695846</v>
      </c>
      <c r="O737" s="3">
        <v>39.841286347825942</v>
      </c>
      <c r="P737" s="3">
        <f>VLOOKUP(Table2[[#This Row],[State]],State!A:G,7,FALSE)</f>
        <v>11</v>
      </c>
      <c r="Q737" s="3" t="str">
        <f>VLOOKUP(Table2[[#This Row],[State]],State!A:F,6,FALSE)</f>
        <v>Republican</v>
      </c>
    </row>
    <row r="738" spans="1:17" ht="17" thickTop="1" thickBot="1" x14ac:dyDescent="0.25">
      <c r="A738" s="8" t="s">
        <v>331</v>
      </c>
      <c r="B738" s="19">
        <v>18081</v>
      </c>
      <c r="C738" s="20" t="s">
        <v>528</v>
      </c>
      <c r="D738" s="13">
        <v>21320</v>
      </c>
      <c r="E738" s="13">
        <v>51598</v>
      </c>
      <c r="F738" s="6">
        <v>2024</v>
      </c>
      <c r="G738" s="18">
        <f>preds!$D738+preds!$E738</f>
        <v>72918</v>
      </c>
      <c r="H738" s="12">
        <f>ABS(preds!$D738-preds!$E738)</f>
        <v>30278</v>
      </c>
      <c r="I738" s="24">
        <f>Table2[[#This Row],[margin]]/Table2[[#This Row],[dem_gop_total]]</f>
        <v>0.41523355001508544</v>
      </c>
      <c r="J738" s="24">
        <f>Table2[[#This Row],[dem_votes]]/Table2[[#This Row],[dem_gop_total]]</f>
        <v>0.29238322499245728</v>
      </c>
      <c r="K738" s="24">
        <f>Table2[[#This Row],[gop_votes]]/Table2[[#This Row],[dem_gop_total]]</f>
        <v>0.70761677500754272</v>
      </c>
      <c r="L738" s="3">
        <v>-86.113608999999997</v>
      </c>
      <c r="M738" s="3">
        <v>39.553275999999997</v>
      </c>
      <c r="N738" s="3">
        <v>-86.216193608695846</v>
      </c>
      <c r="O738" s="3">
        <v>39.841286347825942</v>
      </c>
      <c r="P738" s="3">
        <f>VLOOKUP(Table2[[#This Row],[State]],State!A:G,7,FALSE)</f>
        <v>11</v>
      </c>
      <c r="Q738" s="3" t="str">
        <f>VLOOKUP(Table2[[#This Row],[State]],State!A:F,6,FALSE)</f>
        <v>Republican</v>
      </c>
    </row>
    <row r="739" spans="1:17" ht="17" thickTop="1" thickBot="1" x14ac:dyDescent="0.25">
      <c r="A739" s="7" t="s">
        <v>331</v>
      </c>
      <c r="B739" s="21">
        <v>18083</v>
      </c>
      <c r="C739" s="22" t="s">
        <v>899</v>
      </c>
      <c r="D739" s="12">
        <v>5014</v>
      </c>
      <c r="E739" s="12">
        <v>10231</v>
      </c>
      <c r="F739" s="6">
        <v>2024</v>
      </c>
      <c r="G739" s="18">
        <f>preds!$D739+preds!$E739</f>
        <v>15245</v>
      </c>
      <c r="H739" s="12">
        <f>ABS(preds!$D739-preds!$E739)</f>
        <v>5217</v>
      </c>
      <c r="I739" s="24">
        <f>Table2[[#This Row],[margin]]/Table2[[#This Row],[dem_gop_total]]</f>
        <v>0.34221056083961954</v>
      </c>
      <c r="J739" s="24">
        <f>Table2[[#This Row],[dem_votes]]/Table2[[#This Row],[dem_gop_total]]</f>
        <v>0.32889471958019023</v>
      </c>
      <c r="K739" s="24">
        <f>Table2[[#This Row],[gop_votes]]/Table2[[#This Row],[dem_gop_total]]</f>
        <v>0.67110528041980977</v>
      </c>
      <c r="L739" s="3">
        <v>-87.457679999999996</v>
      </c>
      <c r="M739" s="3">
        <v>38.698622999999998</v>
      </c>
      <c r="N739" s="3">
        <v>-86.216193608695846</v>
      </c>
      <c r="O739" s="3">
        <v>39.841286347825942</v>
      </c>
      <c r="P739" s="3">
        <f>VLOOKUP(Table2[[#This Row],[State]],State!A:G,7,FALSE)</f>
        <v>11</v>
      </c>
      <c r="Q739" s="3" t="str">
        <f>VLOOKUP(Table2[[#This Row],[State]],State!A:F,6,FALSE)</f>
        <v>Republican</v>
      </c>
    </row>
    <row r="740" spans="1:17" ht="17" thickTop="1" thickBot="1" x14ac:dyDescent="0.25">
      <c r="A740" s="8" t="s">
        <v>331</v>
      </c>
      <c r="B740" s="19">
        <v>18085</v>
      </c>
      <c r="C740" s="20" t="s">
        <v>943</v>
      </c>
      <c r="D740" s="13">
        <v>6337</v>
      </c>
      <c r="E740" s="13">
        <v>25916</v>
      </c>
      <c r="F740" s="6">
        <v>2024</v>
      </c>
      <c r="G740" s="18">
        <f>preds!$D740+preds!$E740</f>
        <v>32253</v>
      </c>
      <c r="H740" s="12">
        <f>ABS(preds!$D740-preds!$E740)</f>
        <v>19579</v>
      </c>
      <c r="I740" s="24">
        <f>Table2[[#This Row],[margin]]/Table2[[#This Row],[dem_gop_total]]</f>
        <v>0.60704430595603509</v>
      </c>
      <c r="J740" s="24">
        <f>Table2[[#This Row],[dem_votes]]/Table2[[#This Row],[dem_gop_total]]</f>
        <v>0.19647784702198245</v>
      </c>
      <c r="K740" s="24">
        <f>Table2[[#This Row],[gop_votes]]/Table2[[#This Row],[dem_gop_total]]</f>
        <v>0.80352215297801755</v>
      </c>
      <c r="L740" s="3">
        <v>-85.830483999999998</v>
      </c>
      <c r="M740" s="3">
        <v>41.266795999999999</v>
      </c>
      <c r="N740" s="3">
        <v>-86.216193608695846</v>
      </c>
      <c r="O740" s="3">
        <v>39.841286347825942</v>
      </c>
      <c r="P740" s="3">
        <f>VLOOKUP(Table2[[#This Row],[State]],State!A:G,7,FALSE)</f>
        <v>11</v>
      </c>
      <c r="Q740" s="3" t="str">
        <f>VLOOKUP(Table2[[#This Row],[State]],State!A:F,6,FALSE)</f>
        <v>Republican</v>
      </c>
    </row>
    <row r="741" spans="1:17" ht="17" thickTop="1" thickBot="1" x14ac:dyDescent="0.25">
      <c r="A741" s="7" t="s">
        <v>331</v>
      </c>
      <c r="B741" s="21">
        <v>18087</v>
      </c>
      <c r="C741" s="22" t="s">
        <v>944</v>
      </c>
      <c r="D741" s="12">
        <v>2254</v>
      </c>
      <c r="E741" s="12">
        <v>8123</v>
      </c>
      <c r="F741" s="6">
        <v>2024</v>
      </c>
      <c r="G741" s="18">
        <f>preds!$D741+preds!$E741</f>
        <v>10377</v>
      </c>
      <c r="H741" s="12">
        <f>ABS(preds!$D741-preds!$E741)</f>
        <v>5869</v>
      </c>
      <c r="I741" s="24">
        <f>Table2[[#This Row],[margin]]/Table2[[#This Row],[dem_gop_total]]</f>
        <v>0.56557771995759853</v>
      </c>
      <c r="J741" s="24">
        <f>Table2[[#This Row],[dem_votes]]/Table2[[#This Row],[dem_gop_total]]</f>
        <v>0.21721114002120073</v>
      </c>
      <c r="K741" s="24">
        <f>Table2[[#This Row],[gop_votes]]/Table2[[#This Row],[dem_gop_total]]</f>
        <v>0.78278885997879932</v>
      </c>
      <c r="L741" s="3">
        <v>-85.461169999999996</v>
      </c>
      <c r="M741" s="3">
        <v>41.632399999999997</v>
      </c>
      <c r="N741" s="3">
        <v>-86.216193608695846</v>
      </c>
      <c r="O741" s="3">
        <v>39.841286347825942</v>
      </c>
      <c r="P741" s="3">
        <f>VLOOKUP(Table2[[#This Row],[State]],State!A:G,7,FALSE)</f>
        <v>11</v>
      </c>
      <c r="Q741" s="3" t="str">
        <f>VLOOKUP(Table2[[#This Row],[State]],State!A:F,6,FALSE)</f>
        <v>Republican</v>
      </c>
    </row>
    <row r="742" spans="1:17" ht="17" thickTop="1" thickBot="1" x14ac:dyDescent="0.25">
      <c r="A742" s="8" t="s">
        <v>331</v>
      </c>
      <c r="B742" s="19">
        <v>18089</v>
      </c>
      <c r="C742" s="20" t="s">
        <v>574</v>
      </c>
      <c r="D742" s="13">
        <v>118429</v>
      </c>
      <c r="E742" s="13">
        <v>86713</v>
      </c>
      <c r="F742" s="6">
        <v>2024</v>
      </c>
      <c r="G742" s="18">
        <f>preds!$D742+preds!$E742</f>
        <v>205142</v>
      </c>
      <c r="H742" s="12">
        <f>ABS(preds!$D742-preds!$E742)</f>
        <v>31716</v>
      </c>
      <c r="I742" s="24">
        <f>Table2[[#This Row],[margin]]/Table2[[#This Row],[dem_gop_total]]</f>
        <v>0.15460510280683623</v>
      </c>
      <c r="J742" s="24">
        <f>Table2[[#This Row],[dem_votes]]/Table2[[#This Row],[dem_gop_total]]</f>
        <v>0.57730255140341813</v>
      </c>
      <c r="K742" s="24">
        <f>Table2[[#This Row],[gop_votes]]/Table2[[#This Row],[dem_gop_total]]</f>
        <v>0.42269744859658187</v>
      </c>
      <c r="L742" s="3">
        <v>-87.408154999999994</v>
      </c>
      <c r="M742" s="3">
        <v>41.526226000000001</v>
      </c>
      <c r="N742" s="3">
        <v>-86.216193608695846</v>
      </c>
      <c r="O742" s="3">
        <v>39.841286347825942</v>
      </c>
      <c r="P742" s="3">
        <f>VLOOKUP(Table2[[#This Row],[State]],State!A:G,7,FALSE)</f>
        <v>11</v>
      </c>
      <c r="Q742" s="3" t="str">
        <f>VLOOKUP(Table2[[#This Row],[State]],State!A:F,6,FALSE)</f>
        <v>Republican</v>
      </c>
    </row>
    <row r="743" spans="1:17" ht="17" thickTop="1" thickBot="1" x14ac:dyDescent="0.25">
      <c r="A743" s="7" t="s">
        <v>331</v>
      </c>
      <c r="B743" s="21">
        <v>18091</v>
      </c>
      <c r="C743" s="22" t="s">
        <v>945</v>
      </c>
      <c r="D743" s="12">
        <v>20837</v>
      </c>
      <c r="E743" s="12">
        <v>24095</v>
      </c>
      <c r="F743" s="6">
        <v>2024</v>
      </c>
      <c r="G743" s="18">
        <f>preds!$D743+preds!$E743</f>
        <v>44932</v>
      </c>
      <c r="H743" s="12">
        <f>ABS(preds!$D743-preds!$E743)</f>
        <v>3258</v>
      </c>
      <c r="I743" s="24">
        <f>Table2[[#This Row],[margin]]/Table2[[#This Row],[dem_gop_total]]</f>
        <v>7.2509570016914451E-2</v>
      </c>
      <c r="J743" s="24">
        <f>Table2[[#This Row],[dem_votes]]/Table2[[#This Row],[dem_gop_total]]</f>
        <v>0.46374521499154275</v>
      </c>
      <c r="K743" s="24">
        <f>Table2[[#This Row],[gop_votes]]/Table2[[#This Row],[dem_gop_total]]</f>
        <v>0.53625478500845725</v>
      </c>
      <c r="L743" s="3">
        <v>-86.790976999999998</v>
      </c>
      <c r="M743" s="3">
        <v>41.631836999999997</v>
      </c>
      <c r="N743" s="3">
        <v>-86.216193608695846</v>
      </c>
      <c r="O743" s="3">
        <v>39.841286347825942</v>
      </c>
      <c r="P743" s="3">
        <f>VLOOKUP(Table2[[#This Row],[State]],State!A:G,7,FALSE)</f>
        <v>11</v>
      </c>
      <c r="Q743" s="3" t="str">
        <f>VLOOKUP(Table2[[#This Row],[State]],State!A:F,6,FALSE)</f>
        <v>Republican</v>
      </c>
    </row>
    <row r="744" spans="1:17" ht="17" thickTop="1" thickBot="1" x14ac:dyDescent="0.25">
      <c r="A744" s="8" t="s">
        <v>331</v>
      </c>
      <c r="B744" s="19">
        <v>18093</v>
      </c>
      <c r="C744" s="20" t="s">
        <v>429</v>
      </c>
      <c r="D744" s="13">
        <v>5552</v>
      </c>
      <c r="E744" s="13">
        <v>13804</v>
      </c>
      <c r="F744" s="6">
        <v>2024</v>
      </c>
      <c r="G744" s="18">
        <f>preds!$D744+preds!$E744</f>
        <v>19356</v>
      </c>
      <c r="H744" s="12">
        <f>ABS(preds!$D744-preds!$E744)</f>
        <v>8252</v>
      </c>
      <c r="I744" s="24">
        <f>Table2[[#This Row],[margin]]/Table2[[#This Row],[dem_gop_total]]</f>
        <v>0.42632775366811326</v>
      </c>
      <c r="J744" s="24">
        <f>Table2[[#This Row],[dem_votes]]/Table2[[#This Row],[dem_gop_total]]</f>
        <v>0.28683612316594337</v>
      </c>
      <c r="K744" s="24">
        <f>Table2[[#This Row],[gop_votes]]/Table2[[#This Row],[dem_gop_total]]</f>
        <v>0.71316387683405658</v>
      </c>
      <c r="L744" s="3">
        <v>-86.495717999999997</v>
      </c>
      <c r="M744" s="3">
        <v>38.846385999999903</v>
      </c>
      <c r="N744" s="3">
        <v>-86.216193608695846</v>
      </c>
      <c r="O744" s="3">
        <v>39.841286347825942</v>
      </c>
      <c r="P744" s="3">
        <f>VLOOKUP(Table2[[#This Row],[State]],State!A:G,7,FALSE)</f>
        <v>11</v>
      </c>
      <c r="Q744" s="3" t="str">
        <f>VLOOKUP(Table2[[#This Row],[State]],State!A:F,6,FALSE)</f>
        <v>Republican</v>
      </c>
    </row>
    <row r="745" spans="1:17" ht="17" thickTop="1" thickBot="1" x14ac:dyDescent="0.25">
      <c r="A745" s="7" t="s">
        <v>331</v>
      </c>
      <c r="B745" s="21">
        <v>18095</v>
      </c>
      <c r="C745" s="22" t="s">
        <v>434</v>
      </c>
      <c r="D745" s="12">
        <v>22755</v>
      </c>
      <c r="E745" s="12">
        <v>30059</v>
      </c>
      <c r="F745" s="6">
        <v>2024</v>
      </c>
      <c r="G745" s="18">
        <f>preds!$D745+preds!$E745</f>
        <v>52814</v>
      </c>
      <c r="H745" s="12">
        <f>ABS(preds!$D745-preds!$E745)</f>
        <v>7304</v>
      </c>
      <c r="I745" s="24">
        <f>Table2[[#This Row],[margin]]/Table2[[#This Row],[dem_gop_total]]</f>
        <v>0.13829666376339608</v>
      </c>
      <c r="J745" s="24">
        <f>Table2[[#This Row],[dem_votes]]/Table2[[#This Row],[dem_gop_total]]</f>
        <v>0.43085166811830194</v>
      </c>
      <c r="K745" s="24">
        <f>Table2[[#This Row],[gop_votes]]/Table2[[#This Row],[dem_gop_total]]</f>
        <v>0.569148331881698</v>
      </c>
      <c r="L745" s="3">
        <v>-85.708900999999997</v>
      </c>
      <c r="M745" s="3">
        <v>40.11412</v>
      </c>
      <c r="N745" s="3">
        <v>-86.216193608695846</v>
      </c>
      <c r="O745" s="3">
        <v>39.841286347825942</v>
      </c>
      <c r="P745" s="3">
        <f>VLOOKUP(Table2[[#This Row],[State]],State!A:G,7,FALSE)</f>
        <v>11</v>
      </c>
      <c r="Q745" s="3" t="str">
        <f>VLOOKUP(Table2[[#This Row],[State]],State!A:F,6,FALSE)</f>
        <v>Republican</v>
      </c>
    </row>
    <row r="746" spans="1:17" ht="17" thickTop="1" thickBot="1" x14ac:dyDescent="0.25">
      <c r="A746" s="8" t="s">
        <v>331</v>
      </c>
      <c r="B746" s="19">
        <v>18097</v>
      </c>
      <c r="C746" s="20" t="s">
        <v>436</v>
      </c>
      <c r="D746" s="13">
        <v>229463</v>
      </c>
      <c r="E746" s="13">
        <v>147399</v>
      </c>
      <c r="F746" s="6">
        <v>2024</v>
      </c>
      <c r="G746" s="18">
        <f>preds!$D746+preds!$E746</f>
        <v>376862</v>
      </c>
      <c r="H746" s="12">
        <f>ABS(preds!$D746-preds!$E746)</f>
        <v>82064</v>
      </c>
      <c r="I746" s="24">
        <f>Table2[[#This Row],[margin]]/Table2[[#This Row],[dem_gop_total]]</f>
        <v>0.21775610170301066</v>
      </c>
      <c r="J746" s="24">
        <f>Table2[[#This Row],[dem_votes]]/Table2[[#This Row],[dem_gop_total]]</f>
        <v>0.60887805085150537</v>
      </c>
      <c r="K746" s="24">
        <f>Table2[[#This Row],[gop_votes]]/Table2[[#This Row],[dem_gop_total]]</f>
        <v>0.39112194914849469</v>
      </c>
      <c r="L746" s="3">
        <v>-86.135904999999994</v>
      </c>
      <c r="M746" s="3">
        <v>39.791299000000002</v>
      </c>
      <c r="N746" s="3">
        <v>-86.216193608695846</v>
      </c>
      <c r="O746" s="3">
        <v>39.841286347825942</v>
      </c>
      <c r="P746" s="3">
        <f>VLOOKUP(Table2[[#This Row],[State]],State!A:G,7,FALSE)</f>
        <v>11</v>
      </c>
      <c r="Q746" s="3" t="str">
        <f>VLOOKUP(Table2[[#This Row],[State]],State!A:F,6,FALSE)</f>
        <v>Republican</v>
      </c>
    </row>
    <row r="747" spans="1:17" ht="17" thickTop="1" thickBot="1" x14ac:dyDescent="0.25">
      <c r="A747" s="7" t="s">
        <v>331</v>
      </c>
      <c r="B747" s="21">
        <v>18099</v>
      </c>
      <c r="C747" s="22" t="s">
        <v>437</v>
      </c>
      <c r="D747" s="12">
        <v>5570</v>
      </c>
      <c r="E747" s="12">
        <v>12196</v>
      </c>
      <c r="F747" s="6">
        <v>2024</v>
      </c>
      <c r="G747" s="18">
        <f>preds!$D747+preds!$E747</f>
        <v>17766</v>
      </c>
      <c r="H747" s="12">
        <f>ABS(preds!$D747-preds!$E747)</f>
        <v>6626</v>
      </c>
      <c r="I747" s="24">
        <f>Table2[[#This Row],[margin]]/Table2[[#This Row],[dem_gop_total]]</f>
        <v>0.37295958572554316</v>
      </c>
      <c r="J747" s="24">
        <f>Table2[[#This Row],[dem_votes]]/Table2[[#This Row],[dem_gop_total]]</f>
        <v>0.31352020713722839</v>
      </c>
      <c r="K747" s="24">
        <f>Table2[[#This Row],[gop_votes]]/Table2[[#This Row],[dem_gop_total]]</f>
        <v>0.68647979286277161</v>
      </c>
      <c r="L747" s="3">
        <v>-86.273081999999903</v>
      </c>
      <c r="M747" s="3">
        <v>41.347248</v>
      </c>
      <c r="N747" s="3">
        <v>-86.216193608695846</v>
      </c>
      <c r="O747" s="3">
        <v>39.841286347825942</v>
      </c>
      <c r="P747" s="3">
        <f>VLOOKUP(Table2[[#This Row],[State]],State!A:G,7,FALSE)</f>
        <v>11</v>
      </c>
      <c r="Q747" s="3" t="str">
        <f>VLOOKUP(Table2[[#This Row],[State]],State!A:F,6,FALSE)</f>
        <v>Republican</v>
      </c>
    </row>
    <row r="748" spans="1:17" ht="17" thickTop="1" thickBot="1" x14ac:dyDescent="0.25">
      <c r="A748" s="8" t="s">
        <v>331</v>
      </c>
      <c r="B748" s="19">
        <v>18101</v>
      </c>
      <c r="C748" s="20" t="s">
        <v>709</v>
      </c>
      <c r="D748" s="13">
        <v>1141</v>
      </c>
      <c r="E748" s="13">
        <v>3540</v>
      </c>
      <c r="F748" s="6">
        <v>2024</v>
      </c>
      <c r="G748" s="18">
        <f>preds!$D748+preds!$E748</f>
        <v>4681</v>
      </c>
      <c r="H748" s="12">
        <f>ABS(preds!$D748-preds!$E748)</f>
        <v>2399</v>
      </c>
      <c r="I748" s="24">
        <f>Table2[[#This Row],[margin]]/Table2[[#This Row],[dem_gop_total]]</f>
        <v>0.51249732963042083</v>
      </c>
      <c r="J748" s="24">
        <f>Table2[[#This Row],[dem_votes]]/Table2[[#This Row],[dem_gop_total]]</f>
        <v>0.24375133518478959</v>
      </c>
      <c r="K748" s="24">
        <f>Table2[[#This Row],[gop_votes]]/Table2[[#This Row],[dem_gop_total]]</f>
        <v>0.75624866481521047</v>
      </c>
      <c r="L748" s="3">
        <v>-86.848112999999998</v>
      </c>
      <c r="M748" s="3">
        <v>38.678356999999998</v>
      </c>
      <c r="N748" s="3">
        <v>-86.216193608695846</v>
      </c>
      <c r="O748" s="3">
        <v>39.841286347825942</v>
      </c>
      <c r="P748" s="3">
        <f>VLOOKUP(Table2[[#This Row],[State]],State!A:G,7,FALSE)</f>
        <v>11</v>
      </c>
      <c r="Q748" s="3" t="str">
        <f>VLOOKUP(Table2[[#This Row],[State]],State!A:F,6,FALSE)</f>
        <v>Republican</v>
      </c>
    </row>
    <row r="749" spans="1:17" ht="17" thickTop="1" thickBot="1" x14ac:dyDescent="0.25">
      <c r="A749" s="7" t="s">
        <v>331</v>
      </c>
      <c r="B749" s="21">
        <v>18103</v>
      </c>
      <c r="C749" s="22" t="s">
        <v>946</v>
      </c>
      <c r="D749" s="12">
        <v>3896</v>
      </c>
      <c r="E749" s="12">
        <v>9776</v>
      </c>
      <c r="F749" s="6">
        <v>2024</v>
      </c>
      <c r="G749" s="18">
        <f>preds!$D749+preds!$E749</f>
        <v>13672</v>
      </c>
      <c r="H749" s="12">
        <f>ABS(preds!$D749-preds!$E749)</f>
        <v>5880</v>
      </c>
      <c r="I749" s="24">
        <f>Table2[[#This Row],[margin]]/Table2[[#This Row],[dem_gop_total]]</f>
        <v>0.43007606787595087</v>
      </c>
      <c r="J749" s="24">
        <f>Table2[[#This Row],[dem_votes]]/Table2[[#This Row],[dem_gop_total]]</f>
        <v>0.28496196606202456</v>
      </c>
      <c r="K749" s="24">
        <f>Table2[[#This Row],[gop_votes]]/Table2[[#This Row],[dem_gop_total]]</f>
        <v>0.71503803393797538</v>
      </c>
      <c r="L749" s="3">
        <v>-86.073932999999997</v>
      </c>
      <c r="M749" s="3">
        <v>40.730651000000002</v>
      </c>
      <c r="N749" s="3">
        <v>-86.216193608695846</v>
      </c>
      <c r="O749" s="3">
        <v>39.841286347825942</v>
      </c>
      <c r="P749" s="3">
        <f>VLOOKUP(Table2[[#This Row],[State]],State!A:G,7,FALSE)</f>
        <v>11</v>
      </c>
      <c r="Q749" s="3" t="str">
        <f>VLOOKUP(Table2[[#This Row],[State]],State!A:F,6,FALSE)</f>
        <v>Republican</v>
      </c>
    </row>
    <row r="750" spans="1:17" ht="17" thickTop="1" thickBot="1" x14ac:dyDescent="0.25">
      <c r="A750" s="8" t="s">
        <v>331</v>
      </c>
      <c r="B750" s="19">
        <v>18105</v>
      </c>
      <c r="C750" s="20" t="s">
        <v>439</v>
      </c>
      <c r="D750" s="13">
        <v>34475</v>
      </c>
      <c r="E750" s="13">
        <v>18707</v>
      </c>
      <c r="F750" s="6">
        <v>2024</v>
      </c>
      <c r="G750" s="18">
        <f>preds!$D750+preds!$E750</f>
        <v>53182</v>
      </c>
      <c r="H750" s="12">
        <f>ABS(preds!$D750-preds!$E750)</f>
        <v>15768</v>
      </c>
      <c r="I750" s="24">
        <f>Table2[[#This Row],[margin]]/Table2[[#This Row],[dem_gop_total]]</f>
        <v>0.29649129404685798</v>
      </c>
      <c r="J750" s="24">
        <f>Table2[[#This Row],[dem_votes]]/Table2[[#This Row],[dem_gop_total]]</f>
        <v>0.64824564702342902</v>
      </c>
      <c r="K750" s="24">
        <f>Table2[[#This Row],[gop_votes]]/Table2[[#This Row],[dem_gop_total]]</f>
        <v>0.35175435297657104</v>
      </c>
      <c r="L750" s="3">
        <v>-86.537696999999994</v>
      </c>
      <c r="M750" s="3">
        <v>39.162878999999997</v>
      </c>
      <c r="N750" s="3">
        <v>-86.216193608695846</v>
      </c>
      <c r="O750" s="3">
        <v>39.841286347825942</v>
      </c>
      <c r="P750" s="3">
        <f>VLOOKUP(Table2[[#This Row],[State]],State!A:G,7,FALSE)</f>
        <v>11</v>
      </c>
      <c r="Q750" s="3" t="str">
        <f>VLOOKUP(Table2[[#This Row],[State]],State!A:F,6,FALSE)</f>
        <v>Republican</v>
      </c>
    </row>
    <row r="751" spans="1:17" ht="17" thickTop="1" thickBot="1" x14ac:dyDescent="0.25">
      <c r="A751" s="7" t="s">
        <v>331</v>
      </c>
      <c r="B751" s="21">
        <v>18107</v>
      </c>
      <c r="C751" s="22" t="s">
        <v>440</v>
      </c>
      <c r="D751" s="12">
        <v>3957</v>
      </c>
      <c r="E751" s="12">
        <v>10842</v>
      </c>
      <c r="F751" s="6">
        <v>2024</v>
      </c>
      <c r="G751" s="18">
        <f>preds!$D751+preds!$E751</f>
        <v>14799</v>
      </c>
      <c r="H751" s="12">
        <f>ABS(preds!$D751-preds!$E751)</f>
        <v>6885</v>
      </c>
      <c r="I751" s="24">
        <f>Table2[[#This Row],[margin]]/Table2[[#This Row],[dem_gop_total]]</f>
        <v>0.46523413744171904</v>
      </c>
      <c r="J751" s="24">
        <f>Table2[[#This Row],[dem_votes]]/Table2[[#This Row],[dem_gop_total]]</f>
        <v>0.26738293127914048</v>
      </c>
      <c r="K751" s="24">
        <f>Table2[[#This Row],[gop_votes]]/Table2[[#This Row],[dem_gop_total]]</f>
        <v>0.73261706872085952</v>
      </c>
      <c r="L751" s="3">
        <v>-86.900059999999996</v>
      </c>
      <c r="M751" s="3">
        <v>40.035109999999897</v>
      </c>
      <c r="N751" s="3">
        <v>-86.216193608695846</v>
      </c>
      <c r="O751" s="3">
        <v>39.841286347825942</v>
      </c>
      <c r="P751" s="3">
        <f>VLOOKUP(Table2[[#This Row],[State]],State!A:G,7,FALSE)</f>
        <v>11</v>
      </c>
      <c r="Q751" s="3" t="str">
        <f>VLOOKUP(Table2[[#This Row],[State]],State!A:F,6,FALSE)</f>
        <v>Republican</v>
      </c>
    </row>
    <row r="752" spans="1:17" ht="17" thickTop="1" thickBot="1" x14ac:dyDescent="0.25">
      <c r="A752" s="8" t="s">
        <v>331</v>
      </c>
      <c r="B752" s="19">
        <v>18109</v>
      </c>
      <c r="C752" s="20" t="s">
        <v>441</v>
      </c>
      <c r="D752" s="13">
        <v>6390</v>
      </c>
      <c r="E752" s="13">
        <v>27538</v>
      </c>
      <c r="F752" s="6">
        <v>2024</v>
      </c>
      <c r="G752" s="18">
        <f>preds!$D752+preds!$E752</f>
        <v>33928</v>
      </c>
      <c r="H752" s="12">
        <f>ABS(preds!$D752-preds!$E752)</f>
        <v>21148</v>
      </c>
      <c r="I752" s="24">
        <f>Table2[[#This Row],[margin]]/Table2[[#This Row],[dem_gop_total]]</f>
        <v>0.62331997170478659</v>
      </c>
      <c r="J752" s="24">
        <f>Table2[[#This Row],[dem_votes]]/Table2[[#This Row],[dem_gop_total]]</f>
        <v>0.1883400141476067</v>
      </c>
      <c r="K752" s="24">
        <f>Table2[[#This Row],[gop_votes]]/Table2[[#This Row],[dem_gop_total]]</f>
        <v>0.8116599858523933</v>
      </c>
      <c r="L752" s="3">
        <v>-86.399317999999994</v>
      </c>
      <c r="M752" s="3">
        <v>39.512250999999999</v>
      </c>
      <c r="N752" s="3">
        <v>-86.216193608695846</v>
      </c>
      <c r="O752" s="3">
        <v>39.841286347825942</v>
      </c>
      <c r="P752" s="3">
        <f>VLOOKUP(Table2[[#This Row],[State]],State!A:G,7,FALSE)</f>
        <v>11</v>
      </c>
      <c r="Q752" s="3" t="str">
        <f>VLOOKUP(Table2[[#This Row],[State]],State!A:F,6,FALSE)</f>
        <v>Republican</v>
      </c>
    </row>
    <row r="753" spans="1:17" ht="17" thickTop="1" thickBot="1" x14ac:dyDescent="0.25">
      <c r="A753" s="7" t="s">
        <v>331</v>
      </c>
      <c r="B753" s="21">
        <v>18111</v>
      </c>
      <c r="C753" s="22" t="s">
        <v>537</v>
      </c>
      <c r="D753" s="12">
        <v>1737</v>
      </c>
      <c r="E753" s="12">
        <v>4317</v>
      </c>
      <c r="F753" s="6">
        <v>2024</v>
      </c>
      <c r="G753" s="18">
        <f>preds!$D753+preds!$E753</f>
        <v>6054</v>
      </c>
      <c r="H753" s="12">
        <f>ABS(preds!$D753-preds!$E753)</f>
        <v>2580</v>
      </c>
      <c r="I753" s="24">
        <f>Table2[[#This Row],[margin]]/Table2[[#This Row],[dem_gop_total]]</f>
        <v>0.42616451932606542</v>
      </c>
      <c r="J753" s="24">
        <f>Table2[[#This Row],[dem_votes]]/Table2[[#This Row],[dem_gop_total]]</f>
        <v>0.28691774033696732</v>
      </c>
      <c r="K753" s="24">
        <f>Table2[[#This Row],[gop_votes]]/Table2[[#This Row],[dem_gop_total]]</f>
        <v>0.71308225966303274</v>
      </c>
      <c r="L753" s="3">
        <v>-87.380385000000004</v>
      </c>
      <c r="M753" s="3">
        <v>40.994087</v>
      </c>
      <c r="N753" s="3">
        <v>-86.216193608695846</v>
      </c>
      <c r="O753" s="3">
        <v>39.841286347825942</v>
      </c>
      <c r="P753" s="3">
        <f>VLOOKUP(Table2[[#This Row],[State]],State!A:G,7,FALSE)</f>
        <v>11</v>
      </c>
      <c r="Q753" s="3" t="str">
        <f>VLOOKUP(Table2[[#This Row],[State]],State!A:F,6,FALSE)</f>
        <v>Republican</v>
      </c>
    </row>
    <row r="754" spans="1:17" ht="17" thickTop="1" thickBot="1" x14ac:dyDescent="0.25">
      <c r="A754" s="8" t="s">
        <v>331</v>
      </c>
      <c r="B754" s="19">
        <v>18113</v>
      </c>
      <c r="C754" s="20" t="s">
        <v>947</v>
      </c>
      <c r="D754" s="13">
        <v>4724</v>
      </c>
      <c r="E754" s="13">
        <v>13760</v>
      </c>
      <c r="F754" s="6">
        <v>2024</v>
      </c>
      <c r="G754" s="18">
        <f>preds!$D754+preds!$E754</f>
        <v>18484</v>
      </c>
      <c r="H754" s="12">
        <f>ABS(preds!$D754-preds!$E754)</f>
        <v>9036</v>
      </c>
      <c r="I754" s="24">
        <f>Table2[[#This Row],[margin]]/Table2[[#This Row],[dem_gop_total]]</f>
        <v>0.48885522614152782</v>
      </c>
      <c r="J754" s="24">
        <f>Table2[[#This Row],[dem_votes]]/Table2[[#This Row],[dem_gop_total]]</f>
        <v>0.25557238692923612</v>
      </c>
      <c r="K754" s="24">
        <f>Table2[[#This Row],[gop_votes]]/Table2[[#This Row],[dem_gop_total]]</f>
        <v>0.74442761307076388</v>
      </c>
      <c r="L754" s="3">
        <v>-85.391204999999999</v>
      </c>
      <c r="M754" s="3">
        <v>41.413891999999997</v>
      </c>
      <c r="N754" s="3">
        <v>-86.216193608695846</v>
      </c>
      <c r="O754" s="3">
        <v>39.841286347825942</v>
      </c>
      <c r="P754" s="3">
        <f>VLOOKUP(Table2[[#This Row],[State]],State!A:G,7,FALSE)</f>
        <v>11</v>
      </c>
      <c r="Q754" s="3" t="str">
        <f>VLOOKUP(Table2[[#This Row],[State]],State!A:F,6,FALSE)</f>
        <v>Republican</v>
      </c>
    </row>
    <row r="755" spans="1:17" ht="17" thickTop="1" thickBot="1" x14ac:dyDescent="0.25">
      <c r="A755" s="7" t="s">
        <v>331</v>
      </c>
      <c r="B755" s="21">
        <v>18115</v>
      </c>
      <c r="C755" s="22" t="s">
        <v>948</v>
      </c>
      <c r="D755" s="12">
        <v>1051</v>
      </c>
      <c r="E755" s="12">
        <v>2229</v>
      </c>
      <c r="F755" s="6">
        <v>2024</v>
      </c>
      <c r="G755" s="18">
        <f>preds!$D755+preds!$E755</f>
        <v>3280</v>
      </c>
      <c r="H755" s="12">
        <f>ABS(preds!$D755-preds!$E755)</f>
        <v>1178</v>
      </c>
      <c r="I755" s="24">
        <f>Table2[[#This Row],[margin]]/Table2[[#This Row],[dem_gop_total]]</f>
        <v>0.35914634146341462</v>
      </c>
      <c r="J755" s="24">
        <f>Table2[[#This Row],[dem_votes]]/Table2[[#This Row],[dem_gop_total]]</f>
        <v>0.32042682926829269</v>
      </c>
      <c r="K755" s="24">
        <f>Table2[[#This Row],[gop_votes]]/Table2[[#This Row],[dem_gop_total]]</f>
        <v>0.67957317073170731</v>
      </c>
      <c r="L755" s="3">
        <v>-84.911294999999996</v>
      </c>
      <c r="M755" s="3">
        <v>38.954549</v>
      </c>
      <c r="N755" s="3">
        <v>-86.216193608695846</v>
      </c>
      <c r="O755" s="3">
        <v>39.841286347825942</v>
      </c>
      <c r="P755" s="3">
        <f>VLOOKUP(Table2[[#This Row],[State]],State!A:G,7,FALSE)</f>
        <v>11</v>
      </c>
      <c r="Q755" s="3" t="str">
        <f>VLOOKUP(Table2[[#This Row],[State]],State!A:F,6,FALSE)</f>
        <v>Republican</v>
      </c>
    </row>
    <row r="756" spans="1:17" ht="17" thickTop="1" thickBot="1" x14ac:dyDescent="0.25">
      <c r="A756" s="8" t="s">
        <v>331</v>
      </c>
      <c r="B756" s="19">
        <v>18117</v>
      </c>
      <c r="C756" s="20" t="s">
        <v>586</v>
      </c>
      <c r="D756" s="13">
        <v>2962</v>
      </c>
      <c r="E756" s="13">
        <v>5686</v>
      </c>
      <c r="F756" s="6">
        <v>2024</v>
      </c>
      <c r="G756" s="18">
        <f>preds!$D756+preds!$E756</f>
        <v>8648</v>
      </c>
      <c r="H756" s="12">
        <f>ABS(preds!$D756-preds!$E756)</f>
        <v>2724</v>
      </c>
      <c r="I756" s="24">
        <f>Table2[[#This Row],[margin]]/Table2[[#This Row],[dem_gop_total]]</f>
        <v>0.31498612395929693</v>
      </c>
      <c r="J756" s="24">
        <f>Table2[[#This Row],[dem_votes]]/Table2[[#This Row],[dem_gop_total]]</f>
        <v>0.34250693802035154</v>
      </c>
      <c r="K756" s="24">
        <f>Table2[[#This Row],[gop_votes]]/Table2[[#This Row],[dem_gop_total]]</f>
        <v>0.65749306197964852</v>
      </c>
      <c r="L756" s="3">
        <v>-86.496981999999903</v>
      </c>
      <c r="M756" s="3">
        <v>38.562156000000002</v>
      </c>
      <c r="N756" s="3">
        <v>-86.216193608695846</v>
      </c>
      <c r="O756" s="3">
        <v>39.841286347825942</v>
      </c>
      <c r="P756" s="3">
        <f>VLOOKUP(Table2[[#This Row],[State]],State!A:G,7,FALSE)</f>
        <v>11</v>
      </c>
      <c r="Q756" s="3" t="str">
        <f>VLOOKUP(Table2[[#This Row],[State]],State!A:F,6,FALSE)</f>
        <v>Republican</v>
      </c>
    </row>
    <row r="757" spans="1:17" ht="17" thickTop="1" thickBot="1" x14ac:dyDescent="0.25">
      <c r="A757" s="7" t="s">
        <v>331</v>
      </c>
      <c r="B757" s="21">
        <v>18119</v>
      </c>
      <c r="C757" s="22" t="s">
        <v>949</v>
      </c>
      <c r="D757" s="12">
        <v>2475</v>
      </c>
      <c r="E757" s="12">
        <v>6874</v>
      </c>
      <c r="F757" s="6">
        <v>2024</v>
      </c>
      <c r="G757" s="18">
        <f>preds!$D757+preds!$E757</f>
        <v>9349</v>
      </c>
      <c r="H757" s="12">
        <f>ABS(preds!$D757-preds!$E757)</f>
        <v>4399</v>
      </c>
      <c r="I757" s="24">
        <f>Table2[[#This Row],[margin]]/Table2[[#This Row],[dem_gop_total]]</f>
        <v>0.4705316076585731</v>
      </c>
      <c r="J757" s="24">
        <f>Table2[[#This Row],[dem_votes]]/Table2[[#This Row],[dem_gop_total]]</f>
        <v>0.26473419617071342</v>
      </c>
      <c r="K757" s="24">
        <f>Table2[[#This Row],[gop_votes]]/Table2[[#This Row],[dem_gop_total]]</f>
        <v>0.73526580382928652</v>
      </c>
      <c r="L757" s="3">
        <v>-86.799821999999907</v>
      </c>
      <c r="M757" s="3">
        <v>39.315595999999999</v>
      </c>
      <c r="N757" s="3">
        <v>-86.216193608695846</v>
      </c>
      <c r="O757" s="3">
        <v>39.841286347825942</v>
      </c>
      <c r="P757" s="3">
        <f>VLOOKUP(Table2[[#This Row],[State]],State!A:G,7,FALSE)</f>
        <v>11</v>
      </c>
      <c r="Q757" s="3" t="str">
        <f>VLOOKUP(Table2[[#This Row],[State]],State!A:F,6,FALSE)</f>
        <v>Republican</v>
      </c>
    </row>
    <row r="758" spans="1:17" ht="17" thickTop="1" thickBot="1" x14ac:dyDescent="0.25">
      <c r="A758" s="8" t="s">
        <v>331</v>
      </c>
      <c r="B758" s="19">
        <v>18121</v>
      </c>
      <c r="C758" s="20" t="s">
        <v>950</v>
      </c>
      <c r="D758" s="13">
        <v>1969</v>
      </c>
      <c r="E758" s="13">
        <v>4672</v>
      </c>
      <c r="F758" s="6">
        <v>2024</v>
      </c>
      <c r="G758" s="18">
        <f>preds!$D758+preds!$E758</f>
        <v>6641</v>
      </c>
      <c r="H758" s="12">
        <f>ABS(preds!$D758-preds!$E758)</f>
        <v>2703</v>
      </c>
      <c r="I758" s="24">
        <f>Table2[[#This Row],[margin]]/Table2[[#This Row],[dem_gop_total]]</f>
        <v>0.40701701550971237</v>
      </c>
      <c r="J758" s="24">
        <f>Table2[[#This Row],[dem_votes]]/Table2[[#This Row],[dem_gop_total]]</f>
        <v>0.29649149224514382</v>
      </c>
      <c r="K758" s="24">
        <f>Table2[[#This Row],[gop_votes]]/Table2[[#This Row],[dem_gop_total]]</f>
        <v>0.70350850775485618</v>
      </c>
      <c r="L758" s="3">
        <v>-87.227997000000002</v>
      </c>
      <c r="M758" s="3">
        <v>39.758327000000001</v>
      </c>
      <c r="N758" s="3">
        <v>-86.216193608695846</v>
      </c>
      <c r="O758" s="3">
        <v>39.841286347825942</v>
      </c>
      <c r="P758" s="3">
        <f>VLOOKUP(Table2[[#This Row],[State]],State!A:G,7,FALSE)</f>
        <v>11</v>
      </c>
      <c r="Q758" s="3" t="str">
        <f>VLOOKUP(Table2[[#This Row],[State]],State!A:F,6,FALSE)</f>
        <v>Republican</v>
      </c>
    </row>
    <row r="759" spans="1:17" ht="17" thickTop="1" thickBot="1" x14ac:dyDescent="0.25">
      <c r="A759" s="7" t="s">
        <v>331</v>
      </c>
      <c r="B759" s="21">
        <v>18123</v>
      </c>
      <c r="C759" s="22" t="s">
        <v>442</v>
      </c>
      <c r="D759" s="12">
        <v>4056</v>
      </c>
      <c r="E759" s="12">
        <v>4703</v>
      </c>
      <c r="F759" s="6">
        <v>2024</v>
      </c>
      <c r="G759" s="18">
        <f>preds!$D759+preds!$E759</f>
        <v>8759</v>
      </c>
      <c r="H759" s="12">
        <f>ABS(preds!$D759-preds!$E759)</f>
        <v>647</v>
      </c>
      <c r="I759" s="24">
        <f>Table2[[#This Row],[margin]]/Table2[[#This Row],[dem_gop_total]]</f>
        <v>7.3866879780796896E-2</v>
      </c>
      <c r="J759" s="24">
        <f>Table2[[#This Row],[dem_votes]]/Table2[[#This Row],[dem_gop_total]]</f>
        <v>0.46306656010960157</v>
      </c>
      <c r="K759" s="24">
        <f>Table2[[#This Row],[gop_votes]]/Table2[[#This Row],[dem_gop_total]]</f>
        <v>0.53693343989039843</v>
      </c>
      <c r="L759" s="3">
        <v>-86.705205000000007</v>
      </c>
      <c r="M759" s="3">
        <v>38.009326999999999</v>
      </c>
      <c r="N759" s="3">
        <v>-86.216193608695846</v>
      </c>
      <c r="O759" s="3">
        <v>39.841286347825942</v>
      </c>
      <c r="P759" s="3">
        <f>VLOOKUP(Table2[[#This Row],[State]],State!A:G,7,FALSE)</f>
        <v>11</v>
      </c>
      <c r="Q759" s="3" t="str">
        <f>VLOOKUP(Table2[[#This Row],[State]],State!A:F,6,FALSE)</f>
        <v>Republican</v>
      </c>
    </row>
    <row r="760" spans="1:17" ht="17" thickTop="1" thickBot="1" x14ac:dyDescent="0.25">
      <c r="A760" s="8" t="s">
        <v>331</v>
      </c>
      <c r="B760" s="19">
        <v>18125</v>
      </c>
      <c r="C760" s="20" t="s">
        <v>444</v>
      </c>
      <c r="D760" s="13">
        <v>1835</v>
      </c>
      <c r="E760" s="13">
        <v>4089</v>
      </c>
      <c r="F760" s="6">
        <v>2024</v>
      </c>
      <c r="G760" s="18">
        <f>preds!$D760+preds!$E760</f>
        <v>5924</v>
      </c>
      <c r="H760" s="12">
        <f>ABS(preds!$D760-preds!$E760)</f>
        <v>2254</v>
      </c>
      <c r="I760" s="24">
        <f>Table2[[#This Row],[margin]]/Table2[[#This Row],[dem_gop_total]]</f>
        <v>0.38048615800135044</v>
      </c>
      <c r="J760" s="24">
        <f>Table2[[#This Row],[dem_votes]]/Table2[[#This Row],[dem_gop_total]]</f>
        <v>0.30975692099932478</v>
      </c>
      <c r="K760" s="24">
        <f>Table2[[#This Row],[gop_votes]]/Table2[[#This Row],[dem_gop_total]]</f>
        <v>0.69024307900067527</v>
      </c>
      <c r="L760" s="3">
        <v>-87.233923000000004</v>
      </c>
      <c r="M760" s="3">
        <v>38.424833</v>
      </c>
      <c r="N760" s="3">
        <v>-86.216193608695846</v>
      </c>
      <c r="O760" s="3">
        <v>39.841286347825942</v>
      </c>
      <c r="P760" s="3">
        <f>VLOOKUP(Table2[[#This Row],[State]],State!A:G,7,FALSE)</f>
        <v>11</v>
      </c>
      <c r="Q760" s="3" t="str">
        <f>VLOOKUP(Table2[[#This Row],[State]],State!A:F,6,FALSE)</f>
        <v>Republican</v>
      </c>
    </row>
    <row r="761" spans="1:17" ht="17" thickTop="1" thickBot="1" x14ac:dyDescent="0.25">
      <c r="A761" s="7" t="s">
        <v>331</v>
      </c>
      <c r="B761" s="21">
        <v>18127</v>
      </c>
      <c r="C761" s="22" t="s">
        <v>951</v>
      </c>
      <c r="D761" s="12">
        <v>38175</v>
      </c>
      <c r="E761" s="12">
        <v>44672</v>
      </c>
      <c r="F761" s="6">
        <v>2024</v>
      </c>
      <c r="G761" s="18">
        <f>preds!$D761+preds!$E761</f>
        <v>82847</v>
      </c>
      <c r="H761" s="12">
        <f>ABS(preds!$D761-preds!$E761)</f>
        <v>6497</v>
      </c>
      <c r="I761" s="24">
        <f>Table2[[#This Row],[margin]]/Table2[[#This Row],[dem_gop_total]]</f>
        <v>7.8421668859463833E-2</v>
      </c>
      <c r="J761" s="24">
        <f>Table2[[#This Row],[dem_votes]]/Table2[[#This Row],[dem_gop_total]]</f>
        <v>0.46078916557026811</v>
      </c>
      <c r="K761" s="24">
        <f>Table2[[#This Row],[gop_votes]]/Table2[[#This Row],[dem_gop_total]]</f>
        <v>0.53921083442973194</v>
      </c>
      <c r="L761" s="3">
        <v>-87.105307999999994</v>
      </c>
      <c r="M761" s="3">
        <v>41.513678999999897</v>
      </c>
      <c r="N761" s="3">
        <v>-86.216193608695846</v>
      </c>
      <c r="O761" s="3">
        <v>39.841286347825942</v>
      </c>
      <c r="P761" s="3">
        <f>VLOOKUP(Table2[[#This Row],[State]],State!A:G,7,FALSE)</f>
        <v>11</v>
      </c>
      <c r="Q761" s="3" t="str">
        <f>VLOOKUP(Table2[[#This Row],[State]],State!A:F,6,FALSE)</f>
        <v>Republican</v>
      </c>
    </row>
    <row r="762" spans="1:17" ht="17" thickTop="1" thickBot="1" x14ac:dyDescent="0.25">
      <c r="A762" s="8" t="s">
        <v>331</v>
      </c>
      <c r="B762" s="19">
        <v>18129</v>
      </c>
      <c r="C762" s="20" t="s">
        <v>952</v>
      </c>
      <c r="D762" s="13">
        <v>5398</v>
      </c>
      <c r="E762" s="13">
        <v>8151</v>
      </c>
      <c r="F762" s="6">
        <v>2024</v>
      </c>
      <c r="G762" s="18">
        <f>preds!$D762+preds!$E762</f>
        <v>13549</v>
      </c>
      <c r="H762" s="12">
        <f>ABS(preds!$D762-preds!$E762)</f>
        <v>2753</v>
      </c>
      <c r="I762" s="24">
        <f>Table2[[#This Row],[margin]]/Table2[[#This Row],[dem_gop_total]]</f>
        <v>0.20318842719019853</v>
      </c>
      <c r="J762" s="24">
        <f>Table2[[#This Row],[dem_votes]]/Table2[[#This Row],[dem_gop_total]]</f>
        <v>0.39840578640490071</v>
      </c>
      <c r="K762" s="24">
        <f>Table2[[#This Row],[gop_votes]]/Table2[[#This Row],[dem_gop_total]]</f>
        <v>0.60159421359509924</v>
      </c>
      <c r="L762" s="3">
        <v>-87.823041000000003</v>
      </c>
      <c r="M762" s="3">
        <v>38.013244999999998</v>
      </c>
      <c r="N762" s="3">
        <v>-86.216193608695846</v>
      </c>
      <c r="O762" s="3">
        <v>39.841286347825942</v>
      </c>
      <c r="P762" s="3">
        <f>VLOOKUP(Table2[[#This Row],[State]],State!A:G,7,FALSE)</f>
        <v>11</v>
      </c>
      <c r="Q762" s="3" t="str">
        <f>VLOOKUP(Table2[[#This Row],[State]],State!A:F,6,FALSE)</f>
        <v>Republican</v>
      </c>
    </row>
    <row r="763" spans="1:17" ht="17" thickTop="1" thickBot="1" x14ac:dyDescent="0.25">
      <c r="A763" s="7" t="s">
        <v>331</v>
      </c>
      <c r="B763" s="21">
        <v>18131</v>
      </c>
      <c r="C763" s="22" t="s">
        <v>544</v>
      </c>
      <c r="D763" s="12">
        <v>1777</v>
      </c>
      <c r="E763" s="12">
        <v>3895</v>
      </c>
      <c r="F763" s="6">
        <v>2024</v>
      </c>
      <c r="G763" s="18">
        <f>preds!$D763+preds!$E763</f>
        <v>5672</v>
      </c>
      <c r="H763" s="12">
        <f>ABS(preds!$D763-preds!$E763)</f>
        <v>2118</v>
      </c>
      <c r="I763" s="24">
        <f>Table2[[#This Row],[margin]]/Table2[[#This Row],[dem_gop_total]]</f>
        <v>0.37341325811001408</v>
      </c>
      <c r="J763" s="24">
        <f>Table2[[#This Row],[dem_votes]]/Table2[[#This Row],[dem_gop_total]]</f>
        <v>0.31329337094499293</v>
      </c>
      <c r="K763" s="24">
        <f>Table2[[#This Row],[gop_votes]]/Table2[[#This Row],[dem_gop_total]]</f>
        <v>0.68670662905500701</v>
      </c>
      <c r="L763" s="3">
        <v>-86.685265999999999</v>
      </c>
      <c r="M763" s="3">
        <v>41.050592000000002</v>
      </c>
      <c r="N763" s="3">
        <v>-86.216193608695846</v>
      </c>
      <c r="O763" s="3">
        <v>39.841286347825942</v>
      </c>
      <c r="P763" s="3">
        <f>VLOOKUP(Table2[[#This Row],[State]],State!A:G,7,FALSE)</f>
        <v>11</v>
      </c>
      <c r="Q763" s="3" t="str">
        <f>VLOOKUP(Table2[[#This Row],[State]],State!A:F,6,FALSE)</f>
        <v>Republican</v>
      </c>
    </row>
    <row r="764" spans="1:17" ht="17" thickTop="1" thickBot="1" x14ac:dyDescent="0.25">
      <c r="A764" s="8" t="s">
        <v>331</v>
      </c>
      <c r="B764" s="19">
        <v>18133</v>
      </c>
      <c r="C764" s="20" t="s">
        <v>718</v>
      </c>
      <c r="D764" s="13">
        <v>3920</v>
      </c>
      <c r="E764" s="13">
        <v>11426</v>
      </c>
      <c r="F764" s="6">
        <v>2024</v>
      </c>
      <c r="G764" s="18">
        <f>preds!$D764+preds!$E764</f>
        <v>15346</v>
      </c>
      <c r="H764" s="12">
        <f>ABS(preds!$D764-preds!$E764)</f>
        <v>7506</v>
      </c>
      <c r="I764" s="24">
        <f>Table2[[#This Row],[margin]]/Table2[[#This Row],[dem_gop_total]]</f>
        <v>0.48911768539032974</v>
      </c>
      <c r="J764" s="24">
        <f>Table2[[#This Row],[dem_votes]]/Table2[[#This Row],[dem_gop_total]]</f>
        <v>0.25544115730483513</v>
      </c>
      <c r="K764" s="24">
        <f>Table2[[#This Row],[gop_votes]]/Table2[[#This Row],[dem_gop_total]]</f>
        <v>0.74455884269516481</v>
      </c>
      <c r="L764" s="3">
        <v>-86.835611</v>
      </c>
      <c r="M764" s="3">
        <v>39.646107000000001</v>
      </c>
      <c r="N764" s="3">
        <v>-86.216193608695846</v>
      </c>
      <c r="O764" s="3">
        <v>39.841286347825942</v>
      </c>
      <c r="P764" s="3">
        <f>VLOOKUP(Table2[[#This Row],[State]],State!A:G,7,FALSE)</f>
        <v>11</v>
      </c>
      <c r="Q764" s="3" t="str">
        <f>VLOOKUP(Table2[[#This Row],[State]],State!A:F,6,FALSE)</f>
        <v>Republican</v>
      </c>
    </row>
    <row r="765" spans="1:17" ht="17" thickTop="1" thickBot="1" x14ac:dyDescent="0.25">
      <c r="A765" s="7" t="s">
        <v>331</v>
      </c>
      <c r="B765" s="21">
        <v>18135</v>
      </c>
      <c r="C765" s="22" t="s">
        <v>445</v>
      </c>
      <c r="D765" s="12">
        <v>3359</v>
      </c>
      <c r="E765" s="12">
        <v>7719</v>
      </c>
      <c r="F765" s="6">
        <v>2024</v>
      </c>
      <c r="G765" s="18">
        <f>preds!$D765+preds!$E765</f>
        <v>11078</v>
      </c>
      <c r="H765" s="12">
        <f>ABS(preds!$D765-preds!$E765)</f>
        <v>4360</v>
      </c>
      <c r="I765" s="24">
        <f>Table2[[#This Row],[margin]]/Table2[[#This Row],[dem_gop_total]]</f>
        <v>0.39357284708431123</v>
      </c>
      <c r="J765" s="24">
        <f>Table2[[#This Row],[dem_votes]]/Table2[[#This Row],[dem_gop_total]]</f>
        <v>0.30321357645784436</v>
      </c>
      <c r="K765" s="24">
        <f>Table2[[#This Row],[gop_votes]]/Table2[[#This Row],[dem_gop_total]]</f>
        <v>0.69678642354215559</v>
      </c>
      <c r="L765" s="3">
        <v>-84.997063999999995</v>
      </c>
      <c r="M765" s="3">
        <v>40.168572999999903</v>
      </c>
      <c r="N765" s="3">
        <v>-86.216193608695846</v>
      </c>
      <c r="O765" s="3">
        <v>39.841286347825942</v>
      </c>
      <c r="P765" s="3">
        <f>VLOOKUP(Table2[[#This Row],[State]],State!A:G,7,FALSE)</f>
        <v>11</v>
      </c>
      <c r="Q765" s="3" t="str">
        <f>VLOOKUP(Table2[[#This Row],[State]],State!A:F,6,FALSE)</f>
        <v>Republican</v>
      </c>
    </row>
    <row r="766" spans="1:17" ht="17" thickTop="1" thickBot="1" x14ac:dyDescent="0.25">
      <c r="A766" s="8" t="s">
        <v>331</v>
      </c>
      <c r="B766" s="19">
        <v>18137</v>
      </c>
      <c r="C766" s="20" t="s">
        <v>953</v>
      </c>
      <c r="D766" s="13">
        <v>3681</v>
      </c>
      <c r="E766" s="13">
        <v>10078</v>
      </c>
      <c r="F766" s="6">
        <v>2024</v>
      </c>
      <c r="G766" s="18">
        <f>preds!$D766+preds!$E766</f>
        <v>13759</v>
      </c>
      <c r="H766" s="12">
        <f>ABS(preds!$D766-preds!$E766)</f>
        <v>6397</v>
      </c>
      <c r="I766" s="24">
        <f>Table2[[#This Row],[margin]]/Table2[[#This Row],[dem_gop_total]]</f>
        <v>0.46493204447997677</v>
      </c>
      <c r="J766" s="24">
        <f>Table2[[#This Row],[dem_votes]]/Table2[[#This Row],[dem_gop_total]]</f>
        <v>0.26753397776001164</v>
      </c>
      <c r="K766" s="24">
        <f>Table2[[#This Row],[gop_votes]]/Table2[[#This Row],[dem_gop_total]]</f>
        <v>0.73246602223998836</v>
      </c>
      <c r="L766" s="3">
        <v>-85.218378999999999</v>
      </c>
      <c r="M766" s="3">
        <v>39.159402</v>
      </c>
      <c r="N766" s="3">
        <v>-86.216193608695846</v>
      </c>
      <c r="O766" s="3">
        <v>39.841286347825942</v>
      </c>
      <c r="P766" s="3">
        <f>VLOOKUP(Table2[[#This Row],[State]],State!A:G,7,FALSE)</f>
        <v>11</v>
      </c>
      <c r="Q766" s="3" t="str">
        <f>VLOOKUP(Table2[[#This Row],[State]],State!A:F,6,FALSE)</f>
        <v>Republican</v>
      </c>
    </row>
    <row r="767" spans="1:17" ht="17" thickTop="1" thickBot="1" x14ac:dyDescent="0.25">
      <c r="A767" s="7" t="s">
        <v>331</v>
      </c>
      <c r="B767" s="21">
        <v>18139</v>
      </c>
      <c r="C767" s="22" t="s">
        <v>954</v>
      </c>
      <c r="D767" s="12">
        <v>2188</v>
      </c>
      <c r="E767" s="12">
        <v>5496</v>
      </c>
      <c r="F767" s="6">
        <v>2024</v>
      </c>
      <c r="G767" s="18">
        <f>preds!$D767+preds!$E767</f>
        <v>7684</v>
      </c>
      <c r="H767" s="12">
        <f>ABS(preds!$D767-preds!$E767)</f>
        <v>3308</v>
      </c>
      <c r="I767" s="24">
        <f>Table2[[#This Row],[margin]]/Table2[[#This Row],[dem_gop_total]]</f>
        <v>0.43050494534096823</v>
      </c>
      <c r="J767" s="24">
        <f>Table2[[#This Row],[dem_votes]]/Table2[[#This Row],[dem_gop_total]]</f>
        <v>0.28474752732951586</v>
      </c>
      <c r="K767" s="24">
        <f>Table2[[#This Row],[gop_votes]]/Table2[[#This Row],[dem_gop_total]]</f>
        <v>0.71525247267048409</v>
      </c>
      <c r="L767" s="3">
        <v>-85.474568999999903</v>
      </c>
      <c r="M767" s="3">
        <v>39.623615999999998</v>
      </c>
      <c r="N767" s="3">
        <v>-86.216193608695846</v>
      </c>
      <c r="O767" s="3">
        <v>39.841286347825942</v>
      </c>
      <c r="P767" s="3">
        <f>VLOOKUP(Table2[[#This Row],[State]],State!A:G,7,FALSE)</f>
        <v>11</v>
      </c>
      <c r="Q767" s="3" t="str">
        <f>VLOOKUP(Table2[[#This Row],[State]],State!A:F,6,FALSE)</f>
        <v>Republican</v>
      </c>
    </row>
    <row r="768" spans="1:17" ht="17" thickTop="1" thickBot="1" x14ac:dyDescent="0.25">
      <c r="A768" s="8" t="s">
        <v>331</v>
      </c>
      <c r="B768" s="19">
        <v>18141</v>
      </c>
      <c r="C768" s="20" t="s">
        <v>955</v>
      </c>
      <c r="D768" s="13">
        <v>55490</v>
      </c>
      <c r="E768" s="13">
        <v>51826</v>
      </c>
      <c r="F768" s="6">
        <v>2024</v>
      </c>
      <c r="G768" s="18">
        <f>preds!$D768+preds!$E768</f>
        <v>107316</v>
      </c>
      <c r="H768" s="12">
        <f>ABS(preds!$D768-preds!$E768)</f>
        <v>3664</v>
      </c>
      <c r="I768" s="24">
        <f>Table2[[#This Row],[margin]]/Table2[[#This Row],[dem_gop_total]]</f>
        <v>3.4142159603414213E-2</v>
      </c>
      <c r="J768" s="24">
        <f>Table2[[#This Row],[dem_votes]]/Table2[[#This Row],[dem_gop_total]]</f>
        <v>0.51707107980170708</v>
      </c>
      <c r="K768" s="24">
        <f>Table2[[#This Row],[gop_votes]]/Table2[[#This Row],[dem_gop_total]]</f>
        <v>0.48292892019829287</v>
      </c>
      <c r="L768" s="3">
        <v>-86.228685999999996</v>
      </c>
      <c r="M768" s="3">
        <v>41.675400000000003</v>
      </c>
      <c r="N768" s="3">
        <v>-86.216193608695846</v>
      </c>
      <c r="O768" s="3">
        <v>39.841286347825942</v>
      </c>
      <c r="P768" s="3">
        <f>VLOOKUP(Table2[[#This Row],[State]],State!A:G,7,FALSE)</f>
        <v>11</v>
      </c>
      <c r="Q768" s="3" t="str">
        <f>VLOOKUP(Table2[[#This Row],[State]],State!A:F,6,FALSE)</f>
        <v>Republican</v>
      </c>
    </row>
    <row r="769" spans="1:17" ht="17" thickTop="1" thickBot="1" x14ac:dyDescent="0.25">
      <c r="A769" s="7" t="s">
        <v>331</v>
      </c>
      <c r="B769" s="21">
        <v>18143</v>
      </c>
      <c r="C769" s="22" t="s">
        <v>547</v>
      </c>
      <c r="D769" s="12">
        <v>3384</v>
      </c>
      <c r="E769" s="12">
        <v>6951</v>
      </c>
      <c r="F769" s="6">
        <v>2024</v>
      </c>
      <c r="G769" s="18">
        <f>preds!$D769+preds!$E769</f>
        <v>10335</v>
      </c>
      <c r="H769" s="12">
        <f>ABS(preds!$D769-preds!$E769)</f>
        <v>3567</v>
      </c>
      <c r="I769" s="24">
        <f>Table2[[#This Row],[margin]]/Table2[[#This Row],[dem_gop_total]]</f>
        <v>0.3451378809869376</v>
      </c>
      <c r="J769" s="24">
        <f>Table2[[#This Row],[dem_votes]]/Table2[[#This Row],[dem_gop_total]]</f>
        <v>0.32743105950653123</v>
      </c>
      <c r="K769" s="24">
        <f>Table2[[#This Row],[gop_votes]]/Table2[[#This Row],[dem_gop_total]]</f>
        <v>0.67256894049346883</v>
      </c>
      <c r="L769" s="3">
        <v>-85.762718000000007</v>
      </c>
      <c r="M769" s="3">
        <v>38.698197999999998</v>
      </c>
      <c r="N769" s="3">
        <v>-86.216193608695846</v>
      </c>
      <c r="O769" s="3">
        <v>39.841286347825942</v>
      </c>
      <c r="P769" s="3">
        <f>VLOOKUP(Table2[[#This Row],[State]],State!A:G,7,FALSE)</f>
        <v>11</v>
      </c>
      <c r="Q769" s="3" t="str">
        <f>VLOOKUP(Table2[[#This Row],[State]],State!A:F,6,FALSE)</f>
        <v>Republican</v>
      </c>
    </row>
    <row r="770" spans="1:17" ht="17" thickTop="1" thickBot="1" x14ac:dyDescent="0.25">
      <c r="A770" s="8" t="s">
        <v>331</v>
      </c>
      <c r="B770" s="19">
        <v>18145</v>
      </c>
      <c r="C770" s="20" t="s">
        <v>448</v>
      </c>
      <c r="D770" s="13">
        <v>5132</v>
      </c>
      <c r="E770" s="13">
        <v>13080</v>
      </c>
      <c r="F770" s="6">
        <v>2024</v>
      </c>
      <c r="G770" s="18">
        <f>preds!$D770+preds!$E770</f>
        <v>18212</v>
      </c>
      <c r="H770" s="12">
        <f>ABS(preds!$D770-preds!$E770)</f>
        <v>7948</v>
      </c>
      <c r="I770" s="24">
        <f>Table2[[#This Row],[margin]]/Table2[[#This Row],[dem_gop_total]]</f>
        <v>0.43641555018669009</v>
      </c>
      <c r="J770" s="24">
        <f>Table2[[#This Row],[dem_votes]]/Table2[[#This Row],[dem_gop_total]]</f>
        <v>0.28179222490665495</v>
      </c>
      <c r="K770" s="24">
        <f>Table2[[#This Row],[gop_votes]]/Table2[[#This Row],[dem_gop_total]]</f>
        <v>0.7182077750933451</v>
      </c>
      <c r="L770" s="3">
        <v>-85.789824999999993</v>
      </c>
      <c r="M770" s="3">
        <v>39.536039000000002</v>
      </c>
      <c r="N770" s="3">
        <v>-86.216193608695846</v>
      </c>
      <c r="O770" s="3">
        <v>39.841286347825942</v>
      </c>
      <c r="P770" s="3">
        <f>VLOOKUP(Table2[[#This Row],[State]],State!A:G,7,FALSE)</f>
        <v>11</v>
      </c>
      <c r="Q770" s="3" t="str">
        <f>VLOOKUP(Table2[[#This Row],[State]],State!A:F,6,FALSE)</f>
        <v>Republican</v>
      </c>
    </row>
    <row r="771" spans="1:17" ht="17" thickTop="1" thickBot="1" x14ac:dyDescent="0.25">
      <c r="A771" s="7" t="s">
        <v>331</v>
      </c>
      <c r="B771" s="21">
        <v>18147</v>
      </c>
      <c r="C771" s="22" t="s">
        <v>956</v>
      </c>
      <c r="D771" s="12">
        <v>3855</v>
      </c>
      <c r="E771" s="12">
        <v>6372</v>
      </c>
      <c r="F771" s="6">
        <v>2024</v>
      </c>
      <c r="G771" s="18">
        <f>preds!$D771+preds!$E771</f>
        <v>10227</v>
      </c>
      <c r="H771" s="12">
        <f>ABS(preds!$D771-preds!$E771)</f>
        <v>2517</v>
      </c>
      <c r="I771" s="24">
        <f>Table2[[#This Row],[margin]]/Table2[[#This Row],[dem_gop_total]]</f>
        <v>0.24611322968612495</v>
      </c>
      <c r="J771" s="24">
        <f>Table2[[#This Row],[dem_votes]]/Table2[[#This Row],[dem_gop_total]]</f>
        <v>0.37694338515693754</v>
      </c>
      <c r="K771" s="24">
        <f>Table2[[#This Row],[gop_votes]]/Table2[[#This Row],[dem_gop_total]]</f>
        <v>0.62305661484306252</v>
      </c>
      <c r="L771" s="3">
        <v>-87.011149000000003</v>
      </c>
      <c r="M771" s="3">
        <v>38.015495000000001</v>
      </c>
      <c r="N771" s="3">
        <v>-86.216193608695846</v>
      </c>
      <c r="O771" s="3">
        <v>39.841286347825942</v>
      </c>
      <c r="P771" s="3">
        <f>VLOOKUP(Table2[[#This Row],[State]],State!A:G,7,FALSE)</f>
        <v>11</v>
      </c>
      <c r="Q771" s="3" t="str">
        <f>VLOOKUP(Table2[[#This Row],[State]],State!A:F,6,FALSE)</f>
        <v>Republican</v>
      </c>
    </row>
    <row r="772" spans="1:17" ht="17" thickTop="1" thickBot="1" x14ac:dyDescent="0.25">
      <c r="A772" s="8" t="s">
        <v>331</v>
      </c>
      <c r="B772" s="19">
        <v>18149</v>
      </c>
      <c r="C772" s="20" t="s">
        <v>957</v>
      </c>
      <c r="D772" s="13">
        <v>3491</v>
      </c>
      <c r="E772" s="13">
        <v>6452</v>
      </c>
      <c r="F772" s="6">
        <v>2024</v>
      </c>
      <c r="G772" s="18">
        <f>preds!$D772+preds!$E772</f>
        <v>9943</v>
      </c>
      <c r="H772" s="12">
        <f>ABS(preds!$D772-preds!$E772)</f>
        <v>2961</v>
      </c>
      <c r="I772" s="24">
        <f>Table2[[#This Row],[margin]]/Table2[[#This Row],[dem_gop_total]]</f>
        <v>0.29779744543900233</v>
      </c>
      <c r="J772" s="24">
        <f>Table2[[#This Row],[dem_votes]]/Table2[[#This Row],[dem_gop_total]]</f>
        <v>0.35110127728049884</v>
      </c>
      <c r="K772" s="24">
        <f>Table2[[#This Row],[gop_votes]]/Table2[[#This Row],[dem_gop_total]]</f>
        <v>0.64889872271950111</v>
      </c>
      <c r="L772" s="3">
        <v>-86.631962000000001</v>
      </c>
      <c r="M772" s="3">
        <v>41.282896000000001</v>
      </c>
      <c r="N772" s="3">
        <v>-86.216193608695846</v>
      </c>
      <c r="O772" s="3">
        <v>39.841286347825942</v>
      </c>
      <c r="P772" s="3">
        <f>VLOOKUP(Table2[[#This Row],[State]],State!A:G,7,FALSE)</f>
        <v>11</v>
      </c>
      <c r="Q772" s="3" t="str">
        <f>VLOOKUP(Table2[[#This Row],[State]],State!A:F,6,FALSE)</f>
        <v>Republican</v>
      </c>
    </row>
    <row r="773" spans="1:17" ht="17" thickTop="1" thickBot="1" x14ac:dyDescent="0.25">
      <c r="A773" s="7" t="s">
        <v>331</v>
      </c>
      <c r="B773" s="21">
        <v>18151</v>
      </c>
      <c r="C773" s="22" t="s">
        <v>958</v>
      </c>
      <c r="D773" s="12">
        <v>4149</v>
      </c>
      <c r="E773" s="12">
        <v>10925</v>
      </c>
      <c r="F773" s="6">
        <v>2024</v>
      </c>
      <c r="G773" s="18">
        <f>preds!$D773+preds!$E773</f>
        <v>15074</v>
      </c>
      <c r="H773" s="12">
        <f>ABS(preds!$D773-preds!$E773)</f>
        <v>6776</v>
      </c>
      <c r="I773" s="24">
        <f>Table2[[#This Row],[margin]]/Table2[[#This Row],[dem_gop_total]]</f>
        <v>0.44951572243598248</v>
      </c>
      <c r="J773" s="24">
        <f>Table2[[#This Row],[dem_votes]]/Table2[[#This Row],[dem_gop_total]]</f>
        <v>0.27524213878200876</v>
      </c>
      <c r="K773" s="24">
        <f>Table2[[#This Row],[gop_votes]]/Table2[[#This Row],[dem_gop_total]]</f>
        <v>0.72475786121799124</v>
      </c>
      <c r="L773" s="3">
        <v>-85.010661999999996</v>
      </c>
      <c r="M773" s="3">
        <v>41.649521</v>
      </c>
      <c r="N773" s="3">
        <v>-86.216193608695846</v>
      </c>
      <c r="O773" s="3">
        <v>39.841286347825942</v>
      </c>
      <c r="P773" s="3">
        <f>VLOOKUP(Table2[[#This Row],[State]],State!A:G,7,FALSE)</f>
        <v>11</v>
      </c>
      <c r="Q773" s="3" t="str">
        <f>VLOOKUP(Table2[[#This Row],[State]],State!A:F,6,FALSE)</f>
        <v>Republican</v>
      </c>
    </row>
    <row r="774" spans="1:17" ht="17" thickTop="1" thickBot="1" x14ac:dyDescent="0.25">
      <c r="A774" s="8" t="s">
        <v>331</v>
      </c>
      <c r="B774" s="19">
        <v>18153</v>
      </c>
      <c r="C774" s="20" t="s">
        <v>959</v>
      </c>
      <c r="D774" s="13">
        <v>3006</v>
      </c>
      <c r="E774" s="13">
        <v>5644</v>
      </c>
      <c r="F774" s="6">
        <v>2024</v>
      </c>
      <c r="G774" s="18">
        <f>preds!$D774+preds!$E774</f>
        <v>8650</v>
      </c>
      <c r="H774" s="12">
        <f>ABS(preds!$D774-preds!$E774)</f>
        <v>2638</v>
      </c>
      <c r="I774" s="24">
        <f>Table2[[#This Row],[margin]]/Table2[[#This Row],[dem_gop_total]]</f>
        <v>0.30497109826589597</v>
      </c>
      <c r="J774" s="24">
        <f>Table2[[#This Row],[dem_votes]]/Table2[[#This Row],[dem_gop_total]]</f>
        <v>0.34751445086705202</v>
      </c>
      <c r="K774" s="24">
        <f>Table2[[#This Row],[gop_votes]]/Table2[[#This Row],[dem_gop_total]]</f>
        <v>0.65248554913294798</v>
      </c>
      <c r="L774" s="3">
        <v>-87.390987999999993</v>
      </c>
      <c r="M774" s="3">
        <v>39.103093000000001</v>
      </c>
      <c r="N774" s="3">
        <v>-86.216193608695846</v>
      </c>
      <c r="O774" s="3">
        <v>39.841286347825942</v>
      </c>
      <c r="P774" s="3">
        <f>VLOOKUP(Table2[[#This Row],[State]],State!A:G,7,FALSE)</f>
        <v>11</v>
      </c>
      <c r="Q774" s="3" t="str">
        <f>VLOOKUP(Table2[[#This Row],[State]],State!A:F,6,FALSE)</f>
        <v>Republican</v>
      </c>
    </row>
    <row r="775" spans="1:17" ht="17" thickTop="1" thickBot="1" x14ac:dyDescent="0.25">
      <c r="A775" s="7" t="s">
        <v>331</v>
      </c>
      <c r="B775" s="21">
        <v>18155</v>
      </c>
      <c r="C775" s="22" t="s">
        <v>960</v>
      </c>
      <c r="D775" s="12">
        <v>1396</v>
      </c>
      <c r="E775" s="12">
        <v>2795</v>
      </c>
      <c r="F775" s="6">
        <v>2024</v>
      </c>
      <c r="G775" s="18">
        <f>preds!$D775+preds!$E775</f>
        <v>4191</v>
      </c>
      <c r="H775" s="12">
        <f>ABS(preds!$D775-preds!$E775)</f>
        <v>1399</v>
      </c>
      <c r="I775" s="24">
        <f>Table2[[#This Row],[margin]]/Table2[[#This Row],[dem_gop_total]]</f>
        <v>0.33381054640897162</v>
      </c>
      <c r="J775" s="24">
        <f>Table2[[#This Row],[dem_votes]]/Table2[[#This Row],[dem_gop_total]]</f>
        <v>0.33309472679551422</v>
      </c>
      <c r="K775" s="24">
        <f>Table2[[#This Row],[gop_votes]]/Table2[[#This Row],[dem_gop_total]]</f>
        <v>0.66690527320448578</v>
      </c>
      <c r="L775" s="3">
        <v>-85.023499000000001</v>
      </c>
      <c r="M775" s="3">
        <v>38.819834999999998</v>
      </c>
      <c r="N775" s="3">
        <v>-86.216193608695846</v>
      </c>
      <c r="O775" s="3">
        <v>39.841286347825942</v>
      </c>
      <c r="P775" s="3">
        <f>VLOOKUP(Table2[[#This Row],[State]],State!A:G,7,FALSE)</f>
        <v>11</v>
      </c>
      <c r="Q775" s="3" t="str">
        <f>VLOOKUP(Table2[[#This Row],[State]],State!A:F,6,FALSE)</f>
        <v>Republican</v>
      </c>
    </row>
    <row r="776" spans="1:17" ht="17" thickTop="1" thickBot="1" x14ac:dyDescent="0.25">
      <c r="A776" s="8" t="s">
        <v>331</v>
      </c>
      <c r="B776" s="19">
        <v>18157</v>
      </c>
      <c r="C776" s="20" t="s">
        <v>961</v>
      </c>
      <c r="D776" s="13">
        <v>29703</v>
      </c>
      <c r="E776" s="13">
        <v>33676</v>
      </c>
      <c r="F776" s="6">
        <v>2024</v>
      </c>
      <c r="G776" s="18">
        <f>preds!$D776+preds!$E776</f>
        <v>63379</v>
      </c>
      <c r="H776" s="12">
        <f>ABS(preds!$D776-preds!$E776)</f>
        <v>3973</v>
      </c>
      <c r="I776" s="24">
        <f>Table2[[#This Row],[margin]]/Table2[[#This Row],[dem_gop_total]]</f>
        <v>6.2686378768992884E-2</v>
      </c>
      <c r="J776" s="24">
        <f>Table2[[#This Row],[dem_votes]]/Table2[[#This Row],[dem_gop_total]]</f>
        <v>0.46865681061550357</v>
      </c>
      <c r="K776" s="24">
        <f>Table2[[#This Row],[gop_votes]]/Table2[[#This Row],[dem_gop_total]]</f>
        <v>0.53134318938449643</v>
      </c>
      <c r="L776" s="3">
        <v>-86.886971000000003</v>
      </c>
      <c r="M776" s="3">
        <v>40.417879999999997</v>
      </c>
      <c r="N776" s="3">
        <v>-86.216193608695846</v>
      </c>
      <c r="O776" s="3">
        <v>39.841286347825942</v>
      </c>
      <c r="P776" s="3">
        <f>VLOOKUP(Table2[[#This Row],[State]],State!A:G,7,FALSE)</f>
        <v>11</v>
      </c>
      <c r="Q776" s="3" t="str">
        <f>VLOOKUP(Table2[[#This Row],[State]],State!A:F,6,FALSE)</f>
        <v>Republican</v>
      </c>
    </row>
    <row r="777" spans="1:17" ht="17" thickTop="1" thickBot="1" x14ac:dyDescent="0.25">
      <c r="A777" s="7" t="s">
        <v>331</v>
      </c>
      <c r="B777" s="21">
        <v>18159</v>
      </c>
      <c r="C777" s="22" t="s">
        <v>962</v>
      </c>
      <c r="D777" s="12">
        <v>2205</v>
      </c>
      <c r="E777" s="12">
        <v>5352</v>
      </c>
      <c r="F777" s="6">
        <v>2024</v>
      </c>
      <c r="G777" s="18">
        <f>preds!$D777+preds!$E777</f>
        <v>7557</v>
      </c>
      <c r="H777" s="12">
        <f>ABS(preds!$D777-preds!$E777)</f>
        <v>3147</v>
      </c>
      <c r="I777" s="24">
        <f>Table2[[#This Row],[margin]]/Table2[[#This Row],[dem_gop_total]]</f>
        <v>0.41643509329098849</v>
      </c>
      <c r="J777" s="24">
        <f>Table2[[#This Row],[dem_votes]]/Table2[[#This Row],[dem_gop_total]]</f>
        <v>0.29178245335450576</v>
      </c>
      <c r="K777" s="24">
        <f>Table2[[#This Row],[gop_votes]]/Table2[[#This Row],[dem_gop_total]]</f>
        <v>0.70821754664549419</v>
      </c>
      <c r="L777" s="3">
        <v>-86.050586999999993</v>
      </c>
      <c r="M777" s="3">
        <v>40.308849000000002</v>
      </c>
      <c r="N777" s="3">
        <v>-86.216193608695846</v>
      </c>
      <c r="O777" s="3">
        <v>39.841286347825942</v>
      </c>
      <c r="P777" s="3">
        <f>VLOOKUP(Table2[[#This Row],[State]],State!A:G,7,FALSE)</f>
        <v>11</v>
      </c>
      <c r="Q777" s="3" t="str">
        <f>VLOOKUP(Table2[[#This Row],[State]],State!A:F,6,FALSE)</f>
        <v>Republican</v>
      </c>
    </row>
    <row r="778" spans="1:17" ht="17" thickTop="1" thickBot="1" x14ac:dyDescent="0.25">
      <c r="A778" s="8" t="s">
        <v>331</v>
      </c>
      <c r="B778" s="19">
        <v>18161</v>
      </c>
      <c r="C778" s="20" t="s">
        <v>553</v>
      </c>
      <c r="D778" s="13">
        <v>958</v>
      </c>
      <c r="E778" s="13">
        <v>2414</v>
      </c>
      <c r="F778" s="6">
        <v>2024</v>
      </c>
      <c r="G778" s="18">
        <f>preds!$D778+preds!$E778</f>
        <v>3372</v>
      </c>
      <c r="H778" s="12">
        <f>ABS(preds!$D778-preds!$E778)</f>
        <v>1456</v>
      </c>
      <c r="I778" s="24">
        <f>Table2[[#This Row],[margin]]/Table2[[#This Row],[dem_gop_total]]</f>
        <v>0.43179122182680901</v>
      </c>
      <c r="J778" s="24">
        <f>Table2[[#This Row],[dem_votes]]/Table2[[#This Row],[dem_gop_total]]</f>
        <v>0.28410438908659547</v>
      </c>
      <c r="K778" s="24">
        <f>Table2[[#This Row],[gop_votes]]/Table2[[#This Row],[dem_gop_total]]</f>
        <v>0.71589561091340448</v>
      </c>
      <c r="L778" s="3">
        <v>-84.919101999999995</v>
      </c>
      <c r="M778" s="3">
        <v>39.618625999999999</v>
      </c>
      <c r="N778" s="3">
        <v>-86.216193608695846</v>
      </c>
      <c r="O778" s="3">
        <v>39.841286347825942</v>
      </c>
      <c r="P778" s="3">
        <f>VLOOKUP(Table2[[#This Row],[State]],State!A:G,7,FALSE)</f>
        <v>11</v>
      </c>
      <c r="Q778" s="3" t="str">
        <f>VLOOKUP(Table2[[#This Row],[State]],State!A:F,6,FALSE)</f>
        <v>Republican</v>
      </c>
    </row>
    <row r="779" spans="1:17" ht="17" thickTop="1" thickBot="1" x14ac:dyDescent="0.25">
      <c r="A779" s="7" t="s">
        <v>331</v>
      </c>
      <c r="B779" s="21">
        <v>18163</v>
      </c>
      <c r="C779" s="22" t="s">
        <v>963</v>
      </c>
      <c r="D779" s="12">
        <v>31803</v>
      </c>
      <c r="E779" s="12">
        <v>41386</v>
      </c>
      <c r="F779" s="6">
        <v>2024</v>
      </c>
      <c r="G779" s="18">
        <f>preds!$D779+preds!$E779</f>
        <v>73189</v>
      </c>
      <c r="H779" s="12">
        <f>ABS(preds!$D779-preds!$E779)</f>
        <v>9583</v>
      </c>
      <c r="I779" s="24">
        <f>Table2[[#This Row],[margin]]/Table2[[#This Row],[dem_gop_total]]</f>
        <v>0.13093497656751699</v>
      </c>
      <c r="J779" s="24">
        <f>Table2[[#This Row],[dem_votes]]/Table2[[#This Row],[dem_gop_total]]</f>
        <v>0.43453251171624152</v>
      </c>
      <c r="K779" s="24">
        <f>Table2[[#This Row],[gop_votes]]/Table2[[#This Row],[dem_gop_total]]</f>
        <v>0.56546748828375848</v>
      </c>
      <c r="L779" s="3">
        <v>-87.551818999999995</v>
      </c>
      <c r="M779" s="3">
        <v>37.996062000000002</v>
      </c>
      <c r="N779" s="3">
        <v>-86.216193608695846</v>
      </c>
      <c r="O779" s="3">
        <v>39.841286347825942</v>
      </c>
      <c r="P779" s="3">
        <f>VLOOKUP(Table2[[#This Row],[State]],State!A:G,7,FALSE)</f>
        <v>11</v>
      </c>
      <c r="Q779" s="3" t="str">
        <f>VLOOKUP(Table2[[#This Row],[State]],State!A:F,6,FALSE)</f>
        <v>Republican</v>
      </c>
    </row>
    <row r="780" spans="1:17" ht="17" thickTop="1" thickBot="1" x14ac:dyDescent="0.25">
      <c r="A780" s="8" t="s">
        <v>331</v>
      </c>
      <c r="B780" s="19">
        <v>18165</v>
      </c>
      <c r="C780" s="20" t="s">
        <v>964</v>
      </c>
      <c r="D780" s="13">
        <v>2840</v>
      </c>
      <c r="E780" s="13">
        <v>4511</v>
      </c>
      <c r="F780" s="6">
        <v>2024</v>
      </c>
      <c r="G780" s="18">
        <f>preds!$D780+preds!$E780</f>
        <v>7351</v>
      </c>
      <c r="H780" s="12">
        <f>ABS(preds!$D780-preds!$E780)</f>
        <v>1671</v>
      </c>
      <c r="I780" s="24">
        <f>Table2[[#This Row],[margin]]/Table2[[#This Row],[dem_gop_total]]</f>
        <v>0.22731601142701674</v>
      </c>
      <c r="J780" s="24">
        <f>Table2[[#This Row],[dem_votes]]/Table2[[#This Row],[dem_gop_total]]</f>
        <v>0.38634199428649163</v>
      </c>
      <c r="K780" s="24">
        <f>Table2[[#This Row],[gop_votes]]/Table2[[#This Row],[dem_gop_total]]</f>
        <v>0.61365800571350837</v>
      </c>
      <c r="L780" s="3">
        <v>-87.440230999999997</v>
      </c>
      <c r="M780" s="3">
        <v>39.763164000000003</v>
      </c>
      <c r="N780" s="3">
        <v>-86.216193608695846</v>
      </c>
      <c r="O780" s="3">
        <v>39.841286347825942</v>
      </c>
      <c r="P780" s="3">
        <f>VLOOKUP(Table2[[#This Row],[State]],State!A:G,7,FALSE)</f>
        <v>11</v>
      </c>
      <c r="Q780" s="3" t="str">
        <f>VLOOKUP(Table2[[#This Row],[State]],State!A:F,6,FALSE)</f>
        <v>Republican</v>
      </c>
    </row>
    <row r="781" spans="1:17" ht="17" thickTop="1" thickBot="1" x14ac:dyDescent="0.25">
      <c r="A781" s="7" t="s">
        <v>331</v>
      </c>
      <c r="B781" s="21">
        <v>18167</v>
      </c>
      <c r="C781" s="22" t="s">
        <v>965</v>
      </c>
      <c r="D781" s="12">
        <v>19585</v>
      </c>
      <c r="E781" s="12">
        <v>23250</v>
      </c>
      <c r="F781" s="6">
        <v>2024</v>
      </c>
      <c r="G781" s="18">
        <f>preds!$D781+preds!$E781</f>
        <v>42835</v>
      </c>
      <c r="H781" s="12">
        <f>ABS(preds!$D781-preds!$E781)</f>
        <v>3665</v>
      </c>
      <c r="I781" s="24">
        <f>Table2[[#This Row],[margin]]/Table2[[#This Row],[dem_gop_total]]</f>
        <v>8.5560873117777519E-2</v>
      </c>
      <c r="J781" s="24">
        <f>Table2[[#This Row],[dem_votes]]/Table2[[#This Row],[dem_gop_total]]</f>
        <v>0.45721956344111125</v>
      </c>
      <c r="K781" s="24">
        <f>Table2[[#This Row],[gop_votes]]/Table2[[#This Row],[dem_gop_total]]</f>
        <v>0.54278043655888875</v>
      </c>
      <c r="L781" s="3">
        <v>-87.387985</v>
      </c>
      <c r="M781" s="3">
        <v>39.460816999999999</v>
      </c>
      <c r="N781" s="3">
        <v>-86.216193608695846</v>
      </c>
      <c r="O781" s="3">
        <v>39.841286347825942</v>
      </c>
      <c r="P781" s="3">
        <f>VLOOKUP(Table2[[#This Row],[State]],State!A:G,7,FALSE)</f>
        <v>11</v>
      </c>
      <c r="Q781" s="3" t="str">
        <f>VLOOKUP(Table2[[#This Row],[State]],State!A:F,6,FALSE)</f>
        <v>Republican</v>
      </c>
    </row>
    <row r="782" spans="1:17" ht="17" thickTop="1" thickBot="1" x14ac:dyDescent="0.25">
      <c r="A782" s="8" t="s">
        <v>331</v>
      </c>
      <c r="B782" s="19">
        <v>18169</v>
      </c>
      <c r="C782" s="20" t="s">
        <v>922</v>
      </c>
      <c r="D782" s="13">
        <v>4163</v>
      </c>
      <c r="E782" s="13">
        <v>9859</v>
      </c>
      <c r="F782" s="6">
        <v>2024</v>
      </c>
      <c r="G782" s="18">
        <f>preds!$D782+preds!$E782</f>
        <v>14022</v>
      </c>
      <c r="H782" s="12">
        <f>ABS(preds!$D782-preds!$E782)</f>
        <v>5696</v>
      </c>
      <c r="I782" s="24">
        <f>Table2[[#This Row],[margin]]/Table2[[#This Row],[dem_gop_total]]</f>
        <v>0.40621879903009556</v>
      </c>
      <c r="J782" s="24">
        <f>Table2[[#This Row],[dem_votes]]/Table2[[#This Row],[dem_gop_total]]</f>
        <v>0.29689060048495219</v>
      </c>
      <c r="K782" s="24">
        <f>Table2[[#This Row],[gop_votes]]/Table2[[#This Row],[dem_gop_total]]</f>
        <v>0.70310939951504781</v>
      </c>
      <c r="L782" s="3">
        <v>-85.802371999999906</v>
      </c>
      <c r="M782" s="3">
        <v>40.858522000000001</v>
      </c>
      <c r="N782" s="3">
        <v>-86.216193608695846</v>
      </c>
      <c r="O782" s="3">
        <v>39.841286347825942</v>
      </c>
      <c r="P782" s="3">
        <f>VLOOKUP(Table2[[#This Row],[State]],State!A:G,7,FALSE)</f>
        <v>11</v>
      </c>
      <c r="Q782" s="3" t="str">
        <f>VLOOKUP(Table2[[#This Row],[State]],State!A:F,6,FALSE)</f>
        <v>Republican</v>
      </c>
    </row>
    <row r="783" spans="1:17" ht="17" thickTop="1" thickBot="1" x14ac:dyDescent="0.25">
      <c r="A783" s="7" t="s">
        <v>331</v>
      </c>
      <c r="B783" s="21">
        <v>18171</v>
      </c>
      <c r="C783" s="22" t="s">
        <v>829</v>
      </c>
      <c r="D783" s="12">
        <v>1270</v>
      </c>
      <c r="E783" s="12">
        <v>3097</v>
      </c>
      <c r="F783" s="6">
        <v>2024</v>
      </c>
      <c r="G783" s="18">
        <f>preds!$D783+preds!$E783</f>
        <v>4367</v>
      </c>
      <c r="H783" s="12">
        <f>ABS(preds!$D783-preds!$E783)</f>
        <v>1827</v>
      </c>
      <c r="I783" s="24">
        <f>Table2[[#This Row],[margin]]/Table2[[#This Row],[dem_gop_total]]</f>
        <v>0.41836501030455692</v>
      </c>
      <c r="J783" s="24">
        <f>Table2[[#This Row],[dem_votes]]/Table2[[#This Row],[dem_gop_total]]</f>
        <v>0.29081749484772157</v>
      </c>
      <c r="K783" s="24">
        <f>Table2[[#This Row],[gop_votes]]/Table2[[#This Row],[dem_gop_total]]</f>
        <v>0.70918250515227843</v>
      </c>
      <c r="L783" s="3">
        <v>-87.326289000000003</v>
      </c>
      <c r="M783" s="3">
        <v>40.312185999999997</v>
      </c>
      <c r="N783" s="3">
        <v>-86.216193608695846</v>
      </c>
      <c r="O783" s="3">
        <v>39.841286347825942</v>
      </c>
      <c r="P783" s="3">
        <f>VLOOKUP(Table2[[#This Row],[State]],State!A:G,7,FALSE)</f>
        <v>11</v>
      </c>
      <c r="Q783" s="3" t="str">
        <f>VLOOKUP(Table2[[#This Row],[State]],State!A:F,6,FALSE)</f>
        <v>Republican</v>
      </c>
    </row>
    <row r="784" spans="1:17" ht="17" thickTop="1" thickBot="1" x14ac:dyDescent="0.25">
      <c r="A784" s="8" t="s">
        <v>331</v>
      </c>
      <c r="B784" s="19">
        <v>18173</v>
      </c>
      <c r="C784" s="20" t="s">
        <v>966</v>
      </c>
      <c r="D784" s="13">
        <v>10186</v>
      </c>
      <c r="E784" s="13">
        <v>20469</v>
      </c>
      <c r="F784" s="6">
        <v>2024</v>
      </c>
      <c r="G784" s="18">
        <f>preds!$D784+preds!$E784</f>
        <v>30655</v>
      </c>
      <c r="H784" s="12">
        <f>ABS(preds!$D784-preds!$E784)</f>
        <v>10283</v>
      </c>
      <c r="I784" s="24">
        <f>Table2[[#This Row],[margin]]/Table2[[#This Row],[dem_gop_total]]</f>
        <v>0.33544283151198828</v>
      </c>
      <c r="J784" s="24">
        <f>Table2[[#This Row],[dem_votes]]/Table2[[#This Row],[dem_gop_total]]</f>
        <v>0.33227858424400586</v>
      </c>
      <c r="K784" s="24">
        <f>Table2[[#This Row],[gop_votes]]/Table2[[#This Row],[dem_gop_total]]</f>
        <v>0.66772141575599409</v>
      </c>
      <c r="L784" s="3">
        <v>-87.352574000000004</v>
      </c>
      <c r="M784" s="3">
        <v>38.012884</v>
      </c>
      <c r="N784" s="3">
        <v>-86.216193608695846</v>
      </c>
      <c r="O784" s="3">
        <v>39.841286347825942</v>
      </c>
      <c r="P784" s="3">
        <f>VLOOKUP(Table2[[#This Row],[State]],State!A:G,7,FALSE)</f>
        <v>11</v>
      </c>
      <c r="Q784" s="3" t="str">
        <f>VLOOKUP(Table2[[#This Row],[State]],State!A:F,6,FALSE)</f>
        <v>Republican</v>
      </c>
    </row>
    <row r="785" spans="1:17" ht="17" thickTop="1" thickBot="1" x14ac:dyDescent="0.25">
      <c r="A785" s="7" t="s">
        <v>331</v>
      </c>
      <c r="B785" s="21">
        <v>18175</v>
      </c>
      <c r="C785" s="22" t="s">
        <v>454</v>
      </c>
      <c r="D785" s="12">
        <v>3444</v>
      </c>
      <c r="E785" s="12">
        <v>8127</v>
      </c>
      <c r="F785" s="6">
        <v>2024</v>
      </c>
      <c r="G785" s="18">
        <f>preds!$D785+preds!$E785</f>
        <v>11571</v>
      </c>
      <c r="H785" s="12">
        <f>ABS(preds!$D785-preds!$E785)</f>
        <v>4683</v>
      </c>
      <c r="I785" s="24">
        <f>Table2[[#This Row],[margin]]/Table2[[#This Row],[dem_gop_total]]</f>
        <v>0.40471869328493648</v>
      </c>
      <c r="J785" s="24">
        <f>Table2[[#This Row],[dem_votes]]/Table2[[#This Row],[dem_gop_total]]</f>
        <v>0.29764065335753176</v>
      </c>
      <c r="K785" s="24">
        <f>Table2[[#This Row],[gop_votes]]/Table2[[#This Row],[dem_gop_total]]</f>
        <v>0.70235934664246824</v>
      </c>
      <c r="L785" s="3">
        <v>-86.086676999999995</v>
      </c>
      <c r="M785" s="3">
        <v>38.572885999999997</v>
      </c>
      <c r="N785" s="3">
        <v>-86.216193608695846</v>
      </c>
      <c r="O785" s="3">
        <v>39.841286347825942</v>
      </c>
      <c r="P785" s="3">
        <f>VLOOKUP(Table2[[#This Row],[State]],State!A:G,7,FALSE)</f>
        <v>11</v>
      </c>
      <c r="Q785" s="3" t="str">
        <f>VLOOKUP(Table2[[#This Row],[State]],State!A:F,6,FALSE)</f>
        <v>Republican</v>
      </c>
    </row>
    <row r="786" spans="1:17" ht="17" thickTop="1" thickBot="1" x14ac:dyDescent="0.25">
      <c r="A786" s="8" t="s">
        <v>331</v>
      </c>
      <c r="B786" s="19">
        <v>18177</v>
      </c>
      <c r="C786" s="20" t="s">
        <v>830</v>
      </c>
      <c r="D786" s="13">
        <v>10551</v>
      </c>
      <c r="E786" s="13">
        <v>17274</v>
      </c>
      <c r="F786" s="6">
        <v>2024</v>
      </c>
      <c r="G786" s="18">
        <f>preds!$D786+preds!$E786</f>
        <v>27825</v>
      </c>
      <c r="H786" s="12">
        <f>ABS(preds!$D786-preds!$E786)</f>
        <v>6723</v>
      </c>
      <c r="I786" s="24">
        <f>Table2[[#This Row],[margin]]/Table2[[#This Row],[dem_gop_total]]</f>
        <v>0.24161725067385445</v>
      </c>
      <c r="J786" s="24">
        <f>Table2[[#This Row],[dem_votes]]/Table2[[#This Row],[dem_gop_total]]</f>
        <v>0.37919137466307279</v>
      </c>
      <c r="K786" s="24">
        <f>Table2[[#This Row],[gop_votes]]/Table2[[#This Row],[dem_gop_total]]</f>
        <v>0.62080862533692727</v>
      </c>
      <c r="L786" s="3">
        <v>-84.949810999999997</v>
      </c>
      <c r="M786" s="3">
        <v>39.842737</v>
      </c>
      <c r="N786" s="3">
        <v>-86.216193608695846</v>
      </c>
      <c r="O786" s="3">
        <v>39.841286347825942</v>
      </c>
      <c r="P786" s="3">
        <f>VLOOKUP(Table2[[#This Row],[State]],State!A:G,7,FALSE)</f>
        <v>11</v>
      </c>
      <c r="Q786" s="3" t="str">
        <f>VLOOKUP(Table2[[#This Row],[State]],State!A:F,6,FALSE)</f>
        <v>Republican</v>
      </c>
    </row>
    <row r="787" spans="1:17" ht="17" thickTop="1" thickBot="1" x14ac:dyDescent="0.25">
      <c r="A787" s="7" t="s">
        <v>331</v>
      </c>
      <c r="B787" s="21">
        <v>18179</v>
      </c>
      <c r="C787" s="22" t="s">
        <v>967</v>
      </c>
      <c r="D787" s="12">
        <v>3434</v>
      </c>
      <c r="E787" s="12">
        <v>10301</v>
      </c>
      <c r="F787" s="6">
        <v>2024</v>
      </c>
      <c r="G787" s="18">
        <f>preds!$D787+preds!$E787</f>
        <v>13735</v>
      </c>
      <c r="H787" s="12">
        <f>ABS(preds!$D787-preds!$E787)</f>
        <v>6867</v>
      </c>
      <c r="I787" s="24">
        <f>Table2[[#This Row],[margin]]/Table2[[#This Row],[dem_gop_total]]</f>
        <v>0.49996359665089191</v>
      </c>
      <c r="J787" s="24">
        <f>Table2[[#This Row],[dem_votes]]/Table2[[#This Row],[dem_gop_total]]</f>
        <v>0.25001820167455407</v>
      </c>
      <c r="K787" s="24">
        <f>Table2[[#This Row],[gop_votes]]/Table2[[#This Row],[dem_gop_total]]</f>
        <v>0.74998179832544598</v>
      </c>
      <c r="L787" s="3">
        <v>-85.194412</v>
      </c>
      <c r="M787" s="3">
        <v>40.770771000000003</v>
      </c>
      <c r="N787" s="3">
        <v>-86.216193608695846</v>
      </c>
      <c r="O787" s="3">
        <v>39.841286347825942</v>
      </c>
      <c r="P787" s="3">
        <f>VLOOKUP(Table2[[#This Row],[State]],State!A:G,7,FALSE)</f>
        <v>11</v>
      </c>
      <c r="Q787" s="3" t="str">
        <f>VLOOKUP(Table2[[#This Row],[State]],State!A:F,6,FALSE)</f>
        <v>Republican</v>
      </c>
    </row>
    <row r="788" spans="1:17" ht="17" thickTop="1" thickBot="1" x14ac:dyDescent="0.25">
      <c r="A788" s="8" t="s">
        <v>331</v>
      </c>
      <c r="B788" s="19">
        <v>18181</v>
      </c>
      <c r="C788" s="20" t="s">
        <v>555</v>
      </c>
      <c r="D788" s="13">
        <v>3240</v>
      </c>
      <c r="E788" s="13">
        <v>7177</v>
      </c>
      <c r="F788" s="6">
        <v>2024</v>
      </c>
      <c r="G788" s="18">
        <f>preds!$D788+preds!$E788</f>
        <v>10417</v>
      </c>
      <c r="H788" s="12">
        <f>ABS(preds!$D788-preds!$E788)</f>
        <v>3937</v>
      </c>
      <c r="I788" s="24">
        <f>Table2[[#This Row],[margin]]/Table2[[#This Row],[dem_gop_total]]</f>
        <v>0.37793990592301047</v>
      </c>
      <c r="J788" s="24">
        <f>Table2[[#This Row],[dem_votes]]/Table2[[#This Row],[dem_gop_total]]</f>
        <v>0.31103004703849479</v>
      </c>
      <c r="K788" s="24">
        <f>Table2[[#This Row],[gop_votes]]/Table2[[#This Row],[dem_gop_total]]</f>
        <v>0.68896995296150521</v>
      </c>
      <c r="L788" s="3">
        <v>-86.810305999999997</v>
      </c>
      <c r="M788" s="3">
        <v>40.755697999999903</v>
      </c>
      <c r="N788" s="3">
        <v>-86.216193608695846</v>
      </c>
      <c r="O788" s="3">
        <v>39.841286347825942</v>
      </c>
      <c r="P788" s="3">
        <f>VLOOKUP(Table2[[#This Row],[State]],State!A:G,7,FALSE)</f>
        <v>11</v>
      </c>
      <c r="Q788" s="3" t="str">
        <f>VLOOKUP(Table2[[#This Row],[State]],State!A:F,6,FALSE)</f>
        <v>Republican</v>
      </c>
    </row>
    <row r="789" spans="1:17" ht="17" thickTop="1" thickBot="1" x14ac:dyDescent="0.25">
      <c r="A789" s="7" t="s">
        <v>331</v>
      </c>
      <c r="B789" s="21">
        <v>18183</v>
      </c>
      <c r="C789" s="22" t="s">
        <v>968</v>
      </c>
      <c r="D789" s="12">
        <v>4153</v>
      </c>
      <c r="E789" s="12">
        <v>12452</v>
      </c>
      <c r="F789" s="6">
        <v>2024</v>
      </c>
      <c r="G789" s="18">
        <f>preds!$D789+preds!$E789</f>
        <v>16605</v>
      </c>
      <c r="H789" s="12">
        <f>ABS(preds!$D789-preds!$E789)</f>
        <v>8299</v>
      </c>
      <c r="I789" s="24">
        <f>Table2[[#This Row],[margin]]/Table2[[#This Row],[dem_gop_total]]</f>
        <v>0.49978922011442339</v>
      </c>
      <c r="J789" s="24">
        <f>Table2[[#This Row],[dem_votes]]/Table2[[#This Row],[dem_gop_total]]</f>
        <v>0.2501053899427883</v>
      </c>
      <c r="K789" s="24">
        <f>Table2[[#This Row],[gop_votes]]/Table2[[#This Row],[dem_gop_total]]</f>
        <v>0.7498946100572117</v>
      </c>
      <c r="L789" s="3">
        <v>-85.478480000000005</v>
      </c>
      <c r="M789" s="3">
        <v>41.163144000000003</v>
      </c>
      <c r="N789" s="3">
        <v>-86.216193608695846</v>
      </c>
      <c r="O789" s="3">
        <v>39.841286347825942</v>
      </c>
      <c r="P789" s="3">
        <f>VLOOKUP(Table2[[#This Row],[State]],State!A:G,7,FALSE)</f>
        <v>11</v>
      </c>
      <c r="Q789" s="3" t="str">
        <f>VLOOKUP(Table2[[#This Row],[State]],State!A:F,6,FALSE)</f>
        <v>Republican</v>
      </c>
    </row>
    <row r="790" spans="1:17" ht="17" thickTop="1" thickBot="1" x14ac:dyDescent="0.25">
      <c r="A790" s="8" t="s">
        <v>332</v>
      </c>
      <c r="B790" s="19">
        <v>19001</v>
      </c>
      <c r="C790" s="20" t="s">
        <v>969</v>
      </c>
      <c r="D790" s="13">
        <v>1855</v>
      </c>
      <c r="E790" s="13">
        <v>2581</v>
      </c>
      <c r="F790" s="6">
        <v>2024</v>
      </c>
      <c r="G790" s="18">
        <f>preds!$D790+preds!$E790</f>
        <v>4436</v>
      </c>
      <c r="H790" s="12">
        <f>ABS(preds!$D790-preds!$E790)</f>
        <v>726</v>
      </c>
      <c r="I790" s="24">
        <f>Table2[[#This Row],[margin]]/Table2[[#This Row],[dem_gop_total]]</f>
        <v>0.1636609558160505</v>
      </c>
      <c r="J790" s="24">
        <f>Table2[[#This Row],[dem_votes]]/Table2[[#This Row],[dem_gop_total]]</f>
        <v>0.41816952209197478</v>
      </c>
      <c r="K790" s="24">
        <f>Table2[[#This Row],[gop_votes]]/Table2[[#This Row],[dem_gop_total]]</f>
        <v>0.58183047790802522</v>
      </c>
      <c r="L790" s="3">
        <v>-94.479157000000001</v>
      </c>
      <c r="M790" s="3">
        <v>41.344628999999998</v>
      </c>
      <c r="N790" s="3">
        <v>-93.469612181818434</v>
      </c>
      <c r="O790" s="3">
        <v>42.026685949494883</v>
      </c>
      <c r="P790" s="3">
        <f>VLOOKUP(Table2[[#This Row],[State]],State!A:G,7,FALSE)</f>
        <v>6</v>
      </c>
      <c r="Q790" s="3" t="str">
        <f>VLOOKUP(Table2[[#This Row],[State]],State!A:F,6,FALSE)</f>
        <v>Republican</v>
      </c>
    </row>
    <row r="791" spans="1:17" ht="17" thickTop="1" thickBot="1" x14ac:dyDescent="0.25">
      <c r="A791" s="7" t="s">
        <v>332</v>
      </c>
      <c r="B791" s="21">
        <v>19003</v>
      </c>
      <c r="C791" s="22" t="s">
        <v>614</v>
      </c>
      <c r="D791" s="12">
        <v>1059</v>
      </c>
      <c r="E791" s="12">
        <v>1498</v>
      </c>
      <c r="F791" s="6">
        <v>2024</v>
      </c>
      <c r="G791" s="18">
        <f>preds!$D791+preds!$E791</f>
        <v>2557</v>
      </c>
      <c r="H791" s="12">
        <f>ABS(preds!$D791-preds!$E791)</f>
        <v>439</v>
      </c>
      <c r="I791" s="24">
        <f>Table2[[#This Row],[margin]]/Table2[[#This Row],[dem_gop_total]]</f>
        <v>0.17168556902620258</v>
      </c>
      <c r="J791" s="24">
        <f>Table2[[#This Row],[dem_votes]]/Table2[[#This Row],[dem_gop_total]]</f>
        <v>0.41415721548689871</v>
      </c>
      <c r="K791" s="24">
        <f>Table2[[#This Row],[gop_votes]]/Table2[[#This Row],[dem_gop_total]]</f>
        <v>0.58584278451310134</v>
      </c>
      <c r="L791" s="3">
        <v>-94.709634999999906</v>
      </c>
      <c r="M791" s="3">
        <v>41.006692999999999</v>
      </c>
      <c r="N791" s="3">
        <v>-93.469612181818434</v>
      </c>
      <c r="O791" s="3">
        <v>42.026685949494883</v>
      </c>
      <c r="P791" s="3">
        <f>VLOOKUP(Table2[[#This Row],[State]],State!A:G,7,FALSE)</f>
        <v>6</v>
      </c>
      <c r="Q791" s="3" t="str">
        <f>VLOOKUP(Table2[[#This Row],[State]],State!A:F,6,FALSE)</f>
        <v>Republican</v>
      </c>
    </row>
    <row r="792" spans="1:17" ht="17" thickTop="1" thickBot="1" x14ac:dyDescent="0.25">
      <c r="A792" s="8" t="s">
        <v>332</v>
      </c>
      <c r="B792" s="19">
        <v>19005</v>
      </c>
      <c r="C792" s="20" t="s">
        <v>970</v>
      </c>
      <c r="D792" s="13">
        <v>2873</v>
      </c>
      <c r="E792" s="13">
        <v>4474</v>
      </c>
      <c r="F792" s="6">
        <v>2024</v>
      </c>
      <c r="G792" s="18">
        <f>preds!$D792+preds!$E792</f>
        <v>7347</v>
      </c>
      <c r="H792" s="12">
        <f>ABS(preds!$D792-preds!$E792)</f>
        <v>1601</v>
      </c>
      <c r="I792" s="24">
        <f>Table2[[#This Row],[margin]]/Table2[[#This Row],[dem_gop_total]]</f>
        <v>0.21791207295494761</v>
      </c>
      <c r="J792" s="24">
        <f>Table2[[#This Row],[dem_votes]]/Table2[[#This Row],[dem_gop_total]]</f>
        <v>0.39104396352252618</v>
      </c>
      <c r="K792" s="24">
        <f>Table2[[#This Row],[gop_votes]]/Table2[[#This Row],[dem_gop_total]]</f>
        <v>0.60895603647747376</v>
      </c>
      <c r="L792" s="3">
        <v>-91.417114999999995</v>
      </c>
      <c r="M792" s="3">
        <v>43.25705</v>
      </c>
      <c r="N792" s="3">
        <v>-93.469612181818434</v>
      </c>
      <c r="O792" s="3">
        <v>42.026685949494883</v>
      </c>
      <c r="P792" s="3">
        <f>VLOOKUP(Table2[[#This Row],[State]],State!A:G,7,FALSE)</f>
        <v>6</v>
      </c>
      <c r="Q792" s="3" t="str">
        <f>VLOOKUP(Table2[[#This Row],[State]],State!A:F,6,FALSE)</f>
        <v>Republican</v>
      </c>
    </row>
    <row r="793" spans="1:17" ht="17" thickTop="1" thickBot="1" x14ac:dyDescent="0.25">
      <c r="A793" s="7" t="s">
        <v>332</v>
      </c>
      <c r="B793" s="21">
        <v>19007</v>
      </c>
      <c r="C793" s="22" t="s">
        <v>971</v>
      </c>
      <c r="D793" s="12">
        <v>3008</v>
      </c>
      <c r="E793" s="12">
        <v>3859</v>
      </c>
      <c r="F793" s="6">
        <v>2024</v>
      </c>
      <c r="G793" s="18">
        <f>preds!$D793+preds!$E793</f>
        <v>6867</v>
      </c>
      <c r="H793" s="12">
        <f>ABS(preds!$D793-preds!$E793)</f>
        <v>851</v>
      </c>
      <c r="I793" s="24">
        <f>Table2[[#This Row],[margin]]/Table2[[#This Row],[dem_gop_total]]</f>
        <v>0.12392602300859182</v>
      </c>
      <c r="J793" s="24">
        <f>Table2[[#This Row],[dem_votes]]/Table2[[#This Row],[dem_gop_total]]</f>
        <v>0.4380369884957041</v>
      </c>
      <c r="K793" s="24">
        <f>Table2[[#This Row],[gop_votes]]/Table2[[#This Row],[dem_gop_total]]</f>
        <v>0.56196301150429595</v>
      </c>
      <c r="L793" s="3">
        <v>-92.867033999999904</v>
      </c>
      <c r="M793" s="3">
        <v>40.739835999999997</v>
      </c>
      <c r="N793" s="3">
        <v>-93.469612181818434</v>
      </c>
      <c r="O793" s="3">
        <v>42.026685949494883</v>
      </c>
      <c r="P793" s="3">
        <f>VLOOKUP(Table2[[#This Row],[State]],State!A:G,7,FALSE)</f>
        <v>6</v>
      </c>
      <c r="Q793" s="3" t="str">
        <f>VLOOKUP(Table2[[#This Row],[State]],State!A:F,6,FALSE)</f>
        <v>Republican</v>
      </c>
    </row>
    <row r="794" spans="1:17" ht="17" thickTop="1" thickBot="1" x14ac:dyDescent="0.25">
      <c r="A794" s="8" t="s">
        <v>332</v>
      </c>
      <c r="B794" s="19">
        <v>19009</v>
      </c>
      <c r="C794" s="20" t="s">
        <v>972</v>
      </c>
      <c r="D794" s="13">
        <v>1523</v>
      </c>
      <c r="E794" s="13">
        <v>2125</v>
      </c>
      <c r="F794" s="6">
        <v>2024</v>
      </c>
      <c r="G794" s="18">
        <f>preds!$D794+preds!$E794</f>
        <v>3648</v>
      </c>
      <c r="H794" s="12">
        <f>ABS(preds!$D794-preds!$E794)</f>
        <v>602</v>
      </c>
      <c r="I794" s="24">
        <f>Table2[[#This Row],[margin]]/Table2[[#This Row],[dem_gop_total]]</f>
        <v>0.1650219298245614</v>
      </c>
      <c r="J794" s="24">
        <f>Table2[[#This Row],[dem_votes]]/Table2[[#This Row],[dem_gop_total]]</f>
        <v>0.41748903508771928</v>
      </c>
      <c r="K794" s="24">
        <f>Table2[[#This Row],[gop_votes]]/Table2[[#This Row],[dem_gop_total]]</f>
        <v>0.58251096491228072</v>
      </c>
      <c r="L794" s="3">
        <v>-94.925302000000002</v>
      </c>
      <c r="M794" s="3">
        <v>41.676828999999998</v>
      </c>
      <c r="N794" s="3">
        <v>-93.469612181818434</v>
      </c>
      <c r="O794" s="3">
        <v>42.026685949494883</v>
      </c>
      <c r="P794" s="3">
        <f>VLOOKUP(Table2[[#This Row],[State]],State!A:G,7,FALSE)</f>
        <v>6</v>
      </c>
      <c r="Q794" s="3" t="str">
        <f>VLOOKUP(Table2[[#This Row],[State]],State!A:F,6,FALSE)</f>
        <v>Republican</v>
      </c>
    </row>
    <row r="795" spans="1:17" ht="17" thickTop="1" thickBot="1" x14ac:dyDescent="0.25">
      <c r="A795" s="7" t="s">
        <v>332</v>
      </c>
      <c r="B795" s="21">
        <v>19011</v>
      </c>
      <c r="C795" s="22" t="s">
        <v>504</v>
      </c>
      <c r="D795" s="12">
        <v>5357</v>
      </c>
      <c r="E795" s="12">
        <v>8366</v>
      </c>
      <c r="F795" s="6">
        <v>2024</v>
      </c>
      <c r="G795" s="18">
        <f>preds!$D795+preds!$E795</f>
        <v>13723</v>
      </c>
      <c r="H795" s="12">
        <f>ABS(preds!$D795-preds!$E795)</f>
        <v>3009</v>
      </c>
      <c r="I795" s="24">
        <f>Table2[[#This Row],[margin]]/Table2[[#This Row],[dem_gop_total]]</f>
        <v>0.21926692414195148</v>
      </c>
      <c r="J795" s="24">
        <f>Table2[[#This Row],[dem_votes]]/Table2[[#This Row],[dem_gop_total]]</f>
        <v>0.39036653792902426</v>
      </c>
      <c r="K795" s="24">
        <f>Table2[[#This Row],[gop_votes]]/Table2[[#This Row],[dem_gop_total]]</f>
        <v>0.60963346207097568</v>
      </c>
      <c r="L795" s="3">
        <v>-92.017477999999997</v>
      </c>
      <c r="M795" s="3">
        <v>42.062220000000003</v>
      </c>
      <c r="N795" s="3">
        <v>-93.469612181818434</v>
      </c>
      <c r="O795" s="3">
        <v>42.026685949494883</v>
      </c>
      <c r="P795" s="3">
        <f>VLOOKUP(Table2[[#This Row],[State]],State!A:G,7,FALSE)</f>
        <v>6</v>
      </c>
      <c r="Q795" s="3" t="str">
        <f>VLOOKUP(Table2[[#This Row],[State]],State!A:F,6,FALSE)</f>
        <v>Republican</v>
      </c>
    </row>
    <row r="796" spans="1:17" ht="17" thickTop="1" thickBot="1" x14ac:dyDescent="0.25">
      <c r="A796" s="8" t="s">
        <v>332</v>
      </c>
      <c r="B796" s="19">
        <v>19013</v>
      </c>
      <c r="C796" s="20" t="s">
        <v>973</v>
      </c>
      <c r="D796" s="13">
        <v>33746</v>
      </c>
      <c r="E796" s="13">
        <v>27899</v>
      </c>
      <c r="F796" s="6">
        <v>2024</v>
      </c>
      <c r="G796" s="18">
        <f>preds!$D796+preds!$E796</f>
        <v>61645</v>
      </c>
      <c r="H796" s="12">
        <f>ABS(preds!$D796-preds!$E796)</f>
        <v>5847</v>
      </c>
      <c r="I796" s="24">
        <f>Table2[[#This Row],[margin]]/Table2[[#This Row],[dem_gop_total]]</f>
        <v>9.4849541730878423E-2</v>
      </c>
      <c r="J796" s="24">
        <f>Table2[[#This Row],[dem_votes]]/Table2[[#This Row],[dem_gop_total]]</f>
        <v>0.54742477086543917</v>
      </c>
      <c r="K796" s="24">
        <f>Table2[[#This Row],[gop_votes]]/Table2[[#This Row],[dem_gop_total]]</f>
        <v>0.45257522913456077</v>
      </c>
      <c r="L796" s="3">
        <v>-92.370013</v>
      </c>
      <c r="M796" s="3">
        <v>42.490850999999999</v>
      </c>
      <c r="N796" s="3">
        <v>-93.469612181818434</v>
      </c>
      <c r="O796" s="3">
        <v>42.026685949494883</v>
      </c>
      <c r="P796" s="3">
        <f>VLOOKUP(Table2[[#This Row],[State]],State!A:G,7,FALSE)</f>
        <v>6</v>
      </c>
      <c r="Q796" s="3" t="str">
        <f>VLOOKUP(Table2[[#This Row],[State]],State!A:F,6,FALSE)</f>
        <v>Republican</v>
      </c>
    </row>
    <row r="797" spans="1:17" ht="17" thickTop="1" thickBot="1" x14ac:dyDescent="0.25">
      <c r="A797" s="7" t="s">
        <v>332</v>
      </c>
      <c r="B797" s="21">
        <v>19015</v>
      </c>
      <c r="C797" s="22" t="s">
        <v>505</v>
      </c>
      <c r="D797" s="12">
        <v>6223</v>
      </c>
      <c r="E797" s="12">
        <v>7818</v>
      </c>
      <c r="F797" s="6">
        <v>2024</v>
      </c>
      <c r="G797" s="18">
        <f>preds!$D797+preds!$E797</f>
        <v>14041</v>
      </c>
      <c r="H797" s="12">
        <f>ABS(preds!$D797-preds!$E797)</f>
        <v>1595</v>
      </c>
      <c r="I797" s="24">
        <f>Table2[[#This Row],[margin]]/Table2[[#This Row],[dem_gop_total]]</f>
        <v>0.11359589772808204</v>
      </c>
      <c r="J797" s="24">
        <f>Table2[[#This Row],[dem_votes]]/Table2[[#This Row],[dem_gop_total]]</f>
        <v>0.44320205113595895</v>
      </c>
      <c r="K797" s="24">
        <f>Table2[[#This Row],[gop_votes]]/Table2[[#This Row],[dem_gop_total]]</f>
        <v>0.55679794886404099</v>
      </c>
      <c r="L797" s="3">
        <v>-93.895155000000003</v>
      </c>
      <c r="M797" s="3">
        <v>42.026494</v>
      </c>
      <c r="N797" s="3">
        <v>-93.469612181818434</v>
      </c>
      <c r="O797" s="3">
        <v>42.026685949494883</v>
      </c>
      <c r="P797" s="3">
        <f>VLOOKUP(Table2[[#This Row],[State]],State!A:G,7,FALSE)</f>
        <v>6</v>
      </c>
      <c r="Q797" s="3" t="str">
        <f>VLOOKUP(Table2[[#This Row],[State]],State!A:F,6,FALSE)</f>
        <v>Republican</v>
      </c>
    </row>
    <row r="798" spans="1:17" ht="17" thickTop="1" thickBot="1" x14ac:dyDescent="0.25">
      <c r="A798" s="8" t="s">
        <v>332</v>
      </c>
      <c r="B798" s="19">
        <v>19017</v>
      </c>
      <c r="C798" s="20" t="s">
        <v>974</v>
      </c>
      <c r="D798" s="13">
        <v>5660</v>
      </c>
      <c r="E798" s="13">
        <v>7130</v>
      </c>
      <c r="F798" s="6">
        <v>2024</v>
      </c>
      <c r="G798" s="18">
        <f>preds!$D798+preds!$E798</f>
        <v>12790</v>
      </c>
      <c r="H798" s="12">
        <f>ABS(preds!$D798-preds!$E798)</f>
        <v>1470</v>
      </c>
      <c r="I798" s="24">
        <f>Table2[[#This Row],[margin]]/Table2[[#This Row],[dem_gop_total]]</f>
        <v>0.11493354182955434</v>
      </c>
      <c r="J798" s="24">
        <f>Table2[[#This Row],[dem_votes]]/Table2[[#This Row],[dem_gop_total]]</f>
        <v>0.44253322908522286</v>
      </c>
      <c r="K798" s="24">
        <f>Table2[[#This Row],[gop_votes]]/Table2[[#This Row],[dem_gop_total]]</f>
        <v>0.55746677091477714</v>
      </c>
      <c r="L798" s="3">
        <v>-92.376966999999993</v>
      </c>
      <c r="M798" s="3">
        <v>42.743057999999998</v>
      </c>
      <c r="N798" s="3">
        <v>-93.469612181818434</v>
      </c>
      <c r="O798" s="3">
        <v>42.026685949494883</v>
      </c>
      <c r="P798" s="3">
        <f>VLOOKUP(Table2[[#This Row],[State]],State!A:G,7,FALSE)</f>
        <v>6</v>
      </c>
      <c r="Q798" s="3" t="str">
        <f>VLOOKUP(Table2[[#This Row],[State]],State!A:F,6,FALSE)</f>
        <v>Republican</v>
      </c>
    </row>
    <row r="799" spans="1:17" ht="17" thickTop="1" thickBot="1" x14ac:dyDescent="0.25">
      <c r="A799" s="7" t="s">
        <v>332</v>
      </c>
      <c r="B799" s="21">
        <v>19019</v>
      </c>
      <c r="C799" s="22" t="s">
        <v>975</v>
      </c>
      <c r="D799" s="12">
        <v>4663</v>
      </c>
      <c r="E799" s="12">
        <v>5544</v>
      </c>
      <c r="F799" s="6">
        <v>2024</v>
      </c>
      <c r="G799" s="18">
        <f>preds!$D799+preds!$E799</f>
        <v>10207</v>
      </c>
      <c r="H799" s="12">
        <f>ABS(preds!$D799-preds!$E799)</f>
        <v>881</v>
      </c>
      <c r="I799" s="24">
        <f>Table2[[#This Row],[margin]]/Table2[[#This Row],[dem_gop_total]]</f>
        <v>8.6313314392083867E-2</v>
      </c>
      <c r="J799" s="24">
        <f>Table2[[#This Row],[dem_votes]]/Table2[[#This Row],[dem_gop_total]]</f>
        <v>0.45684334280395805</v>
      </c>
      <c r="K799" s="24">
        <f>Table2[[#This Row],[gop_votes]]/Table2[[#This Row],[dem_gop_total]]</f>
        <v>0.54315665719604189</v>
      </c>
      <c r="L799" s="3">
        <v>-91.901041000000006</v>
      </c>
      <c r="M799" s="3">
        <v>42.486956999999997</v>
      </c>
      <c r="N799" s="3">
        <v>-93.469612181818434</v>
      </c>
      <c r="O799" s="3">
        <v>42.026685949494883</v>
      </c>
      <c r="P799" s="3">
        <f>VLOOKUP(Table2[[#This Row],[State]],State!A:G,7,FALSE)</f>
        <v>6</v>
      </c>
      <c r="Q799" s="3" t="str">
        <f>VLOOKUP(Table2[[#This Row],[State]],State!A:F,6,FALSE)</f>
        <v>Republican</v>
      </c>
    </row>
    <row r="800" spans="1:17" ht="17" thickTop="1" thickBot="1" x14ac:dyDescent="0.25">
      <c r="A800" s="8" t="s">
        <v>332</v>
      </c>
      <c r="B800" s="19">
        <v>19021</v>
      </c>
      <c r="C800" s="20" t="s">
        <v>976</v>
      </c>
      <c r="D800" s="13">
        <v>3755</v>
      </c>
      <c r="E800" s="13">
        <v>4789</v>
      </c>
      <c r="F800" s="6">
        <v>2024</v>
      </c>
      <c r="G800" s="18">
        <f>preds!$D800+preds!$E800</f>
        <v>8544</v>
      </c>
      <c r="H800" s="12">
        <f>ABS(preds!$D800-preds!$E800)</f>
        <v>1034</v>
      </c>
      <c r="I800" s="24">
        <f>Table2[[#This Row],[margin]]/Table2[[#This Row],[dem_gop_total]]</f>
        <v>0.12102059925093633</v>
      </c>
      <c r="J800" s="24">
        <f>Table2[[#This Row],[dem_votes]]/Table2[[#This Row],[dem_gop_total]]</f>
        <v>0.43948970037453183</v>
      </c>
      <c r="K800" s="24">
        <f>Table2[[#This Row],[gop_votes]]/Table2[[#This Row],[dem_gop_total]]</f>
        <v>0.56051029962546817</v>
      </c>
      <c r="L800" s="3">
        <v>-95.181443999999999</v>
      </c>
      <c r="M800" s="3">
        <v>42.679152999999999</v>
      </c>
      <c r="N800" s="3">
        <v>-93.469612181818434</v>
      </c>
      <c r="O800" s="3">
        <v>42.026685949494883</v>
      </c>
      <c r="P800" s="3">
        <f>VLOOKUP(Table2[[#This Row],[State]],State!A:G,7,FALSE)</f>
        <v>6</v>
      </c>
      <c r="Q800" s="3" t="str">
        <f>VLOOKUP(Table2[[#This Row],[State]],State!A:F,6,FALSE)</f>
        <v>Republican</v>
      </c>
    </row>
    <row r="801" spans="1:17" ht="17" thickTop="1" thickBot="1" x14ac:dyDescent="0.25">
      <c r="A801" s="7" t="s">
        <v>332</v>
      </c>
      <c r="B801" s="21">
        <v>19023</v>
      </c>
      <c r="C801" s="22" t="s">
        <v>396</v>
      </c>
      <c r="D801" s="12">
        <v>2695</v>
      </c>
      <c r="E801" s="12">
        <v>4675</v>
      </c>
      <c r="F801" s="6">
        <v>2024</v>
      </c>
      <c r="G801" s="18">
        <f>preds!$D801+preds!$E801</f>
        <v>7370</v>
      </c>
      <c r="H801" s="12">
        <f>ABS(preds!$D801-preds!$E801)</f>
        <v>1980</v>
      </c>
      <c r="I801" s="24">
        <f>Table2[[#This Row],[margin]]/Table2[[#This Row],[dem_gop_total]]</f>
        <v>0.26865671641791045</v>
      </c>
      <c r="J801" s="24">
        <f>Table2[[#This Row],[dem_votes]]/Table2[[#This Row],[dem_gop_total]]</f>
        <v>0.36567164179104478</v>
      </c>
      <c r="K801" s="24">
        <f>Table2[[#This Row],[gop_votes]]/Table2[[#This Row],[dem_gop_total]]</f>
        <v>0.63432835820895528</v>
      </c>
      <c r="L801" s="3">
        <v>-92.758691999999996</v>
      </c>
      <c r="M801" s="3">
        <v>42.707538</v>
      </c>
      <c r="N801" s="3">
        <v>-93.469612181818434</v>
      </c>
      <c r="O801" s="3">
        <v>42.026685949494883</v>
      </c>
      <c r="P801" s="3">
        <f>VLOOKUP(Table2[[#This Row],[State]],State!A:G,7,FALSE)</f>
        <v>6</v>
      </c>
      <c r="Q801" s="3" t="str">
        <f>VLOOKUP(Table2[[#This Row],[State]],State!A:F,6,FALSE)</f>
        <v>Republican</v>
      </c>
    </row>
    <row r="802" spans="1:17" ht="17" thickTop="1" thickBot="1" x14ac:dyDescent="0.25">
      <c r="A802" s="8" t="s">
        <v>332</v>
      </c>
      <c r="B802" s="19">
        <v>19025</v>
      </c>
      <c r="C802" s="20" t="s">
        <v>397</v>
      </c>
      <c r="D802" s="13">
        <v>1922</v>
      </c>
      <c r="E802" s="13">
        <v>3223</v>
      </c>
      <c r="F802" s="6">
        <v>2024</v>
      </c>
      <c r="G802" s="18">
        <f>preds!$D802+preds!$E802</f>
        <v>5145</v>
      </c>
      <c r="H802" s="12">
        <f>ABS(preds!$D802-preds!$E802)</f>
        <v>1301</v>
      </c>
      <c r="I802" s="24">
        <f>Table2[[#This Row],[margin]]/Table2[[#This Row],[dem_gop_total]]</f>
        <v>0.25286686103012634</v>
      </c>
      <c r="J802" s="24">
        <f>Table2[[#This Row],[dem_votes]]/Table2[[#This Row],[dem_gop_total]]</f>
        <v>0.37356656948493683</v>
      </c>
      <c r="K802" s="24">
        <f>Table2[[#This Row],[gop_votes]]/Table2[[#This Row],[dem_gop_total]]</f>
        <v>0.62643343051506317</v>
      </c>
      <c r="L802" s="3">
        <v>-94.625331000000003</v>
      </c>
      <c r="M802" s="3">
        <v>42.400162000000002</v>
      </c>
      <c r="N802" s="3">
        <v>-93.469612181818434</v>
      </c>
      <c r="O802" s="3">
        <v>42.026685949494883</v>
      </c>
      <c r="P802" s="3">
        <f>VLOOKUP(Table2[[#This Row],[State]],State!A:G,7,FALSE)</f>
        <v>6</v>
      </c>
      <c r="Q802" s="3" t="str">
        <f>VLOOKUP(Table2[[#This Row],[State]],State!A:F,6,FALSE)</f>
        <v>Republican</v>
      </c>
    </row>
    <row r="803" spans="1:17" ht="17" thickTop="1" thickBot="1" x14ac:dyDescent="0.25">
      <c r="A803" s="7" t="s">
        <v>332</v>
      </c>
      <c r="B803" s="21">
        <v>19027</v>
      </c>
      <c r="C803" s="22" t="s">
        <v>507</v>
      </c>
      <c r="D803" s="12">
        <v>4923</v>
      </c>
      <c r="E803" s="12">
        <v>6943</v>
      </c>
      <c r="F803" s="6">
        <v>2024</v>
      </c>
      <c r="G803" s="18">
        <f>preds!$D803+preds!$E803</f>
        <v>11866</v>
      </c>
      <c r="H803" s="12">
        <f>ABS(preds!$D803-preds!$E803)</f>
        <v>2020</v>
      </c>
      <c r="I803" s="24">
        <f>Table2[[#This Row],[margin]]/Table2[[#This Row],[dem_gop_total]]</f>
        <v>0.17023428282487779</v>
      </c>
      <c r="J803" s="24">
        <f>Table2[[#This Row],[dem_votes]]/Table2[[#This Row],[dem_gop_total]]</f>
        <v>0.41488285858756108</v>
      </c>
      <c r="K803" s="24">
        <f>Table2[[#This Row],[gop_votes]]/Table2[[#This Row],[dem_gop_total]]</f>
        <v>0.58511714141243887</v>
      </c>
      <c r="L803" s="3">
        <v>-94.867633999999995</v>
      </c>
      <c r="M803" s="3">
        <v>42.038570999999997</v>
      </c>
      <c r="N803" s="3">
        <v>-93.469612181818434</v>
      </c>
      <c r="O803" s="3">
        <v>42.026685949494883</v>
      </c>
      <c r="P803" s="3">
        <f>VLOOKUP(Table2[[#This Row],[State]],State!A:G,7,FALSE)</f>
        <v>6</v>
      </c>
      <c r="Q803" s="3" t="str">
        <f>VLOOKUP(Table2[[#This Row],[State]],State!A:F,6,FALSE)</f>
        <v>Republican</v>
      </c>
    </row>
    <row r="804" spans="1:17" ht="17" thickTop="1" thickBot="1" x14ac:dyDescent="0.25">
      <c r="A804" s="8" t="s">
        <v>332</v>
      </c>
      <c r="B804" s="19">
        <v>19029</v>
      </c>
      <c r="C804" s="20" t="s">
        <v>878</v>
      </c>
      <c r="D804" s="13">
        <v>2770</v>
      </c>
      <c r="E804" s="13">
        <v>4960</v>
      </c>
      <c r="F804" s="6">
        <v>2024</v>
      </c>
      <c r="G804" s="18">
        <f>preds!$D804+preds!$E804</f>
        <v>7730</v>
      </c>
      <c r="H804" s="12">
        <f>ABS(preds!$D804-preds!$E804)</f>
        <v>2190</v>
      </c>
      <c r="I804" s="24">
        <f>Table2[[#This Row],[margin]]/Table2[[#This Row],[dem_gop_total]]</f>
        <v>0.2833117723156533</v>
      </c>
      <c r="J804" s="24">
        <f>Table2[[#This Row],[dem_votes]]/Table2[[#This Row],[dem_gop_total]]</f>
        <v>0.35834411384217335</v>
      </c>
      <c r="K804" s="24">
        <f>Table2[[#This Row],[gop_votes]]/Table2[[#This Row],[dem_gop_total]]</f>
        <v>0.64165588615782665</v>
      </c>
      <c r="L804" s="3">
        <v>-94.979466000000002</v>
      </c>
      <c r="M804" s="3">
        <v>41.365898000000001</v>
      </c>
      <c r="N804" s="3">
        <v>-93.469612181818434</v>
      </c>
      <c r="O804" s="3">
        <v>42.026685949494883</v>
      </c>
      <c r="P804" s="3">
        <f>VLOOKUP(Table2[[#This Row],[State]],State!A:G,7,FALSE)</f>
        <v>6</v>
      </c>
      <c r="Q804" s="3" t="str">
        <f>VLOOKUP(Table2[[#This Row],[State]],State!A:F,6,FALSE)</f>
        <v>Republican</v>
      </c>
    </row>
    <row r="805" spans="1:17" ht="17" thickTop="1" thickBot="1" x14ac:dyDescent="0.25">
      <c r="A805" s="7" t="s">
        <v>332</v>
      </c>
      <c r="B805" s="21">
        <v>19031</v>
      </c>
      <c r="C805" s="22" t="s">
        <v>977</v>
      </c>
      <c r="D805" s="12">
        <v>4012</v>
      </c>
      <c r="E805" s="12">
        <v>5246</v>
      </c>
      <c r="F805" s="6">
        <v>2024</v>
      </c>
      <c r="G805" s="18">
        <f>preds!$D805+preds!$E805</f>
        <v>9258</v>
      </c>
      <c r="H805" s="12">
        <f>ABS(preds!$D805-preds!$E805)</f>
        <v>1234</v>
      </c>
      <c r="I805" s="24">
        <f>Table2[[#This Row],[margin]]/Table2[[#This Row],[dem_gop_total]]</f>
        <v>0.13329012745733421</v>
      </c>
      <c r="J805" s="24">
        <f>Table2[[#This Row],[dem_votes]]/Table2[[#This Row],[dem_gop_total]]</f>
        <v>0.43335493627133292</v>
      </c>
      <c r="K805" s="24">
        <f>Table2[[#This Row],[gop_votes]]/Table2[[#This Row],[dem_gop_total]]</f>
        <v>0.56664506372866708</v>
      </c>
      <c r="L805" s="3">
        <v>-91.137388000000001</v>
      </c>
      <c r="M805" s="3">
        <v>41.757883</v>
      </c>
      <c r="N805" s="3">
        <v>-93.469612181818434</v>
      </c>
      <c r="O805" s="3">
        <v>42.026685949494883</v>
      </c>
      <c r="P805" s="3">
        <f>VLOOKUP(Table2[[#This Row],[State]],State!A:G,7,FALSE)</f>
        <v>6</v>
      </c>
      <c r="Q805" s="3" t="str">
        <f>VLOOKUP(Table2[[#This Row],[State]],State!A:F,6,FALSE)</f>
        <v>Republican</v>
      </c>
    </row>
    <row r="806" spans="1:17" ht="17" thickTop="1" thickBot="1" x14ac:dyDescent="0.25">
      <c r="A806" s="8" t="s">
        <v>332</v>
      </c>
      <c r="B806" s="19">
        <v>19033</v>
      </c>
      <c r="C806" s="20" t="s">
        <v>978</v>
      </c>
      <c r="D806" s="13">
        <v>11942</v>
      </c>
      <c r="E806" s="13">
        <v>10998</v>
      </c>
      <c r="F806" s="6">
        <v>2024</v>
      </c>
      <c r="G806" s="18">
        <f>preds!$D806+preds!$E806</f>
        <v>22940</v>
      </c>
      <c r="H806" s="12">
        <f>ABS(preds!$D806-preds!$E806)</f>
        <v>944</v>
      </c>
      <c r="I806" s="24">
        <f>Table2[[#This Row],[margin]]/Table2[[#This Row],[dem_gop_total]]</f>
        <v>4.1150828247602439E-2</v>
      </c>
      <c r="J806" s="24">
        <f>Table2[[#This Row],[dem_votes]]/Table2[[#This Row],[dem_gop_total]]</f>
        <v>0.52057541412380126</v>
      </c>
      <c r="K806" s="24">
        <f>Table2[[#This Row],[gop_votes]]/Table2[[#This Row],[dem_gop_total]]</f>
        <v>0.47942458587619879</v>
      </c>
      <c r="L806" s="3">
        <v>-93.246222000000003</v>
      </c>
      <c r="M806" s="3">
        <v>43.135115999999996</v>
      </c>
      <c r="N806" s="3">
        <v>-93.469612181818434</v>
      </c>
      <c r="O806" s="3">
        <v>42.026685949494883</v>
      </c>
      <c r="P806" s="3">
        <f>VLOOKUP(Table2[[#This Row],[State]],State!A:G,7,FALSE)</f>
        <v>6</v>
      </c>
      <c r="Q806" s="3" t="str">
        <f>VLOOKUP(Table2[[#This Row],[State]],State!A:F,6,FALSE)</f>
        <v>Republican</v>
      </c>
    </row>
    <row r="807" spans="1:17" ht="17" thickTop="1" thickBot="1" x14ac:dyDescent="0.25">
      <c r="A807" s="7" t="s">
        <v>332</v>
      </c>
      <c r="B807" s="21">
        <v>19035</v>
      </c>
      <c r="C807" s="22" t="s">
        <v>399</v>
      </c>
      <c r="D807" s="12">
        <v>2887</v>
      </c>
      <c r="E807" s="12">
        <v>3968</v>
      </c>
      <c r="F807" s="6">
        <v>2024</v>
      </c>
      <c r="G807" s="18">
        <f>preds!$D807+preds!$E807</f>
        <v>6855</v>
      </c>
      <c r="H807" s="12">
        <f>ABS(preds!$D807-preds!$E807)</f>
        <v>1081</v>
      </c>
      <c r="I807" s="24">
        <f>Table2[[#This Row],[margin]]/Table2[[#This Row],[dem_gop_total]]</f>
        <v>0.15769511305616338</v>
      </c>
      <c r="J807" s="24">
        <f>Table2[[#This Row],[dem_votes]]/Table2[[#This Row],[dem_gop_total]]</f>
        <v>0.42115244347191833</v>
      </c>
      <c r="K807" s="24">
        <f>Table2[[#This Row],[gop_votes]]/Table2[[#This Row],[dem_gop_total]]</f>
        <v>0.57884755652808173</v>
      </c>
      <c r="L807" s="3">
        <v>-95.593936999999997</v>
      </c>
      <c r="M807" s="3">
        <v>42.749288</v>
      </c>
      <c r="N807" s="3">
        <v>-93.469612181818434</v>
      </c>
      <c r="O807" s="3">
        <v>42.026685949494883</v>
      </c>
      <c r="P807" s="3">
        <f>VLOOKUP(Table2[[#This Row],[State]],State!A:G,7,FALSE)</f>
        <v>6</v>
      </c>
      <c r="Q807" s="3" t="str">
        <f>VLOOKUP(Table2[[#This Row],[State]],State!A:F,6,FALSE)</f>
        <v>Republican</v>
      </c>
    </row>
    <row r="808" spans="1:17" ht="17" thickTop="1" thickBot="1" x14ac:dyDescent="0.25">
      <c r="A808" s="8" t="s">
        <v>332</v>
      </c>
      <c r="B808" s="19">
        <v>19037</v>
      </c>
      <c r="C808" s="20" t="s">
        <v>979</v>
      </c>
      <c r="D808" s="13">
        <v>3148</v>
      </c>
      <c r="E808" s="13">
        <v>3810</v>
      </c>
      <c r="F808" s="6">
        <v>2024</v>
      </c>
      <c r="G808" s="18">
        <f>preds!$D808+preds!$E808</f>
        <v>6958</v>
      </c>
      <c r="H808" s="12">
        <f>ABS(preds!$D808-preds!$E808)</f>
        <v>662</v>
      </c>
      <c r="I808" s="24">
        <f>Table2[[#This Row],[margin]]/Table2[[#This Row],[dem_gop_total]]</f>
        <v>9.5142282265018682E-2</v>
      </c>
      <c r="J808" s="24">
        <f>Table2[[#This Row],[dem_votes]]/Table2[[#This Row],[dem_gop_total]]</f>
        <v>0.45242885886749068</v>
      </c>
      <c r="K808" s="24">
        <f>Table2[[#This Row],[gop_votes]]/Table2[[#This Row],[dem_gop_total]]</f>
        <v>0.54757114113250938</v>
      </c>
      <c r="L808" s="3">
        <v>-92.344318999999999</v>
      </c>
      <c r="M808" s="3">
        <v>43.038058999999997</v>
      </c>
      <c r="N808" s="3">
        <v>-93.469612181818434</v>
      </c>
      <c r="O808" s="3">
        <v>42.026685949494883</v>
      </c>
      <c r="P808" s="3">
        <f>VLOOKUP(Table2[[#This Row],[State]],State!A:G,7,FALSE)</f>
        <v>6</v>
      </c>
      <c r="Q808" s="3" t="str">
        <f>VLOOKUP(Table2[[#This Row],[State]],State!A:F,6,FALSE)</f>
        <v>Republican</v>
      </c>
    </row>
    <row r="809" spans="1:17" ht="17" thickTop="1" thickBot="1" x14ac:dyDescent="0.25">
      <c r="A809" s="7" t="s">
        <v>332</v>
      </c>
      <c r="B809" s="21">
        <v>19039</v>
      </c>
      <c r="C809" s="22" t="s">
        <v>402</v>
      </c>
      <c r="D809" s="12">
        <v>2045</v>
      </c>
      <c r="E809" s="12">
        <v>2541</v>
      </c>
      <c r="F809" s="6">
        <v>2024</v>
      </c>
      <c r="G809" s="18">
        <f>preds!$D809+preds!$E809</f>
        <v>4586</v>
      </c>
      <c r="H809" s="12">
        <f>ABS(preds!$D809-preds!$E809)</f>
        <v>496</v>
      </c>
      <c r="I809" s="24">
        <f>Table2[[#This Row],[margin]]/Table2[[#This Row],[dem_gop_total]]</f>
        <v>0.10815525512429132</v>
      </c>
      <c r="J809" s="24">
        <f>Table2[[#This Row],[dem_votes]]/Table2[[#This Row],[dem_gop_total]]</f>
        <v>0.44592237243785432</v>
      </c>
      <c r="K809" s="24">
        <f>Table2[[#This Row],[gop_votes]]/Table2[[#This Row],[dem_gop_total]]</f>
        <v>0.55407762756214562</v>
      </c>
      <c r="L809" s="3">
        <v>-93.781260000000003</v>
      </c>
      <c r="M809" s="3">
        <v>41.036834999999897</v>
      </c>
      <c r="N809" s="3">
        <v>-93.469612181818434</v>
      </c>
      <c r="O809" s="3">
        <v>42.026685949494883</v>
      </c>
      <c r="P809" s="3">
        <f>VLOOKUP(Table2[[#This Row],[State]],State!A:G,7,FALSE)</f>
        <v>6</v>
      </c>
      <c r="Q809" s="3" t="str">
        <f>VLOOKUP(Table2[[#This Row],[State]],State!A:F,6,FALSE)</f>
        <v>Republican</v>
      </c>
    </row>
    <row r="810" spans="1:17" ht="17" thickTop="1" thickBot="1" x14ac:dyDescent="0.25">
      <c r="A810" s="8" t="s">
        <v>332</v>
      </c>
      <c r="B810" s="19">
        <v>19041</v>
      </c>
      <c r="C810" s="20" t="s">
        <v>403</v>
      </c>
      <c r="D810" s="13">
        <v>3464</v>
      </c>
      <c r="E810" s="13">
        <v>5285</v>
      </c>
      <c r="F810" s="6">
        <v>2024</v>
      </c>
      <c r="G810" s="18">
        <f>preds!$D810+preds!$E810</f>
        <v>8749</v>
      </c>
      <c r="H810" s="12">
        <f>ABS(preds!$D810-preds!$E810)</f>
        <v>1821</v>
      </c>
      <c r="I810" s="24">
        <f>Table2[[#This Row],[margin]]/Table2[[#This Row],[dem_gop_total]]</f>
        <v>0.20813807292261974</v>
      </c>
      <c r="J810" s="24">
        <f>Table2[[#This Row],[dem_votes]]/Table2[[#This Row],[dem_gop_total]]</f>
        <v>0.39593096353869012</v>
      </c>
      <c r="K810" s="24">
        <f>Table2[[#This Row],[gop_votes]]/Table2[[#This Row],[dem_gop_total]]</f>
        <v>0.60406903646130983</v>
      </c>
      <c r="L810" s="3">
        <v>-95.159571</v>
      </c>
      <c r="M810" s="3">
        <v>43.127315000000003</v>
      </c>
      <c r="N810" s="3">
        <v>-93.469612181818434</v>
      </c>
      <c r="O810" s="3">
        <v>42.026685949494883</v>
      </c>
      <c r="P810" s="3">
        <f>VLOOKUP(Table2[[#This Row],[State]],State!A:G,7,FALSE)</f>
        <v>6</v>
      </c>
      <c r="Q810" s="3" t="str">
        <f>VLOOKUP(Table2[[#This Row],[State]],State!A:F,6,FALSE)</f>
        <v>Republican</v>
      </c>
    </row>
    <row r="811" spans="1:17" ht="17" thickTop="1" thickBot="1" x14ac:dyDescent="0.25">
      <c r="A811" s="7" t="s">
        <v>332</v>
      </c>
      <c r="B811" s="21">
        <v>19043</v>
      </c>
      <c r="C811" s="22" t="s">
        <v>751</v>
      </c>
      <c r="D811" s="12">
        <v>4003</v>
      </c>
      <c r="E811" s="12">
        <v>5330</v>
      </c>
      <c r="F811" s="6">
        <v>2024</v>
      </c>
      <c r="G811" s="18">
        <f>preds!$D811+preds!$E811</f>
        <v>9333</v>
      </c>
      <c r="H811" s="12">
        <f>ABS(preds!$D811-preds!$E811)</f>
        <v>1327</v>
      </c>
      <c r="I811" s="24">
        <f>Table2[[#This Row],[margin]]/Table2[[#This Row],[dem_gop_total]]</f>
        <v>0.14218364941605058</v>
      </c>
      <c r="J811" s="24">
        <f>Table2[[#This Row],[dem_votes]]/Table2[[#This Row],[dem_gop_total]]</f>
        <v>0.42890817529197472</v>
      </c>
      <c r="K811" s="24">
        <f>Table2[[#This Row],[gop_votes]]/Table2[[#This Row],[dem_gop_total]]</f>
        <v>0.57109182470802533</v>
      </c>
      <c r="L811" s="3">
        <v>-91.322918999999999</v>
      </c>
      <c r="M811" s="3">
        <v>42.860096999999897</v>
      </c>
      <c r="N811" s="3">
        <v>-93.469612181818434</v>
      </c>
      <c r="O811" s="3">
        <v>42.026685949494883</v>
      </c>
      <c r="P811" s="3">
        <f>VLOOKUP(Table2[[#This Row],[State]],State!A:G,7,FALSE)</f>
        <v>6</v>
      </c>
      <c r="Q811" s="3" t="str">
        <f>VLOOKUP(Table2[[#This Row],[State]],State!A:F,6,FALSE)</f>
        <v>Republican</v>
      </c>
    </row>
    <row r="812" spans="1:17" ht="17" thickTop="1" thickBot="1" x14ac:dyDescent="0.25">
      <c r="A812" s="8" t="s">
        <v>332</v>
      </c>
      <c r="B812" s="19">
        <v>19045</v>
      </c>
      <c r="C812" s="20" t="s">
        <v>881</v>
      </c>
      <c r="D812" s="13">
        <v>12482</v>
      </c>
      <c r="E812" s="13">
        <v>11991</v>
      </c>
      <c r="F812" s="6">
        <v>2024</v>
      </c>
      <c r="G812" s="18">
        <f>preds!$D812+preds!$E812</f>
        <v>24473</v>
      </c>
      <c r="H812" s="12">
        <f>ABS(preds!$D812-preds!$E812)</f>
        <v>491</v>
      </c>
      <c r="I812" s="24">
        <f>Table2[[#This Row],[margin]]/Table2[[#This Row],[dem_gop_total]]</f>
        <v>2.006292649041801E-2</v>
      </c>
      <c r="J812" s="24">
        <f>Table2[[#This Row],[dem_votes]]/Table2[[#This Row],[dem_gop_total]]</f>
        <v>0.51003146324520898</v>
      </c>
      <c r="K812" s="24">
        <f>Table2[[#This Row],[gop_votes]]/Table2[[#This Row],[dem_gop_total]]</f>
        <v>0.48996853675479102</v>
      </c>
      <c r="L812" s="3">
        <v>-90.335736999999995</v>
      </c>
      <c r="M812" s="3">
        <v>41.852707000000002</v>
      </c>
      <c r="N812" s="3">
        <v>-93.469612181818434</v>
      </c>
      <c r="O812" s="3">
        <v>42.026685949494883</v>
      </c>
      <c r="P812" s="3">
        <f>VLOOKUP(Table2[[#This Row],[State]],State!A:G,7,FALSE)</f>
        <v>6</v>
      </c>
      <c r="Q812" s="3" t="str">
        <f>VLOOKUP(Table2[[#This Row],[State]],State!A:F,6,FALSE)</f>
        <v>Republican</v>
      </c>
    </row>
    <row r="813" spans="1:17" ht="17" thickTop="1" thickBot="1" x14ac:dyDescent="0.25">
      <c r="A813" s="7" t="s">
        <v>332</v>
      </c>
      <c r="B813" s="21">
        <v>19047</v>
      </c>
      <c r="C813" s="22" t="s">
        <v>514</v>
      </c>
      <c r="D813" s="12">
        <v>3175</v>
      </c>
      <c r="E813" s="12">
        <v>4317</v>
      </c>
      <c r="F813" s="6">
        <v>2024</v>
      </c>
      <c r="G813" s="18">
        <f>preds!$D813+preds!$E813</f>
        <v>7492</v>
      </c>
      <c r="H813" s="12">
        <f>ABS(preds!$D813-preds!$E813)</f>
        <v>1142</v>
      </c>
      <c r="I813" s="24">
        <f>Table2[[#This Row],[margin]]/Table2[[#This Row],[dem_gop_total]]</f>
        <v>0.15242925787506673</v>
      </c>
      <c r="J813" s="24">
        <f>Table2[[#This Row],[dem_votes]]/Table2[[#This Row],[dem_gop_total]]</f>
        <v>0.42378537106246661</v>
      </c>
      <c r="K813" s="24">
        <f>Table2[[#This Row],[gop_votes]]/Table2[[#This Row],[dem_gop_total]]</f>
        <v>0.57621462893753339</v>
      </c>
      <c r="L813" s="3">
        <v>-95.358453999999995</v>
      </c>
      <c r="M813" s="3">
        <v>42.027366000000001</v>
      </c>
      <c r="N813" s="3">
        <v>-93.469612181818434</v>
      </c>
      <c r="O813" s="3">
        <v>42.026685949494883</v>
      </c>
      <c r="P813" s="3">
        <f>VLOOKUP(Table2[[#This Row],[State]],State!A:G,7,FALSE)</f>
        <v>6</v>
      </c>
      <c r="Q813" s="3" t="str">
        <f>VLOOKUP(Table2[[#This Row],[State]],State!A:F,6,FALSE)</f>
        <v>Republican</v>
      </c>
    </row>
    <row r="814" spans="1:17" ht="17" thickTop="1" thickBot="1" x14ac:dyDescent="0.25">
      <c r="A814" s="8" t="s">
        <v>332</v>
      </c>
      <c r="B814" s="19">
        <v>19049</v>
      </c>
      <c r="C814" s="20" t="s">
        <v>413</v>
      </c>
      <c r="D814" s="13">
        <v>25165</v>
      </c>
      <c r="E814" s="13">
        <v>27603</v>
      </c>
      <c r="F814" s="6">
        <v>2024</v>
      </c>
      <c r="G814" s="18">
        <f>preds!$D814+preds!$E814</f>
        <v>52768</v>
      </c>
      <c r="H814" s="12">
        <f>ABS(preds!$D814-preds!$E814)</f>
        <v>2438</v>
      </c>
      <c r="I814" s="24">
        <f>Table2[[#This Row],[margin]]/Table2[[#This Row],[dem_gop_total]]</f>
        <v>4.6202243784111585E-2</v>
      </c>
      <c r="J814" s="24">
        <f>Table2[[#This Row],[dem_votes]]/Table2[[#This Row],[dem_gop_total]]</f>
        <v>0.47689887810794424</v>
      </c>
      <c r="K814" s="24">
        <f>Table2[[#This Row],[gop_votes]]/Table2[[#This Row],[dem_gop_total]]</f>
        <v>0.52310112189205582</v>
      </c>
      <c r="L814" s="3">
        <v>-93.923367999999996</v>
      </c>
      <c r="M814" s="3">
        <v>41.645223000000001</v>
      </c>
      <c r="N814" s="3">
        <v>-93.469612181818434</v>
      </c>
      <c r="O814" s="3">
        <v>42.026685949494883</v>
      </c>
      <c r="P814" s="3">
        <f>VLOOKUP(Table2[[#This Row],[State]],State!A:G,7,FALSE)</f>
        <v>6</v>
      </c>
      <c r="Q814" s="3" t="str">
        <f>VLOOKUP(Table2[[#This Row],[State]],State!A:F,6,FALSE)</f>
        <v>Republican</v>
      </c>
    </row>
    <row r="815" spans="1:17" ht="17" thickTop="1" thickBot="1" x14ac:dyDescent="0.25">
      <c r="A815" s="7" t="s">
        <v>332</v>
      </c>
      <c r="B815" s="21">
        <v>19051</v>
      </c>
      <c r="C815" s="22" t="s">
        <v>980</v>
      </c>
      <c r="D815" s="12">
        <v>1272</v>
      </c>
      <c r="E815" s="12">
        <v>2523</v>
      </c>
      <c r="F815" s="6">
        <v>2024</v>
      </c>
      <c r="G815" s="18">
        <f>preds!$D815+preds!$E815</f>
        <v>3795</v>
      </c>
      <c r="H815" s="12">
        <f>ABS(preds!$D815-preds!$E815)</f>
        <v>1251</v>
      </c>
      <c r="I815" s="24">
        <f>Table2[[#This Row],[margin]]/Table2[[#This Row],[dem_gop_total]]</f>
        <v>0.32964426877470354</v>
      </c>
      <c r="J815" s="24">
        <f>Table2[[#This Row],[dem_votes]]/Table2[[#This Row],[dem_gop_total]]</f>
        <v>0.33517786561264823</v>
      </c>
      <c r="K815" s="24">
        <f>Table2[[#This Row],[gop_votes]]/Table2[[#This Row],[dem_gop_total]]</f>
        <v>0.66482213438735183</v>
      </c>
      <c r="L815" s="3">
        <v>-92.415820999999994</v>
      </c>
      <c r="M815" s="3">
        <v>40.765096999999997</v>
      </c>
      <c r="N815" s="3">
        <v>-93.469612181818434</v>
      </c>
      <c r="O815" s="3">
        <v>42.026685949494883</v>
      </c>
      <c r="P815" s="3">
        <f>VLOOKUP(Table2[[#This Row],[State]],State!A:G,7,FALSE)</f>
        <v>6</v>
      </c>
      <c r="Q815" s="3" t="str">
        <f>VLOOKUP(Table2[[#This Row],[State]],State!A:F,6,FALSE)</f>
        <v>Republican</v>
      </c>
    </row>
    <row r="816" spans="1:17" ht="17" thickTop="1" thickBot="1" x14ac:dyDescent="0.25">
      <c r="A816" s="8" t="s">
        <v>332</v>
      </c>
      <c r="B816" s="19">
        <v>19053</v>
      </c>
      <c r="C816" s="20" t="s">
        <v>760</v>
      </c>
      <c r="D816" s="13">
        <v>1507</v>
      </c>
      <c r="E816" s="13">
        <v>2072</v>
      </c>
      <c r="F816" s="6">
        <v>2024</v>
      </c>
      <c r="G816" s="18">
        <f>preds!$D816+preds!$E816</f>
        <v>3579</v>
      </c>
      <c r="H816" s="12">
        <f>ABS(preds!$D816-preds!$E816)</f>
        <v>565</v>
      </c>
      <c r="I816" s="24">
        <f>Table2[[#This Row],[margin]]/Table2[[#This Row],[dem_gop_total]]</f>
        <v>0.15786532550991897</v>
      </c>
      <c r="J816" s="24">
        <f>Table2[[#This Row],[dem_votes]]/Table2[[#This Row],[dem_gop_total]]</f>
        <v>0.42106733724504053</v>
      </c>
      <c r="K816" s="24">
        <f>Table2[[#This Row],[gop_votes]]/Table2[[#This Row],[dem_gop_total]]</f>
        <v>0.57893266275495947</v>
      </c>
      <c r="L816" s="3">
        <v>-93.821365999999998</v>
      </c>
      <c r="M816" s="3">
        <v>40.710009999999997</v>
      </c>
      <c r="N816" s="3">
        <v>-93.469612181818434</v>
      </c>
      <c r="O816" s="3">
        <v>42.026685949494883</v>
      </c>
      <c r="P816" s="3">
        <f>VLOOKUP(Table2[[#This Row],[State]],State!A:G,7,FALSE)</f>
        <v>6</v>
      </c>
      <c r="Q816" s="3" t="str">
        <f>VLOOKUP(Table2[[#This Row],[State]],State!A:F,6,FALSE)</f>
        <v>Republican</v>
      </c>
    </row>
    <row r="817" spans="1:17" ht="17" thickTop="1" thickBot="1" x14ac:dyDescent="0.25">
      <c r="A817" s="7" t="s">
        <v>332</v>
      </c>
      <c r="B817" s="21">
        <v>19055</v>
      </c>
      <c r="C817" s="22" t="s">
        <v>933</v>
      </c>
      <c r="D817" s="12">
        <v>3577</v>
      </c>
      <c r="E817" s="12">
        <v>5646</v>
      </c>
      <c r="F817" s="6">
        <v>2024</v>
      </c>
      <c r="G817" s="18">
        <f>preds!$D817+preds!$E817</f>
        <v>9223</v>
      </c>
      <c r="H817" s="12">
        <f>ABS(preds!$D817-preds!$E817)</f>
        <v>2069</v>
      </c>
      <c r="I817" s="24">
        <f>Table2[[#This Row],[margin]]/Table2[[#This Row],[dem_gop_total]]</f>
        <v>0.22433047815244497</v>
      </c>
      <c r="J817" s="24">
        <f>Table2[[#This Row],[dem_votes]]/Table2[[#This Row],[dem_gop_total]]</f>
        <v>0.3878347609237775</v>
      </c>
      <c r="K817" s="24">
        <f>Table2[[#This Row],[gop_votes]]/Table2[[#This Row],[dem_gop_total]]</f>
        <v>0.61216523907622244</v>
      </c>
      <c r="L817" s="3">
        <v>-91.383341999999999</v>
      </c>
      <c r="M817" s="3">
        <v>42.482433999999998</v>
      </c>
      <c r="N817" s="3">
        <v>-93.469612181818434</v>
      </c>
      <c r="O817" s="3">
        <v>42.026685949494883</v>
      </c>
      <c r="P817" s="3">
        <f>VLOOKUP(Table2[[#This Row],[State]],State!A:G,7,FALSE)</f>
        <v>6</v>
      </c>
      <c r="Q817" s="3" t="str">
        <f>VLOOKUP(Table2[[#This Row],[State]],State!A:F,6,FALSE)</f>
        <v>Republican</v>
      </c>
    </row>
    <row r="818" spans="1:17" ht="17" thickTop="1" thickBot="1" x14ac:dyDescent="0.25">
      <c r="A818" s="8" t="s">
        <v>332</v>
      </c>
      <c r="B818" s="19">
        <v>19057</v>
      </c>
      <c r="C818" s="20" t="s">
        <v>981</v>
      </c>
      <c r="D818" s="13">
        <v>11171</v>
      </c>
      <c r="E818" s="13">
        <v>8811</v>
      </c>
      <c r="F818" s="6">
        <v>2024</v>
      </c>
      <c r="G818" s="18">
        <f>preds!$D818+preds!$E818</f>
        <v>19982</v>
      </c>
      <c r="H818" s="12">
        <f>ABS(preds!$D818-preds!$E818)</f>
        <v>2360</v>
      </c>
      <c r="I818" s="24">
        <f>Table2[[#This Row],[margin]]/Table2[[#This Row],[dem_gop_total]]</f>
        <v>0.1181062956660995</v>
      </c>
      <c r="J818" s="24">
        <f>Table2[[#This Row],[dem_votes]]/Table2[[#This Row],[dem_gop_total]]</f>
        <v>0.55905314783304971</v>
      </c>
      <c r="K818" s="24">
        <f>Table2[[#This Row],[gop_votes]]/Table2[[#This Row],[dem_gop_total]]</f>
        <v>0.44094685216695023</v>
      </c>
      <c r="L818" s="3">
        <v>-91.141489000000007</v>
      </c>
      <c r="M818" s="3">
        <v>40.833525000000002</v>
      </c>
      <c r="N818" s="3">
        <v>-93.469612181818434</v>
      </c>
      <c r="O818" s="3">
        <v>42.026685949494883</v>
      </c>
      <c r="P818" s="3">
        <f>VLOOKUP(Table2[[#This Row],[State]],State!A:G,7,FALSE)</f>
        <v>6</v>
      </c>
      <c r="Q818" s="3" t="str">
        <f>VLOOKUP(Table2[[#This Row],[State]],State!A:F,6,FALSE)</f>
        <v>Republican</v>
      </c>
    </row>
    <row r="819" spans="1:17" ht="17" thickTop="1" thickBot="1" x14ac:dyDescent="0.25">
      <c r="A819" s="7" t="s">
        <v>332</v>
      </c>
      <c r="B819" s="21">
        <v>19059</v>
      </c>
      <c r="C819" s="22" t="s">
        <v>982</v>
      </c>
      <c r="D819" s="12">
        <v>3473</v>
      </c>
      <c r="E819" s="12">
        <v>7349</v>
      </c>
      <c r="F819" s="6">
        <v>2024</v>
      </c>
      <c r="G819" s="18">
        <f>preds!$D819+preds!$E819</f>
        <v>10822</v>
      </c>
      <c r="H819" s="12">
        <f>ABS(preds!$D819-preds!$E819)</f>
        <v>3876</v>
      </c>
      <c r="I819" s="24">
        <f>Table2[[#This Row],[margin]]/Table2[[#This Row],[dem_gop_total]]</f>
        <v>0.35815930511920163</v>
      </c>
      <c r="J819" s="24">
        <f>Table2[[#This Row],[dem_votes]]/Table2[[#This Row],[dem_gop_total]]</f>
        <v>0.32092034744039921</v>
      </c>
      <c r="K819" s="24">
        <f>Table2[[#This Row],[gop_votes]]/Table2[[#This Row],[dem_gop_total]]</f>
        <v>0.67907965255960079</v>
      </c>
      <c r="L819" s="3">
        <v>-95.133548000000005</v>
      </c>
      <c r="M819" s="3">
        <v>43.389623999999998</v>
      </c>
      <c r="N819" s="3">
        <v>-93.469612181818434</v>
      </c>
      <c r="O819" s="3">
        <v>42.026685949494883</v>
      </c>
      <c r="P819" s="3">
        <f>VLOOKUP(Table2[[#This Row],[State]],State!A:G,7,FALSE)</f>
        <v>6</v>
      </c>
      <c r="Q819" s="3" t="str">
        <f>VLOOKUP(Table2[[#This Row],[State]],State!A:F,6,FALSE)</f>
        <v>Republican</v>
      </c>
    </row>
    <row r="820" spans="1:17" ht="17" thickTop="1" thickBot="1" x14ac:dyDescent="0.25">
      <c r="A820" s="8" t="s">
        <v>332</v>
      </c>
      <c r="B820" s="19">
        <v>19061</v>
      </c>
      <c r="C820" s="20" t="s">
        <v>983</v>
      </c>
      <c r="D820" s="13">
        <v>24471</v>
      </c>
      <c r="E820" s="13">
        <v>26432</v>
      </c>
      <c r="F820" s="6">
        <v>2024</v>
      </c>
      <c r="G820" s="18">
        <f>preds!$D820+preds!$E820</f>
        <v>50903</v>
      </c>
      <c r="H820" s="12">
        <f>ABS(preds!$D820-preds!$E820)</f>
        <v>1961</v>
      </c>
      <c r="I820" s="24">
        <f>Table2[[#This Row],[margin]]/Table2[[#This Row],[dem_gop_total]]</f>
        <v>3.8524252008722469E-2</v>
      </c>
      <c r="J820" s="24">
        <f>Table2[[#This Row],[dem_votes]]/Table2[[#This Row],[dem_gop_total]]</f>
        <v>0.48073787399563878</v>
      </c>
      <c r="K820" s="24">
        <f>Table2[[#This Row],[gop_votes]]/Table2[[#This Row],[dem_gop_total]]</f>
        <v>0.51926212600436128</v>
      </c>
      <c r="L820" s="3">
        <v>-90.759915000000007</v>
      </c>
      <c r="M820" s="3">
        <v>42.493726000000002</v>
      </c>
      <c r="N820" s="3">
        <v>-93.469612181818434</v>
      </c>
      <c r="O820" s="3">
        <v>42.026685949494883</v>
      </c>
      <c r="P820" s="3">
        <f>VLOOKUP(Table2[[#This Row],[State]],State!A:G,7,FALSE)</f>
        <v>6</v>
      </c>
      <c r="Q820" s="3" t="str">
        <f>VLOOKUP(Table2[[#This Row],[State]],State!A:F,6,FALSE)</f>
        <v>Republican</v>
      </c>
    </row>
    <row r="821" spans="1:17" ht="17" thickTop="1" thickBot="1" x14ac:dyDescent="0.25">
      <c r="A821" s="7" t="s">
        <v>332</v>
      </c>
      <c r="B821" s="21">
        <v>19063</v>
      </c>
      <c r="C821" s="22" t="s">
        <v>984</v>
      </c>
      <c r="D821" s="12">
        <v>2188</v>
      </c>
      <c r="E821" s="12">
        <v>3026</v>
      </c>
      <c r="F821" s="6">
        <v>2024</v>
      </c>
      <c r="G821" s="18">
        <f>preds!$D821+preds!$E821</f>
        <v>5214</v>
      </c>
      <c r="H821" s="12">
        <f>ABS(preds!$D821-preds!$E821)</f>
        <v>838</v>
      </c>
      <c r="I821" s="24">
        <f>Table2[[#This Row],[margin]]/Table2[[#This Row],[dem_gop_total]]</f>
        <v>0.16072113540467972</v>
      </c>
      <c r="J821" s="24">
        <f>Table2[[#This Row],[dem_votes]]/Table2[[#This Row],[dem_gop_total]]</f>
        <v>0.41963943229766015</v>
      </c>
      <c r="K821" s="24">
        <f>Table2[[#This Row],[gop_votes]]/Table2[[#This Row],[dem_gop_total]]</f>
        <v>0.5803605677023399</v>
      </c>
      <c r="L821" s="3">
        <v>-94.754990000000006</v>
      </c>
      <c r="M821" s="3">
        <v>43.394424999999998</v>
      </c>
      <c r="N821" s="3">
        <v>-93.469612181818434</v>
      </c>
      <c r="O821" s="3">
        <v>42.026685949494883</v>
      </c>
      <c r="P821" s="3">
        <f>VLOOKUP(Table2[[#This Row],[State]],State!A:G,7,FALSE)</f>
        <v>6</v>
      </c>
      <c r="Q821" s="3" t="str">
        <f>VLOOKUP(Table2[[#This Row],[State]],State!A:F,6,FALSE)</f>
        <v>Republican</v>
      </c>
    </row>
    <row r="822" spans="1:17" ht="17" thickTop="1" thickBot="1" x14ac:dyDescent="0.25">
      <c r="A822" s="8" t="s">
        <v>332</v>
      </c>
      <c r="B822" s="19">
        <v>19065</v>
      </c>
      <c r="C822" s="20" t="s">
        <v>418</v>
      </c>
      <c r="D822" s="13">
        <v>5381</v>
      </c>
      <c r="E822" s="13">
        <v>6068</v>
      </c>
      <c r="F822" s="6">
        <v>2024</v>
      </c>
      <c r="G822" s="18">
        <f>preds!$D822+preds!$E822</f>
        <v>11449</v>
      </c>
      <c r="H822" s="12">
        <f>ABS(preds!$D822-preds!$E822)</f>
        <v>687</v>
      </c>
      <c r="I822" s="24">
        <f>Table2[[#This Row],[margin]]/Table2[[#This Row],[dem_gop_total]]</f>
        <v>6.0005240632369637E-2</v>
      </c>
      <c r="J822" s="24">
        <f>Table2[[#This Row],[dem_votes]]/Table2[[#This Row],[dem_gop_total]]</f>
        <v>0.46999737968381516</v>
      </c>
      <c r="K822" s="24">
        <f>Table2[[#This Row],[gop_votes]]/Table2[[#This Row],[dem_gop_total]]</f>
        <v>0.53000262031618484</v>
      </c>
      <c r="L822" s="3">
        <v>-91.855374999999995</v>
      </c>
      <c r="M822" s="3">
        <v>42.820384999999902</v>
      </c>
      <c r="N822" s="3">
        <v>-93.469612181818434</v>
      </c>
      <c r="O822" s="3">
        <v>42.026685949494883</v>
      </c>
      <c r="P822" s="3">
        <f>VLOOKUP(Table2[[#This Row],[State]],State!A:G,7,FALSE)</f>
        <v>6</v>
      </c>
      <c r="Q822" s="3" t="str">
        <f>VLOOKUP(Table2[[#This Row],[State]],State!A:F,6,FALSE)</f>
        <v>Republican</v>
      </c>
    </row>
    <row r="823" spans="1:17" ht="17" thickTop="1" thickBot="1" x14ac:dyDescent="0.25">
      <c r="A823" s="7" t="s">
        <v>332</v>
      </c>
      <c r="B823" s="21">
        <v>19067</v>
      </c>
      <c r="C823" s="22" t="s">
        <v>770</v>
      </c>
      <c r="D823" s="12">
        <v>4361</v>
      </c>
      <c r="E823" s="12">
        <v>4550</v>
      </c>
      <c r="F823" s="6">
        <v>2024</v>
      </c>
      <c r="G823" s="18">
        <f>preds!$D823+preds!$E823</f>
        <v>8911</v>
      </c>
      <c r="H823" s="12">
        <f>ABS(preds!$D823-preds!$E823)</f>
        <v>189</v>
      </c>
      <c r="I823" s="24">
        <f>Table2[[#This Row],[margin]]/Table2[[#This Row],[dem_gop_total]]</f>
        <v>2.1209740769835034E-2</v>
      </c>
      <c r="J823" s="24">
        <f>Table2[[#This Row],[dem_votes]]/Table2[[#This Row],[dem_gop_total]]</f>
        <v>0.48939512961508247</v>
      </c>
      <c r="K823" s="24">
        <f>Table2[[#This Row],[gop_votes]]/Table2[[#This Row],[dem_gop_total]]</f>
        <v>0.51060487038491753</v>
      </c>
      <c r="L823" s="3">
        <v>-92.752330000000001</v>
      </c>
      <c r="M823" s="3">
        <v>43.074624999999997</v>
      </c>
      <c r="N823" s="3">
        <v>-93.469612181818434</v>
      </c>
      <c r="O823" s="3">
        <v>42.026685949494883</v>
      </c>
      <c r="P823" s="3">
        <f>VLOOKUP(Table2[[#This Row],[State]],State!A:G,7,FALSE)</f>
        <v>6</v>
      </c>
      <c r="Q823" s="3" t="str">
        <f>VLOOKUP(Table2[[#This Row],[State]],State!A:F,6,FALSE)</f>
        <v>Republican</v>
      </c>
    </row>
    <row r="824" spans="1:17" ht="17" thickTop="1" thickBot="1" x14ac:dyDescent="0.25">
      <c r="A824" s="8" t="s">
        <v>332</v>
      </c>
      <c r="B824" s="19">
        <v>19069</v>
      </c>
      <c r="C824" s="20" t="s">
        <v>419</v>
      </c>
      <c r="D824" s="13">
        <v>2317</v>
      </c>
      <c r="E824" s="13">
        <v>3003</v>
      </c>
      <c r="F824" s="6">
        <v>2024</v>
      </c>
      <c r="G824" s="18">
        <f>preds!$D824+preds!$E824</f>
        <v>5320</v>
      </c>
      <c r="H824" s="12">
        <f>ABS(preds!$D824-preds!$E824)</f>
        <v>686</v>
      </c>
      <c r="I824" s="24">
        <f>Table2[[#This Row],[margin]]/Table2[[#This Row],[dem_gop_total]]</f>
        <v>0.12894736842105264</v>
      </c>
      <c r="J824" s="24">
        <f>Table2[[#This Row],[dem_votes]]/Table2[[#This Row],[dem_gop_total]]</f>
        <v>0.43552631578947371</v>
      </c>
      <c r="K824" s="24">
        <f>Table2[[#This Row],[gop_votes]]/Table2[[#This Row],[dem_gop_total]]</f>
        <v>0.56447368421052635</v>
      </c>
      <c r="L824" s="3">
        <v>-93.240318000000002</v>
      </c>
      <c r="M824" s="3">
        <v>42.755201999999997</v>
      </c>
      <c r="N824" s="3">
        <v>-93.469612181818434</v>
      </c>
      <c r="O824" s="3">
        <v>42.026685949494883</v>
      </c>
      <c r="P824" s="3">
        <f>VLOOKUP(Table2[[#This Row],[State]],State!A:G,7,FALSE)</f>
        <v>6</v>
      </c>
      <c r="Q824" s="3" t="str">
        <f>VLOOKUP(Table2[[#This Row],[State]],State!A:F,6,FALSE)</f>
        <v>Republican</v>
      </c>
    </row>
    <row r="825" spans="1:17" ht="17" thickTop="1" thickBot="1" x14ac:dyDescent="0.25">
      <c r="A825" s="7" t="s">
        <v>332</v>
      </c>
      <c r="B825" s="21">
        <v>19071</v>
      </c>
      <c r="C825" s="22" t="s">
        <v>636</v>
      </c>
      <c r="D825" s="12">
        <v>1444</v>
      </c>
      <c r="E825" s="12">
        <v>2606</v>
      </c>
      <c r="F825" s="6">
        <v>2024</v>
      </c>
      <c r="G825" s="18">
        <f>preds!$D825+preds!$E825</f>
        <v>4050</v>
      </c>
      <c r="H825" s="12">
        <f>ABS(preds!$D825-preds!$E825)</f>
        <v>1162</v>
      </c>
      <c r="I825" s="24">
        <f>Table2[[#This Row],[margin]]/Table2[[#This Row],[dem_gop_total]]</f>
        <v>0.2869135802469136</v>
      </c>
      <c r="J825" s="24">
        <f>Table2[[#This Row],[dem_votes]]/Table2[[#This Row],[dem_gop_total]]</f>
        <v>0.3565432098765432</v>
      </c>
      <c r="K825" s="24">
        <f>Table2[[#This Row],[gop_votes]]/Table2[[#This Row],[dem_gop_total]]</f>
        <v>0.6434567901234568</v>
      </c>
      <c r="L825" s="3">
        <v>-95.623322000000002</v>
      </c>
      <c r="M825" s="3">
        <v>40.747942000000002</v>
      </c>
      <c r="N825" s="3">
        <v>-93.469612181818434</v>
      </c>
      <c r="O825" s="3">
        <v>42.026685949494883</v>
      </c>
      <c r="P825" s="3">
        <f>VLOOKUP(Table2[[#This Row],[State]],State!A:G,7,FALSE)</f>
        <v>6</v>
      </c>
      <c r="Q825" s="3" t="str">
        <f>VLOOKUP(Table2[[#This Row],[State]],State!A:F,6,FALSE)</f>
        <v>Republican</v>
      </c>
    </row>
    <row r="826" spans="1:17" ht="17" thickTop="1" thickBot="1" x14ac:dyDescent="0.25">
      <c r="A826" s="8" t="s">
        <v>332</v>
      </c>
      <c r="B826" s="19">
        <v>19073</v>
      </c>
      <c r="C826" s="20" t="s">
        <v>421</v>
      </c>
      <c r="D826" s="13">
        <v>2563</v>
      </c>
      <c r="E826" s="13">
        <v>2690</v>
      </c>
      <c r="F826" s="6">
        <v>2024</v>
      </c>
      <c r="G826" s="18">
        <f>preds!$D826+preds!$E826</f>
        <v>5253</v>
      </c>
      <c r="H826" s="12">
        <f>ABS(preds!$D826-preds!$E826)</f>
        <v>127</v>
      </c>
      <c r="I826" s="24">
        <f>Table2[[#This Row],[margin]]/Table2[[#This Row],[dem_gop_total]]</f>
        <v>2.4176660955644393E-2</v>
      </c>
      <c r="J826" s="24">
        <f>Table2[[#This Row],[dem_votes]]/Table2[[#This Row],[dem_gop_total]]</f>
        <v>0.48791166952217779</v>
      </c>
      <c r="K826" s="24">
        <f>Table2[[#This Row],[gop_votes]]/Table2[[#This Row],[dem_gop_total]]</f>
        <v>0.51208833047782221</v>
      </c>
      <c r="L826" s="3">
        <v>-94.375962000000001</v>
      </c>
      <c r="M826" s="3">
        <v>42.029792</v>
      </c>
      <c r="N826" s="3">
        <v>-93.469612181818434</v>
      </c>
      <c r="O826" s="3">
        <v>42.026685949494883</v>
      </c>
      <c r="P826" s="3">
        <f>VLOOKUP(Table2[[#This Row],[State]],State!A:G,7,FALSE)</f>
        <v>6</v>
      </c>
      <c r="Q826" s="3" t="str">
        <f>VLOOKUP(Table2[[#This Row],[State]],State!A:F,6,FALSE)</f>
        <v>Republican</v>
      </c>
    </row>
    <row r="827" spans="1:17" ht="17" thickTop="1" thickBot="1" x14ac:dyDescent="0.25">
      <c r="A827" s="7" t="s">
        <v>332</v>
      </c>
      <c r="B827" s="21">
        <v>19075</v>
      </c>
      <c r="C827" s="22" t="s">
        <v>890</v>
      </c>
      <c r="D827" s="12">
        <v>2149</v>
      </c>
      <c r="E827" s="12">
        <v>4347</v>
      </c>
      <c r="F827" s="6">
        <v>2024</v>
      </c>
      <c r="G827" s="18">
        <f>preds!$D827+preds!$E827</f>
        <v>6496</v>
      </c>
      <c r="H827" s="12">
        <f>ABS(preds!$D827-preds!$E827)</f>
        <v>2198</v>
      </c>
      <c r="I827" s="24">
        <f>Table2[[#This Row],[margin]]/Table2[[#This Row],[dem_gop_total]]</f>
        <v>0.33836206896551724</v>
      </c>
      <c r="J827" s="24">
        <f>Table2[[#This Row],[dem_votes]]/Table2[[#This Row],[dem_gop_total]]</f>
        <v>0.33081896551724138</v>
      </c>
      <c r="K827" s="24">
        <f>Table2[[#This Row],[gop_votes]]/Table2[[#This Row],[dem_gop_total]]</f>
        <v>0.66918103448275867</v>
      </c>
      <c r="L827" s="3">
        <v>-92.748283999999998</v>
      </c>
      <c r="M827" s="3">
        <v>42.380262000000002</v>
      </c>
      <c r="N827" s="3">
        <v>-93.469612181818434</v>
      </c>
      <c r="O827" s="3">
        <v>42.026685949494883</v>
      </c>
      <c r="P827" s="3">
        <f>VLOOKUP(Table2[[#This Row],[State]],State!A:G,7,FALSE)</f>
        <v>6</v>
      </c>
      <c r="Q827" s="3" t="str">
        <f>VLOOKUP(Table2[[#This Row],[State]],State!A:F,6,FALSE)</f>
        <v>Republican</v>
      </c>
    </row>
    <row r="828" spans="1:17" ht="17" thickTop="1" thickBot="1" x14ac:dyDescent="0.25">
      <c r="A828" s="8" t="s">
        <v>332</v>
      </c>
      <c r="B828" s="19">
        <v>19077</v>
      </c>
      <c r="C828" s="20" t="s">
        <v>985</v>
      </c>
      <c r="D828" s="13">
        <v>2667</v>
      </c>
      <c r="E828" s="13">
        <v>3741</v>
      </c>
      <c r="F828" s="6">
        <v>2024</v>
      </c>
      <c r="G828" s="18">
        <f>preds!$D828+preds!$E828</f>
        <v>6408</v>
      </c>
      <c r="H828" s="12">
        <f>ABS(preds!$D828-preds!$E828)</f>
        <v>1074</v>
      </c>
      <c r="I828" s="24">
        <f>Table2[[#This Row],[margin]]/Table2[[#This Row],[dem_gop_total]]</f>
        <v>0.16760299625468164</v>
      </c>
      <c r="J828" s="24">
        <f>Table2[[#This Row],[dem_votes]]/Table2[[#This Row],[dem_gop_total]]</f>
        <v>0.41619850187265917</v>
      </c>
      <c r="K828" s="24">
        <f>Table2[[#This Row],[gop_votes]]/Table2[[#This Row],[dem_gop_total]]</f>
        <v>0.58380149812734083</v>
      </c>
      <c r="L828" s="3">
        <v>-94.431251000000003</v>
      </c>
      <c r="M828" s="3">
        <v>41.669446000000001</v>
      </c>
      <c r="N828" s="3">
        <v>-93.469612181818434</v>
      </c>
      <c r="O828" s="3">
        <v>42.026685949494883</v>
      </c>
      <c r="P828" s="3">
        <f>VLOOKUP(Table2[[#This Row],[State]],State!A:G,7,FALSE)</f>
        <v>6</v>
      </c>
      <c r="Q828" s="3" t="str">
        <f>VLOOKUP(Table2[[#This Row],[State]],State!A:F,6,FALSE)</f>
        <v>Republican</v>
      </c>
    </row>
    <row r="829" spans="1:17" ht="17" thickTop="1" thickBot="1" x14ac:dyDescent="0.25">
      <c r="A829" s="7" t="s">
        <v>332</v>
      </c>
      <c r="B829" s="21">
        <v>19079</v>
      </c>
      <c r="C829" s="22" t="s">
        <v>697</v>
      </c>
      <c r="D829" s="12">
        <v>3717</v>
      </c>
      <c r="E829" s="12">
        <v>4411</v>
      </c>
      <c r="F829" s="6">
        <v>2024</v>
      </c>
      <c r="G829" s="18">
        <f>preds!$D829+preds!$E829</f>
        <v>8128</v>
      </c>
      <c r="H829" s="12">
        <f>ABS(preds!$D829-preds!$E829)</f>
        <v>694</v>
      </c>
      <c r="I829" s="24">
        <f>Table2[[#This Row],[margin]]/Table2[[#This Row],[dem_gop_total]]</f>
        <v>8.5383858267716536E-2</v>
      </c>
      <c r="J829" s="24">
        <f>Table2[[#This Row],[dem_votes]]/Table2[[#This Row],[dem_gop_total]]</f>
        <v>0.45730807086614172</v>
      </c>
      <c r="K829" s="24">
        <f>Table2[[#This Row],[gop_votes]]/Table2[[#This Row],[dem_gop_total]]</f>
        <v>0.54269192913385822</v>
      </c>
      <c r="L829" s="3">
        <v>-93.766984999999906</v>
      </c>
      <c r="M829" s="3">
        <v>42.407552000000003</v>
      </c>
      <c r="N829" s="3">
        <v>-93.469612181818434</v>
      </c>
      <c r="O829" s="3">
        <v>42.026685949494883</v>
      </c>
      <c r="P829" s="3">
        <f>VLOOKUP(Table2[[#This Row],[State]],State!A:G,7,FALSE)</f>
        <v>6</v>
      </c>
      <c r="Q829" s="3" t="str">
        <f>VLOOKUP(Table2[[#This Row],[State]],State!A:F,6,FALSE)</f>
        <v>Republican</v>
      </c>
    </row>
    <row r="830" spans="1:17" ht="17" thickTop="1" thickBot="1" x14ac:dyDescent="0.25">
      <c r="A830" s="8" t="s">
        <v>332</v>
      </c>
      <c r="B830" s="19">
        <v>19081</v>
      </c>
      <c r="C830" s="20" t="s">
        <v>780</v>
      </c>
      <c r="D830" s="13">
        <v>2486</v>
      </c>
      <c r="E830" s="13">
        <v>3676</v>
      </c>
      <c r="F830" s="6">
        <v>2024</v>
      </c>
      <c r="G830" s="18">
        <f>preds!$D830+preds!$E830</f>
        <v>6162</v>
      </c>
      <c r="H830" s="12">
        <f>ABS(preds!$D830-preds!$E830)</f>
        <v>1190</v>
      </c>
      <c r="I830" s="24">
        <f>Table2[[#This Row],[margin]]/Table2[[#This Row],[dem_gop_total]]</f>
        <v>0.19311911716975008</v>
      </c>
      <c r="J830" s="24">
        <f>Table2[[#This Row],[dem_votes]]/Table2[[#This Row],[dem_gop_total]]</f>
        <v>0.40344044141512497</v>
      </c>
      <c r="K830" s="24">
        <f>Table2[[#This Row],[gop_votes]]/Table2[[#This Row],[dem_gop_total]]</f>
        <v>0.59655955858487508</v>
      </c>
      <c r="L830" s="3">
        <v>-93.705072000000001</v>
      </c>
      <c r="M830" s="3">
        <v>43.092013000000001</v>
      </c>
      <c r="N830" s="3">
        <v>-93.469612181818434</v>
      </c>
      <c r="O830" s="3">
        <v>42.026685949494883</v>
      </c>
      <c r="P830" s="3">
        <f>VLOOKUP(Table2[[#This Row],[State]],State!A:G,7,FALSE)</f>
        <v>6</v>
      </c>
      <c r="Q830" s="3" t="str">
        <f>VLOOKUP(Table2[[#This Row],[State]],State!A:F,6,FALSE)</f>
        <v>Republican</v>
      </c>
    </row>
    <row r="831" spans="1:17" ht="17" thickTop="1" thickBot="1" x14ac:dyDescent="0.25">
      <c r="A831" s="7" t="s">
        <v>332</v>
      </c>
      <c r="B831" s="21">
        <v>19083</v>
      </c>
      <c r="C831" s="22" t="s">
        <v>891</v>
      </c>
      <c r="D831" s="12">
        <v>3964</v>
      </c>
      <c r="E831" s="12">
        <v>5187</v>
      </c>
      <c r="F831" s="6">
        <v>2024</v>
      </c>
      <c r="G831" s="18">
        <f>preds!$D831+preds!$E831</f>
        <v>9151</v>
      </c>
      <c r="H831" s="12">
        <f>ABS(preds!$D831-preds!$E831)</f>
        <v>1223</v>
      </c>
      <c r="I831" s="24">
        <f>Table2[[#This Row],[margin]]/Table2[[#This Row],[dem_gop_total]]</f>
        <v>0.1336465960004371</v>
      </c>
      <c r="J831" s="24">
        <f>Table2[[#This Row],[dem_votes]]/Table2[[#This Row],[dem_gop_total]]</f>
        <v>0.43317670199978142</v>
      </c>
      <c r="K831" s="24">
        <f>Table2[[#This Row],[gop_votes]]/Table2[[#This Row],[dem_gop_total]]</f>
        <v>0.56682329800021858</v>
      </c>
      <c r="L831" s="3">
        <v>-93.215799000000004</v>
      </c>
      <c r="M831" s="3">
        <v>42.436774999999997</v>
      </c>
      <c r="N831" s="3">
        <v>-93.469612181818434</v>
      </c>
      <c r="O831" s="3">
        <v>42.026685949494883</v>
      </c>
      <c r="P831" s="3">
        <f>VLOOKUP(Table2[[#This Row],[State]],State!A:G,7,FALSE)</f>
        <v>6</v>
      </c>
      <c r="Q831" s="3" t="str">
        <f>VLOOKUP(Table2[[#This Row],[State]],State!A:F,6,FALSE)</f>
        <v>Republican</v>
      </c>
    </row>
    <row r="832" spans="1:17" ht="17" thickTop="1" thickBot="1" x14ac:dyDescent="0.25">
      <c r="A832" s="8" t="s">
        <v>332</v>
      </c>
      <c r="B832" s="19">
        <v>19085</v>
      </c>
      <c r="C832" s="20" t="s">
        <v>938</v>
      </c>
      <c r="D832" s="13">
        <v>2982</v>
      </c>
      <c r="E832" s="13">
        <v>4720</v>
      </c>
      <c r="F832" s="6">
        <v>2024</v>
      </c>
      <c r="G832" s="18">
        <f>preds!$D832+preds!$E832</f>
        <v>7702</v>
      </c>
      <c r="H832" s="12">
        <f>ABS(preds!$D832-preds!$E832)</f>
        <v>1738</v>
      </c>
      <c r="I832" s="24">
        <f>Table2[[#This Row],[margin]]/Table2[[#This Row],[dem_gop_total]]</f>
        <v>0.22565567385094781</v>
      </c>
      <c r="J832" s="24">
        <f>Table2[[#This Row],[dem_votes]]/Table2[[#This Row],[dem_gop_total]]</f>
        <v>0.38717216307452612</v>
      </c>
      <c r="K832" s="24">
        <f>Table2[[#This Row],[gop_votes]]/Table2[[#This Row],[dem_gop_total]]</f>
        <v>0.61282783692547393</v>
      </c>
      <c r="L832" s="3">
        <v>-95.807432999999904</v>
      </c>
      <c r="M832" s="3">
        <v>41.662391</v>
      </c>
      <c r="N832" s="3">
        <v>-93.469612181818434</v>
      </c>
      <c r="O832" s="3">
        <v>42.026685949494883</v>
      </c>
      <c r="P832" s="3">
        <f>VLOOKUP(Table2[[#This Row],[State]],State!A:G,7,FALSE)</f>
        <v>6</v>
      </c>
      <c r="Q832" s="3" t="str">
        <f>VLOOKUP(Table2[[#This Row],[State]],State!A:F,6,FALSE)</f>
        <v>Republican</v>
      </c>
    </row>
    <row r="833" spans="1:17" ht="17" thickTop="1" thickBot="1" x14ac:dyDescent="0.25">
      <c r="A833" s="7" t="s">
        <v>332</v>
      </c>
      <c r="B833" s="21">
        <v>19087</v>
      </c>
      <c r="C833" s="22" t="s">
        <v>423</v>
      </c>
      <c r="D833" s="12">
        <v>3675</v>
      </c>
      <c r="E833" s="12">
        <v>5850</v>
      </c>
      <c r="F833" s="6">
        <v>2024</v>
      </c>
      <c r="G833" s="18">
        <f>preds!$D833+preds!$E833</f>
        <v>9525</v>
      </c>
      <c r="H833" s="12">
        <f>ABS(preds!$D833-preds!$E833)</f>
        <v>2175</v>
      </c>
      <c r="I833" s="24">
        <f>Table2[[#This Row],[margin]]/Table2[[#This Row],[dem_gop_total]]</f>
        <v>0.2283464566929134</v>
      </c>
      <c r="J833" s="24">
        <f>Table2[[#This Row],[dem_votes]]/Table2[[#This Row],[dem_gop_total]]</f>
        <v>0.38582677165354329</v>
      </c>
      <c r="K833" s="24">
        <f>Table2[[#This Row],[gop_votes]]/Table2[[#This Row],[dem_gop_total]]</f>
        <v>0.61417322834645671</v>
      </c>
      <c r="L833" s="3">
        <v>-91.537058000000002</v>
      </c>
      <c r="M833" s="3">
        <v>40.981343000000003</v>
      </c>
      <c r="N833" s="3">
        <v>-93.469612181818434</v>
      </c>
      <c r="O833" s="3">
        <v>42.026685949494883</v>
      </c>
      <c r="P833" s="3">
        <f>VLOOKUP(Table2[[#This Row],[State]],State!A:G,7,FALSE)</f>
        <v>6</v>
      </c>
      <c r="Q833" s="3" t="str">
        <f>VLOOKUP(Table2[[#This Row],[State]],State!A:F,6,FALSE)</f>
        <v>Republican</v>
      </c>
    </row>
    <row r="834" spans="1:17" ht="17" thickTop="1" thickBot="1" x14ac:dyDescent="0.25">
      <c r="A834" s="8" t="s">
        <v>332</v>
      </c>
      <c r="B834" s="19">
        <v>19089</v>
      </c>
      <c r="C834" s="20" t="s">
        <v>525</v>
      </c>
      <c r="D834" s="13">
        <v>2602</v>
      </c>
      <c r="E834" s="13">
        <v>2814</v>
      </c>
      <c r="F834" s="6">
        <v>2024</v>
      </c>
      <c r="G834" s="18">
        <f>preds!$D834+preds!$E834</f>
        <v>5416</v>
      </c>
      <c r="H834" s="12">
        <f>ABS(preds!$D834-preds!$E834)</f>
        <v>212</v>
      </c>
      <c r="I834" s="24">
        <f>Table2[[#This Row],[margin]]/Table2[[#This Row],[dem_gop_total]]</f>
        <v>3.9143279172821267E-2</v>
      </c>
      <c r="J834" s="24">
        <f>Table2[[#This Row],[dem_votes]]/Table2[[#This Row],[dem_gop_total]]</f>
        <v>0.48042836041358938</v>
      </c>
      <c r="K834" s="24">
        <f>Table2[[#This Row],[gop_votes]]/Table2[[#This Row],[dem_gop_total]]</f>
        <v>0.51957163958641062</v>
      </c>
      <c r="L834" s="3">
        <v>-92.231026999999997</v>
      </c>
      <c r="M834" s="3">
        <v>43.361615999999998</v>
      </c>
      <c r="N834" s="3">
        <v>-93.469612181818434</v>
      </c>
      <c r="O834" s="3">
        <v>42.026685949494883</v>
      </c>
      <c r="P834" s="3">
        <f>VLOOKUP(Table2[[#This Row],[State]],State!A:G,7,FALSE)</f>
        <v>6</v>
      </c>
      <c r="Q834" s="3" t="str">
        <f>VLOOKUP(Table2[[#This Row],[State]],State!A:F,6,FALSE)</f>
        <v>Republican</v>
      </c>
    </row>
    <row r="835" spans="1:17" ht="17" thickTop="1" thickBot="1" x14ac:dyDescent="0.25">
      <c r="A835" s="7" t="s">
        <v>332</v>
      </c>
      <c r="B835" s="21">
        <v>19091</v>
      </c>
      <c r="C835" s="22" t="s">
        <v>569</v>
      </c>
      <c r="D835" s="12">
        <v>2289</v>
      </c>
      <c r="E835" s="12">
        <v>3408</v>
      </c>
      <c r="F835" s="6">
        <v>2024</v>
      </c>
      <c r="G835" s="18">
        <f>preds!$D835+preds!$E835</f>
        <v>5697</v>
      </c>
      <c r="H835" s="12">
        <f>ABS(preds!$D835-preds!$E835)</f>
        <v>1119</v>
      </c>
      <c r="I835" s="24">
        <f>Table2[[#This Row],[margin]]/Table2[[#This Row],[dem_gop_total]]</f>
        <v>0.19641916798314901</v>
      </c>
      <c r="J835" s="24">
        <f>Table2[[#This Row],[dem_votes]]/Table2[[#This Row],[dem_gop_total]]</f>
        <v>0.40179041600842547</v>
      </c>
      <c r="K835" s="24">
        <f>Table2[[#This Row],[gop_votes]]/Table2[[#This Row],[dem_gop_total]]</f>
        <v>0.59820958399157453</v>
      </c>
      <c r="L835" s="3">
        <v>-94.215551000000005</v>
      </c>
      <c r="M835" s="3">
        <v>42.746789999999997</v>
      </c>
      <c r="N835" s="3">
        <v>-93.469612181818434</v>
      </c>
      <c r="O835" s="3">
        <v>42.026685949494883</v>
      </c>
      <c r="P835" s="3">
        <f>VLOOKUP(Table2[[#This Row],[State]],State!A:G,7,FALSE)</f>
        <v>6</v>
      </c>
      <c r="Q835" s="3" t="str">
        <f>VLOOKUP(Table2[[#This Row],[State]],State!A:F,6,FALSE)</f>
        <v>Republican</v>
      </c>
    </row>
    <row r="836" spans="1:17" ht="17" thickTop="1" thickBot="1" x14ac:dyDescent="0.25">
      <c r="A836" s="8" t="s">
        <v>332</v>
      </c>
      <c r="B836" s="19">
        <v>19093</v>
      </c>
      <c r="C836" s="20" t="s">
        <v>986</v>
      </c>
      <c r="D836" s="13">
        <v>1534</v>
      </c>
      <c r="E836" s="13">
        <v>2614</v>
      </c>
      <c r="F836" s="6">
        <v>2024</v>
      </c>
      <c r="G836" s="18">
        <f>preds!$D836+preds!$E836</f>
        <v>4148</v>
      </c>
      <c r="H836" s="12">
        <f>ABS(preds!$D836-preds!$E836)</f>
        <v>1080</v>
      </c>
      <c r="I836" s="24">
        <f>Table2[[#This Row],[margin]]/Table2[[#This Row],[dem_gop_total]]</f>
        <v>0.26036644165863065</v>
      </c>
      <c r="J836" s="24">
        <f>Table2[[#This Row],[dem_votes]]/Table2[[#This Row],[dem_gop_total]]</f>
        <v>0.36981677917068467</v>
      </c>
      <c r="K836" s="24">
        <f>Table2[[#This Row],[gop_votes]]/Table2[[#This Row],[dem_gop_total]]</f>
        <v>0.63018322082931533</v>
      </c>
      <c r="L836" s="3">
        <v>-95.504380999999995</v>
      </c>
      <c r="M836" s="3">
        <v>42.391342999999999</v>
      </c>
      <c r="N836" s="3">
        <v>-93.469612181818434</v>
      </c>
      <c r="O836" s="3">
        <v>42.026685949494883</v>
      </c>
      <c r="P836" s="3">
        <f>VLOOKUP(Table2[[#This Row],[State]],State!A:G,7,FALSE)</f>
        <v>6</v>
      </c>
      <c r="Q836" s="3" t="str">
        <f>VLOOKUP(Table2[[#This Row],[State]],State!A:F,6,FALSE)</f>
        <v>Republican</v>
      </c>
    </row>
    <row r="837" spans="1:17" ht="17" thickTop="1" thickBot="1" x14ac:dyDescent="0.25">
      <c r="A837" s="7" t="s">
        <v>332</v>
      </c>
      <c r="B837" s="21">
        <v>19095</v>
      </c>
      <c r="C837" s="22" t="s">
        <v>987</v>
      </c>
      <c r="D837" s="12">
        <v>3333</v>
      </c>
      <c r="E837" s="12">
        <v>5195</v>
      </c>
      <c r="F837" s="6">
        <v>2024</v>
      </c>
      <c r="G837" s="18">
        <f>preds!$D837+preds!$E837</f>
        <v>8528</v>
      </c>
      <c r="H837" s="12">
        <f>ABS(preds!$D837-preds!$E837)</f>
        <v>1862</v>
      </c>
      <c r="I837" s="24">
        <f>Table2[[#This Row],[margin]]/Table2[[#This Row],[dem_gop_total]]</f>
        <v>0.21833958724202626</v>
      </c>
      <c r="J837" s="24">
        <f>Table2[[#This Row],[dem_votes]]/Table2[[#This Row],[dem_gop_total]]</f>
        <v>0.39083020637898686</v>
      </c>
      <c r="K837" s="24">
        <f>Table2[[#This Row],[gop_votes]]/Table2[[#This Row],[dem_gop_total]]</f>
        <v>0.60916979362101309</v>
      </c>
      <c r="L837" s="3">
        <v>-92.039923000000002</v>
      </c>
      <c r="M837" s="3">
        <v>41.702615000000002</v>
      </c>
      <c r="N837" s="3">
        <v>-93.469612181818434</v>
      </c>
      <c r="O837" s="3">
        <v>42.026685949494883</v>
      </c>
      <c r="P837" s="3">
        <f>VLOOKUP(Table2[[#This Row],[State]],State!A:G,7,FALSE)</f>
        <v>6</v>
      </c>
      <c r="Q837" s="3" t="str">
        <f>VLOOKUP(Table2[[#This Row],[State]],State!A:F,6,FALSE)</f>
        <v>Republican</v>
      </c>
    </row>
    <row r="838" spans="1:17" ht="17" thickTop="1" thickBot="1" x14ac:dyDescent="0.25">
      <c r="A838" s="8" t="s">
        <v>332</v>
      </c>
      <c r="B838" s="19">
        <v>19097</v>
      </c>
      <c r="C838" s="20" t="s">
        <v>425</v>
      </c>
      <c r="D838" s="13">
        <v>5002</v>
      </c>
      <c r="E838" s="13">
        <v>5968</v>
      </c>
      <c r="F838" s="6">
        <v>2024</v>
      </c>
      <c r="G838" s="18">
        <f>preds!$D838+preds!$E838</f>
        <v>10970</v>
      </c>
      <c r="H838" s="12">
        <f>ABS(preds!$D838-preds!$E838)</f>
        <v>966</v>
      </c>
      <c r="I838" s="24">
        <f>Table2[[#This Row],[margin]]/Table2[[#This Row],[dem_gop_total]]</f>
        <v>8.8058340929808562E-2</v>
      </c>
      <c r="J838" s="24">
        <f>Table2[[#This Row],[dem_votes]]/Table2[[#This Row],[dem_gop_total]]</f>
        <v>0.45597082953509571</v>
      </c>
      <c r="K838" s="24">
        <f>Table2[[#This Row],[gop_votes]]/Table2[[#This Row],[dem_gop_total]]</f>
        <v>0.54402917046490429</v>
      </c>
      <c r="L838" s="3">
        <v>-90.566781999999904</v>
      </c>
      <c r="M838" s="3">
        <v>42.139282999999999</v>
      </c>
      <c r="N838" s="3">
        <v>-93.469612181818434</v>
      </c>
      <c r="O838" s="3">
        <v>42.026685949494883</v>
      </c>
      <c r="P838" s="3">
        <f>VLOOKUP(Table2[[#This Row],[State]],State!A:G,7,FALSE)</f>
        <v>6</v>
      </c>
      <c r="Q838" s="3" t="str">
        <f>VLOOKUP(Table2[[#This Row],[State]],State!A:F,6,FALSE)</f>
        <v>Republican</v>
      </c>
    </row>
    <row r="839" spans="1:17" ht="17" thickTop="1" thickBot="1" x14ac:dyDescent="0.25">
      <c r="A839" s="7" t="s">
        <v>332</v>
      </c>
      <c r="B839" s="21">
        <v>19099</v>
      </c>
      <c r="C839" s="22" t="s">
        <v>786</v>
      </c>
      <c r="D839" s="12">
        <v>8379</v>
      </c>
      <c r="E839" s="12">
        <v>9835</v>
      </c>
      <c r="F839" s="6">
        <v>2024</v>
      </c>
      <c r="G839" s="18">
        <f>preds!$D839+preds!$E839</f>
        <v>18214</v>
      </c>
      <c r="H839" s="12">
        <f>ABS(preds!$D839-preds!$E839)</f>
        <v>1456</v>
      </c>
      <c r="I839" s="24">
        <f>Table2[[#This Row],[margin]]/Table2[[#This Row],[dem_gop_total]]</f>
        <v>7.9938508839354341E-2</v>
      </c>
      <c r="J839" s="24">
        <f>Table2[[#This Row],[dem_votes]]/Table2[[#This Row],[dem_gop_total]]</f>
        <v>0.46003074558032281</v>
      </c>
      <c r="K839" s="24">
        <f>Table2[[#This Row],[gop_votes]]/Table2[[#This Row],[dem_gop_total]]</f>
        <v>0.53996925441967714</v>
      </c>
      <c r="L839" s="3">
        <v>-93.070037999999997</v>
      </c>
      <c r="M839" s="3">
        <v>41.678373999999998</v>
      </c>
      <c r="N839" s="3">
        <v>-93.469612181818434</v>
      </c>
      <c r="O839" s="3">
        <v>42.026685949494883</v>
      </c>
      <c r="P839" s="3">
        <f>VLOOKUP(Table2[[#This Row],[State]],State!A:G,7,FALSE)</f>
        <v>6</v>
      </c>
      <c r="Q839" s="3" t="str">
        <f>VLOOKUP(Table2[[#This Row],[State]],State!A:F,6,FALSE)</f>
        <v>Republican</v>
      </c>
    </row>
    <row r="840" spans="1:17" ht="17" thickTop="1" thickBot="1" x14ac:dyDescent="0.25">
      <c r="A840" s="8" t="s">
        <v>332</v>
      </c>
      <c r="B840" s="19">
        <v>19101</v>
      </c>
      <c r="C840" s="20" t="s">
        <v>426</v>
      </c>
      <c r="D840" s="13">
        <v>3817</v>
      </c>
      <c r="E840" s="13">
        <v>4078</v>
      </c>
      <c r="F840" s="6">
        <v>2024</v>
      </c>
      <c r="G840" s="18">
        <f>preds!$D840+preds!$E840</f>
        <v>7895</v>
      </c>
      <c r="H840" s="12">
        <f>ABS(preds!$D840-preds!$E840)</f>
        <v>261</v>
      </c>
      <c r="I840" s="24">
        <f>Table2[[#This Row],[margin]]/Table2[[#This Row],[dem_gop_total]]</f>
        <v>3.3058898036732107E-2</v>
      </c>
      <c r="J840" s="24">
        <f>Table2[[#This Row],[dem_votes]]/Table2[[#This Row],[dem_gop_total]]</f>
        <v>0.48347055098163394</v>
      </c>
      <c r="K840" s="24">
        <f>Table2[[#This Row],[gop_votes]]/Table2[[#This Row],[dem_gop_total]]</f>
        <v>0.51652944901836606</v>
      </c>
      <c r="L840" s="3">
        <v>-91.964602999999997</v>
      </c>
      <c r="M840" s="3">
        <v>41.013171</v>
      </c>
      <c r="N840" s="3">
        <v>-93.469612181818434</v>
      </c>
      <c r="O840" s="3">
        <v>42.026685949494883</v>
      </c>
      <c r="P840" s="3">
        <f>VLOOKUP(Table2[[#This Row],[State]],State!A:G,7,FALSE)</f>
        <v>6</v>
      </c>
      <c r="Q840" s="3" t="str">
        <f>VLOOKUP(Table2[[#This Row],[State]],State!A:F,6,FALSE)</f>
        <v>Republican</v>
      </c>
    </row>
    <row r="841" spans="1:17" ht="17" thickTop="1" thickBot="1" x14ac:dyDescent="0.25">
      <c r="A841" s="7" t="s">
        <v>332</v>
      </c>
      <c r="B841" s="21">
        <v>19103</v>
      </c>
      <c r="C841" s="22" t="s">
        <v>528</v>
      </c>
      <c r="D841" s="12">
        <v>62868</v>
      </c>
      <c r="E841" s="12">
        <v>21567</v>
      </c>
      <c r="F841" s="6">
        <v>2024</v>
      </c>
      <c r="G841" s="18">
        <f>preds!$D841+preds!$E841</f>
        <v>84435</v>
      </c>
      <c r="H841" s="12">
        <f>ABS(preds!$D841-preds!$E841)</f>
        <v>41301</v>
      </c>
      <c r="I841" s="24">
        <f>Table2[[#This Row],[margin]]/Table2[[#This Row],[dem_gop_total]]</f>
        <v>0.48914549653579675</v>
      </c>
      <c r="J841" s="24">
        <f>Table2[[#This Row],[dem_votes]]/Table2[[#This Row],[dem_gop_total]]</f>
        <v>0.74457274826789843</v>
      </c>
      <c r="K841" s="24">
        <f>Table2[[#This Row],[gop_votes]]/Table2[[#This Row],[dem_gop_total]]</f>
        <v>0.25542725173210162</v>
      </c>
      <c r="L841" s="3">
        <v>-91.558309999999906</v>
      </c>
      <c r="M841" s="3">
        <v>41.679755</v>
      </c>
      <c r="N841" s="3">
        <v>-93.469612181818434</v>
      </c>
      <c r="O841" s="3">
        <v>42.026685949494883</v>
      </c>
      <c r="P841" s="3">
        <f>VLOOKUP(Table2[[#This Row],[State]],State!A:G,7,FALSE)</f>
        <v>6</v>
      </c>
      <c r="Q841" s="3" t="str">
        <f>VLOOKUP(Table2[[#This Row],[State]],State!A:F,6,FALSE)</f>
        <v>Republican</v>
      </c>
    </row>
    <row r="842" spans="1:17" ht="17" thickTop="1" thickBot="1" x14ac:dyDescent="0.25">
      <c r="A842" s="8" t="s">
        <v>332</v>
      </c>
      <c r="B842" s="19">
        <v>19105</v>
      </c>
      <c r="C842" s="20" t="s">
        <v>789</v>
      </c>
      <c r="D842" s="13">
        <v>4328</v>
      </c>
      <c r="E842" s="13">
        <v>5476</v>
      </c>
      <c r="F842" s="6">
        <v>2024</v>
      </c>
      <c r="G842" s="18">
        <f>preds!$D842+preds!$E842</f>
        <v>9804</v>
      </c>
      <c r="H842" s="12">
        <f>ABS(preds!$D842-preds!$E842)</f>
        <v>1148</v>
      </c>
      <c r="I842" s="24">
        <f>Table2[[#This Row],[margin]]/Table2[[#This Row],[dem_gop_total]]</f>
        <v>0.11709506323949409</v>
      </c>
      <c r="J842" s="24">
        <f>Table2[[#This Row],[dem_votes]]/Table2[[#This Row],[dem_gop_total]]</f>
        <v>0.44145246838025298</v>
      </c>
      <c r="K842" s="24">
        <f>Table2[[#This Row],[gop_votes]]/Table2[[#This Row],[dem_gop_total]]</f>
        <v>0.55854753161974702</v>
      </c>
      <c r="L842" s="3">
        <v>-91.198513000000005</v>
      </c>
      <c r="M842" s="3">
        <v>42.136466999999897</v>
      </c>
      <c r="N842" s="3">
        <v>-93.469612181818434</v>
      </c>
      <c r="O842" s="3">
        <v>42.026685949494883</v>
      </c>
      <c r="P842" s="3">
        <f>VLOOKUP(Table2[[#This Row],[State]],State!A:G,7,FALSE)</f>
        <v>6</v>
      </c>
      <c r="Q842" s="3" t="str">
        <f>VLOOKUP(Table2[[#This Row],[State]],State!A:F,6,FALSE)</f>
        <v>Republican</v>
      </c>
    </row>
    <row r="843" spans="1:17" ht="17" thickTop="1" thickBot="1" x14ac:dyDescent="0.25">
      <c r="A843" s="7" t="s">
        <v>332</v>
      </c>
      <c r="B843" s="21">
        <v>19107</v>
      </c>
      <c r="C843" s="22" t="s">
        <v>988</v>
      </c>
      <c r="D843" s="12">
        <v>1831</v>
      </c>
      <c r="E843" s="12">
        <v>3545</v>
      </c>
      <c r="F843" s="6">
        <v>2024</v>
      </c>
      <c r="G843" s="18">
        <f>preds!$D843+preds!$E843</f>
        <v>5376</v>
      </c>
      <c r="H843" s="12">
        <f>ABS(preds!$D843-preds!$E843)</f>
        <v>1714</v>
      </c>
      <c r="I843" s="24">
        <f>Table2[[#This Row],[margin]]/Table2[[#This Row],[dem_gop_total]]</f>
        <v>0.31882440476190477</v>
      </c>
      <c r="J843" s="24">
        <f>Table2[[#This Row],[dem_votes]]/Table2[[#This Row],[dem_gop_total]]</f>
        <v>0.34058779761904762</v>
      </c>
      <c r="K843" s="24">
        <f>Table2[[#This Row],[gop_votes]]/Table2[[#This Row],[dem_gop_total]]</f>
        <v>0.65941220238095233</v>
      </c>
      <c r="L843" s="3">
        <v>-92.174989999999994</v>
      </c>
      <c r="M843" s="3">
        <v>41.325439000000003</v>
      </c>
      <c r="N843" s="3">
        <v>-93.469612181818434</v>
      </c>
      <c r="O843" s="3">
        <v>42.026685949494883</v>
      </c>
      <c r="P843" s="3">
        <f>VLOOKUP(Table2[[#This Row],[State]],State!A:G,7,FALSE)</f>
        <v>6</v>
      </c>
      <c r="Q843" s="3" t="str">
        <f>VLOOKUP(Table2[[#This Row],[State]],State!A:F,6,FALSE)</f>
        <v>Republican</v>
      </c>
    </row>
    <row r="844" spans="1:17" ht="17" thickTop="1" thickBot="1" x14ac:dyDescent="0.25">
      <c r="A844" s="8" t="s">
        <v>332</v>
      </c>
      <c r="B844" s="19">
        <v>19109</v>
      </c>
      <c r="C844" s="20" t="s">
        <v>989</v>
      </c>
      <c r="D844" s="13">
        <v>3992</v>
      </c>
      <c r="E844" s="13">
        <v>5634</v>
      </c>
      <c r="F844" s="6">
        <v>2024</v>
      </c>
      <c r="G844" s="18">
        <f>preds!$D844+preds!$E844</f>
        <v>9626</v>
      </c>
      <c r="H844" s="12">
        <f>ABS(preds!$D844-preds!$E844)</f>
        <v>1642</v>
      </c>
      <c r="I844" s="24">
        <f>Table2[[#This Row],[margin]]/Table2[[#This Row],[dem_gop_total]]</f>
        <v>0.17057968003324331</v>
      </c>
      <c r="J844" s="24">
        <f>Table2[[#This Row],[dem_votes]]/Table2[[#This Row],[dem_gop_total]]</f>
        <v>0.41471015998337835</v>
      </c>
      <c r="K844" s="24">
        <f>Table2[[#This Row],[gop_votes]]/Table2[[#This Row],[dem_gop_total]]</f>
        <v>0.58528984001662165</v>
      </c>
      <c r="L844" s="3">
        <v>-94.220569999999995</v>
      </c>
      <c r="M844" s="3">
        <v>43.147016000000001</v>
      </c>
      <c r="N844" s="3">
        <v>-93.469612181818434</v>
      </c>
      <c r="O844" s="3">
        <v>42.026685949494883</v>
      </c>
      <c r="P844" s="3">
        <f>VLOOKUP(Table2[[#This Row],[State]],State!A:G,7,FALSE)</f>
        <v>6</v>
      </c>
      <c r="Q844" s="3" t="str">
        <f>VLOOKUP(Table2[[#This Row],[State]],State!A:F,6,FALSE)</f>
        <v>Republican</v>
      </c>
    </row>
    <row r="845" spans="1:17" ht="17" thickTop="1" thickBot="1" x14ac:dyDescent="0.25">
      <c r="A845" s="7" t="s">
        <v>332</v>
      </c>
      <c r="B845" s="21">
        <v>19111</v>
      </c>
      <c r="C845" s="22" t="s">
        <v>430</v>
      </c>
      <c r="D845" s="12">
        <v>8929</v>
      </c>
      <c r="E845" s="12">
        <v>8244</v>
      </c>
      <c r="F845" s="6">
        <v>2024</v>
      </c>
      <c r="G845" s="18">
        <f>preds!$D845+preds!$E845</f>
        <v>17173</v>
      </c>
      <c r="H845" s="12">
        <f>ABS(preds!$D845-preds!$E845)</f>
        <v>685</v>
      </c>
      <c r="I845" s="24">
        <f>Table2[[#This Row],[margin]]/Table2[[#This Row],[dem_gop_total]]</f>
        <v>3.9888196587666687E-2</v>
      </c>
      <c r="J845" s="24">
        <f>Table2[[#This Row],[dem_votes]]/Table2[[#This Row],[dem_gop_total]]</f>
        <v>0.51994409829383337</v>
      </c>
      <c r="K845" s="24">
        <f>Table2[[#This Row],[gop_votes]]/Table2[[#This Row],[dem_gop_total]]</f>
        <v>0.48005590170616663</v>
      </c>
      <c r="L845" s="3">
        <v>-91.396225999999999</v>
      </c>
      <c r="M845" s="3">
        <v>40.558570000000003</v>
      </c>
      <c r="N845" s="3">
        <v>-93.469612181818434</v>
      </c>
      <c r="O845" s="3">
        <v>42.026685949494883</v>
      </c>
      <c r="P845" s="3">
        <f>VLOOKUP(Table2[[#This Row],[State]],State!A:G,7,FALSE)</f>
        <v>6</v>
      </c>
      <c r="Q845" s="3" t="str">
        <f>VLOOKUP(Table2[[#This Row],[State]],State!A:F,6,FALSE)</f>
        <v>Republican</v>
      </c>
    </row>
    <row r="846" spans="1:17" ht="17" thickTop="1" thickBot="1" x14ac:dyDescent="0.25">
      <c r="A846" s="8" t="s">
        <v>332</v>
      </c>
      <c r="B846" s="19">
        <v>19113</v>
      </c>
      <c r="C846" s="20" t="s">
        <v>990</v>
      </c>
      <c r="D846" s="13">
        <v>66798</v>
      </c>
      <c r="E846" s="13">
        <v>49161</v>
      </c>
      <c r="F846" s="6">
        <v>2024</v>
      </c>
      <c r="G846" s="18">
        <f>preds!$D846+preds!$E846</f>
        <v>115959</v>
      </c>
      <c r="H846" s="12">
        <f>ABS(preds!$D846-preds!$E846)</f>
        <v>17637</v>
      </c>
      <c r="I846" s="24">
        <f>Table2[[#This Row],[margin]]/Table2[[#This Row],[dem_gop_total]]</f>
        <v>0.15209686182185084</v>
      </c>
      <c r="J846" s="24">
        <f>Table2[[#This Row],[dem_votes]]/Table2[[#This Row],[dem_gop_total]]</f>
        <v>0.57604843091092539</v>
      </c>
      <c r="K846" s="24">
        <f>Table2[[#This Row],[gop_votes]]/Table2[[#This Row],[dem_gop_total]]</f>
        <v>0.42395156908907461</v>
      </c>
      <c r="L846" s="3">
        <v>-91.647250999999997</v>
      </c>
      <c r="M846" s="3">
        <v>42.009607000000003</v>
      </c>
      <c r="N846" s="3">
        <v>-93.469612181818434</v>
      </c>
      <c r="O846" s="3">
        <v>42.026685949494883</v>
      </c>
      <c r="P846" s="3">
        <f>VLOOKUP(Table2[[#This Row],[State]],State!A:G,7,FALSE)</f>
        <v>6</v>
      </c>
      <c r="Q846" s="3" t="str">
        <f>VLOOKUP(Table2[[#This Row],[State]],State!A:F,6,FALSE)</f>
        <v>Republican</v>
      </c>
    </row>
    <row r="847" spans="1:17" ht="17" thickTop="1" thickBot="1" x14ac:dyDescent="0.25">
      <c r="A847" s="7" t="s">
        <v>332</v>
      </c>
      <c r="B847" s="21">
        <v>19115</v>
      </c>
      <c r="C847" s="22" t="s">
        <v>991</v>
      </c>
      <c r="D847" s="12">
        <v>2128</v>
      </c>
      <c r="E847" s="12">
        <v>2944</v>
      </c>
      <c r="F847" s="6">
        <v>2024</v>
      </c>
      <c r="G847" s="18">
        <f>preds!$D847+preds!$E847</f>
        <v>5072</v>
      </c>
      <c r="H847" s="12">
        <f>ABS(preds!$D847-preds!$E847)</f>
        <v>816</v>
      </c>
      <c r="I847" s="24">
        <f>Table2[[#This Row],[margin]]/Table2[[#This Row],[dem_gop_total]]</f>
        <v>0.16088328075709779</v>
      </c>
      <c r="J847" s="24">
        <f>Table2[[#This Row],[dem_votes]]/Table2[[#This Row],[dem_gop_total]]</f>
        <v>0.4195583596214511</v>
      </c>
      <c r="K847" s="24">
        <f>Table2[[#This Row],[gop_votes]]/Table2[[#This Row],[dem_gop_total]]</f>
        <v>0.58044164037854895</v>
      </c>
      <c r="L847" s="3">
        <v>-91.259929</v>
      </c>
      <c r="M847" s="3">
        <v>41.225790000000003</v>
      </c>
      <c r="N847" s="3">
        <v>-93.469612181818434</v>
      </c>
      <c r="O847" s="3">
        <v>42.026685949494883</v>
      </c>
      <c r="P847" s="3">
        <f>VLOOKUP(Table2[[#This Row],[State]],State!A:G,7,FALSE)</f>
        <v>6</v>
      </c>
      <c r="Q847" s="3" t="str">
        <f>VLOOKUP(Table2[[#This Row],[State]],State!A:F,6,FALSE)</f>
        <v>Republican</v>
      </c>
    </row>
    <row r="848" spans="1:17" ht="17" thickTop="1" thickBot="1" x14ac:dyDescent="0.25">
      <c r="A848" s="8" t="s">
        <v>332</v>
      </c>
      <c r="B848" s="19">
        <v>19117</v>
      </c>
      <c r="C848" s="20" t="s">
        <v>992</v>
      </c>
      <c r="D848" s="13">
        <v>2056</v>
      </c>
      <c r="E848" s="13">
        <v>2614</v>
      </c>
      <c r="F848" s="6">
        <v>2024</v>
      </c>
      <c r="G848" s="18">
        <f>preds!$D848+preds!$E848</f>
        <v>4670</v>
      </c>
      <c r="H848" s="12">
        <f>ABS(preds!$D848-preds!$E848)</f>
        <v>558</v>
      </c>
      <c r="I848" s="24">
        <f>Table2[[#This Row],[margin]]/Table2[[#This Row],[dem_gop_total]]</f>
        <v>0.11948608137044968</v>
      </c>
      <c r="J848" s="24">
        <f>Table2[[#This Row],[dem_votes]]/Table2[[#This Row],[dem_gop_total]]</f>
        <v>0.44025695931477515</v>
      </c>
      <c r="K848" s="24">
        <f>Table2[[#This Row],[gop_votes]]/Table2[[#This Row],[dem_gop_total]]</f>
        <v>0.55974304068522485</v>
      </c>
      <c r="L848" s="3">
        <v>-93.313044999999903</v>
      </c>
      <c r="M848" s="3">
        <v>41.021147999999997</v>
      </c>
      <c r="N848" s="3">
        <v>-93.469612181818434</v>
      </c>
      <c r="O848" s="3">
        <v>42.026685949494883</v>
      </c>
      <c r="P848" s="3">
        <f>VLOOKUP(Table2[[#This Row],[State]],State!A:G,7,FALSE)</f>
        <v>6</v>
      </c>
      <c r="Q848" s="3" t="str">
        <f>VLOOKUP(Table2[[#This Row],[State]],State!A:F,6,FALSE)</f>
        <v>Republican</v>
      </c>
    </row>
    <row r="849" spans="1:17" ht="17" thickTop="1" thickBot="1" x14ac:dyDescent="0.25">
      <c r="A849" s="7" t="s">
        <v>332</v>
      </c>
      <c r="B849" s="21">
        <v>19119</v>
      </c>
      <c r="C849" s="22" t="s">
        <v>993</v>
      </c>
      <c r="D849" s="12">
        <v>1564</v>
      </c>
      <c r="E849" s="12">
        <v>5181</v>
      </c>
      <c r="F849" s="6">
        <v>2024</v>
      </c>
      <c r="G849" s="18">
        <f>preds!$D849+preds!$E849</f>
        <v>6745</v>
      </c>
      <c r="H849" s="12">
        <f>ABS(preds!$D849-preds!$E849)</f>
        <v>3617</v>
      </c>
      <c r="I849" s="24">
        <f>Table2[[#This Row],[margin]]/Table2[[#This Row],[dem_gop_total]]</f>
        <v>0.53624907338769456</v>
      </c>
      <c r="J849" s="24">
        <f>Table2[[#This Row],[dem_votes]]/Table2[[#This Row],[dem_gop_total]]</f>
        <v>0.23187546330615272</v>
      </c>
      <c r="K849" s="24">
        <f>Table2[[#This Row],[gop_votes]]/Table2[[#This Row],[dem_gop_total]]</f>
        <v>0.76812453669384728</v>
      </c>
      <c r="L849" s="3">
        <v>-96.218543999999994</v>
      </c>
      <c r="M849" s="3">
        <v>43.385264999999997</v>
      </c>
      <c r="N849" s="3">
        <v>-93.469612181818434</v>
      </c>
      <c r="O849" s="3">
        <v>42.026685949494883</v>
      </c>
      <c r="P849" s="3">
        <f>VLOOKUP(Table2[[#This Row],[State]],State!A:G,7,FALSE)</f>
        <v>6</v>
      </c>
      <c r="Q849" s="3" t="str">
        <f>VLOOKUP(Table2[[#This Row],[State]],State!A:F,6,FALSE)</f>
        <v>Republican</v>
      </c>
    </row>
    <row r="850" spans="1:17" ht="17" thickTop="1" thickBot="1" x14ac:dyDescent="0.25">
      <c r="A850" s="8" t="s">
        <v>332</v>
      </c>
      <c r="B850" s="19">
        <v>19121</v>
      </c>
      <c r="C850" s="20" t="s">
        <v>434</v>
      </c>
      <c r="D850" s="13">
        <v>3127</v>
      </c>
      <c r="E850" s="13">
        <v>6112</v>
      </c>
      <c r="F850" s="6">
        <v>2024</v>
      </c>
      <c r="G850" s="18">
        <f>preds!$D850+preds!$E850</f>
        <v>9239</v>
      </c>
      <c r="H850" s="12">
        <f>ABS(preds!$D850-preds!$E850)</f>
        <v>2985</v>
      </c>
      <c r="I850" s="24">
        <f>Table2[[#This Row],[margin]]/Table2[[#This Row],[dem_gop_total]]</f>
        <v>0.32308691416820001</v>
      </c>
      <c r="J850" s="24">
        <f>Table2[[#This Row],[dem_votes]]/Table2[[#This Row],[dem_gop_total]]</f>
        <v>0.33845654291589999</v>
      </c>
      <c r="K850" s="24">
        <f>Table2[[#This Row],[gop_votes]]/Table2[[#This Row],[dem_gop_total]]</f>
        <v>0.66154345708410001</v>
      </c>
      <c r="L850" s="3">
        <v>-93.989405000000005</v>
      </c>
      <c r="M850" s="3">
        <v>41.347064000000003</v>
      </c>
      <c r="N850" s="3">
        <v>-93.469612181818434</v>
      </c>
      <c r="O850" s="3">
        <v>42.026685949494883</v>
      </c>
      <c r="P850" s="3">
        <f>VLOOKUP(Table2[[#This Row],[State]],State!A:G,7,FALSE)</f>
        <v>6</v>
      </c>
      <c r="Q850" s="3" t="str">
        <f>VLOOKUP(Table2[[#This Row],[State]],State!A:F,6,FALSE)</f>
        <v>Republican</v>
      </c>
    </row>
    <row r="851" spans="1:17" ht="17" thickTop="1" thickBot="1" x14ac:dyDescent="0.25">
      <c r="A851" s="7" t="s">
        <v>332</v>
      </c>
      <c r="B851" s="21">
        <v>19123</v>
      </c>
      <c r="C851" s="22" t="s">
        <v>994</v>
      </c>
      <c r="D851" s="12">
        <v>4149</v>
      </c>
      <c r="E851" s="12">
        <v>6678</v>
      </c>
      <c r="F851" s="6">
        <v>2024</v>
      </c>
      <c r="G851" s="18">
        <f>preds!$D851+preds!$E851</f>
        <v>10827</v>
      </c>
      <c r="H851" s="12">
        <f>ABS(preds!$D851-preds!$E851)</f>
        <v>2529</v>
      </c>
      <c r="I851" s="24">
        <f>Table2[[#This Row],[margin]]/Table2[[#This Row],[dem_gop_total]]</f>
        <v>0.23358270989193683</v>
      </c>
      <c r="J851" s="24">
        <f>Table2[[#This Row],[dem_votes]]/Table2[[#This Row],[dem_gop_total]]</f>
        <v>0.38320864505403157</v>
      </c>
      <c r="K851" s="24">
        <f>Table2[[#This Row],[gop_votes]]/Table2[[#This Row],[dem_gop_total]]</f>
        <v>0.61679135494596837</v>
      </c>
      <c r="L851" s="3">
        <v>-92.641015999999993</v>
      </c>
      <c r="M851" s="3">
        <v>41.312080000000002</v>
      </c>
      <c r="N851" s="3">
        <v>-93.469612181818434</v>
      </c>
      <c r="O851" s="3">
        <v>42.026685949494883</v>
      </c>
      <c r="P851" s="3">
        <f>VLOOKUP(Table2[[#This Row],[State]],State!A:G,7,FALSE)</f>
        <v>6</v>
      </c>
      <c r="Q851" s="3" t="str">
        <f>VLOOKUP(Table2[[#This Row],[State]],State!A:F,6,FALSE)</f>
        <v>Republican</v>
      </c>
    </row>
    <row r="852" spans="1:17" ht="17" thickTop="1" thickBot="1" x14ac:dyDescent="0.25">
      <c r="A852" s="8" t="s">
        <v>332</v>
      </c>
      <c r="B852" s="19">
        <v>19125</v>
      </c>
      <c r="C852" s="20" t="s">
        <v>436</v>
      </c>
      <c r="D852" s="13">
        <v>5868</v>
      </c>
      <c r="E852" s="13">
        <v>11898</v>
      </c>
      <c r="F852" s="6">
        <v>2024</v>
      </c>
      <c r="G852" s="18">
        <f>preds!$D852+preds!$E852</f>
        <v>17766</v>
      </c>
      <c r="H852" s="12">
        <f>ABS(preds!$D852-preds!$E852)</f>
        <v>6030</v>
      </c>
      <c r="I852" s="24">
        <f>Table2[[#This Row],[margin]]/Table2[[#This Row],[dem_gop_total]]</f>
        <v>0.33941236068895642</v>
      </c>
      <c r="J852" s="24">
        <f>Table2[[#This Row],[dem_votes]]/Table2[[#This Row],[dem_gop_total]]</f>
        <v>0.33029381965552179</v>
      </c>
      <c r="K852" s="24">
        <f>Table2[[#This Row],[gop_votes]]/Table2[[#This Row],[dem_gop_total]]</f>
        <v>0.66970618034447826</v>
      </c>
      <c r="L852" s="3">
        <v>-93.042689999999993</v>
      </c>
      <c r="M852" s="3">
        <v>41.35483</v>
      </c>
      <c r="N852" s="3">
        <v>-93.469612181818434</v>
      </c>
      <c r="O852" s="3">
        <v>42.026685949494883</v>
      </c>
      <c r="P852" s="3">
        <f>VLOOKUP(Table2[[#This Row],[State]],State!A:G,7,FALSE)</f>
        <v>6</v>
      </c>
      <c r="Q852" s="3" t="str">
        <f>VLOOKUP(Table2[[#This Row],[State]],State!A:F,6,FALSE)</f>
        <v>Republican</v>
      </c>
    </row>
    <row r="853" spans="1:17" ht="17" thickTop="1" thickBot="1" x14ac:dyDescent="0.25">
      <c r="A853" s="7" t="s">
        <v>332</v>
      </c>
      <c r="B853" s="21">
        <v>19127</v>
      </c>
      <c r="C853" s="22" t="s">
        <v>437</v>
      </c>
      <c r="D853" s="12">
        <v>8342</v>
      </c>
      <c r="E853" s="12">
        <v>8976</v>
      </c>
      <c r="F853" s="6">
        <v>2024</v>
      </c>
      <c r="G853" s="18">
        <f>preds!$D853+preds!$E853</f>
        <v>17318</v>
      </c>
      <c r="H853" s="12">
        <f>ABS(preds!$D853-preds!$E853)</f>
        <v>634</v>
      </c>
      <c r="I853" s="24">
        <f>Table2[[#This Row],[margin]]/Table2[[#This Row],[dem_gop_total]]</f>
        <v>3.6609308234207182E-2</v>
      </c>
      <c r="J853" s="24">
        <f>Table2[[#This Row],[dem_votes]]/Table2[[#This Row],[dem_gop_total]]</f>
        <v>0.48169534588289642</v>
      </c>
      <c r="K853" s="24">
        <f>Table2[[#This Row],[gop_votes]]/Table2[[#This Row],[dem_gop_total]]</f>
        <v>0.51830465411710358</v>
      </c>
      <c r="L853" s="3">
        <v>-92.938420999999906</v>
      </c>
      <c r="M853" s="3">
        <v>42.031353000000003</v>
      </c>
      <c r="N853" s="3">
        <v>-93.469612181818434</v>
      </c>
      <c r="O853" s="3">
        <v>42.026685949494883</v>
      </c>
      <c r="P853" s="3">
        <f>VLOOKUP(Table2[[#This Row],[State]],State!A:G,7,FALSE)</f>
        <v>6</v>
      </c>
      <c r="Q853" s="3" t="str">
        <f>VLOOKUP(Table2[[#This Row],[State]],State!A:F,6,FALSE)</f>
        <v>Republican</v>
      </c>
    </row>
    <row r="854" spans="1:17" ht="17" thickTop="1" thickBot="1" x14ac:dyDescent="0.25">
      <c r="A854" s="8" t="s">
        <v>332</v>
      </c>
      <c r="B854" s="19">
        <v>19129</v>
      </c>
      <c r="C854" s="20" t="s">
        <v>995</v>
      </c>
      <c r="D854" s="13">
        <v>2251</v>
      </c>
      <c r="E854" s="13">
        <v>5071</v>
      </c>
      <c r="F854" s="6">
        <v>2024</v>
      </c>
      <c r="G854" s="18">
        <f>preds!$D854+preds!$E854</f>
        <v>7322</v>
      </c>
      <c r="H854" s="12">
        <f>ABS(preds!$D854-preds!$E854)</f>
        <v>2820</v>
      </c>
      <c r="I854" s="24">
        <f>Table2[[#This Row],[margin]]/Table2[[#This Row],[dem_gop_total]]</f>
        <v>0.3851406719475553</v>
      </c>
      <c r="J854" s="24">
        <f>Table2[[#This Row],[dem_votes]]/Table2[[#This Row],[dem_gop_total]]</f>
        <v>0.30742966402622235</v>
      </c>
      <c r="K854" s="24">
        <f>Table2[[#This Row],[gop_votes]]/Table2[[#This Row],[dem_gop_total]]</f>
        <v>0.69257033597377771</v>
      </c>
      <c r="L854" s="3">
        <v>-95.695267000000001</v>
      </c>
      <c r="M854" s="3">
        <v>41.049669999999999</v>
      </c>
      <c r="N854" s="3">
        <v>-93.469612181818434</v>
      </c>
      <c r="O854" s="3">
        <v>42.026685949494883</v>
      </c>
      <c r="P854" s="3">
        <f>VLOOKUP(Table2[[#This Row],[State]],State!A:G,7,FALSE)</f>
        <v>6</v>
      </c>
      <c r="Q854" s="3" t="str">
        <f>VLOOKUP(Table2[[#This Row],[State]],State!A:F,6,FALSE)</f>
        <v>Republican</v>
      </c>
    </row>
    <row r="855" spans="1:17" ht="17" thickTop="1" thickBot="1" x14ac:dyDescent="0.25">
      <c r="A855" s="7" t="s">
        <v>332</v>
      </c>
      <c r="B855" s="21">
        <v>19131</v>
      </c>
      <c r="C855" s="22" t="s">
        <v>797</v>
      </c>
      <c r="D855" s="12">
        <v>2708</v>
      </c>
      <c r="E855" s="12">
        <v>3259</v>
      </c>
      <c r="F855" s="6">
        <v>2024</v>
      </c>
      <c r="G855" s="18">
        <f>preds!$D855+preds!$E855</f>
        <v>5967</v>
      </c>
      <c r="H855" s="12">
        <f>ABS(preds!$D855-preds!$E855)</f>
        <v>551</v>
      </c>
      <c r="I855" s="24">
        <f>Table2[[#This Row],[margin]]/Table2[[#This Row],[dem_gop_total]]</f>
        <v>9.2341209988268808E-2</v>
      </c>
      <c r="J855" s="24">
        <f>Table2[[#This Row],[dem_votes]]/Table2[[#This Row],[dem_gop_total]]</f>
        <v>0.45382939500586561</v>
      </c>
      <c r="K855" s="24">
        <f>Table2[[#This Row],[gop_votes]]/Table2[[#This Row],[dem_gop_total]]</f>
        <v>0.54617060499413439</v>
      </c>
      <c r="L855" s="3">
        <v>-92.803246999999999</v>
      </c>
      <c r="M855" s="3">
        <v>43.336257000000003</v>
      </c>
      <c r="N855" s="3">
        <v>-93.469612181818434</v>
      </c>
      <c r="O855" s="3">
        <v>42.026685949494883</v>
      </c>
      <c r="P855" s="3">
        <f>VLOOKUP(Table2[[#This Row],[State]],State!A:G,7,FALSE)</f>
        <v>6</v>
      </c>
      <c r="Q855" s="3" t="str">
        <f>VLOOKUP(Table2[[#This Row],[State]],State!A:F,6,FALSE)</f>
        <v>Republican</v>
      </c>
    </row>
    <row r="856" spans="1:17" ht="17" thickTop="1" thickBot="1" x14ac:dyDescent="0.25">
      <c r="A856" s="8" t="s">
        <v>332</v>
      </c>
      <c r="B856" s="19">
        <v>19133</v>
      </c>
      <c r="C856" s="20" t="s">
        <v>996</v>
      </c>
      <c r="D856" s="13">
        <v>2294</v>
      </c>
      <c r="E856" s="13">
        <v>2895</v>
      </c>
      <c r="F856" s="6">
        <v>2024</v>
      </c>
      <c r="G856" s="18">
        <f>preds!$D856+preds!$E856</f>
        <v>5189</v>
      </c>
      <c r="H856" s="12">
        <f>ABS(preds!$D856-preds!$E856)</f>
        <v>601</v>
      </c>
      <c r="I856" s="24">
        <f>Table2[[#This Row],[margin]]/Table2[[#This Row],[dem_gop_total]]</f>
        <v>0.11582193100790134</v>
      </c>
      <c r="J856" s="24">
        <f>Table2[[#This Row],[dem_votes]]/Table2[[#This Row],[dem_gop_total]]</f>
        <v>0.44208903449604936</v>
      </c>
      <c r="K856" s="24">
        <f>Table2[[#This Row],[gop_votes]]/Table2[[#This Row],[dem_gop_total]]</f>
        <v>0.5579109655039507</v>
      </c>
      <c r="L856" s="3">
        <v>-95.985135</v>
      </c>
      <c r="M856" s="3">
        <v>42.063026000000001</v>
      </c>
      <c r="N856" s="3">
        <v>-93.469612181818434</v>
      </c>
      <c r="O856" s="3">
        <v>42.026685949494883</v>
      </c>
      <c r="P856" s="3">
        <f>VLOOKUP(Table2[[#This Row],[State]],State!A:G,7,FALSE)</f>
        <v>6</v>
      </c>
      <c r="Q856" s="3" t="str">
        <f>VLOOKUP(Table2[[#This Row],[State]],State!A:F,6,FALSE)</f>
        <v>Republican</v>
      </c>
    </row>
    <row r="857" spans="1:17" ht="17" thickTop="1" thickBot="1" x14ac:dyDescent="0.25">
      <c r="A857" s="7" t="s">
        <v>332</v>
      </c>
      <c r="B857" s="21">
        <v>19135</v>
      </c>
      <c r="C857" s="22" t="s">
        <v>439</v>
      </c>
      <c r="D857" s="12">
        <v>1354</v>
      </c>
      <c r="E857" s="12">
        <v>2274</v>
      </c>
      <c r="F857" s="6">
        <v>2024</v>
      </c>
      <c r="G857" s="18">
        <f>preds!$D857+preds!$E857</f>
        <v>3628</v>
      </c>
      <c r="H857" s="12">
        <f>ABS(preds!$D857-preds!$E857)</f>
        <v>920</v>
      </c>
      <c r="I857" s="24">
        <f>Table2[[#This Row],[margin]]/Table2[[#This Row],[dem_gop_total]]</f>
        <v>0.25358324145534727</v>
      </c>
      <c r="J857" s="24">
        <f>Table2[[#This Row],[dem_votes]]/Table2[[#This Row],[dem_gop_total]]</f>
        <v>0.37320837927232636</v>
      </c>
      <c r="K857" s="24">
        <f>Table2[[#This Row],[gop_votes]]/Table2[[#This Row],[dem_gop_total]]</f>
        <v>0.62679162072767369</v>
      </c>
      <c r="L857" s="3">
        <v>-92.827681999999996</v>
      </c>
      <c r="M857" s="3">
        <v>41.035615</v>
      </c>
      <c r="N857" s="3">
        <v>-93.469612181818434</v>
      </c>
      <c r="O857" s="3">
        <v>42.026685949494883</v>
      </c>
      <c r="P857" s="3">
        <f>VLOOKUP(Table2[[#This Row],[State]],State!A:G,7,FALSE)</f>
        <v>6</v>
      </c>
      <c r="Q857" s="3" t="str">
        <f>VLOOKUP(Table2[[#This Row],[State]],State!A:F,6,FALSE)</f>
        <v>Republican</v>
      </c>
    </row>
    <row r="858" spans="1:17" ht="17" thickTop="1" thickBot="1" x14ac:dyDescent="0.25">
      <c r="A858" s="8" t="s">
        <v>332</v>
      </c>
      <c r="B858" s="19">
        <v>19137</v>
      </c>
      <c r="C858" s="20" t="s">
        <v>440</v>
      </c>
      <c r="D858" s="13">
        <v>1985</v>
      </c>
      <c r="E858" s="13">
        <v>3657</v>
      </c>
      <c r="F858" s="6">
        <v>2024</v>
      </c>
      <c r="G858" s="18">
        <f>preds!$D858+preds!$E858</f>
        <v>5642</v>
      </c>
      <c r="H858" s="12">
        <f>ABS(preds!$D858-preds!$E858)</f>
        <v>1672</v>
      </c>
      <c r="I858" s="24">
        <f>Table2[[#This Row],[margin]]/Table2[[#This Row],[dem_gop_total]]</f>
        <v>0.29634881247784473</v>
      </c>
      <c r="J858" s="24">
        <f>Table2[[#This Row],[dem_votes]]/Table2[[#This Row],[dem_gop_total]]</f>
        <v>0.35182559376107764</v>
      </c>
      <c r="K858" s="24">
        <f>Table2[[#This Row],[gop_votes]]/Table2[[#This Row],[dem_gop_total]]</f>
        <v>0.64817440623892242</v>
      </c>
      <c r="L858" s="3">
        <v>-95.167994999999905</v>
      </c>
      <c r="M858" s="3">
        <v>41.008619000000003</v>
      </c>
      <c r="N858" s="3">
        <v>-93.469612181818434</v>
      </c>
      <c r="O858" s="3">
        <v>42.026685949494883</v>
      </c>
      <c r="P858" s="3">
        <f>VLOOKUP(Table2[[#This Row],[State]],State!A:G,7,FALSE)</f>
        <v>6</v>
      </c>
      <c r="Q858" s="3" t="str">
        <f>VLOOKUP(Table2[[#This Row],[State]],State!A:F,6,FALSE)</f>
        <v>Republican</v>
      </c>
    </row>
    <row r="859" spans="1:17" ht="17" thickTop="1" thickBot="1" x14ac:dyDescent="0.25">
      <c r="A859" s="7" t="s">
        <v>332</v>
      </c>
      <c r="B859" s="21">
        <v>19139</v>
      </c>
      <c r="C859" s="22" t="s">
        <v>997</v>
      </c>
      <c r="D859" s="12">
        <v>8830</v>
      </c>
      <c r="E859" s="12">
        <v>9345</v>
      </c>
      <c r="F859" s="6">
        <v>2024</v>
      </c>
      <c r="G859" s="18">
        <f>preds!$D859+preds!$E859</f>
        <v>18175</v>
      </c>
      <c r="H859" s="12">
        <f>ABS(preds!$D859-preds!$E859)</f>
        <v>515</v>
      </c>
      <c r="I859" s="24">
        <f>Table2[[#This Row],[margin]]/Table2[[#This Row],[dem_gop_total]]</f>
        <v>2.8335625859697386E-2</v>
      </c>
      <c r="J859" s="24">
        <f>Table2[[#This Row],[dem_votes]]/Table2[[#This Row],[dem_gop_total]]</f>
        <v>0.4858321870701513</v>
      </c>
      <c r="K859" s="24">
        <f>Table2[[#This Row],[gop_votes]]/Table2[[#This Row],[dem_gop_total]]</f>
        <v>0.5141678129298487</v>
      </c>
      <c r="L859" s="3">
        <v>-91.078997000000001</v>
      </c>
      <c r="M859" s="3">
        <v>41.464064999999998</v>
      </c>
      <c r="N859" s="3">
        <v>-93.469612181818434</v>
      </c>
      <c r="O859" s="3">
        <v>42.026685949494883</v>
      </c>
      <c r="P859" s="3">
        <f>VLOOKUP(Table2[[#This Row],[State]],State!A:G,7,FALSE)</f>
        <v>6</v>
      </c>
      <c r="Q859" s="3" t="str">
        <f>VLOOKUP(Table2[[#This Row],[State]],State!A:F,6,FALSE)</f>
        <v>Republican</v>
      </c>
    </row>
    <row r="860" spans="1:17" ht="17" thickTop="1" thickBot="1" x14ac:dyDescent="0.25">
      <c r="A860" s="8" t="s">
        <v>332</v>
      </c>
      <c r="B860" s="19">
        <v>19141</v>
      </c>
      <c r="C860" s="20" t="s">
        <v>998</v>
      </c>
      <c r="D860" s="13">
        <v>2470</v>
      </c>
      <c r="E860" s="13">
        <v>5424</v>
      </c>
      <c r="F860" s="6">
        <v>2024</v>
      </c>
      <c r="G860" s="18">
        <f>preds!$D860+preds!$E860</f>
        <v>7894</v>
      </c>
      <c r="H860" s="12">
        <f>ABS(preds!$D860-preds!$E860)</f>
        <v>2954</v>
      </c>
      <c r="I860" s="24">
        <f>Table2[[#This Row],[margin]]/Table2[[#This Row],[dem_gop_total]]</f>
        <v>0.37420825943754749</v>
      </c>
      <c r="J860" s="24">
        <f>Table2[[#This Row],[dem_votes]]/Table2[[#This Row],[dem_gop_total]]</f>
        <v>0.31289587028122623</v>
      </c>
      <c r="K860" s="24">
        <f>Table2[[#This Row],[gop_votes]]/Table2[[#This Row],[dem_gop_total]]</f>
        <v>0.68710412971877377</v>
      </c>
      <c r="L860" s="3">
        <v>-95.690881000000005</v>
      </c>
      <c r="M860" s="3">
        <v>43.126412999999999</v>
      </c>
      <c r="N860" s="3">
        <v>-93.469612181818434</v>
      </c>
      <c r="O860" s="3">
        <v>42.026685949494883</v>
      </c>
      <c r="P860" s="3">
        <f>VLOOKUP(Table2[[#This Row],[State]],State!A:G,7,FALSE)</f>
        <v>6</v>
      </c>
      <c r="Q860" s="3" t="str">
        <f>VLOOKUP(Table2[[#This Row],[State]],State!A:F,6,FALSE)</f>
        <v>Republican</v>
      </c>
    </row>
    <row r="861" spans="1:17" ht="17" thickTop="1" thickBot="1" x14ac:dyDescent="0.25">
      <c r="A861" s="7" t="s">
        <v>332</v>
      </c>
      <c r="B861" s="21">
        <v>19143</v>
      </c>
      <c r="C861" s="22" t="s">
        <v>714</v>
      </c>
      <c r="D861" s="12">
        <v>718</v>
      </c>
      <c r="E861" s="12">
        <v>2148</v>
      </c>
      <c r="F861" s="6">
        <v>2024</v>
      </c>
      <c r="G861" s="18">
        <f>preds!$D861+preds!$E861</f>
        <v>2866</v>
      </c>
      <c r="H861" s="12">
        <f>ABS(preds!$D861-preds!$E861)</f>
        <v>1430</v>
      </c>
      <c r="I861" s="24">
        <f>Table2[[#This Row],[margin]]/Table2[[#This Row],[dem_gop_total]]</f>
        <v>0.49895324494068388</v>
      </c>
      <c r="J861" s="24">
        <f>Table2[[#This Row],[dem_votes]]/Table2[[#This Row],[dem_gop_total]]</f>
        <v>0.25052337752965809</v>
      </c>
      <c r="K861" s="24">
        <f>Table2[[#This Row],[gop_votes]]/Table2[[#This Row],[dem_gop_total]]</f>
        <v>0.74947662247034197</v>
      </c>
      <c r="L861" s="3">
        <v>-95.680373000000003</v>
      </c>
      <c r="M861" s="3">
        <v>43.386379999999903</v>
      </c>
      <c r="N861" s="3">
        <v>-93.469612181818434</v>
      </c>
      <c r="O861" s="3">
        <v>42.026685949494883</v>
      </c>
      <c r="P861" s="3">
        <f>VLOOKUP(Table2[[#This Row],[State]],State!A:G,7,FALSE)</f>
        <v>6</v>
      </c>
      <c r="Q861" s="3" t="str">
        <f>VLOOKUP(Table2[[#This Row],[State]],State!A:F,6,FALSE)</f>
        <v>Republican</v>
      </c>
    </row>
    <row r="862" spans="1:17" ht="17" thickTop="1" thickBot="1" x14ac:dyDescent="0.25">
      <c r="A862" s="8" t="s">
        <v>332</v>
      </c>
      <c r="B862" s="19">
        <v>19145</v>
      </c>
      <c r="C862" s="20" t="s">
        <v>999</v>
      </c>
      <c r="D862" s="13">
        <v>2342</v>
      </c>
      <c r="E862" s="13">
        <v>5502</v>
      </c>
      <c r="F862" s="6">
        <v>2024</v>
      </c>
      <c r="G862" s="18">
        <f>preds!$D862+preds!$E862</f>
        <v>7844</v>
      </c>
      <c r="H862" s="12">
        <f>ABS(preds!$D862-preds!$E862)</f>
        <v>3160</v>
      </c>
      <c r="I862" s="24">
        <f>Table2[[#This Row],[margin]]/Table2[[#This Row],[dem_gop_total]]</f>
        <v>0.40285568587455378</v>
      </c>
      <c r="J862" s="24">
        <f>Table2[[#This Row],[dem_votes]]/Table2[[#This Row],[dem_gop_total]]</f>
        <v>0.29857215706272311</v>
      </c>
      <c r="K862" s="24">
        <f>Table2[[#This Row],[gop_votes]]/Table2[[#This Row],[dem_gop_total]]</f>
        <v>0.70142784293727689</v>
      </c>
      <c r="L862" s="3">
        <v>-95.188475999999994</v>
      </c>
      <c r="M862" s="3">
        <v>40.747616000000001</v>
      </c>
      <c r="N862" s="3">
        <v>-93.469612181818434</v>
      </c>
      <c r="O862" s="3">
        <v>42.026685949494883</v>
      </c>
      <c r="P862" s="3">
        <f>VLOOKUP(Table2[[#This Row],[State]],State!A:G,7,FALSE)</f>
        <v>6</v>
      </c>
      <c r="Q862" s="3" t="str">
        <f>VLOOKUP(Table2[[#This Row],[State]],State!A:F,6,FALSE)</f>
        <v>Republican</v>
      </c>
    </row>
    <row r="863" spans="1:17" ht="17" thickTop="1" thickBot="1" x14ac:dyDescent="0.25">
      <c r="A863" s="7" t="s">
        <v>332</v>
      </c>
      <c r="B863" s="21">
        <v>19147</v>
      </c>
      <c r="C863" s="22" t="s">
        <v>1000</v>
      </c>
      <c r="D863" s="12">
        <v>1761</v>
      </c>
      <c r="E863" s="12">
        <v>3101</v>
      </c>
      <c r="F863" s="6">
        <v>2024</v>
      </c>
      <c r="G863" s="18">
        <f>preds!$D863+preds!$E863</f>
        <v>4862</v>
      </c>
      <c r="H863" s="12">
        <f>ABS(preds!$D863-preds!$E863)</f>
        <v>1340</v>
      </c>
      <c r="I863" s="24">
        <f>Table2[[#This Row],[margin]]/Table2[[#This Row],[dem_gop_total]]</f>
        <v>0.27560674619498149</v>
      </c>
      <c r="J863" s="24">
        <f>Table2[[#This Row],[dem_votes]]/Table2[[#This Row],[dem_gop_total]]</f>
        <v>0.36219662690250926</v>
      </c>
      <c r="K863" s="24">
        <f>Table2[[#This Row],[gop_votes]]/Table2[[#This Row],[dem_gop_total]]</f>
        <v>0.6378033730974908</v>
      </c>
      <c r="L863" s="3">
        <v>-94.690212000000002</v>
      </c>
      <c r="M863" s="3">
        <v>43.099877999999997</v>
      </c>
      <c r="N863" s="3">
        <v>-93.469612181818434</v>
      </c>
      <c r="O863" s="3">
        <v>42.026685949494883</v>
      </c>
      <c r="P863" s="3">
        <f>VLOOKUP(Table2[[#This Row],[State]],State!A:G,7,FALSE)</f>
        <v>6</v>
      </c>
      <c r="Q863" s="3" t="str">
        <f>VLOOKUP(Table2[[#This Row],[State]],State!A:F,6,FALSE)</f>
        <v>Republican</v>
      </c>
    </row>
    <row r="864" spans="1:17" ht="17" thickTop="1" thickBot="1" x14ac:dyDescent="0.25">
      <c r="A864" s="8" t="s">
        <v>332</v>
      </c>
      <c r="B864" s="19">
        <v>19149</v>
      </c>
      <c r="C864" s="20" t="s">
        <v>1001</v>
      </c>
      <c r="D864" s="13">
        <v>3963</v>
      </c>
      <c r="E864" s="13">
        <v>10523</v>
      </c>
      <c r="F864" s="6">
        <v>2024</v>
      </c>
      <c r="G864" s="18">
        <f>preds!$D864+preds!$E864</f>
        <v>14486</v>
      </c>
      <c r="H864" s="12">
        <f>ABS(preds!$D864-preds!$E864)</f>
        <v>6560</v>
      </c>
      <c r="I864" s="24">
        <f>Table2[[#This Row],[margin]]/Table2[[#This Row],[dem_gop_total]]</f>
        <v>0.45285102857931797</v>
      </c>
      <c r="J864" s="24">
        <f>Table2[[#This Row],[dem_votes]]/Table2[[#This Row],[dem_gop_total]]</f>
        <v>0.27357448571034104</v>
      </c>
      <c r="K864" s="24">
        <f>Table2[[#This Row],[gop_votes]]/Table2[[#This Row],[dem_gop_total]]</f>
        <v>0.72642551428965896</v>
      </c>
      <c r="L864" s="3">
        <v>-96.203430999999995</v>
      </c>
      <c r="M864" s="3">
        <v>42.747906999999998</v>
      </c>
      <c r="N864" s="3">
        <v>-93.469612181818434</v>
      </c>
      <c r="O864" s="3">
        <v>42.026685949494883</v>
      </c>
      <c r="P864" s="3">
        <f>VLOOKUP(Table2[[#This Row],[State]],State!A:G,7,FALSE)</f>
        <v>6</v>
      </c>
      <c r="Q864" s="3" t="str">
        <f>VLOOKUP(Table2[[#This Row],[State]],State!A:F,6,FALSE)</f>
        <v>Republican</v>
      </c>
    </row>
    <row r="865" spans="1:17" ht="17" thickTop="1" thickBot="1" x14ac:dyDescent="0.25">
      <c r="A865" s="7" t="s">
        <v>332</v>
      </c>
      <c r="B865" s="21">
        <v>19151</v>
      </c>
      <c r="C865" s="22" t="s">
        <v>1002</v>
      </c>
      <c r="D865" s="12">
        <v>1192</v>
      </c>
      <c r="E865" s="12">
        <v>2697</v>
      </c>
      <c r="F865" s="6">
        <v>2024</v>
      </c>
      <c r="G865" s="18">
        <f>preds!$D865+preds!$E865</f>
        <v>3889</v>
      </c>
      <c r="H865" s="12">
        <f>ABS(preds!$D865-preds!$E865)</f>
        <v>1505</v>
      </c>
      <c r="I865" s="24">
        <f>Table2[[#This Row],[margin]]/Table2[[#This Row],[dem_gop_total]]</f>
        <v>0.38698894317305221</v>
      </c>
      <c r="J865" s="24">
        <f>Table2[[#This Row],[dem_votes]]/Table2[[#This Row],[dem_gop_total]]</f>
        <v>0.30650552841347389</v>
      </c>
      <c r="K865" s="24">
        <f>Table2[[#This Row],[gop_votes]]/Table2[[#This Row],[dem_gop_total]]</f>
        <v>0.69349447158652611</v>
      </c>
      <c r="L865" s="3">
        <v>-94.700868</v>
      </c>
      <c r="M865" s="3">
        <v>42.745401999999999</v>
      </c>
      <c r="N865" s="3">
        <v>-93.469612181818434</v>
      </c>
      <c r="O865" s="3">
        <v>42.026685949494883</v>
      </c>
      <c r="P865" s="3">
        <f>VLOOKUP(Table2[[#This Row],[State]],State!A:G,7,FALSE)</f>
        <v>6</v>
      </c>
      <c r="Q865" s="3" t="str">
        <f>VLOOKUP(Table2[[#This Row],[State]],State!A:F,6,FALSE)</f>
        <v>Republican</v>
      </c>
    </row>
    <row r="866" spans="1:17" ht="17" thickTop="1" thickBot="1" x14ac:dyDescent="0.25">
      <c r="A866" s="8" t="s">
        <v>332</v>
      </c>
      <c r="B866" s="19">
        <v>19153</v>
      </c>
      <c r="C866" s="20" t="s">
        <v>541</v>
      </c>
      <c r="D866" s="13">
        <v>139250</v>
      </c>
      <c r="E866" s="13">
        <v>99532</v>
      </c>
      <c r="F866" s="6">
        <v>2024</v>
      </c>
      <c r="G866" s="18">
        <f>preds!$D866+preds!$E866</f>
        <v>238782</v>
      </c>
      <c r="H866" s="12">
        <f>ABS(preds!$D866-preds!$E866)</f>
        <v>39718</v>
      </c>
      <c r="I866" s="24">
        <f>Table2[[#This Row],[margin]]/Table2[[#This Row],[dem_gop_total]]</f>
        <v>0.16633582095802865</v>
      </c>
      <c r="J866" s="24">
        <f>Table2[[#This Row],[dem_votes]]/Table2[[#This Row],[dem_gop_total]]</f>
        <v>0.58316791047901428</v>
      </c>
      <c r="K866" s="24">
        <f>Table2[[#This Row],[gop_votes]]/Table2[[#This Row],[dem_gop_total]]</f>
        <v>0.41683208952098566</v>
      </c>
      <c r="L866" s="3">
        <v>-93.641654000000003</v>
      </c>
      <c r="M866" s="3">
        <v>41.623296000000003</v>
      </c>
      <c r="N866" s="3">
        <v>-93.469612181818434</v>
      </c>
      <c r="O866" s="3">
        <v>42.026685949494883</v>
      </c>
      <c r="P866" s="3">
        <f>VLOOKUP(Table2[[#This Row],[State]],State!A:G,7,FALSE)</f>
        <v>6</v>
      </c>
      <c r="Q866" s="3" t="str">
        <f>VLOOKUP(Table2[[#This Row],[State]],State!A:F,6,FALSE)</f>
        <v>Republican</v>
      </c>
    </row>
    <row r="867" spans="1:17" ht="17" thickTop="1" thickBot="1" x14ac:dyDescent="0.25">
      <c r="A867" s="7" t="s">
        <v>332</v>
      </c>
      <c r="B867" s="21">
        <v>19155</v>
      </c>
      <c r="C867" s="22" t="s">
        <v>1003</v>
      </c>
      <c r="D867" s="12">
        <v>16377</v>
      </c>
      <c r="E867" s="12">
        <v>23696</v>
      </c>
      <c r="F867" s="6">
        <v>2024</v>
      </c>
      <c r="G867" s="18">
        <f>preds!$D867+preds!$E867</f>
        <v>40073</v>
      </c>
      <c r="H867" s="12">
        <f>ABS(preds!$D867-preds!$E867)</f>
        <v>7319</v>
      </c>
      <c r="I867" s="24">
        <f>Table2[[#This Row],[margin]]/Table2[[#This Row],[dem_gop_total]]</f>
        <v>0.18264167893594191</v>
      </c>
      <c r="J867" s="24">
        <f>Table2[[#This Row],[dem_votes]]/Table2[[#This Row],[dem_gop_total]]</f>
        <v>0.40867916053202907</v>
      </c>
      <c r="K867" s="24">
        <f>Table2[[#This Row],[gop_votes]]/Table2[[#This Row],[dem_gop_total]]</f>
        <v>0.59132083946797098</v>
      </c>
      <c r="L867" s="3">
        <v>-95.795150000000007</v>
      </c>
      <c r="M867" s="3">
        <v>41.278533000000003</v>
      </c>
      <c r="N867" s="3">
        <v>-93.469612181818434</v>
      </c>
      <c r="O867" s="3">
        <v>42.026685949494883</v>
      </c>
      <c r="P867" s="3">
        <f>VLOOKUP(Table2[[#This Row],[State]],State!A:G,7,FALSE)</f>
        <v>6</v>
      </c>
      <c r="Q867" s="3" t="str">
        <f>VLOOKUP(Table2[[#This Row],[State]],State!A:F,6,FALSE)</f>
        <v>Republican</v>
      </c>
    </row>
    <row r="868" spans="1:17" ht="17" thickTop="1" thickBot="1" x14ac:dyDescent="0.25">
      <c r="A868" s="8" t="s">
        <v>332</v>
      </c>
      <c r="B868" s="19">
        <v>19157</v>
      </c>
      <c r="C868" s="20" t="s">
        <v>1004</v>
      </c>
      <c r="D868" s="13">
        <v>4353</v>
      </c>
      <c r="E868" s="13">
        <v>4675</v>
      </c>
      <c r="F868" s="6">
        <v>2024</v>
      </c>
      <c r="G868" s="18">
        <f>preds!$D868+preds!$E868</f>
        <v>9028</v>
      </c>
      <c r="H868" s="12">
        <f>ABS(preds!$D868-preds!$E868)</f>
        <v>322</v>
      </c>
      <c r="I868" s="24">
        <f>Table2[[#This Row],[margin]]/Table2[[#This Row],[dem_gop_total]]</f>
        <v>3.5666814355338944E-2</v>
      </c>
      <c r="J868" s="24">
        <f>Table2[[#This Row],[dem_votes]]/Table2[[#This Row],[dem_gop_total]]</f>
        <v>0.48216659282233054</v>
      </c>
      <c r="K868" s="24">
        <f>Table2[[#This Row],[gop_votes]]/Table2[[#This Row],[dem_gop_total]]</f>
        <v>0.51783340717766946</v>
      </c>
      <c r="L868" s="3">
        <v>-92.620662999999993</v>
      </c>
      <c r="M868" s="3">
        <v>41.709952999999999</v>
      </c>
      <c r="N868" s="3">
        <v>-93.469612181818434</v>
      </c>
      <c r="O868" s="3">
        <v>42.026685949494883</v>
      </c>
      <c r="P868" s="3">
        <f>VLOOKUP(Table2[[#This Row],[State]],State!A:G,7,FALSE)</f>
        <v>6</v>
      </c>
      <c r="Q868" s="3" t="str">
        <f>VLOOKUP(Table2[[#This Row],[State]],State!A:F,6,FALSE)</f>
        <v>Republican</v>
      </c>
    </row>
    <row r="869" spans="1:17" ht="17" thickTop="1" thickBot="1" x14ac:dyDescent="0.25">
      <c r="A869" s="7" t="s">
        <v>332</v>
      </c>
      <c r="B869" s="21">
        <v>19159</v>
      </c>
      <c r="C869" s="22" t="s">
        <v>1005</v>
      </c>
      <c r="D869" s="12">
        <v>1233</v>
      </c>
      <c r="E869" s="12">
        <v>1837</v>
      </c>
      <c r="F869" s="6">
        <v>2024</v>
      </c>
      <c r="G869" s="18">
        <f>preds!$D869+preds!$E869</f>
        <v>3070</v>
      </c>
      <c r="H869" s="12">
        <f>ABS(preds!$D869-preds!$E869)</f>
        <v>604</v>
      </c>
      <c r="I869" s="24">
        <f>Table2[[#This Row],[margin]]/Table2[[#This Row],[dem_gop_total]]</f>
        <v>0.196742671009772</v>
      </c>
      <c r="J869" s="24">
        <f>Table2[[#This Row],[dem_votes]]/Table2[[#This Row],[dem_gop_total]]</f>
        <v>0.40162866449511403</v>
      </c>
      <c r="K869" s="24">
        <f>Table2[[#This Row],[gop_votes]]/Table2[[#This Row],[dem_gop_total]]</f>
        <v>0.59837133550488597</v>
      </c>
      <c r="L869" s="3">
        <v>-94.238519999999994</v>
      </c>
      <c r="M869" s="3">
        <v>40.733763000000003</v>
      </c>
      <c r="N869" s="3">
        <v>-93.469612181818434</v>
      </c>
      <c r="O869" s="3">
        <v>42.026685949494883</v>
      </c>
      <c r="P869" s="3">
        <f>VLOOKUP(Table2[[#This Row],[State]],State!A:G,7,FALSE)</f>
        <v>6</v>
      </c>
      <c r="Q869" s="3" t="str">
        <f>VLOOKUP(Table2[[#This Row],[State]],State!A:F,6,FALSE)</f>
        <v>Republican</v>
      </c>
    </row>
    <row r="870" spans="1:17" ht="17" thickTop="1" thickBot="1" x14ac:dyDescent="0.25">
      <c r="A870" s="8" t="s">
        <v>332</v>
      </c>
      <c r="B870" s="19">
        <v>19161</v>
      </c>
      <c r="C870" s="20" t="s">
        <v>1006</v>
      </c>
      <c r="D870" s="13">
        <v>2441</v>
      </c>
      <c r="E870" s="13">
        <v>3738</v>
      </c>
      <c r="F870" s="6">
        <v>2024</v>
      </c>
      <c r="G870" s="18">
        <f>preds!$D870+preds!$E870</f>
        <v>6179</v>
      </c>
      <c r="H870" s="12">
        <f>ABS(preds!$D870-preds!$E870)</f>
        <v>1297</v>
      </c>
      <c r="I870" s="24">
        <f>Table2[[#This Row],[margin]]/Table2[[#This Row],[dem_gop_total]]</f>
        <v>0.20990451529373685</v>
      </c>
      <c r="J870" s="24">
        <f>Table2[[#This Row],[dem_votes]]/Table2[[#This Row],[dem_gop_total]]</f>
        <v>0.39504774235313156</v>
      </c>
      <c r="K870" s="24">
        <f>Table2[[#This Row],[gop_votes]]/Table2[[#This Row],[dem_gop_total]]</f>
        <v>0.60495225764686844</v>
      </c>
      <c r="L870" s="3">
        <v>-95.088801000000004</v>
      </c>
      <c r="M870" s="3">
        <v>42.375805</v>
      </c>
      <c r="N870" s="3">
        <v>-93.469612181818434</v>
      </c>
      <c r="O870" s="3">
        <v>42.026685949494883</v>
      </c>
      <c r="P870" s="3">
        <f>VLOOKUP(Table2[[#This Row],[State]],State!A:G,7,FALSE)</f>
        <v>6</v>
      </c>
      <c r="Q870" s="3" t="str">
        <f>VLOOKUP(Table2[[#This Row],[State]],State!A:F,6,FALSE)</f>
        <v>Republican</v>
      </c>
    </row>
    <row r="871" spans="1:17" ht="17" thickTop="1" thickBot="1" x14ac:dyDescent="0.25">
      <c r="A871" s="7" t="s">
        <v>332</v>
      </c>
      <c r="B871" s="21">
        <v>19163</v>
      </c>
      <c r="C871" s="22" t="s">
        <v>547</v>
      </c>
      <c r="D871" s="12">
        <v>44435</v>
      </c>
      <c r="E871" s="12">
        <v>41091</v>
      </c>
      <c r="F871" s="6">
        <v>2024</v>
      </c>
      <c r="G871" s="18">
        <f>preds!$D871+preds!$E871</f>
        <v>85526</v>
      </c>
      <c r="H871" s="12">
        <f>ABS(preds!$D871-preds!$E871)</f>
        <v>3344</v>
      </c>
      <c r="I871" s="24">
        <f>Table2[[#This Row],[margin]]/Table2[[#This Row],[dem_gop_total]]</f>
        <v>3.9099221289432454E-2</v>
      </c>
      <c r="J871" s="24">
        <f>Table2[[#This Row],[dem_votes]]/Table2[[#This Row],[dem_gop_total]]</f>
        <v>0.51954961064471628</v>
      </c>
      <c r="K871" s="24">
        <f>Table2[[#This Row],[gop_votes]]/Table2[[#This Row],[dem_gop_total]]</f>
        <v>0.48045038935528378</v>
      </c>
      <c r="L871" s="3">
        <v>-90.567812000000004</v>
      </c>
      <c r="M871" s="3">
        <v>41.563153</v>
      </c>
      <c r="N871" s="3">
        <v>-93.469612181818434</v>
      </c>
      <c r="O871" s="3">
        <v>42.026685949494883</v>
      </c>
      <c r="P871" s="3">
        <f>VLOOKUP(Table2[[#This Row],[State]],State!A:G,7,FALSE)</f>
        <v>6</v>
      </c>
      <c r="Q871" s="3" t="str">
        <f>VLOOKUP(Table2[[#This Row],[State]],State!A:F,6,FALSE)</f>
        <v>Republican</v>
      </c>
    </row>
    <row r="872" spans="1:17" ht="17" thickTop="1" thickBot="1" x14ac:dyDescent="0.25">
      <c r="A872" s="8" t="s">
        <v>332</v>
      </c>
      <c r="B872" s="19">
        <v>19165</v>
      </c>
      <c r="C872" s="20" t="s">
        <v>448</v>
      </c>
      <c r="D872" s="13">
        <v>2562</v>
      </c>
      <c r="E872" s="13">
        <v>4273</v>
      </c>
      <c r="F872" s="6">
        <v>2024</v>
      </c>
      <c r="G872" s="18">
        <f>preds!$D872+preds!$E872</f>
        <v>6835</v>
      </c>
      <c r="H872" s="12">
        <f>ABS(preds!$D872-preds!$E872)</f>
        <v>1711</v>
      </c>
      <c r="I872" s="24">
        <f>Table2[[#This Row],[margin]]/Table2[[#This Row],[dem_gop_total]]</f>
        <v>0.25032918800292614</v>
      </c>
      <c r="J872" s="24">
        <f>Table2[[#This Row],[dem_votes]]/Table2[[#This Row],[dem_gop_total]]</f>
        <v>0.37483540599853693</v>
      </c>
      <c r="K872" s="24">
        <f>Table2[[#This Row],[gop_votes]]/Table2[[#This Row],[dem_gop_total]]</f>
        <v>0.62516459400146307</v>
      </c>
      <c r="L872" s="3">
        <v>-95.320335999999998</v>
      </c>
      <c r="M872" s="3">
        <v>41.665152999999997</v>
      </c>
      <c r="N872" s="3">
        <v>-93.469612181818434</v>
      </c>
      <c r="O872" s="3">
        <v>42.026685949494883</v>
      </c>
      <c r="P872" s="3">
        <f>VLOOKUP(Table2[[#This Row],[State]],State!A:G,7,FALSE)</f>
        <v>6</v>
      </c>
      <c r="Q872" s="3" t="str">
        <f>VLOOKUP(Table2[[#This Row],[State]],State!A:F,6,FALSE)</f>
        <v>Republican</v>
      </c>
    </row>
    <row r="873" spans="1:17" ht="17" thickTop="1" thickBot="1" x14ac:dyDescent="0.25">
      <c r="A873" s="7" t="s">
        <v>332</v>
      </c>
      <c r="B873" s="21">
        <v>19167</v>
      </c>
      <c r="C873" s="22" t="s">
        <v>1007</v>
      </c>
      <c r="D873" s="12">
        <v>2758</v>
      </c>
      <c r="E873" s="12">
        <v>15097</v>
      </c>
      <c r="F873" s="6">
        <v>2024</v>
      </c>
      <c r="G873" s="18">
        <f>preds!$D873+preds!$E873</f>
        <v>17855</v>
      </c>
      <c r="H873" s="12">
        <f>ABS(preds!$D873-preds!$E873)</f>
        <v>12339</v>
      </c>
      <c r="I873" s="24">
        <f>Table2[[#This Row],[margin]]/Table2[[#This Row],[dem_gop_total]]</f>
        <v>0.69106692803136371</v>
      </c>
      <c r="J873" s="24">
        <f>Table2[[#This Row],[dem_votes]]/Table2[[#This Row],[dem_gop_total]]</f>
        <v>0.15446653598431812</v>
      </c>
      <c r="K873" s="24">
        <f>Table2[[#This Row],[gop_votes]]/Table2[[#This Row],[dem_gop_total]]</f>
        <v>0.84553346401568186</v>
      </c>
      <c r="L873" s="3">
        <v>-96.167270000000002</v>
      </c>
      <c r="M873" s="3">
        <v>43.079825</v>
      </c>
      <c r="N873" s="3">
        <v>-93.469612181818434</v>
      </c>
      <c r="O873" s="3">
        <v>42.026685949494883</v>
      </c>
      <c r="P873" s="3">
        <f>VLOOKUP(Table2[[#This Row],[State]],State!A:G,7,FALSE)</f>
        <v>6</v>
      </c>
      <c r="Q873" s="3" t="str">
        <f>VLOOKUP(Table2[[#This Row],[State]],State!A:F,6,FALSE)</f>
        <v>Republican</v>
      </c>
    </row>
    <row r="874" spans="1:17" ht="17" thickTop="1" thickBot="1" x14ac:dyDescent="0.25">
      <c r="A874" s="8" t="s">
        <v>332</v>
      </c>
      <c r="B874" s="19">
        <v>19169</v>
      </c>
      <c r="C874" s="20" t="s">
        <v>1008</v>
      </c>
      <c r="D874" s="13">
        <v>28083</v>
      </c>
      <c r="E874" s="13">
        <v>18396</v>
      </c>
      <c r="F874" s="6">
        <v>2024</v>
      </c>
      <c r="G874" s="18">
        <f>preds!$D874+preds!$E874</f>
        <v>46479</v>
      </c>
      <c r="H874" s="12">
        <f>ABS(preds!$D874-preds!$E874)</f>
        <v>9687</v>
      </c>
      <c r="I874" s="24">
        <f>Table2[[#This Row],[margin]]/Table2[[#This Row],[dem_gop_total]]</f>
        <v>0.20841670431807913</v>
      </c>
      <c r="J874" s="24">
        <f>Table2[[#This Row],[dem_votes]]/Table2[[#This Row],[dem_gop_total]]</f>
        <v>0.60420835215903956</v>
      </c>
      <c r="K874" s="24">
        <f>Table2[[#This Row],[gop_votes]]/Table2[[#This Row],[dem_gop_total]]</f>
        <v>0.39579164784096044</v>
      </c>
      <c r="L874" s="3">
        <v>-93.601827</v>
      </c>
      <c r="M874" s="3">
        <v>42.026370999999997</v>
      </c>
      <c r="N874" s="3">
        <v>-93.469612181818434</v>
      </c>
      <c r="O874" s="3">
        <v>42.026685949494883</v>
      </c>
      <c r="P874" s="3">
        <f>VLOOKUP(Table2[[#This Row],[State]],State!A:G,7,FALSE)</f>
        <v>6</v>
      </c>
      <c r="Q874" s="3" t="str">
        <f>VLOOKUP(Table2[[#This Row],[State]],State!A:F,6,FALSE)</f>
        <v>Republican</v>
      </c>
    </row>
    <row r="875" spans="1:17" ht="17" thickTop="1" thickBot="1" x14ac:dyDescent="0.25">
      <c r="A875" s="7" t="s">
        <v>332</v>
      </c>
      <c r="B875" s="21">
        <v>19171</v>
      </c>
      <c r="C875" s="22" t="s">
        <v>1009</v>
      </c>
      <c r="D875" s="12">
        <v>4496</v>
      </c>
      <c r="E875" s="12">
        <v>4679</v>
      </c>
      <c r="F875" s="6">
        <v>2024</v>
      </c>
      <c r="G875" s="18">
        <f>preds!$D875+preds!$E875</f>
        <v>9175</v>
      </c>
      <c r="H875" s="12">
        <f>ABS(preds!$D875-preds!$E875)</f>
        <v>183</v>
      </c>
      <c r="I875" s="24">
        <f>Table2[[#This Row],[margin]]/Table2[[#This Row],[dem_gop_total]]</f>
        <v>1.994550408719346E-2</v>
      </c>
      <c r="J875" s="24">
        <f>Table2[[#This Row],[dem_votes]]/Table2[[#This Row],[dem_gop_total]]</f>
        <v>0.49002724795640329</v>
      </c>
      <c r="K875" s="24">
        <f>Table2[[#This Row],[gop_votes]]/Table2[[#This Row],[dem_gop_total]]</f>
        <v>0.50997275204359671</v>
      </c>
      <c r="L875" s="3">
        <v>-92.542586999999997</v>
      </c>
      <c r="M875" s="3">
        <v>42.065598999999999</v>
      </c>
      <c r="N875" s="3">
        <v>-93.469612181818434</v>
      </c>
      <c r="O875" s="3">
        <v>42.026685949494883</v>
      </c>
      <c r="P875" s="3">
        <f>VLOOKUP(Table2[[#This Row],[State]],State!A:G,7,FALSE)</f>
        <v>6</v>
      </c>
      <c r="Q875" s="3" t="str">
        <f>VLOOKUP(Table2[[#This Row],[State]],State!A:F,6,FALSE)</f>
        <v>Republican</v>
      </c>
    </row>
    <row r="876" spans="1:17" ht="17" thickTop="1" thickBot="1" x14ac:dyDescent="0.25">
      <c r="A876" s="8" t="s">
        <v>332</v>
      </c>
      <c r="B876" s="19">
        <v>19173</v>
      </c>
      <c r="C876" s="20" t="s">
        <v>725</v>
      </c>
      <c r="D876" s="13">
        <v>1286</v>
      </c>
      <c r="E876" s="13">
        <v>2308</v>
      </c>
      <c r="F876" s="6">
        <v>2024</v>
      </c>
      <c r="G876" s="18">
        <f>preds!$D876+preds!$E876</f>
        <v>3594</v>
      </c>
      <c r="H876" s="12">
        <f>ABS(preds!$D876-preds!$E876)</f>
        <v>1022</v>
      </c>
      <c r="I876" s="24">
        <f>Table2[[#This Row],[margin]]/Table2[[#This Row],[dem_gop_total]]</f>
        <v>0.28436282693377851</v>
      </c>
      <c r="J876" s="24">
        <f>Table2[[#This Row],[dem_votes]]/Table2[[#This Row],[dem_gop_total]]</f>
        <v>0.35781858653311072</v>
      </c>
      <c r="K876" s="24">
        <f>Table2[[#This Row],[gop_votes]]/Table2[[#This Row],[dem_gop_total]]</f>
        <v>0.64218141346688928</v>
      </c>
      <c r="L876" s="3">
        <v>-94.673438000000004</v>
      </c>
      <c r="M876" s="3">
        <v>40.755364</v>
      </c>
      <c r="N876" s="3">
        <v>-93.469612181818434</v>
      </c>
      <c r="O876" s="3">
        <v>42.026685949494883</v>
      </c>
      <c r="P876" s="3">
        <f>VLOOKUP(Table2[[#This Row],[State]],State!A:G,7,FALSE)</f>
        <v>6</v>
      </c>
      <c r="Q876" s="3" t="str">
        <f>VLOOKUP(Table2[[#This Row],[State]],State!A:F,6,FALSE)</f>
        <v>Republican</v>
      </c>
    </row>
    <row r="877" spans="1:17" ht="17" thickTop="1" thickBot="1" x14ac:dyDescent="0.25">
      <c r="A877" s="7" t="s">
        <v>332</v>
      </c>
      <c r="B877" s="21">
        <v>19175</v>
      </c>
      <c r="C877" s="22" t="s">
        <v>553</v>
      </c>
      <c r="D877" s="12">
        <v>3135</v>
      </c>
      <c r="E877" s="12">
        <v>3309</v>
      </c>
      <c r="F877" s="6">
        <v>2024</v>
      </c>
      <c r="G877" s="18">
        <f>preds!$D877+preds!$E877</f>
        <v>6444</v>
      </c>
      <c r="H877" s="12">
        <f>ABS(preds!$D877-preds!$E877)</f>
        <v>174</v>
      </c>
      <c r="I877" s="24">
        <f>Table2[[#This Row],[margin]]/Table2[[#This Row],[dem_gop_total]]</f>
        <v>2.7001862197392923E-2</v>
      </c>
      <c r="J877" s="24">
        <f>Table2[[#This Row],[dem_votes]]/Table2[[#This Row],[dem_gop_total]]</f>
        <v>0.48649906890130351</v>
      </c>
      <c r="K877" s="24">
        <f>Table2[[#This Row],[gop_votes]]/Table2[[#This Row],[dem_gop_total]]</f>
        <v>0.51350093109869643</v>
      </c>
      <c r="L877" s="3">
        <v>-94.318924999999993</v>
      </c>
      <c r="M877" s="3">
        <v>41.053083000000001</v>
      </c>
      <c r="N877" s="3">
        <v>-93.469612181818434</v>
      </c>
      <c r="O877" s="3">
        <v>42.026685949494883</v>
      </c>
      <c r="P877" s="3">
        <f>VLOOKUP(Table2[[#This Row],[State]],State!A:G,7,FALSE)</f>
        <v>6</v>
      </c>
      <c r="Q877" s="3" t="str">
        <f>VLOOKUP(Table2[[#This Row],[State]],State!A:F,6,FALSE)</f>
        <v>Republican</v>
      </c>
    </row>
    <row r="878" spans="1:17" ht="17" thickTop="1" thickBot="1" x14ac:dyDescent="0.25">
      <c r="A878" s="8" t="s">
        <v>332</v>
      </c>
      <c r="B878" s="19">
        <v>19177</v>
      </c>
      <c r="C878" s="20" t="s">
        <v>554</v>
      </c>
      <c r="D878" s="13">
        <v>1455</v>
      </c>
      <c r="E878" s="13">
        <v>2335</v>
      </c>
      <c r="F878" s="6">
        <v>2024</v>
      </c>
      <c r="G878" s="18">
        <f>preds!$D878+preds!$E878</f>
        <v>3790</v>
      </c>
      <c r="H878" s="12">
        <f>ABS(preds!$D878-preds!$E878)</f>
        <v>880</v>
      </c>
      <c r="I878" s="24">
        <f>Table2[[#This Row],[margin]]/Table2[[#This Row],[dem_gop_total]]</f>
        <v>0.23218997361477572</v>
      </c>
      <c r="J878" s="24">
        <f>Table2[[#This Row],[dem_votes]]/Table2[[#This Row],[dem_gop_total]]</f>
        <v>0.38390501319261211</v>
      </c>
      <c r="K878" s="24">
        <f>Table2[[#This Row],[gop_votes]]/Table2[[#This Row],[dem_gop_total]]</f>
        <v>0.61609498680738783</v>
      </c>
      <c r="L878" s="3">
        <v>-91.939133999999996</v>
      </c>
      <c r="M878" s="3">
        <v>40.745556999999998</v>
      </c>
      <c r="N878" s="3">
        <v>-93.469612181818434</v>
      </c>
      <c r="O878" s="3">
        <v>42.026685949494883</v>
      </c>
      <c r="P878" s="3">
        <f>VLOOKUP(Table2[[#This Row],[State]],State!A:G,7,FALSE)</f>
        <v>6</v>
      </c>
      <c r="Q878" s="3" t="str">
        <f>VLOOKUP(Table2[[#This Row],[State]],State!A:F,6,FALSE)</f>
        <v>Republican</v>
      </c>
    </row>
    <row r="879" spans="1:17" ht="17" thickTop="1" thickBot="1" x14ac:dyDescent="0.25">
      <c r="A879" s="7" t="s">
        <v>332</v>
      </c>
      <c r="B879" s="21">
        <v>19179</v>
      </c>
      <c r="C879" s="22" t="s">
        <v>1010</v>
      </c>
      <c r="D879" s="12">
        <v>9042</v>
      </c>
      <c r="E879" s="12">
        <v>8048</v>
      </c>
      <c r="F879" s="6">
        <v>2024</v>
      </c>
      <c r="G879" s="18">
        <f>preds!$D879+preds!$E879</f>
        <v>17090</v>
      </c>
      <c r="H879" s="12">
        <f>ABS(preds!$D879-preds!$E879)</f>
        <v>994</v>
      </c>
      <c r="I879" s="24">
        <f>Table2[[#This Row],[margin]]/Table2[[#This Row],[dem_gop_total]]</f>
        <v>5.8162668227033351E-2</v>
      </c>
      <c r="J879" s="24">
        <f>Table2[[#This Row],[dem_votes]]/Table2[[#This Row],[dem_gop_total]]</f>
        <v>0.52908133411351665</v>
      </c>
      <c r="K879" s="24">
        <f>Table2[[#This Row],[gop_votes]]/Table2[[#This Row],[dem_gop_total]]</f>
        <v>0.47091866588648335</v>
      </c>
      <c r="L879" s="3">
        <v>-92.418385000000001</v>
      </c>
      <c r="M879" s="3">
        <v>41.016218000000002</v>
      </c>
      <c r="N879" s="3">
        <v>-93.469612181818434</v>
      </c>
      <c r="O879" s="3">
        <v>42.026685949494883</v>
      </c>
      <c r="P879" s="3">
        <f>VLOOKUP(Table2[[#This Row],[State]],State!A:G,7,FALSE)</f>
        <v>6</v>
      </c>
      <c r="Q879" s="3" t="str">
        <f>VLOOKUP(Table2[[#This Row],[State]],State!A:F,6,FALSE)</f>
        <v>Republican</v>
      </c>
    </row>
    <row r="880" spans="1:17" ht="17" thickTop="1" thickBot="1" x14ac:dyDescent="0.25">
      <c r="A880" s="8" t="s">
        <v>332</v>
      </c>
      <c r="B880" s="19">
        <v>19181</v>
      </c>
      <c r="C880" s="20" t="s">
        <v>829</v>
      </c>
      <c r="D880" s="13">
        <v>11811</v>
      </c>
      <c r="E880" s="13">
        <v>17868</v>
      </c>
      <c r="F880" s="6">
        <v>2024</v>
      </c>
      <c r="G880" s="18">
        <f>preds!$D880+preds!$E880</f>
        <v>29679</v>
      </c>
      <c r="H880" s="12">
        <f>ABS(preds!$D880-preds!$E880)</f>
        <v>6057</v>
      </c>
      <c r="I880" s="24">
        <f>Table2[[#This Row],[margin]]/Table2[[#This Row],[dem_gop_total]]</f>
        <v>0.20408369554230263</v>
      </c>
      <c r="J880" s="24">
        <f>Table2[[#This Row],[dem_votes]]/Table2[[#This Row],[dem_gop_total]]</f>
        <v>0.39795815222884867</v>
      </c>
      <c r="K880" s="24">
        <f>Table2[[#This Row],[gop_votes]]/Table2[[#This Row],[dem_gop_total]]</f>
        <v>0.60204184777115133</v>
      </c>
      <c r="L880" s="3">
        <v>-93.588243000000006</v>
      </c>
      <c r="M880" s="3">
        <v>41.400884999999903</v>
      </c>
      <c r="N880" s="3">
        <v>-93.469612181818434</v>
      </c>
      <c r="O880" s="3">
        <v>42.026685949494883</v>
      </c>
      <c r="P880" s="3">
        <f>VLOOKUP(Table2[[#This Row],[State]],State!A:G,7,FALSE)</f>
        <v>6</v>
      </c>
      <c r="Q880" s="3" t="str">
        <f>VLOOKUP(Table2[[#This Row],[State]],State!A:F,6,FALSE)</f>
        <v>Republican</v>
      </c>
    </row>
    <row r="881" spans="1:17" ht="17" thickTop="1" thickBot="1" x14ac:dyDescent="0.25">
      <c r="A881" s="7" t="s">
        <v>332</v>
      </c>
      <c r="B881" s="21">
        <v>19183</v>
      </c>
      <c r="C881" s="22" t="s">
        <v>454</v>
      </c>
      <c r="D881" s="12">
        <v>4226</v>
      </c>
      <c r="E881" s="12">
        <v>6095</v>
      </c>
      <c r="F881" s="6">
        <v>2024</v>
      </c>
      <c r="G881" s="18">
        <f>preds!$D881+preds!$E881</f>
        <v>10321</v>
      </c>
      <c r="H881" s="12">
        <f>ABS(preds!$D881-preds!$E881)</f>
        <v>1869</v>
      </c>
      <c r="I881" s="24">
        <f>Table2[[#This Row],[margin]]/Table2[[#This Row],[dem_gop_total]]</f>
        <v>0.18108710396279432</v>
      </c>
      <c r="J881" s="24">
        <f>Table2[[#This Row],[dem_votes]]/Table2[[#This Row],[dem_gop_total]]</f>
        <v>0.40945644801860287</v>
      </c>
      <c r="K881" s="24">
        <f>Table2[[#This Row],[gop_votes]]/Table2[[#This Row],[dem_gop_total]]</f>
        <v>0.59054355198139719</v>
      </c>
      <c r="L881" s="3">
        <v>-91.695464999999999</v>
      </c>
      <c r="M881" s="3">
        <v>41.361978000000001</v>
      </c>
      <c r="N881" s="3">
        <v>-93.469612181818434</v>
      </c>
      <c r="O881" s="3">
        <v>42.026685949494883</v>
      </c>
      <c r="P881" s="3">
        <f>VLOOKUP(Table2[[#This Row],[State]],State!A:G,7,FALSE)</f>
        <v>6</v>
      </c>
      <c r="Q881" s="3" t="str">
        <f>VLOOKUP(Table2[[#This Row],[State]],State!A:F,6,FALSE)</f>
        <v>Republican</v>
      </c>
    </row>
    <row r="882" spans="1:17" ht="17" thickTop="1" thickBot="1" x14ac:dyDescent="0.25">
      <c r="A882" s="8" t="s">
        <v>332</v>
      </c>
      <c r="B882" s="19">
        <v>19185</v>
      </c>
      <c r="C882" s="20" t="s">
        <v>830</v>
      </c>
      <c r="D882" s="13">
        <v>957</v>
      </c>
      <c r="E882" s="13">
        <v>2171</v>
      </c>
      <c r="F882" s="6">
        <v>2024</v>
      </c>
      <c r="G882" s="18">
        <f>preds!$D882+preds!$E882</f>
        <v>3128</v>
      </c>
      <c r="H882" s="12">
        <f>ABS(preds!$D882-preds!$E882)</f>
        <v>1214</v>
      </c>
      <c r="I882" s="24">
        <f>Table2[[#This Row],[margin]]/Table2[[#This Row],[dem_gop_total]]</f>
        <v>0.38810741687979539</v>
      </c>
      <c r="J882" s="24">
        <f>Table2[[#This Row],[dem_votes]]/Table2[[#This Row],[dem_gop_total]]</f>
        <v>0.30594629156010228</v>
      </c>
      <c r="K882" s="24">
        <f>Table2[[#This Row],[gop_votes]]/Table2[[#This Row],[dem_gop_total]]</f>
        <v>0.69405370843989767</v>
      </c>
      <c r="L882" s="3">
        <v>-93.312926000000004</v>
      </c>
      <c r="M882" s="3">
        <v>40.740054000000001</v>
      </c>
      <c r="N882" s="3">
        <v>-93.469612181818434</v>
      </c>
      <c r="O882" s="3">
        <v>42.026685949494883</v>
      </c>
      <c r="P882" s="3">
        <f>VLOOKUP(Table2[[#This Row],[State]],State!A:G,7,FALSE)</f>
        <v>6</v>
      </c>
      <c r="Q882" s="3" t="str">
        <f>VLOOKUP(Table2[[#This Row],[State]],State!A:F,6,FALSE)</f>
        <v>Republican</v>
      </c>
    </row>
    <row r="883" spans="1:17" ht="17" thickTop="1" thickBot="1" x14ac:dyDescent="0.25">
      <c r="A883" s="7" t="s">
        <v>332</v>
      </c>
      <c r="B883" s="21">
        <v>19187</v>
      </c>
      <c r="C883" s="22" t="s">
        <v>831</v>
      </c>
      <c r="D883" s="12">
        <v>9486</v>
      </c>
      <c r="E883" s="12">
        <v>9011</v>
      </c>
      <c r="F883" s="6">
        <v>2024</v>
      </c>
      <c r="G883" s="18">
        <f>preds!$D883+preds!$E883</f>
        <v>18497</v>
      </c>
      <c r="H883" s="12">
        <f>ABS(preds!$D883-preds!$E883)</f>
        <v>475</v>
      </c>
      <c r="I883" s="24">
        <f>Table2[[#This Row],[margin]]/Table2[[#This Row],[dem_gop_total]]</f>
        <v>2.5679839974049847E-2</v>
      </c>
      <c r="J883" s="24">
        <f>Table2[[#This Row],[dem_votes]]/Table2[[#This Row],[dem_gop_total]]</f>
        <v>0.51283991998702494</v>
      </c>
      <c r="K883" s="24">
        <f>Table2[[#This Row],[gop_votes]]/Table2[[#This Row],[dem_gop_total]]</f>
        <v>0.48716008001297506</v>
      </c>
      <c r="L883" s="3">
        <v>-94.179066000000006</v>
      </c>
      <c r="M883" s="3">
        <v>42.480373999999998</v>
      </c>
      <c r="N883" s="3">
        <v>-93.469612181818434</v>
      </c>
      <c r="O883" s="3">
        <v>42.026685949494883</v>
      </c>
      <c r="P883" s="3">
        <f>VLOOKUP(Table2[[#This Row],[State]],State!A:G,7,FALSE)</f>
        <v>6</v>
      </c>
      <c r="Q883" s="3" t="str">
        <f>VLOOKUP(Table2[[#This Row],[State]],State!A:F,6,FALSE)</f>
        <v>Republican</v>
      </c>
    </row>
    <row r="884" spans="1:17" ht="17" thickTop="1" thickBot="1" x14ac:dyDescent="0.25">
      <c r="A884" s="8" t="s">
        <v>332</v>
      </c>
      <c r="B884" s="19">
        <v>19189</v>
      </c>
      <c r="C884" s="20" t="s">
        <v>926</v>
      </c>
      <c r="D884" s="13">
        <v>2946</v>
      </c>
      <c r="E884" s="13">
        <v>3527</v>
      </c>
      <c r="F884" s="6">
        <v>2024</v>
      </c>
      <c r="G884" s="18">
        <f>preds!$D884+preds!$E884</f>
        <v>6473</v>
      </c>
      <c r="H884" s="12">
        <f>ABS(preds!$D884-preds!$E884)</f>
        <v>581</v>
      </c>
      <c r="I884" s="24">
        <f>Table2[[#This Row],[margin]]/Table2[[#This Row],[dem_gop_total]]</f>
        <v>8.9757454039857867E-2</v>
      </c>
      <c r="J884" s="24">
        <f>Table2[[#This Row],[dem_votes]]/Table2[[#This Row],[dem_gop_total]]</f>
        <v>0.45512127298007105</v>
      </c>
      <c r="K884" s="24">
        <f>Table2[[#This Row],[gop_votes]]/Table2[[#This Row],[dem_gop_total]]</f>
        <v>0.5448787270199289</v>
      </c>
      <c r="L884" s="3">
        <v>-93.667030999999994</v>
      </c>
      <c r="M884" s="3">
        <v>43.342880000000001</v>
      </c>
      <c r="N884" s="3">
        <v>-93.469612181818434</v>
      </c>
      <c r="O884" s="3">
        <v>42.026685949494883</v>
      </c>
      <c r="P884" s="3">
        <f>VLOOKUP(Table2[[#This Row],[State]],State!A:G,7,FALSE)</f>
        <v>6</v>
      </c>
      <c r="Q884" s="3" t="str">
        <f>VLOOKUP(Table2[[#This Row],[State]],State!A:F,6,FALSE)</f>
        <v>Republican</v>
      </c>
    </row>
    <row r="885" spans="1:17" ht="17" thickTop="1" thickBot="1" x14ac:dyDescent="0.25">
      <c r="A885" s="7" t="s">
        <v>332</v>
      </c>
      <c r="B885" s="21">
        <v>19191</v>
      </c>
      <c r="C885" s="22" t="s">
        <v>1011</v>
      </c>
      <c r="D885" s="12">
        <v>5206</v>
      </c>
      <c r="E885" s="12">
        <v>5757</v>
      </c>
      <c r="F885" s="6">
        <v>2024</v>
      </c>
      <c r="G885" s="18">
        <f>preds!$D885+preds!$E885</f>
        <v>10963</v>
      </c>
      <c r="H885" s="12">
        <f>ABS(preds!$D885-preds!$E885)</f>
        <v>551</v>
      </c>
      <c r="I885" s="24">
        <f>Table2[[#This Row],[margin]]/Table2[[#This Row],[dem_gop_total]]</f>
        <v>5.0259965337954939E-2</v>
      </c>
      <c r="J885" s="24">
        <f>Table2[[#This Row],[dem_votes]]/Table2[[#This Row],[dem_gop_total]]</f>
        <v>0.47487001733102252</v>
      </c>
      <c r="K885" s="24">
        <f>Table2[[#This Row],[gop_votes]]/Table2[[#This Row],[dem_gop_total]]</f>
        <v>0.52512998266897748</v>
      </c>
      <c r="L885" s="3">
        <v>-91.814374999999998</v>
      </c>
      <c r="M885" s="3">
        <v>43.281283999999999</v>
      </c>
      <c r="N885" s="3">
        <v>-93.469612181818434</v>
      </c>
      <c r="O885" s="3">
        <v>42.026685949494883</v>
      </c>
      <c r="P885" s="3">
        <f>VLOOKUP(Table2[[#This Row],[State]],State!A:G,7,FALSE)</f>
        <v>6</v>
      </c>
      <c r="Q885" s="3" t="str">
        <f>VLOOKUP(Table2[[#This Row],[State]],State!A:F,6,FALSE)</f>
        <v>Republican</v>
      </c>
    </row>
    <row r="886" spans="1:17" ht="17" thickTop="1" thickBot="1" x14ac:dyDescent="0.25">
      <c r="A886" s="8" t="s">
        <v>332</v>
      </c>
      <c r="B886" s="19">
        <v>19193</v>
      </c>
      <c r="C886" s="20" t="s">
        <v>1012</v>
      </c>
      <c r="D886" s="13">
        <v>21117</v>
      </c>
      <c r="E886" s="13">
        <v>21774</v>
      </c>
      <c r="F886" s="6">
        <v>2024</v>
      </c>
      <c r="G886" s="18">
        <f>preds!$D886+preds!$E886</f>
        <v>42891</v>
      </c>
      <c r="H886" s="12">
        <f>ABS(preds!$D886-preds!$E886)</f>
        <v>657</v>
      </c>
      <c r="I886" s="24">
        <f>Table2[[#This Row],[margin]]/Table2[[#This Row],[dem_gop_total]]</f>
        <v>1.5317898859900678E-2</v>
      </c>
      <c r="J886" s="24">
        <f>Table2[[#This Row],[dem_votes]]/Table2[[#This Row],[dem_gop_total]]</f>
        <v>0.49234105057004968</v>
      </c>
      <c r="K886" s="24">
        <f>Table2[[#This Row],[gop_votes]]/Table2[[#This Row],[dem_gop_total]]</f>
        <v>0.50765894942995038</v>
      </c>
      <c r="L886" s="3">
        <v>-96.344173999999995</v>
      </c>
      <c r="M886" s="3">
        <v>42.483224999999997</v>
      </c>
      <c r="N886" s="3">
        <v>-93.469612181818434</v>
      </c>
      <c r="O886" s="3">
        <v>42.026685949494883</v>
      </c>
      <c r="P886" s="3">
        <f>VLOOKUP(Table2[[#This Row],[State]],State!A:G,7,FALSE)</f>
        <v>6</v>
      </c>
      <c r="Q886" s="3" t="str">
        <f>VLOOKUP(Table2[[#This Row],[State]],State!A:F,6,FALSE)</f>
        <v>Republican</v>
      </c>
    </row>
    <row r="887" spans="1:17" ht="17" thickTop="1" thickBot="1" x14ac:dyDescent="0.25">
      <c r="A887" s="7" t="s">
        <v>332</v>
      </c>
      <c r="B887" s="21">
        <v>19195</v>
      </c>
      <c r="C887" s="22" t="s">
        <v>836</v>
      </c>
      <c r="D887" s="12">
        <v>2209</v>
      </c>
      <c r="E887" s="12">
        <v>2287</v>
      </c>
      <c r="F887" s="6">
        <v>2024</v>
      </c>
      <c r="G887" s="18">
        <f>preds!$D887+preds!$E887</f>
        <v>4496</v>
      </c>
      <c r="H887" s="12">
        <f>ABS(preds!$D887-preds!$E887)</f>
        <v>78</v>
      </c>
      <c r="I887" s="24">
        <f>Table2[[#This Row],[margin]]/Table2[[#This Row],[dem_gop_total]]</f>
        <v>1.7348754448398576E-2</v>
      </c>
      <c r="J887" s="24">
        <f>Table2[[#This Row],[dem_votes]]/Table2[[#This Row],[dem_gop_total]]</f>
        <v>0.49132562277580072</v>
      </c>
      <c r="K887" s="24">
        <f>Table2[[#This Row],[gop_votes]]/Table2[[#This Row],[dem_gop_total]]</f>
        <v>0.50867437722419928</v>
      </c>
      <c r="L887" s="3">
        <v>-93.252257999999998</v>
      </c>
      <c r="M887" s="3">
        <v>43.366540000000001</v>
      </c>
      <c r="N887" s="3">
        <v>-93.469612181818434</v>
      </c>
      <c r="O887" s="3">
        <v>42.026685949494883</v>
      </c>
      <c r="P887" s="3">
        <f>VLOOKUP(Table2[[#This Row],[State]],State!A:G,7,FALSE)</f>
        <v>6</v>
      </c>
      <c r="Q887" s="3" t="str">
        <f>VLOOKUP(Table2[[#This Row],[State]],State!A:F,6,FALSE)</f>
        <v>Republican</v>
      </c>
    </row>
    <row r="888" spans="1:17" ht="17" thickTop="1" thickBot="1" x14ac:dyDescent="0.25">
      <c r="A888" s="8" t="s">
        <v>332</v>
      </c>
      <c r="B888" s="19">
        <v>19197</v>
      </c>
      <c r="C888" s="20" t="s">
        <v>1013</v>
      </c>
      <c r="D888" s="13">
        <v>2948</v>
      </c>
      <c r="E888" s="13">
        <v>3584</v>
      </c>
      <c r="F888" s="6">
        <v>2024</v>
      </c>
      <c r="G888" s="18">
        <f>preds!$D888+preds!$E888</f>
        <v>6532</v>
      </c>
      <c r="H888" s="12">
        <f>ABS(preds!$D888-preds!$E888)</f>
        <v>636</v>
      </c>
      <c r="I888" s="24">
        <f>Table2[[#This Row],[margin]]/Table2[[#This Row],[dem_gop_total]]</f>
        <v>9.7366809552969988E-2</v>
      </c>
      <c r="J888" s="24">
        <f>Table2[[#This Row],[dem_votes]]/Table2[[#This Row],[dem_gop_total]]</f>
        <v>0.45131659522351503</v>
      </c>
      <c r="K888" s="24">
        <f>Table2[[#This Row],[gop_votes]]/Table2[[#This Row],[dem_gop_total]]</f>
        <v>0.54868340477648503</v>
      </c>
      <c r="L888" s="3">
        <v>-93.755488</v>
      </c>
      <c r="M888" s="3">
        <v>42.732194999999997</v>
      </c>
      <c r="N888" s="3">
        <v>-93.469612181818434</v>
      </c>
      <c r="O888" s="3">
        <v>42.026685949494883</v>
      </c>
      <c r="P888" s="3">
        <f>VLOOKUP(Table2[[#This Row],[State]],State!A:G,7,FALSE)</f>
        <v>6</v>
      </c>
      <c r="Q888" s="3" t="str">
        <f>VLOOKUP(Table2[[#This Row],[State]],State!A:F,6,FALSE)</f>
        <v>Republican</v>
      </c>
    </row>
    <row r="889" spans="1:17" ht="17" thickTop="1" thickBot="1" x14ac:dyDescent="0.25">
      <c r="A889" s="7" t="s">
        <v>333</v>
      </c>
      <c r="B889" s="21">
        <v>20001</v>
      </c>
      <c r="C889" s="22" t="s">
        <v>928</v>
      </c>
      <c r="D889" s="12">
        <v>1950</v>
      </c>
      <c r="E889" s="12">
        <v>3918</v>
      </c>
      <c r="F889" s="6">
        <v>2024</v>
      </c>
      <c r="G889" s="18">
        <f>preds!$D889+preds!$E889</f>
        <v>5868</v>
      </c>
      <c r="H889" s="12">
        <f>ABS(preds!$D889-preds!$E889)</f>
        <v>1968</v>
      </c>
      <c r="I889" s="24">
        <f>Table2[[#This Row],[margin]]/Table2[[#This Row],[dem_gop_total]]</f>
        <v>0.33537832310838445</v>
      </c>
      <c r="J889" s="24">
        <f>Table2[[#This Row],[dem_votes]]/Table2[[#This Row],[dem_gop_total]]</f>
        <v>0.33231083844580778</v>
      </c>
      <c r="K889" s="24">
        <f>Table2[[#This Row],[gop_votes]]/Table2[[#This Row],[dem_gop_total]]</f>
        <v>0.66768916155419222</v>
      </c>
      <c r="L889" s="3">
        <v>-95.367052999999999</v>
      </c>
      <c r="M889" s="3">
        <v>37.896583999999997</v>
      </c>
      <c r="N889" s="3">
        <v>-98.070803761904315</v>
      </c>
      <c r="O889" s="3">
        <v>38.488819895238152</v>
      </c>
      <c r="P889" s="3">
        <f>VLOOKUP(Table2[[#This Row],[State]],State!A:G,7,FALSE)</f>
        <v>6</v>
      </c>
      <c r="Q889" s="3" t="str">
        <f>VLOOKUP(Table2[[#This Row],[State]],State!A:F,6,FALSE)</f>
        <v>Republican</v>
      </c>
    </row>
    <row r="890" spans="1:17" ht="17" thickTop="1" thickBot="1" x14ac:dyDescent="0.25">
      <c r="A890" s="8" t="s">
        <v>333</v>
      </c>
      <c r="B890" s="19">
        <v>20003</v>
      </c>
      <c r="C890" s="20" t="s">
        <v>1014</v>
      </c>
      <c r="D890" s="13">
        <v>1195</v>
      </c>
      <c r="E890" s="13">
        <v>2490</v>
      </c>
      <c r="F890" s="6">
        <v>2024</v>
      </c>
      <c r="G890" s="18">
        <f>preds!$D890+preds!$E890</f>
        <v>3685</v>
      </c>
      <c r="H890" s="12">
        <f>ABS(preds!$D890-preds!$E890)</f>
        <v>1295</v>
      </c>
      <c r="I890" s="24">
        <f>Table2[[#This Row],[margin]]/Table2[[#This Row],[dem_gop_total]]</f>
        <v>0.35142469470827681</v>
      </c>
      <c r="J890" s="24">
        <f>Table2[[#This Row],[dem_votes]]/Table2[[#This Row],[dem_gop_total]]</f>
        <v>0.32428765264586162</v>
      </c>
      <c r="K890" s="24">
        <f>Table2[[#This Row],[gop_votes]]/Table2[[#This Row],[dem_gop_total]]</f>
        <v>0.67571234735413843</v>
      </c>
      <c r="L890" s="3">
        <v>-95.264386000000002</v>
      </c>
      <c r="M890" s="3">
        <v>38.250112000000001</v>
      </c>
      <c r="N890" s="3">
        <v>-98.070803761904315</v>
      </c>
      <c r="O890" s="3">
        <v>38.488819895238152</v>
      </c>
      <c r="P890" s="3">
        <f>VLOOKUP(Table2[[#This Row],[State]],State!A:G,7,FALSE)</f>
        <v>6</v>
      </c>
      <c r="Q890" s="3" t="str">
        <f>VLOOKUP(Table2[[#This Row],[State]],State!A:F,6,FALSE)</f>
        <v>Republican</v>
      </c>
    </row>
    <row r="891" spans="1:17" ht="17" thickTop="1" thickBot="1" x14ac:dyDescent="0.25">
      <c r="A891" s="7" t="s">
        <v>333</v>
      </c>
      <c r="B891" s="21">
        <v>20005</v>
      </c>
      <c r="C891" s="22" t="s">
        <v>1015</v>
      </c>
      <c r="D891" s="12">
        <v>2885</v>
      </c>
      <c r="E891" s="12">
        <v>4569</v>
      </c>
      <c r="F891" s="6">
        <v>2024</v>
      </c>
      <c r="G891" s="18">
        <f>preds!$D891+preds!$E891</f>
        <v>7454</v>
      </c>
      <c r="H891" s="12">
        <f>ABS(preds!$D891-preds!$E891)</f>
        <v>1684</v>
      </c>
      <c r="I891" s="24">
        <f>Table2[[#This Row],[margin]]/Table2[[#This Row],[dem_gop_total]]</f>
        <v>0.22591896968070835</v>
      </c>
      <c r="J891" s="24">
        <f>Table2[[#This Row],[dem_votes]]/Table2[[#This Row],[dem_gop_total]]</f>
        <v>0.38704051515964583</v>
      </c>
      <c r="K891" s="24">
        <f>Table2[[#This Row],[gop_votes]]/Table2[[#This Row],[dem_gop_total]]</f>
        <v>0.61295948484035412</v>
      </c>
      <c r="L891" s="3">
        <v>-95.181488000000002</v>
      </c>
      <c r="M891" s="3">
        <v>39.555582999999999</v>
      </c>
      <c r="N891" s="3">
        <v>-98.070803761904315</v>
      </c>
      <c r="O891" s="3">
        <v>38.488819895238152</v>
      </c>
      <c r="P891" s="3">
        <f>VLOOKUP(Table2[[#This Row],[State]],State!A:G,7,FALSE)</f>
        <v>6</v>
      </c>
      <c r="Q891" s="3" t="str">
        <f>VLOOKUP(Table2[[#This Row],[State]],State!A:F,6,FALSE)</f>
        <v>Republican</v>
      </c>
    </row>
    <row r="892" spans="1:17" ht="17" thickTop="1" thickBot="1" x14ac:dyDescent="0.25">
      <c r="A892" s="8" t="s">
        <v>333</v>
      </c>
      <c r="B892" s="19">
        <v>20007</v>
      </c>
      <c r="C892" s="20" t="s">
        <v>1016</v>
      </c>
      <c r="D892" s="13">
        <v>429</v>
      </c>
      <c r="E892" s="13">
        <v>1978</v>
      </c>
      <c r="F892" s="6">
        <v>2024</v>
      </c>
      <c r="G892" s="18">
        <f>preds!$D892+preds!$E892</f>
        <v>2407</v>
      </c>
      <c r="H892" s="12">
        <f>ABS(preds!$D892-preds!$E892)</f>
        <v>1549</v>
      </c>
      <c r="I892" s="24">
        <f>Table2[[#This Row],[margin]]/Table2[[#This Row],[dem_gop_total]]</f>
        <v>0.64353967594515993</v>
      </c>
      <c r="J892" s="24">
        <f>Table2[[#This Row],[dem_votes]]/Table2[[#This Row],[dem_gop_total]]</f>
        <v>0.17823016202742004</v>
      </c>
      <c r="K892" s="24">
        <f>Table2[[#This Row],[gop_votes]]/Table2[[#This Row],[dem_gop_total]]</f>
        <v>0.82176983797257996</v>
      </c>
      <c r="L892" s="3">
        <v>-98.557383999999999</v>
      </c>
      <c r="M892" s="3">
        <v>37.212181999999999</v>
      </c>
      <c r="N892" s="3">
        <v>-98.070803761904315</v>
      </c>
      <c r="O892" s="3">
        <v>38.488819895238152</v>
      </c>
      <c r="P892" s="3">
        <f>VLOOKUP(Table2[[#This Row],[State]],State!A:G,7,FALSE)</f>
        <v>6</v>
      </c>
      <c r="Q892" s="3" t="str">
        <f>VLOOKUP(Table2[[#This Row],[State]],State!A:F,6,FALSE)</f>
        <v>Republican</v>
      </c>
    </row>
    <row r="893" spans="1:17" ht="17" thickTop="1" thickBot="1" x14ac:dyDescent="0.25">
      <c r="A893" s="7" t="s">
        <v>333</v>
      </c>
      <c r="B893" s="21">
        <v>20009</v>
      </c>
      <c r="C893" s="22" t="s">
        <v>1017</v>
      </c>
      <c r="D893" s="12">
        <v>2582</v>
      </c>
      <c r="E893" s="12">
        <v>7956</v>
      </c>
      <c r="F893" s="6">
        <v>2024</v>
      </c>
      <c r="G893" s="18">
        <f>preds!$D893+preds!$E893</f>
        <v>10538</v>
      </c>
      <c r="H893" s="12">
        <f>ABS(preds!$D893-preds!$E893)</f>
        <v>5374</v>
      </c>
      <c r="I893" s="24">
        <f>Table2[[#This Row],[margin]]/Table2[[#This Row],[dem_gop_total]]</f>
        <v>0.50996394002657053</v>
      </c>
      <c r="J893" s="24">
        <f>Table2[[#This Row],[dem_votes]]/Table2[[#This Row],[dem_gop_total]]</f>
        <v>0.24501802998671474</v>
      </c>
      <c r="K893" s="24">
        <f>Table2[[#This Row],[gop_votes]]/Table2[[#This Row],[dem_gop_total]]</f>
        <v>0.75498197001328526</v>
      </c>
      <c r="L893" s="3">
        <v>-98.757739000000001</v>
      </c>
      <c r="M893" s="3">
        <v>38.394737999999997</v>
      </c>
      <c r="N893" s="3">
        <v>-98.070803761904315</v>
      </c>
      <c r="O893" s="3">
        <v>38.488819895238152</v>
      </c>
      <c r="P893" s="3">
        <f>VLOOKUP(Table2[[#This Row],[State]],State!A:G,7,FALSE)</f>
        <v>6</v>
      </c>
      <c r="Q893" s="3" t="str">
        <f>VLOOKUP(Table2[[#This Row],[State]],State!A:F,6,FALSE)</f>
        <v>Republican</v>
      </c>
    </row>
    <row r="894" spans="1:17" ht="17" thickTop="1" thickBot="1" x14ac:dyDescent="0.25">
      <c r="A894" s="8" t="s">
        <v>333</v>
      </c>
      <c r="B894" s="19">
        <v>20011</v>
      </c>
      <c r="C894" s="20" t="s">
        <v>1018</v>
      </c>
      <c r="D894" s="13">
        <v>2258</v>
      </c>
      <c r="E894" s="13">
        <v>4587</v>
      </c>
      <c r="F894" s="6">
        <v>2024</v>
      </c>
      <c r="G894" s="18">
        <f>preds!$D894+preds!$E894</f>
        <v>6845</v>
      </c>
      <c r="H894" s="12">
        <f>ABS(preds!$D894-preds!$E894)</f>
        <v>2329</v>
      </c>
      <c r="I894" s="24">
        <f>Table2[[#This Row],[margin]]/Table2[[#This Row],[dem_gop_total]]</f>
        <v>0.34024835646457269</v>
      </c>
      <c r="J894" s="24">
        <f>Table2[[#This Row],[dem_votes]]/Table2[[#This Row],[dem_gop_total]]</f>
        <v>0.32987582176771368</v>
      </c>
      <c r="K894" s="24">
        <f>Table2[[#This Row],[gop_votes]]/Table2[[#This Row],[dem_gop_total]]</f>
        <v>0.67012417823228632</v>
      </c>
      <c r="L894" s="3">
        <v>-94.749442999999999</v>
      </c>
      <c r="M894" s="3">
        <v>37.845556999999999</v>
      </c>
      <c r="N894" s="3">
        <v>-98.070803761904315</v>
      </c>
      <c r="O894" s="3">
        <v>38.488819895238152</v>
      </c>
      <c r="P894" s="3">
        <f>VLOOKUP(Table2[[#This Row],[State]],State!A:G,7,FALSE)</f>
        <v>6</v>
      </c>
      <c r="Q894" s="3" t="str">
        <f>VLOOKUP(Table2[[#This Row],[State]],State!A:F,6,FALSE)</f>
        <v>Republican</v>
      </c>
    </row>
    <row r="895" spans="1:17" ht="17" thickTop="1" thickBot="1" x14ac:dyDescent="0.25">
      <c r="A895" s="7" t="s">
        <v>333</v>
      </c>
      <c r="B895" s="21">
        <v>20013</v>
      </c>
      <c r="C895" s="22" t="s">
        <v>876</v>
      </c>
      <c r="D895" s="12">
        <v>1367</v>
      </c>
      <c r="E895" s="12">
        <v>3472</v>
      </c>
      <c r="F895" s="6">
        <v>2024</v>
      </c>
      <c r="G895" s="18">
        <f>preds!$D895+preds!$E895</f>
        <v>4839</v>
      </c>
      <c r="H895" s="12">
        <f>ABS(preds!$D895-preds!$E895)</f>
        <v>2105</v>
      </c>
      <c r="I895" s="24">
        <f>Table2[[#This Row],[margin]]/Table2[[#This Row],[dem_gop_total]]</f>
        <v>0.43500723289935939</v>
      </c>
      <c r="J895" s="24">
        <f>Table2[[#This Row],[dem_votes]]/Table2[[#This Row],[dem_gop_total]]</f>
        <v>0.28249638355032031</v>
      </c>
      <c r="K895" s="24">
        <f>Table2[[#This Row],[gop_votes]]/Table2[[#This Row],[dem_gop_total]]</f>
        <v>0.71750361644967964</v>
      </c>
      <c r="L895" s="3">
        <v>-95.550383999999994</v>
      </c>
      <c r="M895" s="3">
        <v>39.801272999999902</v>
      </c>
      <c r="N895" s="3">
        <v>-98.070803761904315</v>
      </c>
      <c r="O895" s="3">
        <v>38.488819895238152</v>
      </c>
      <c r="P895" s="3">
        <f>VLOOKUP(Table2[[#This Row],[State]],State!A:G,7,FALSE)</f>
        <v>6</v>
      </c>
      <c r="Q895" s="3" t="str">
        <f>VLOOKUP(Table2[[#This Row],[State]],State!A:F,6,FALSE)</f>
        <v>Republican</v>
      </c>
    </row>
    <row r="896" spans="1:17" ht="17" thickTop="1" thickBot="1" x14ac:dyDescent="0.25">
      <c r="A896" s="8" t="s">
        <v>333</v>
      </c>
      <c r="B896" s="19">
        <v>20015</v>
      </c>
      <c r="C896" s="20" t="s">
        <v>396</v>
      </c>
      <c r="D896" s="13">
        <v>7918</v>
      </c>
      <c r="E896" s="13">
        <v>20607</v>
      </c>
      <c r="F896" s="6">
        <v>2024</v>
      </c>
      <c r="G896" s="18">
        <f>preds!$D896+preds!$E896</f>
        <v>28525</v>
      </c>
      <c r="H896" s="12">
        <f>ABS(preds!$D896-preds!$E896)</f>
        <v>12689</v>
      </c>
      <c r="I896" s="24">
        <f>Table2[[#This Row],[margin]]/Table2[[#This Row],[dem_gop_total]]</f>
        <v>0.44483786152497806</v>
      </c>
      <c r="J896" s="24">
        <f>Table2[[#This Row],[dem_votes]]/Table2[[#This Row],[dem_gop_total]]</f>
        <v>0.27758106923751097</v>
      </c>
      <c r="K896" s="24">
        <f>Table2[[#This Row],[gop_votes]]/Table2[[#This Row],[dem_gop_total]]</f>
        <v>0.72241893076248909</v>
      </c>
      <c r="L896" s="3">
        <v>-96.989770999999905</v>
      </c>
      <c r="M896" s="3">
        <v>37.727134999999997</v>
      </c>
      <c r="N896" s="3">
        <v>-98.070803761904315</v>
      </c>
      <c r="O896" s="3">
        <v>38.488819895238152</v>
      </c>
      <c r="P896" s="3">
        <f>VLOOKUP(Table2[[#This Row],[State]],State!A:G,7,FALSE)</f>
        <v>6</v>
      </c>
      <c r="Q896" s="3" t="str">
        <f>VLOOKUP(Table2[[#This Row],[State]],State!A:F,6,FALSE)</f>
        <v>Republican</v>
      </c>
    </row>
    <row r="897" spans="1:17" ht="17" thickTop="1" thickBot="1" x14ac:dyDescent="0.25">
      <c r="A897" s="7" t="s">
        <v>333</v>
      </c>
      <c r="B897" s="21">
        <v>20017</v>
      </c>
      <c r="C897" s="22" t="s">
        <v>1019</v>
      </c>
      <c r="D897" s="12">
        <v>471</v>
      </c>
      <c r="E897" s="12">
        <v>1055</v>
      </c>
      <c r="F897" s="6">
        <v>2024</v>
      </c>
      <c r="G897" s="18">
        <f>preds!$D897+preds!$E897</f>
        <v>1526</v>
      </c>
      <c r="H897" s="12">
        <f>ABS(preds!$D897-preds!$E897)</f>
        <v>584</v>
      </c>
      <c r="I897" s="24">
        <f>Table2[[#This Row],[margin]]/Table2[[#This Row],[dem_gop_total]]</f>
        <v>0.38269986893840102</v>
      </c>
      <c r="J897" s="24">
        <f>Table2[[#This Row],[dem_votes]]/Table2[[#This Row],[dem_gop_total]]</f>
        <v>0.30865006553079949</v>
      </c>
      <c r="K897" s="24">
        <f>Table2[[#This Row],[gop_votes]]/Table2[[#This Row],[dem_gop_total]]</f>
        <v>0.69134993446920057</v>
      </c>
      <c r="L897" s="3">
        <v>-96.559377999999995</v>
      </c>
      <c r="M897" s="3">
        <v>38.358336000000001</v>
      </c>
      <c r="N897" s="3">
        <v>-98.070803761904315</v>
      </c>
      <c r="O897" s="3">
        <v>38.488819895238152</v>
      </c>
      <c r="P897" s="3">
        <f>VLOOKUP(Table2[[#This Row],[State]],State!A:G,7,FALSE)</f>
        <v>6</v>
      </c>
      <c r="Q897" s="3" t="str">
        <f>VLOOKUP(Table2[[#This Row],[State]],State!A:F,6,FALSE)</f>
        <v>Republican</v>
      </c>
    </row>
    <row r="898" spans="1:17" ht="17" thickTop="1" thickBot="1" x14ac:dyDescent="0.25">
      <c r="A898" s="8" t="s">
        <v>333</v>
      </c>
      <c r="B898" s="19">
        <v>20019</v>
      </c>
      <c r="C898" s="20" t="s">
        <v>1020</v>
      </c>
      <c r="D898" s="13">
        <v>337</v>
      </c>
      <c r="E898" s="13">
        <v>1318</v>
      </c>
      <c r="F898" s="6">
        <v>2024</v>
      </c>
      <c r="G898" s="18">
        <f>preds!$D898+preds!$E898</f>
        <v>1655</v>
      </c>
      <c r="H898" s="12">
        <f>ABS(preds!$D898-preds!$E898)</f>
        <v>981</v>
      </c>
      <c r="I898" s="24">
        <f>Table2[[#This Row],[margin]]/Table2[[#This Row],[dem_gop_total]]</f>
        <v>0.59274924471299095</v>
      </c>
      <c r="J898" s="24">
        <f>Table2[[#This Row],[dem_votes]]/Table2[[#This Row],[dem_gop_total]]</f>
        <v>0.20362537764350452</v>
      </c>
      <c r="K898" s="24">
        <f>Table2[[#This Row],[gop_votes]]/Table2[[#This Row],[dem_gop_total]]</f>
        <v>0.79637462235649548</v>
      </c>
      <c r="L898" s="3">
        <v>-96.231465999999998</v>
      </c>
      <c r="M898" s="3">
        <v>37.111001999999999</v>
      </c>
      <c r="N898" s="3">
        <v>-98.070803761904315</v>
      </c>
      <c r="O898" s="3">
        <v>38.488819895238152</v>
      </c>
      <c r="P898" s="3">
        <f>VLOOKUP(Table2[[#This Row],[State]],State!A:G,7,FALSE)</f>
        <v>6</v>
      </c>
      <c r="Q898" s="3" t="str">
        <f>VLOOKUP(Table2[[#This Row],[State]],State!A:F,6,FALSE)</f>
        <v>Republican</v>
      </c>
    </row>
    <row r="899" spans="1:17" ht="17" thickTop="1" thickBot="1" x14ac:dyDescent="0.25">
      <c r="A899" s="7" t="s">
        <v>333</v>
      </c>
      <c r="B899" s="21">
        <v>20021</v>
      </c>
      <c r="C899" s="22" t="s">
        <v>399</v>
      </c>
      <c r="D899" s="12">
        <v>3259</v>
      </c>
      <c r="E899" s="12">
        <v>5575</v>
      </c>
      <c r="F899" s="6">
        <v>2024</v>
      </c>
      <c r="G899" s="18">
        <f>preds!$D899+preds!$E899</f>
        <v>8834</v>
      </c>
      <c r="H899" s="12">
        <f>ABS(preds!$D899-preds!$E899)</f>
        <v>2316</v>
      </c>
      <c r="I899" s="24">
        <f>Table2[[#This Row],[margin]]/Table2[[#This Row],[dem_gop_total]]</f>
        <v>0.26216889291374235</v>
      </c>
      <c r="J899" s="24">
        <f>Table2[[#This Row],[dem_votes]]/Table2[[#This Row],[dem_gop_total]]</f>
        <v>0.36891555354312883</v>
      </c>
      <c r="K899" s="24">
        <f>Table2[[#This Row],[gop_votes]]/Table2[[#This Row],[dem_gop_total]]</f>
        <v>0.63108444645687123</v>
      </c>
      <c r="L899" s="3">
        <v>-94.755078999999995</v>
      </c>
      <c r="M899" s="3">
        <v>37.115228999999999</v>
      </c>
      <c r="N899" s="3">
        <v>-98.070803761904315</v>
      </c>
      <c r="O899" s="3">
        <v>38.488819895238152</v>
      </c>
      <c r="P899" s="3">
        <f>VLOOKUP(Table2[[#This Row],[State]],State!A:G,7,FALSE)</f>
        <v>6</v>
      </c>
      <c r="Q899" s="3" t="str">
        <f>VLOOKUP(Table2[[#This Row],[State]],State!A:F,6,FALSE)</f>
        <v>Republican</v>
      </c>
    </row>
    <row r="900" spans="1:17" ht="17" thickTop="1" thickBot="1" x14ac:dyDescent="0.25">
      <c r="A900" s="8" t="s">
        <v>333</v>
      </c>
      <c r="B900" s="19">
        <v>20023</v>
      </c>
      <c r="C900" s="20" t="s">
        <v>623</v>
      </c>
      <c r="D900" s="13">
        <v>380</v>
      </c>
      <c r="E900" s="13">
        <v>1279</v>
      </c>
      <c r="F900" s="6">
        <v>2024</v>
      </c>
      <c r="G900" s="18">
        <f>preds!$D900+preds!$E900</f>
        <v>1659</v>
      </c>
      <c r="H900" s="12">
        <f>ABS(preds!$D900-preds!$E900)</f>
        <v>899</v>
      </c>
      <c r="I900" s="24">
        <f>Table2[[#This Row],[margin]]/Table2[[#This Row],[dem_gop_total]]</f>
        <v>0.54189270644966847</v>
      </c>
      <c r="J900" s="24">
        <f>Table2[[#This Row],[dem_votes]]/Table2[[#This Row],[dem_gop_total]]</f>
        <v>0.22905364677516576</v>
      </c>
      <c r="K900" s="24">
        <f>Table2[[#This Row],[gop_votes]]/Table2[[#This Row],[dem_gop_total]]</f>
        <v>0.77094635322483429</v>
      </c>
      <c r="L900" s="3">
        <v>-101.738993999999</v>
      </c>
      <c r="M900" s="3">
        <v>39.768135999999998</v>
      </c>
      <c r="N900" s="3">
        <v>-98.070803761904315</v>
      </c>
      <c r="O900" s="3">
        <v>38.488819895238152</v>
      </c>
      <c r="P900" s="3">
        <f>VLOOKUP(Table2[[#This Row],[State]],State!A:G,7,FALSE)</f>
        <v>6</v>
      </c>
      <c r="Q900" s="3" t="str">
        <f>VLOOKUP(Table2[[#This Row],[State]],State!A:F,6,FALSE)</f>
        <v>Republican</v>
      </c>
    </row>
    <row r="901" spans="1:17" ht="17" thickTop="1" thickBot="1" x14ac:dyDescent="0.25">
      <c r="A901" s="7" t="s">
        <v>333</v>
      </c>
      <c r="B901" s="21">
        <v>20025</v>
      </c>
      <c r="C901" s="22" t="s">
        <v>509</v>
      </c>
      <c r="D901" s="12">
        <v>202</v>
      </c>
      <c r="E901" s="12">
        <v>946</v>
      </c>
      <c r="F901" s="6">
        <v>2024</v>
      </c>
      <c r="G901" s="18">
        <f>preds!$D901+preds!$E901</f>
        <v>1148</v>
      </c>
      <c r="H901" s="12">
        <f>ABS(preds!$D901-preds!$E901)</f>
        <v>744</v>
      </c>
      <c r="I901" s="24">
        <f>Table2[[#This Row],[margin]]/Table2[[#This Row],[dem_gop_total]]</f>
        <v>0.6480836236933798</v>
      </c>
      <c r="J901" s="24">
        <f>Table2[[#This Row],[dem_votes]]/Table2[[#This Row],[dem_gop_total]]</f>
        <v>0.1759581881533101</v>
      </c>
      <c r="K901" s="24">
        <f>Table2[[#This Row],[gop_votes]]/Table2[[#This Row],[dem_gop_total]]</f>
        <v>0.8240418118466899</v>
      </c>
      <c r="L901" s="3">
        <v>-99.873032999999893</v>
      </c>
      <c r="M901" s="3">
        <v>37.290452999999999</v>
      </c>
      <c r="N901" s="3">
        <v>-98.070803761904315</v>
      </c>
      <c r="O901" s="3">
        <v>38.488819895238152</v>
      </c>
      <c r="P901" s="3">
        <f>VLOOKUP(Table2[[#This Row],[State]],State!A:G,7,FALSE)</f>
        <v>6</v>
      </c>
      <c r="Q901" s="3" t="str">
        <f>VLOOKUP(Table2[[#This Row],[State]],State!A:F,6,FALSE)</f>
        <v>Republican</v>
      </c>
    </row>
    <row r="902" spans="1:17" ht="17" thickTop="1" thickBot="1" x14ac:dyDescent="0.25">
      <c r="A902" s="8" t="s">
        <v>333</v>
      </c>
      <c r="B902" s="19">
        <v>20027</v>
      </c>
      <c r="C902" s="20" t="s">
        <v>403</v>
      </c>
      <c r="D902" s="13">
        <v>957</v>
      </c>
      <c r="E902" s="13">
        <v>3189</v>
      </c>
      <c r="F902" s="6">
        <v>2024</v>
      </c>
      <c r="G902" s="18">
        <f>preds!$D902+preds!$E902</f>
        <v>4146</v>
      </c>
      <c r="H902" s="12">
        <f>ABS(preds!$D902-preds!$E902)</f>
        <v>2232</v>
      </c>
      <c r="I902" s="24">
        <f>Table2[[#This Row],[margin]]/Table2[[#This Row],[dem_gop_total]]</f>
        <v>0.53835021707670039</v>
      </c>
      <c r="J902" s="24">
        <f>Table2[[#This Row],[dem_votes]]/Table2[[#This Row],[dem_gop_total]]</f>
        <v>0.23082489146164978</v>
      </c>
      <c r="K902" s="24">
        <f>Table2[[#This Row],[gop_votes]]/Table2[[#This Row],[dem_gop_total]]</f>
        <v>0.76917510853835025</v>
      </c>
      <c r="L902" s="3">
        <v>-97.122569999999996</v>
      </c>
      <c r="M902" s="3">
        <v>39.356195</v>
      </c>
      <c r="N902" s="3">
        <v>-98.070803761904315</v>
      </c>
      <c r="O902" s="3">
        <v>38.488819895238152</v>
      </c>
      <c r="P902" s="3">
        <f>VLOOKUP(Table2[[#This Row],[State]],State!A:G,7,FALSE)</f>
        <v>6</v>
      </c>
      <c r="Q902" s="3" t="str">
        <f>VLOOKUP(Table2[[#This Row],[State]],State!A:F,6,FALSE)</f>
        <v>Republican</v>
      </c>
    </row>
    <row r="903" spans="1:17" ht="17" thickTop="1" thickBot="1" x14ac:dyDescent="0.25">
      <c r="A903" s="7" t="s">
        <v>333</v>
      </c>
      <c r="B903" s="21">
        <v>20029</v>
      </c>
      <c r="C903" s="22" t="s">
        <v>1021</v>
      </c>
      <c r="D903" s="12">
        <v>1008</v>
      </c>
      <c r="E903" s="12">
        <v>3311</v>
      </c>
      <c r="F903" s="6">
        <v>2024</v>
      </c>
      <c r="G903" s="18">
        <f>preds!$D903+preds!$E903</f>
        <v>4319</v>
      </c>
      <c r="H903" s="12">
        <f>ABS(preds!$D903-preds!$E903)</f>
        <v>2303</v>
      </c>
      <c r="I903" s="24">
        <f>Table2[[#This Row],[margin]]/Table2[[#This Row],[dem_gop_total]]</f>
        <v>0.53322528363047006</v>
      </c>
      <c r="J903" s="24">
        <f>Table2[[#This Row],[dem_votes]]/Table2[[#This Row],[dem_gop_total]]</f>
        <v>0.233387358184765</v>
      </c>
      <c r="K903" s="24">
        <f>Table2[[#This Row],[gop_votes]]/Table2[[#This Row],[dem_gop_total]]</f>
        <v>0.76661264181523503</v>
      </c>
      <c r="L903" s="3">
        <v>-97.637247000000002</v>
      </c>
      <c r="M903" s="3">
        <v>39.533949999999997</v>
      </c>
      <c r="N903" s="3">
        <v>-98.070803761904315</v>
      </c>
      <c r="O903" s="3">
        <v>38.488819895238152</v>
      </c>
      <c r="P903" s="3">
        <f>VLOOKUP(Table2[[#This Row],[State]],State!A:G,7,FALSE)</f>
        <v>6</v>
      </c>
      <c r="Q903" s="3" t="str">
        <f>VLOOKUP(Table2[[#This Row],[State]],State!A:F,6,FALSE)</f>
        <v>Republican</v>
      </c>
    </row>
    <row r="904" spans="1:17" ht="17" thickTop="1" thickBot="1" x14ac:dyDescent="0.25">
      <c r="A904" s="8" t="s">
        <v>333</v>
      </c>
      <c r="B904" s="19">
        <v>20031</v>
      </c>
      <c r="C904" s="20" t="s">
        <v>1022</v>
      </c>
      <c r="D904" s="13">
        <v>1045</v>
      </c>
      <c r="E904" s="13">
        <v>3072</v>
      </c>
      <c r="F904" s="6">
        <v>2024</v>
      </c>
      <c r="G904" s="18">
        <f>preds!$D904+preds!$E904</f>
        <v>4117</v>
      </c>
      <c r="H904" s="12">
        <f>ABS(preds!$D904-preds!$E904)</f>
        <v>2027</v>
      </c>
      <c r="I904" s="24">
        <f>Table2[[#This Row],[margin]]/Table2[[#This Row],[dem_gop_total]]</f>
        <v>0.492348797668205</v>
      </c>
      <c r="J904" s="24">
        <f>Table2[[#This Row],[dem_votes]]/Table2[[#This Row],[dem_gop_total]]</f>
        <v>0.25382560116589747</v>
      </c>
      <c r="K904" s="24">
        <f>Table2[[#This Row],[gop_votes]]/Table2[[#This Row],[dem_gop_total]]</f>
        <v>0.74617439883410253</v>
      </c>
      <c r="L904" s="3">
        <v>-95.739981999999998</v>
      </c>
      <c r="M904" s="3">
        <v>38.247656999999997</v>
      </c>
      <c r="N904" s="3">
        <v>-98.070803761904315</v>
      </c>
      <c r="O904" s="3">
        <v>38.488819895238152</v>
      </c>
      <c r="P904" s="3">
        <f>VLOOKUP(Table2[[#This Row],[State]],State!A:G,7,FALSE)</f>
        <v>6</v>
      </c>
      <c r="Q904" s="3" t="str">
        <f>VLOOKUP(Table2[[#This Row],[State]],State!A:F,6,FALSE)</f>
        <v>Republican</v>
      </c>
    </row>
    <row r="905" spans="1:17" ht="17" thickTop="1" thickBot="1" x14ac:dyDescent="0.25">
      <c r="A905" s="7" t="s">
        <v>333</v>
      </c>
      <c r="B905" s="21">
        <v>20033</v>
      </c>
      <c r="C905" s="22" t="s">
        <v>1023</v>
      </c>
      <c r="D905" s="12">
        <v>175</v>
      </c>
      <c r="E905" s="12">
        <v>808</v>
      </c>
      <c r="F905" s="6">
        <v>2024</v>
      </c>
      <c r="G905" s="18">
        <f>preds!$D905+preds!$E905</f>
        <v>983</v>
      </c>
      <c r="H905" s="12">
        <f>ABS(preds!$D905-preds!$E905)</f>
        <v>633</v>
      </c>
      <c r="I905" s="24">
        <f>Table2[[#This Row],[margin]]/Table2[[#This Row],[dem_gop_total]]</f>
        <v>0.64394710071210581</v>
      </c>
      <c r="J905" s="24">
        <f>Table2[[#This Row],[dem_votes]]/Table2[[#This Row],[dem_gop_total]]</f>
        <v>0.17802644964394709</v>
      </c>
      <c r="K905" s="24">
        <f>Table2[[#This Row],[gop_votes]]/Table2[[#This Row],[dem_gop_total]]</f>
        <v>0.82197355035605291</v>
      </c>
      <c r="L905" s="3">
        <v>-99.365215000000006</v>
      </c>
      <c r="M905" s="3">
        <v>37.236269999999998</v>
      </c>
      <c r="N905" s="3">
        <v>-98.070803761904315</v>
      </c>
      <c r="O905" s="3">
        <v>38.488819895238152</v>
      </c>
      <c r="P905" s="3">
        <f>VLOOKUP(Table2[[#This Row],[State]],State!A:G,7,FALSE)</f>
        <v>6</v>
      </c>
      <c r="Q905" s="3" t="str">
        <f>VLOOKUP(Table2[[#This Row],[State]],State!A:F,6,FALSE)</f>
        <v>Republican</v>
      </c>
    </row>
    <row r="906" spans="1:17" ht="17" thickTop="1" thickBot="1" x14ac:dyDescent="0.25">
      <c r="A906" s="8" t="s">
        <v>333</v>
      </c>
      <c r="B906" s="19">
        <v>20035</v>
      </c>
      <c r="C906" s="20" t="s">
        <v>1024</v>
      </c>
      <c r="D906" s="13">
        <v>4961</v>
      </c>
      <c r="E906" s="13">
        <v>8674</v>
      </c>
      <c r="F906" s="6">
        <v>2024</v>
      </c>
      <c r="G906" s="18">
        <f>preds!$D906+preds!$E906</f>
        <v>13635</v>
      </c>
      <c r="H906" s="12">
        <f>ABS(preds!$D906-preds!$E906)</f>
        <v>3713</v>
      </c>
      <c r="I906" s="24">
        <f>Table2[[#This Row],[margin]]/Table2[[#This Row],[dem_gop_total]]</f>
        <v>0.27231389805647233</v>
      </c>
      <c r="J906" s="24">
        <f>Table2[[#This Row],[dem_votes]]/Table2[[#This Row],[dem_gop_total]]</f>
        <v>0.36384305097176384</v>
      </c>
      <c r="K906" s="24">
        <f>Table2[[#This Row],[gop_votes]]/Table2[[#This Row],[dem_gop_total]]</f>
        <v>0.63615694902823616</v>
      </c>
      <c r="L906" s="3">
        <v>-96.997786000000005</v>
      </c>
      <c r="M906" s="3">
        <v>37.174284999999998</v>
      </c>
      <c r="N906" s="3">
        <v>-98.070803761904315</v>
      </c>
      <c r="O906" s="3">
        <v>38.488819895238152</v>
      </c>
      <c r="P906" s="3">
        <f>VLOOKUP(Table2[[#This Row],[State]],State!A:G,7,FALSE)</f>
        <v>6</v>
      </c>
      <c r="Q906" s="3" t="str">
        <f>VLOOKUP(Table2[[#This Row],[State]],State!A:F,6,FALSE)</f>
        <v>Republican</v>
      </c>
    </row>
    <row r="907" spans="1:17" ht="17" thickTop="1" thickBot="1" x14ac:dyDescent="0.25">
      <c r="A907" s="7" t="s">
        <v>333</v>
      </c>
      <c r="B907" s="21">
        <v>20037</v>
      </c>
      <c r="C907" s="22" t="s">
        <v>514</v>
      </c>
      <c r="D907" s="12">
        <v>7748</v>
      </c>
      <c r="E907" s="12">
        <v>9001</v>
      </c>
      <c r="F907" s="6">
        <v>2024</v>
      </c>
      <c r="G907" s="18">
        <f>preds!$D907+preds!$E907</f>
        <v>16749</v>
      </c>
      <c r="H907" s="12">
        <f>ABS(preds!$D907-preds!$E907)</f>
        <v>1253</v>
      </c>
      <c r="I907" s="24">
        <f>Table2[[#This Row],[margin]]/Table2[[#This Row],[dem_gop_total]]</f>
        <v>7.4810436443966802E-2</v>
      </c>
      <c r="J907" s="24">
        <f>Table2[[#This Row],[dem_votes]]/Table2[[#This Row],[dem_gop_total]]</f>
        <v>0.46259478177801661</v>
      </c>
      <c r="K907" s="24">
        <f>Table2[[#This Row],[gop_votes]]/Table2[[#This Row],[dem_gop_total]]</f>
        <v>0.53740521822198339</v>
      </c>
      <c r="L907" s="3">
        <v>-94.731393999999995</v>
      </c>
      <c r="M907" s="3">
        <v>37.439934000000001</v>
      </c>
      <c r="N907" s="3">
        <v>-98.070803761904315</v>
      </c>
      <c r="O907" s="3">
        <v>38.488819895238152</v>
      </c>
      <c r="P907" s="3">
        <f>VLOOKUP(Table2[[#This Row],[State]],State!A:G,7,FALSE)</f>
        <v>6</v>
      </c>
      <c r="Q907" s="3" t="str">
        <f>VLOOKUP(Table2[[#This Row],[State]],State!A:F,6,FALSE)</f>
        <v>Republican</v>
      </c>
    </row>
    <row r="908" spans="1:17" ht="17" thickTop="1" thickBot="1" x14ac:dyDescent="0.25">
      <c r="A908" s="8" t="s">
        <v>333</v>
      </c>
      <c r="B908" s="19">
        <v>20039</v>
      </c>
      <c r="C908" s="20" t="s">
        <v>760</v>
      </c>
      <c r="D908" s="13">
        <v>279</v>
      </c>
      <c r="E908" s="13">
        <v>1389</v>
      </c>
      <c r="F908" s="6">
        <v>2024</v>
      </c>
      <c r="G908" s="18">
        <f>preds!$D908+preds!$E908</f>
        <v>1668</v>
      </c>
      <c r="H908" s="12">
        <f>ABS(preds!$D908-preds!$E908)</f>
        <v>1110</v>
      </c>
      <c r="I908" s="24">
        <f>Table2[[#This Row],[margin]]/Table2[[#This Row],[dem_gop_total]]</f>
        <v>0.66546762589928055</v>
      </c>
      <c r="J908" s="24">
        <f>Table2[[#This Row],[dem_votes]]/Table2[[#This Row],[dem_gop_total]]</f>
        <v>0.1672661870503597</v>
      </c>
      <c r="K908" s="24">
        <f>Table2[[#This Row],[gop_votes]]/Table2[[#This Row],[dem_gop_total]]</f>
        <v>0.83273381294964033</v>
      </c>
      <c r="L908" s="3">
        <v>-100.490859</v>
      </c>
      <c r="M908" s="3">
        <v>39.804328999999903</v>
      </c>
      <c r="N908" s="3">
        <v>-98.070803761904315</v>
      </c>
      <c r="O908" s="3">
        <v>38.488819895238152</v>
      </c>
      <c r="P908" s="3">
        <f>VLOOKUP(Table2[[#This Row],[State]],State!A:G,7,FALSE)</f>
        <v>6</v>
      </c>
      <c r="Q908" s="3" t="str">
        <f>VLOOKUP(Table2[[#This Row],[State]],State!A:F,6,FALSE)</f>
        <v>Republican</v>
      </c>
    </row>
    <row r="909" spans="1:17" ht="17" thickTop="1" thickBot="1" x14ac:dyDescent="0.25">
      <c r="A909" s="7" t="s">
        <v>333</v>
      </c>
      <c r="B909" s="21">
        <v>20041</v>
      </c>
      <c r="C909" s="22" t="s">
        <v>982</v>
      </c>
      <c r="D909" s="12">
        <v>2388</v>
      </c>
      <c r="E909" s="12">
        <v>6069</v>
      </c>
      <c r="F909" s="6">
        <v>2024</v>
      </c>
      <c r="G909" s="18">
        <f>preds!$D909+preds!$E909</f>
        <v>8457</v>
      </c>
      <c r="H909" s="12">
        <f>ABS(preds!$D909-preds!$E909)</f>
        <v>3681</v>
      </c>
      <c r="I909" s="24">
        <f>Table2[[#This Row],[margin]]/Table2[[#This Row],[dem_gop_total]]</f>
        <v>0.43526073075558708</v>
      </c>
      <c r="J909" s="24">
        <f>Table2[[#This Row],[dem_votes]]/Table2[[#This Row],[dem_gop_total]]</f>
        <v>0.28236963462220643</v>
      </c>
      <c r="K909" s="24">
        <f>Table2[[#This Row],[gop_votes]]/Table2[[#This Row],[dem_gop_total]]</f>
        <v>0.71763036537779357</v>
      </c>
      <c r="L909" s="3">
        <v>-97.149128000000005</v>
      </c>
      <c r="M909" s="3">
        <v>38.881314000000003</v>
      </c>
      <c r="N909" s="3">
        <v>-98.070803761904315</v>
      </c>
      <c r="O909" s="3">
        <v>38.488819895238152</v>
      </c>
      <c r="P909" s="3">
        <f>VLOOKUP(Table2[[#This Row],[State]],State!A:G,7,FALSE)</f>
        <v>6</v>
      </c>
      <c r="Q909" s="3" t="str">
        <f>VLOOKUP(Table2[[#This Row],[State]],State!A:F,6,FALSE)</f>
        <v>Republican</v>
      </c>
    </row>
    <row r="910" spans="1:17" ht="17" thickTop="1" thickBot="1" x14ac:dyDescent="0.25">
      <c r="A910" s="8" t="s">
        <v>333</v>
      </c>
      <c r="B910" s="19">
        <v>20043</v>
      </c>
      <c r="C910" s="20" t="s">
        <v>1025</v>
      </c>
      <c r="D910" s="13">
        <v>928</v>
      </c>
      <c r="E910" s="13">
        <v>2830</v>
      </c>
      <c r="F910" s="6">
        <v>2024</v>
      </c>
      <c r="G910" s="18">
        <f>preds!$D910+preds!$E910</f>
        <v>3758</v>
      </c>
      <c r="H910" s="12">
        <f>ABS(preds!$D910-preds!$E910)</f>
        <v>1902</v>
      </c>
      <c r="I910" s="24">
        <f>Table2[[#This Row],[margin]]/Table2[[#This Row],[dem_gop_total]]</f>
        <v>0.50612027674294835</v>
      </c>
      <c r="J910" s="24">
        <f>Table2[[#This Row],[dem_votes]]/Table2[[#This Row],[dem_gop_total]]</f>
        <v>0.24693986162852583</v>
      </c>
      <c r="K910" s="24">
        <f>Table2[[#This Row],[gop_votes]]/Table2[[#This Row],[dem_gop_total]]</f>
        <v>0.75306013837147423</v>
      </c>
      <c r="L910" s="3">
        <v>-95.075009999999907</v>
      </c>
      <c r="M910" s="3">
        <v>39.788641999999903</v>
      </c>
      <c r="N910" s="3">
        <v>-98.070803761904315</v>
      </c>
      <c r="O910" s="3">
        <v>38.488819895238152</v>
      </c>
      <c r="P910" s="3">
        <f>VLOOKUP(Table2[[#This Row],[State]],State!A:G,7,FALSE)</f>
        <v>6</v>
      </c>
      <c r="Q910" s="3" t="str">
        <f>VLOOKUP(Table2[[#This Row],[State]],State!A:F,6,FALSE)</f>
        <v>Republican</v>
      </c>
    </row>
    <row r="911" spans="1:17" ht="17" thickTop="1" thickBot="1" x14ac:dyDescent="0.25">
      <c r="A911" s="7" t="s">
        <v>333</v>
      </c>
      <c r="B911" s="21">
        <v>20045</v>
      </c>
      <c r="C911" s="22" t="s">
        <v>632</v>
      </c>
      <c r="D911" s="12">
        <v>39654</v>
      </c>
      <c r="E911" s="12">
        <v>16531</v>
      </c>
      <c r="F911" s="6">
        <v>2024</v>
      </c>
      <c r="G911" s="18">
        <f>preds!$D911+preds!$E911</f>
        <v>56185</v>
      </c>
      <c r="H911" s="12">
        <f>ABS(preds!$D911-preds!$E911)</f>
        <v>23123</v>
      </c>
      <c r="I911" s="24">
        <f>Table2[[#This Row],[margin]]/Table2[[#This Row],[dem_gop_total]]</f>
        <v>0.41155112574530567</v>
      </c>
      <c r="J911" s="24">
        <f>Table2[[#This Row],[dem_votes]]/Table2[[#This Row],[dem_gop_total]]</f>
        <v>0.70577556287265286</v>
      </c>
      <c r="K911" s="24">
        <f>Table2[[#This Row],[gop_votes]]/Table2[[#This Row],[dem_gop_total]]</f>
        <v>0.29422443712734714</v>
      </c>
      <c r="L911" s="3">
        <v>-95.251337000000007</v>
      </c>
      <c r="M911" s="3">
        <v>38.941783000000001</v>
      </c>
      <c r="N911" s="3">
        <v>-98.070803761904315</v>
      </c>
      <c r="O911" s="3">
        <v>38.488819895238152</v>
      </c>
      <c r="P911" s="3">
        <f>VLOOKUP(Table2[[#This Row],[State]],State!A:G,7,FALSE)</f>
        <v>6</v>
      </c>
      <c r="Q911" s="3" t="str">
        <f>VLOOKUP(Table2[[#This Row],[State]],State!A:F,6,FALSE)</f>
        <v>Republican</v>
      </c>
    </row>
    <row r="912" spans="1:17" ht="17" thickTop="1" thickBot="1" x14ac:dyDescent="0.25">
      <c r="A912" s="8" t="s">
        <v>333</v>
      </c>
      <c r="B912" s="19">
        <v>20047</v>
      </c>
      <c r="C912" s="20" t="s">
        <v>887</v>
      </c>
      <c r="D912" s="13">
        <v>328</v>
      </c>
      <c r="E912" s="13">
        <v>1155</v>
      </c>
      <c r="F912" s="6">
        <v>2024</v>
      </c>
      <c r="G912" s="18">
        <f>preds!$D912+preds!$E912</f>
        <v>1483</v>
      </c>
      <c r="H912" s="12">
        <f>ABS(preds!$D912-preds!$E912)</f>
        <v>827</v>
      </c>
      <c r="I912" s="24">
        <f>Table2[[#This Row],[margin]]/Table2[[#This Row],[dem_gop_total]]</f>
        <v>0.55765340525960894</v>
      </c>
      <c r="J912" s="24">
        <f>Table2[[#This Row],[dem_votes]]/Table2[[#This Row],[dem_gop_total]]</f>
        <v>0.22117329737019556</v>
      </c>
      <c r="K912" s="24">
        <f>Table2[[#This Row],[gop_votes]]/Table2[[#This Row],[dem_gop_total]]</f>
        <v>0.77882670262980447</v>
      </c>
      <c r="L912" s="3">
        <v>-99.354911000000001</v>
      </c>
      <c r="M912" s="3">
        <v>37.914411999999999</v>
      </c>
      <c r="N912" s="3">
        <v>-98.070803761904315</v>
      </c>
      <c r="O912" s="3">
        <v>38.488819895238152</v>
      </c>
      <c r="P912" s="3">
        <f>VLOOKUP(Table2[[#This Row],[State]],State!A:G,7,FALSE)</f>
        <v>6</v>
      </c>
      <c r="Q912" s="3" t="str">
        <f>VLOOKUP(Table2[[#This Row],[State]],State!A:F,6,FALSE)</f>
        <v>Republican</v>
      </c>
    </row>
    <row r="913" spans="1:17" ht="17" thickTop="1" thickBot="1" x14ac:dyDescent="0.25">
      <c r="A913" s="7" t="s">
        <v>333</v>
      </c>
      <c r="B913" s="21">
        <v>20049</v>
      </c>
      <c r="C913" s="22" t="s">
        <v>1026</v>
      </c>
      <c r="D913" s="12">
        <v>267</v>
      </c>
      <c r="E913" s="12">
        <v>1138</v>
      </c>
      <c r="F913" s="6">
        <v>2024</v>
      </c>
      <c r="G913" s="18">
        <f>preds!$D913+preds!$E913</f>
        <v>1405</v>
      </c>
      <c r="H913" s="12">
        <f>ABS(preds!$D913-preds!$E913)</f>
        <v>871</v>
      </c>
      <c r="I913" s="24">
        <f>Table2[[#This Row],[margin]]/Table2[[#This Row],[dem_gop_total]]</f>
        <v>0.61992882562277585</v>
      </c>
      <c r="J913" s="24">
        <f>Table2[[#This Row],[dem_votes]]/Table2[[#This Row],[dem_gop_total]]</f>
        <v>0.1900355871886121</v>
      </c>
      <c r="K913" s="24">
        <f>Table2[[#This Row],[gop_votes]]/Table2[[#This Row],[dem_gop_total]]</f>
        <v>0.80996441281138787</v>
      </c>
      <c r="L913" s="3">
        <v>-96.236701999999994</v>
      </c>
      <c r="M913" s="3">
        <v>37.421638000000002</v>
      </c>
      <c r="N913" s="3">
        <v>-98.070803761904315</v>
      </c>
      <c r="O913" s="3">
        <v>38.488819895238152</v>
      </c>
      <c r="P913" s="3">
        <f>VLOOKUP(Table2[[#This Row],[State]],State!A:G,7,FALSE)</f>
        <v>6</v>
      </c>
      <c r="Q913" s="3" t="str">
        <f>VLOOKUP(Table2[[#This Row],[State]],State!A:F,6,FALSE)</f>
        <v>Republican</v>
      </c>
    </row>
    <row r="914" spans="1:17" ht="17" thickTop="1" thickBot="1" x14ac:dyDescent="0.25">
      <c r="A914" s="8" t="s">
        <v>333</v>
      </c>
      <c r="B914" s="19">
        <v>20051</v>
      </c>
      <c r="C914" s="20" t="s">
        <v>1027</v>
      </c>
      <c r="D914" s="13">
        <v>4579</v>
      </c>
      <c r="E914" s="13">
        <v>8922</v>
      </c>
      <c r="F914" s="6">
        <v>2024</v>
      </c>
      <c r="G914" s="18">
        <f>preds!$D914+preds!$E914</f>
        <v>13501</v>
      </c>
      <c r="H914" s="12">
        <f>ABS(preds!$D914-preds!$E914)</f>
        <v>4343</v>
      </c>
      <c r="I914" s="24">
        <f>Table2[[#This Row],[margin]]/Table2[[#This Row],[dem_gop_total]]</f>
        <v>0.32167987556477295</v>
      </c>
      <c r="J914" s="24">
        <f>Table2[[#This Row],[dem_votes]]/Table2[[#This Row],[dem_gop_total]]</f>
        <v>0.33916006221761352</v>
      </c>
      <c r="K914" s="24">
        <f>Table2[[#This Row],[gop_votes]]/Table2[[#This Row],[dem_gop_total]]</f>
        <v>0.66083993778238648</v>
      </c>
      <c r="L914" s="3">
        <v>-99.329989999999995</v>
      </c>
      <c r="M914" s="3">
        <v>38.88156</v>
      </c>
      <c r="N914" s="3">
        <v>-98.070803761904315</v>
      </c>
      <c r="O914" s="3">
        <v>38.488819895238152</v>
      </c>
      <c r="P914" s="3">
        <f>VLOOKUP(Table2[[#This Row],[State]],State!A:G,7,FALSE)</f>
        <v>6</v>
      </c>
      <c r="Q914" s="3" t="str">
        <f>VLOOKUP(Table2[[#This Row],[State]],State!A:F,6,FALSE)</f>
        <v>Republican</v>
      </c>
    </row>
    <row r="915" spans="1:17" ht="17" thickTop="1" thickBot="1" x14ac:dyDescent="0.25">
      <c r="A915" s="7" t="s">
        <v>333</v>
      </c>
      <c r="B915" s="21">
        <v>20053</v>
      </c>
      <c r="C915" s="22" t="s">
        <v>1028</v>
      </c>
      <c r="D915" s="12">
        <v>741</v>
      </c>
      <c r="E915" s="12">
        <v>1742</v>
      </c>
      <c r="F915" s="6">
        <v>2024</v>
      </c>
      <c r="G915" s="18">
        <f>preds!$D915+preds!$E915</f>
        <v>2483</v>
      </c>
      <c r="H915" s="12">
        <f>ABS(preds!$D915-preds!$E915)</f>
        <v>1001</v>
      </c>
      <c r="I915" s="24">
        <f>Table2[[#This Row],[margin]]/Table2[[#This Row],[dem_gop_total]]</f>
        <v>0.40314136125654448</v>
      </c>
      <c r="J915" s="24">
        <f>Table2[[#This Row],[dem_votes]]/Table2[[#This Row],[dem_gop_total]]</f>
        <v>0.29842931937172773</v>
      </c>
      <c r="K915" s="24">
        <f>Table2[[#This Row],[gop_votes]]/Table2[[#This Row],[dem_gop_total]]</f>
        <v>0.70157068062827221</v>
      </c>
      <c r="L915" s="3">
        <v>-98.262850999999998</v>
      </c>
      <c r="M915" s="3">
        <v>38.721015999999999</v>
      </c>
      <c r="N915" s="3">
        <v>-98.070803761904315</v>
      </c>
      <c r="O915" s="3">
        <v>38.488819895238152</v>
      </c>
      <c r="P915" s="3">
        <f>VLOOKUP(Table2[[#This Row],[State]],State!A:G,7,FALSE)</f>
        <v>6</v>
      </c>
      <c r="Q915" s="3" t="str">
        <f>VLOOKUP(Table2[[#This Row],[State]],State!A:F,6,FALSE)</f>
        <v>Republican</v>
      </c>
    </row>
    <row r="916" spans="1:17" ht="17" thickTop="1" thickBot="1" x14ac:dyDescent="0.25">
      <c r="A916" s="8" t="s">
        <v>333</v>
      </c>
      <c r="B916" s="19">
        <v>20055</v>
      </c>
      <c r="C916" s="20" t="s">
        <v>1029</v>
      </c>
      <c r="D916" s="13">
        <v>2109</v>
      </c>
      <c r="E916" s="13">
        <v>6093</v>
      </c>
      <c r="F916" s="6">
        <v>2024</v>
      </c>
      <c r="G916" s="18">
        <f>preds!$D916+preds!$E916</f>
        <v>8202</v>
      </c>
      <c r="H916" s="12">
        <f>ABS(preds!$D916-preds!$E916)</f>
        <v>3984</v>
      </c>
      <c r="I916" s="24">
        <f>Table2[[#This Row],[margin]]/Table2[[#This Row],[dem_gop_total]]</f>
        <v>0.4857351865398683</v>
      </c>
      <c r="J916" s="24">
        <f>Table2[[#This Row],[dem_votes]]/Table2[[#This Row],[dem_gop_total]]</f>
        <v>0.25713240673006582</v>
      </c>
      <c r="K916" s="24">
        <f>Table2[[#This Row],[gop_votes]]/Table2[[#This Row],[dem_gop_total]]</f>
        <v>0.74286759326993412</v>
      </c>
      <c r="L916" s="3">
        <v>-100.86582</v>
      </c>
      <c r="M916" s="3">
        <v>37.977330000000002</v>
      </c>
      <c r="N916" s="3">
        <v>-98.070803761904315</v>
      </c>
      <c r="O916" s="3">
        <v>38.488819895238152</v>
      </c>
      <c r="P916" s="3">
        <f>VLOOKUP(Table2[[#This Row],[State]],State!A:G,7,FALSE)</f>
        <v>6</v>
      </c>
      <c r="Q916" s="3" t="str">
        <f>VLOOKUP(Table2[[#This Row],[State]],State!A:F,6,FALSE)</f>
        <v>Republican</v>
      </c>
    </row>
    <row r="917" spans="1:17" ht="17" thickTop="1" thickBot="1" x14ac:dyDescent="0.25">
      <c r="A917" s="7" t="s">
        <v>333</v>
      </c>
      <c r="B917" s="21">
        <v>20057</v>
      </c>
      <c r="C917" s="22" t="s">
        <v>888</v>
      </c>
      <c r="D917" s="12">
        <v>2838</v>
      </c>
      <c r="E917" s="12">
        <v>5716</v>
      </c>
      <c r="F917" s="6">
        <v>2024</v>
      </c>
      <c r="G917" s="18">
        <f>preds!$D917+preds!$E917</f>
        <v>8554</v>
      </c>
      <c r="H917" s="12">
        <f>ABS(preds!$D917-preds!$E917)</f>
        <v>2878</v>
      </c>
      <c r="I917" s="24">
        <f>Table2[[#This Row],[margin]]/Table2[[#This Row],[dem_gop_total]]</f>
        <v>0.3364507832592939</v>
      </c>
      <c r="J917" s="24">
        <f>Table2[[#This Row],[dem_votes]]/Table2[[#This Row],[dem_gop_total]]</f>
        <v>0.33177460837035305</v>
      </c>
      <c r="K917" s="24">
        <f>Table2[[#This Row],[gop_votes]]/Table2[[#This Row],[dem_gop_total]]</f>
        <v>0.668225391629647</v>
      </c>
      <c r="L917" s="3">
        <v>-99.994842000000006</v>
      </c>
      <c r="M917" s="3">
        <v>37.751111999999999</v>
      </c>
      <c r="N917" s="3">
        <v>-98.070803761904315</v>
      </c>
      <c r="O917" s="3">
        <v>38.488819895238152</v>
      </c>
      <c r="P917" s="3">
        <f>VLOOKUP(Table2[[#This Row],[State]],State!A:G,7,FALSE)</f>
        <v>6</v>
      </c>
      <c r="Q917" s="3" t="str">
        <f>VLOOKUP(Table2[[#This Row],[State]],State!A:F,6,FALSE)</f>
        <v>Republican</v>
      </c>
    </row>
    <row r="918" spans="1:17" ht="17" thickTop="1" thickBot="1" x14ac:dyDescent="0.25">
      <c r="A918" s="8" t="s">
        <v>333</v>
      </c>
      <c r="B918" s="19">
        <v>20059</v>
      </c>
      <c r="C918" s="20" t="s">
        <v>419</v>
      </c>
      <c r="D918" s="13">
        <v>3283</v>
      </c>
      <c r="E918" s="13">
        <v>7705</v>
      </c>
      <c r="F918" s="6">
        <v>2024</v>
      </c>
      <c r="G918" s="18">
        <f>preds!$D918+preds!$E918</f>
        <v>10988</v>
      </c>
      <c r="H918" s="12">
        <f>ABS(preds!$D918-preds!$E918)</f>
        <v>4422</v>
      </c>
      <c r="I918" s="24">
        <f>Table2[[#This Row],[margin]]/Table2[[#This Row],[dem_gop_total]]</f>
        <v>0.40243902439024393</v>
      </c>
      <c r="J918" s="24">
        <f>Table2[[#This Row],[dem_votes]]/Table2[[#This Row],[dem_gop_total]]</f>
        <v>0.29878048780487804</v>
      </c>
      <c r="K918" s="24">
        <f>Table2[[#This Row],[gop_votes]]/Table2[[#This Row],[dem_gop_total]]</f>
        <v>0.70121951219512191</v>
      </c>
      <c r="L918" s="3">
        <v>-95.260070999999996</v>
      </c>
      <c r="M918" s="3">
        <v>38.602730999999999</v>
      </c>
      <c r="N918" s="3">
        <v>-98.070803761904315</v>
      </c>
      <c r="O918" s="3">
        <v>38.488819895238152</v>
      </c>
      <c r="P918" s="3">
        <f>VLOOKUP(Table2[[#This Row],[State]],State!A:G,7,FALSE)</f>
        <v>6</v>
      </c>
      <c r="Q918" s="3" t="str">
        <f>VLOOKUP(Table2[[#This Row],[State]],State!A:F,6,FALSE)</f>
        <v>Republican</v>
      </c>
    </row>
    <row r="919" spans="1:17" ht="17" thickTop="1" thickBot="1" x14ac:dyDescent="0.25">
      <c r="A919" s="7" t="s">
        <v>333</v>
      </c>
      <c r="B919" s="21">
        <v>20061</v>
      </c>
      <c r="C919" s="22" t="s">
        <v>1030</v>
      </c>
      <c r="D919" s="12">
        <v>3058</v>
      </c>
      <c r="E919" s="12">
        <v>4569</v>
      </c>
      <c r="F919" s="6">
        <v>2024</v>
      </c>
      <c r="G919" s="18">
        <f>preds!$D919+preds!$E919</f>
        <v>7627</v>
      </c>
      <c r="H919" s="12">
        <f>ABS(preds!$D919-preds!$E919)</f>
        <v>1511</v>
      </c>
      <c r="I919" s="24">
        <f>Table2[[#This Row],[margin]]/Table2[[#This Row],[dem_gop_total]]</f>
        <v>0.19811197063065425</v>
      </c>
      <c r="J919" s="24">
        <f>Table2[[#This Row],[dem_votes]]/Table2[[#This Row],[dem_gop_total]]</f>
        <v>0.40094401468467289</v>
      </c>
      <c r="K919" s="24">
        <f>Table2[[#This Row],[gop_votes]]/Table2[[#This Row],[dem_gop_total]]</f>
        <v>0.59905598531532711</v>
      </c>
      <c r="L919" s="3">
        <v>-96.839250000000007</v>
      </c>
      <c r="M919" s="3">
        <v>39.038649999999997</v>
      </c>
      <c r="N919" s="3">
        <v>-98.070803761904315</v>
      </c>
      <c r="O919" s="3">
        <v>38.488819895238152</v>
      </c>
      <c r="P919" s="3">
        <f>VLOOKUP(Table2[[#This Row],[State]],State!A:G,7,FALSE)</f>
        <v>6</v>
      </c>
      <c r="Q919" s="3" t="str">
        <f>VLOOKUP(Table2[[#This Row],[State]],State!A:F,6,FALSE)</f>
        <v>Republican</v>
      </c>
    </row>
    <row r="920" spans="1:17" ht="17" thickTop="1" thickBot="1" x14ac:dyDescent="0.25">
      <c r="A920" s="8" t="s">
        <v>333</v>
      </c>
      <c r="B920" s="19">
        <v>20063</v>
      </c>
      <c r="C920" s="20" t="s">
        <v>1031</v>
      </c>
      <c r="D920" s="13">
        <v>218</v>
      </c>
      <c r="E920" s="13">
        <v>1124</v>
      </c>
      <c r="F920" s="6">
        <v>2024</v>
      </c>
      <c r="G920" s="18">
        <f>preds!$D920+preds!$E920</f>
        <v>1342</v>
      </c>
      <c r="H920" s="12">
        <f>ABS(preds!$D920-preds!$E920)</f>
        <v>906</v>
      </c>
      <c r="I920" s="24">
        <f>Table2[[#This Row],[margin]]/Table2[[#This Row],[dem_gop_total]]</f>
        <v>0.67511177347242923</v>
      </c>
      <c r="J920" s="24">
        <f>Table2[[#This Row],[dem_votes]]/Table2[[#This Row],[dem_gop_total]]</f>
        <v>0.16244411326378538</v>
      </c>
      <c r="K920" s="24">
        <f>Table2[[#This Row],[gop_votes]]/Table2[[#This Row],[dem_gop_total]]</f>
        <v>0.83755588673621462</v>
      </c>
      <c r="L920" s="3">
        <v>-100.374241</v>
      </c>
      <c r="M920" s="3">
        <v>39.047631000000003</v>
      </c>
      <c r="N920" s="3">
        <v>-98.070803761904315</v>
      </c>
      <c r="O920" s="3">
        <v>38.488819895238152</v>
      </c>
      <c r="P920" s="3">
        <f>VLOOKUP(Table2[[#This Row],[State]],State!A:G,7,FALSE)</f>
        <v>6</v>
      </c>
      <c r="Q920" s="3" t="str">
        <f>VLOOKUP(Table2[[#This Row],[State]],State!A:F,6,FALSE)</f>
        <v>Republican</v>
      </c>
    </row>
    <row r="921" spans="1:17" ht="17" thickTop="1" thickBot="1" x14ac:dyDescent="0.25">
      <c r="A921" s="7" t="s">
        <v>333</v>
      </c>
      <c r="B921" s="21">
        <v>20065</v>
      </c>
      <c r="C921" s="22" t="s">
        <v>490</v>
      </c>
      <c r="D921" s="12">
        <v>285</v>
      </c>
      <c r="E921" s="12">
        <v>1103</v>
      </c>
      <c r="F921" s="6">
        <v>2024</v>
      </c>
      <c r="G921" s="18">
        <f>preds!$D921+preds!$E921</f>
        <v>1388</v>
      </c>
      <c r="H921" s="12">
        <f>ABS(preds!$D921-preds!$E921)</f>
        <v>818</v>
      </c>
      <c r="I921" s="24">
        <f>Table2[[#This Row],[margin]]/Table2[[#This Row],[dem_gop_total]]</f>
        <v>0.58933717579250722</v>
      </c>
      <c r="J921" s="24">
        <f>Table2[[#This Row],[dem_votes]]/Table2[[#This Row],[dem_gop_total]]</f>
        <v>0.20533141210374639</v>
      </c>
      <c r="K921" s="24">
        <f>Table2[[#This Row],[gop_votes]]/Table2[[#This Row],[dem_gop_total]]</f>
        <v>0.79466858789625361</v>
      </c>
      <c r="L921" s="3">
        <v>-99.857851999999994</v>
      </c>
      <c r="M921" s="3">
        <v>39.359746000000001</v>
      </c>
      <c r="N921" s="3">
        <v>-98.070803761904315</v>
      </c>
      <c r="O921" s="3">
        <v>38.488819895238152</v>
      </c>
      <c r="P921" s="3">
        <f>VLOOKUP(Table2[[#This Row],[State]],State!A:G,7,FALSE)</f>
        <v>6</v>
      </c>
      <c r="Q921" s="3" t="str">
        <f>VLOOKUP(Table2[[#This Row],[State]],State!A:F,6,FALSE)</f>
        <v>Republican</v>
      </c>
    </row>
    <row r="922" spans="1:17" ht="17" thickTop="1" thickBot="1" x14ac:dyDescent="0.25">
      <c r="A922" s="8" t="s">
        <v>333</v>
      </c>
      <c r="B922" s="19">
        <v>20067</v>
      </c>
      <c r="C922" s="20" t="s">
        <v>522</v>
      </c>
      <c r="D922" s="13">
        <v>590</v>
      </c>
      <c r="E922" s="13">
        <v>1773</v>
      </c>
      <c r="F922" s="6">
        <v>2024</v>
      </c>
      <c r="G922" s="18">
        <f>preds!$D922+preds!$E922</f>
        <v>2363</v>
      </c>
      <c r="H922" s="12">
        <f>ABS(preds!$D922-preds!$E922)</f>
        <v>1183</v>
      </c>
      <c r="I922" s="24">
        <f>Table2[[#This Row],[margin]]/Table2[[#This Row],[dem_gop_total]]</f>
        <v>0.50063478628861613</v>
      </c>
      <c r="J922" s="24">
        <f>Table2[[#This Row],[dem_votes]]/Table2[[#This Row],[dem_gop_total]]</f>
        <v>0.24968260685569191</v>
      </c>
      <c r="K922" s="24">
        <f>Table2[[#This Row],[gop_votes]]/Table2[[#This Row],[dem_gop_total]]</f>
        <v>0.75031739314430812</v>
      </c>
      <c r="L922" s="3">
        <v>-101.34972999999999</v>
      </c>
      <c r="M922" s="3">
        <v>37.580306</v>
      </c>
      <c r="N922" s="3">
        <v>-98.070803761904315</v>
      </c>
      <c r="O922" s="3">
        <v>38.488819895238152</v>
      </c>
      <c r="P922" s="3">
        <f>VLOOKUP(Table2[[#This Row],[State]],State!A:G,7,FALSE)</f>
        <v>6</v>
      </c>
      <c r="Q922" s="3" t="str">
        <f>VLOOKUP(Table2[[#This Row],[State]],State!A:F,6,FALSE)</f>
        <v>Republican</v>
      </c>
    </row>
    <row r="923" spans="1:17" ht="17" thickTop="1" thickBot="1" x14ac:dyDescent="0.25">
      <c r="A923" s="7" t="s">
        <v>333</v>
      </c>
      <c r="B923" s="21">
        <v>20069</v>
      </c>
      <c r="C923" s="22" t="s">
        <v>1032</v>
      </c>
      <c r="D923" s="12">
        <v>457</v>
      </c>
      <c r="E923" s="12">
        <v>1718</v>
      </c>
      <c r="F923" s="6">
        <v>2024</v>
      </c>
      <c r="G923" s="18">
        <f>preds!$D923+preds!$E923</f>
        <v>2175</v>
      </c>
      <c r="H923" s="12">
        <f>ABS(preds!$D923-preds!$E923)</f>
        <v>1261</v>
      </c>
      <c r="I923" s="24">
        <f>Table2[[#This Row],[margin]]/Table2[[#This Row],[dem_gop_total]]</f>
        <v>0.57977011494252872</v>
      </c>
      <c r="J923" s="24">
        <f>Table2[[#This Row],[dem_votes]]/Table2[[#This Row],[dem_gop_total]]</f>
        <v>0.21011494252873564</v>
      </c>
      <c r="K923" s="24">
        <f>Table2[[#This Row],[gop_votes]]/Table2[[#This Row],[dem_gop_total]]</f>
        <v>0.78988505747126436</v>
      </c>
      <c r="L923" s="3">
        <v>-100.412964</v>
      </c>
      <c r="M923" s="3">
        <v>37.726576999999999</v>
      </c>
      <c r="N923" s="3">
        <v>-98.070803761904315</v>
      </c>
      <c r="O923" s="3">
        <v>38.488819895238152</v>
      </c>
      <c r="P923" s="3">
        <f>VLOOKUP(Table2[[#This Row],[State]],State!A:G,7,FALSE)</f>
        <v>6</v>
      </c>
      <c r="Q923" s="3" t="str">
        <f>VLOOKUP(Table2[[#This Row],[State]],State!A:F,6,FALSE)</f>
        <v>Republican</v>
      </c>
    </row>
    <row r="924" spans="1:17" ht="17" thickTop="1" thickBot="1" x14ac:dyDescent="0.25">
      <c r="A924" s="8" t="s">
        <v>333</v>
      </c>
      <c r="B924" s="19">
        <v>20071</v>
      </c>
      <c r="C924" s="20" t="s">
        <v>1033</v>
      </c>
      <c r="D924" s="13">
        <v>158</v>
      </c>
      <c r="E924" s="13">
        <v>539</v>
      </c>
      <c r="F924" s="6">
        <v>2024</v>
      </c>
      <c r="G924" s="18">
        <f>preds!$D924+preds!$E924</f>
        <v>697</v>
      </c>
      <c r="H924" s="12">
        <f>ABS(preds!$D924-preds!$E924)</f>
        <v>381</v>
      </c>
      <c r="I924" s="24">
        <f>Table2[[#This Row],[margin]]/Table2[[#This Row],[dem_gop_total]]</f>
        <v>0.5466284074605452</v>
      </c>
      <c r="J924" s="24">
        <f>Table2[[#This Row],[dem_votes]]/Table2[[#This Row],[dem_gop_total]]</f>
        <v>0.2266857962697274</v>
      </c>
      <c r="K924" s="24">
        <f>Table2[[#This Row],[gop_votes]]/Table2[[#This Row],[dem_gop_total]]</f>
        <v>0.7733142037302726</v>
      </c>
      <c r="L924" s="3">
        <v>-101.763211</v>
      </c>
      <c r="M924" s="3">
        <v>38.487088999999997</v>
      </c>
      <c r="N924" s="3">
        <v>-98.070803761904315</v>
      </c>
      <c r="O924" s="3">
        <v>38.488819895238152</v>
      </c>
      <c r="P924" s="3">
        <f>VLOOKUP(Table2[[#This Row],[State]],State!A:G,7,FALSE)</f>
        <v>6</v>
      </c>
      <c r="Q924" s="3" t="str">
        <f>VLOOKUP(Table2[[#This Row],[State]],State!A:F,6,FALSE)</f>
        <v>Republican</v>
      </c>
    </row>
    <row r="925" spans="1:17" ht="17" thickTop="1" thickBot="1" x14ac:dyDescent="0.25">
      <c r="A925" s="7" t="s">
        <v>333</v>
      </c>
      <c r="B925" s="21">
        <v>20073</v>
      </c>
      <c r="C925" s="22" t="s">
        <v>1034</v>
      </c>
      <c r="D925" s="12">
        <v>666</v>
      </c>
      <c r="E925" s="12">
        <v>2582</v>
      </c>
      <c r="F925" s="6">
        <v>2024</v>
      </c>
      <c r="G925" s="18">
        <f>preds!$D925+preds!$E925</f>
        <v>3248</v>
      </c>
      <c r="H925" s="12">
        <f>ABS(preds!$D925-preds!$E925)</f>
        <v>1916</v>
      </c>
      <c r="I925" s="24">
        <f>Table2[[#This Row],[margin]]/Table2[[#This Row],[dem_gop_total]]</f>
        <v>0.58990147783251234</v>
      </c>
      <c r="J925" s="24">
        <f>Table2[[#This Row],[dem_votes]]/Table2[[#This Row],[dem_gop_total]]</f>
        <v>0.20504926108374386</v>
      </c>
      <c r="K925" s="24">
        <f>Table2[[#This Row],[gop_votes]]/Table2[[#This Row],[dem_gop_total]]</f>
        <v>0.79495073891625612</v>
      </c>
      <c r="L925" s="3">
        <v>-96.226568999999998</v>
      </c>
      <c r="M925" s="3">
        <v>37.857529999999997</v>
      </c>
      <c r="N925" s="3">
        <v>-98.070803761904315</v>
      </c>
      <c r="O925" s="3">
        <v>38.488819895238152</v>
      </c>
      <c r="P925" s="3">
        <f>VLOOKUP(Table2[[#This Row],[State]],State!A:G,7,FALSE)</f>
        <v>6</v>
      </c>
      <c r="Q925" s="3" t="str">
        <f>VLOOKUP(Table2[[#This Row],[State]],State!A:F,6,FALSE)</f>
        <v>Republican</v>
      </c>
    </row>
    <row r="926" spans="1:17" ht="17" thickTop="1" thickBot="1" x14ac:dyDescent="0.25">
      <c r="A926" s="8" t="s">
        <v>333</v>
      </c>
      <c r="B926" s="19">
        <v>20075</v>
      </c>
      <c r="C926" s="20" t="s">
        <v>697</v>
      </c>
      <c r="D926" s="13">
        <v>180</v>
      </c>
      <c r="E926" s="13">
        <v>777</v>
      </c>
      <c r="F926" s="6">
        <v>2024</v>
      </c>
      <c r="G926" s="18">
        <f>preds!$D926+preds!$E926</f>
        <v>957</v>
      </c>
      <c r="H926" s="12">
        <f>ABS(preds!$D926-preds!$E926)</f>
        <v>597</v>
      </c>
      <c r="I926" s="24">
        <f>Table2[[#This Row],[margin]]/Table2[[#This Row],[dem_gop_total]]</f>
        <v>0.62382445141065834</v>
      </c>
      <c r="J926" s="24">
        <f>Table2[[#This Row],[dem_votes]]/Table2[[#This Row],[dem_gop_total]]</f>
        <v>0.18808777429467086</v>
      </c>
      <c r="K926" s="24">
        <f>Table2[[#This Row],[gop_votes]]/Table2[[#This Row],[dem_gop_total]]</f>
        <v>0.81191222570532917</v>
      </c>
      <c r="L926" s="3">
        <v>-101.767659999999</v>
      </c>
      <c r="M926" s="3">
        <v>37.979185000000001</v>
      </c>
      <c r="N926" s="3">
        <v>-98.070803761904315</v>
      </c>
      <c r="O926" s="3">
        <v>38.488819895238152</v>
      </c>
      <c r="P926" s="3">
        <f>VLOOKUP(Table2[[#This Row],[State]],State!A:G,7,FALSE)</f>
        <v>6</v>
      </c>
      <c r="Q926" s="3" t="str">
        <f>VLOOKUP(Table2[[#This Row],[State]],State!A:F,6,FALSE)</f>
        <v>Republican</v>
      </c>
    </row>
    <row r="927" spans="1:17" ht="17" thickTop="1" thickBot="1" x14ac:dyDescent="0.25">
      <c r="A927" s="7" t="s">
        <v>333</v>
      </c>
      <c r="B927" s="21">
        <v>20077</v>
      </c>
      <c r="C927" s="22" t="s">
        <v>1035</v>
      </c>
      <c r="D927" s="12">
        <v>602</v>
      </c>
      <c r="E927" s="12">
        <v>2191</v>
      </c>
      <c r="F927" s="6">
        <v>2024</v>
      </c>
      <c r="G927" s="18">
        <f>preds!$D927+preds!$E927</f>
        <v>2793</v>
      </c>
      <c r="H927" s="12">
        <f>ABS(preds!$D927-preds!$E927)</f>
        <v>1589</v>
      </c>
      <c r="I927" s="24">
        <f>Table2[[#This Row],[margin]]/Table2[[#This Row],[dem_gop_total]]</f>
        <v>0.56892230576441105</v>
      </c>
      <c r="J927" s="24">
        <f>Table2[[#This Row],[dem_votes]]/Table2[[#This Row],[dem_gop_total]]</f>
        <v>0.21553884711779447</v>
      </c>
      <c r="K927" s="24">
        <f>Table2[[#This Row],[gop_votes]]/Table2[[#This Row],[dem_gop_total]]</f>
        <v>0.78446115288220553</v>
      </c>
      <c r="L927" s="3">
        <v>-98.051218000000006</v>
      </c>
      <c r="M927" s="3">
        <v>37.215091999999999</v>
      </c>
      <c r="N927" s="3">
        <v>-98.070803761904315</v>
      </c>
      <c r="O927" s="3">
        <v>38.488819895238152</v>
      </c>
      <c r="P927" s="3">
        <f>VLOOKUP(Table2[[#This Row],[State]],State!A:G,7,FALSE)</f>
        <v>6</v>
      </c>
      <c r="Q927" s="3" t="str">
        <f>VLOOKUP(Table2[[#This Row],[State]],State!A:F,6,FALSE)</f>
        <v>Republican</v>
      </c>
    </row>
    <row r="928" spans="1:17" ht="17" thickTop="1" thickBot="1" x14ac:dyDescent="0.25">
      <c r="A928" s="8" t="s">
        <v>333</v>
      </c>
      <c r="B928" s="19">
        <v>20079</v>
      </c>
      <c r="C928" s="20" t="s">
        <v>1036</v>
      </c>
      <c r="D928" s="13">
        <v>5480</v>
      </c>
      <c r="E928" s="13">
        <v>9001</v>
      </c>
      <c r="F928" s="6">
        <v>2024</v>
      </c>
      <c r="G928" s="18">
        <f>preds!$D928+preds!$E928</f>
        <v>14481</v>
      </c>
      <c r="H928" s="12">
        <f>ABS(preds!$D928-preds!$E928)</f>
        <v>3521</v>
      </c>
      <c r="I928" s="24">
        <f>Table2[[#This Row],[margin]]/Table2[[#This Row],[dem_gop_total]]</f>
        <v>0.24314619156135625</v>
      </c>
      <c r="J928" s="24">
        <f>Table2[[#This Row],[dem_votes]]/Table2[[#This Row],[dem_gop_total]]</f>
        <v>0.37842690421932185</v>
      </c>
      <c r="K928" s="24">
        <f>Table2[[#This Row],[gop_votes]]/Table2[[#This Row],[dem_gop_total]]</f>
        <v>0.6215730957806781</v>
      </c>
      <c r="L928" s="3">
        <v>-97.385272999999998</v>
      </c>
      <c r="M928" s="3">
        <v>38.047084999999903</v>
      </c>
      <c r="N928" s="3">
        <v>-98.070803761904315</v>
      </c>
      <c r="O928" s="3">
        <v>38.488819895238152</v>
      </c>
      <c r="P928" s="3">
        <f>VLOOKUP(Table2[[#This Row],[State]],State!A:G,7,FALSE)</f>
        <v>6</v>
      </c>
      <c r="Q928" s="3" t="str">
        <f>VLOOKUP(Table2[[#This Row],[State]],State!A:F,6,FALSE)</f>
        <v>Republican</v>
      </c>
    </row>
    <row r="929" spans="1:17" ht="17" thickTop="1" thickBot="1" x14ac:dyDescent="0.25">
      <c r="A929" s="7" t="s">
        <v>333</v>
      </c>
      <c r="B929" s="21">
        <v>20081</v>
      </c>
      <c r="C929" s="22" t="s">
        <v>1037</v>
      </c>
      <c r="D929" s="12">
        <v>285</v>
      </c>
      <c r="E929" s="12">
        <v>1125</v>
      </c>
      <c r="F929" s="6">
        <v>2024</v>
      </c>
      <c r="G929" s="18">
        <f>preds!$D929+preds!$E929</f>
        <v>1410</v>
      </c>
      <c r="H929" s="12">
        <f>ABS(preds!$D929-preds!$E929)</f>
        <v>840</v>
      </c>
      <c r="I929" s="24">
        <f>Table2[[#This Row],[margin]]/Table2[[#This Row],[dem_gop_total]]</f>
        <v>0.5957446808510638</v>
      </c>
      <c r="J929" s="24">
        <f>Table2[[#This Row],[dem_votes]]/Table2[[#This Row],[dem_gop_total]]</f>
        <v>0.20212765957446807</v>
      </c>
      <c r="K929" s="24">
        <f>Table2[[#This Row],[gop_votes]]/Table2[[#This Row],[dem_gop_total]]</f>
        <v>0.7978723404255319</v>
      </c>
      <c r="L929" s="3">
        <v>-100.89411</v>
      </c>
      <c r="M929" s="3">
        <v>37.500028999999998</v>
      </c>
      <c r="N929" s="3">
        <v>-98.070803761904315</v>
      </c>
      <c r="O929" s="3">
        <v>38.488819895238152</v>
      </c>
      <c r="P929" s="3">
        <f>VLOOKUP(Table2[[#This Row],[State]],State!A:G,7,FALSE)</f>
        <v>6</v>
      </c>
      <c r="Q929" s="3" t="str">
        <f>VLOOKUP(Table2[[#This Row],[State]],State!A:F,6,FALSE)</f>
        <v>Republican</v>
      </c>
    </row>
    <row r="930" spans="1:17" ht="17" thickTop="1" thickBot="1" x14ac:dyDescent="0.25">
      <c r="A930" s="8" t="s">
        <v>333</v>
      </c>
      <c r="B930" s="19">
        <v>20083</v>
      </c>
      <c r="C930" s="20" t="s">
        <v>1038</v>
      </c>
      <c r="D930" s="13">
        <v>300</v>
      </c>
      <c r="E930" s="13">
        <v>780</v>
      </c>
      <c r="F930" s="6">
        <v>2024</v>
      </c>
      <c r="G930" s="18">
        <f>preds!$D930+preds!$E930</f>
        <v>1080</v>
      </c>
      <c r="H930" s="12">
        <f>ABS(preds!$D930-preds!$E930)</f>
        <v>480</v>
      </c>
      <c r="I930" s="24">
        <f>Table2[[#This Row],[margin]]/Table2[[#This Row],[dem_gop_total]]</f>
        <v>0.44444444444444442</v>
      </c>
      <c r="J930" s="24">
        <f>Table2[[#This Row],[dem_votes]]/Table2[[#This Row],[dem_gop_total]]</f>
        <v>0.27777777777777779</v>
      </c>
      <c r="K930" s="24">
        <f>Table2[[#This Row],[gop_votes]]/Table2[[#This Row],[dem_gop_total]]</f>
        <v>0.72222222222222221</v>
      </c>
      <c r="L930" s="3">
        <v>-99.867564000000002</v>
      </c>
      <c r="M930" s="3">
        <v>38.083503999999998</v>
      </c>
      <c r="N930" s="3">
        <v>-98.070803761904315</v>
      </c>
      <c r="O930" s="3">
        <v>38.488819895238152</v>
      </c>
      <c r="P930" s="3">
        <f>VLOOKUP(Table2[[#This Row],[State]],State!A:G,7,FALSE)</f>
        <v>6</v>
      </c>
      <c r="Q930" s="3" t="str">
        <f>VLOOKUP(Table2[[#This Row],[State]],State!A:F,6,FALSE)</f>
        <v>Republican</v>
      </c>
    </row>
    <row r="931" spans="1:17" ht="17" thickTop="1" thickBot="1" x14ac:dyDescent="0.25">
      <c r="A931" s="7" t="s">
        <v>333</v>
      </c>
      <c r="B931" s="21">
        <v>20085</v>
      </c>
      <c r="C931" s="22" t="s">
        <v>425</v>
      </c>
      <c r="D931" s="12">
        <v>1927</v>
      </c>
      <c r="E931" s="12">
        <v>3917</v>
      </c>
      <c r="F931" s="6">
        <v>2024</v>
      </c>
      <c r="G931" s="18">
        <f>preds!$D931+preds!$E931</f>
        <v>5844</v>
      </c>
      <c r="H931" s="12">
        <f>ABS(preds!$D931-preds!$E931)</f>
        <v>1990</v>
      </c>
      <c r="I931" s="24">
        <f>Table2[[#This Row],[margin]]/Table2[[#This Row],[dem_gop_total]]</f>
        <v>0.3405201916495551</v>
      </c>
      <c r="J931" s="24">
        <f>Table2[[#This Row],[dem_votes]]/Table2[[#This Row],[dem_gop_total]]</f>
        <v>0.32973990417522248</v>
      </c>
      <c r="K931" s="24">
        <f>Table2[[#This Row],[gop_votes]]/Table2[[#This Row],[dem_gop_total]]</f>
        <v>0.67026009582477752</v>
      </c>
      <c r="L931" s="3">
        <v>-95.751345999999998</v>
      </c>
      <c r="M931" s="3">
        <v>39.400923999999897</v>
      </c>
      <c r="N931" s="3">
        <v>-98.070803761904315</v>
      </c>
      <c r="O931" s="3">
        <v>38.488819895238152</v>
      </c>
      <c r="P931" s="3">
        <f>VLOOKUP(Table2[[#This Row],[State]],State!A:G,7,FALSE)</f>
        <v>6</v>
      </c>
      <c r="Q931" s="3" t="str">
        <f>VLOOKUP(Table2[[#This Row],[State]],State!A:F,6,FALSE)</f>
        <v>Republican</v>
      </c>
    </row>
    <row r="932" spans="1:17" ht="17" thickTop="1" thickBot="1" x14ac:dyDescent="0.25">
      <c r="A932" s="8" t="s">
        <v>333</v>
      </c>
      <c r="B932" s="19">
        <v>20087</v>
      </c>
      <c r="C932" s="20" t="s">
        <v>426</v>
      </c>
      <c r="D932" s="13">
        <v>2833</v>
      </c>
      <c r="E932" s="13">
        <v>5844</v>
      </c>
      <c r="F932" s="6">
        <v>2024</v>
      </c>
      <c r="G932" s="18">
        <f>preds!$D932+preds!$E932</f>
        <v>8677</v>
      </c>
      <c r="H932" s="12">
        <f>ABS(preds!$D932-preds!$E932)</f>
        <v>3011</v>
      </c>
      <c r="I932" s="24">
        <f>Table2[[#This Row],[margin]]/Table2[[#This Row],[dem_gop_total]]</f>
        <v>0.34700933502362569</v>
      </c>
      <c r="J932" s="24">
        <f>Table2[[#This Row],[dem_votes]]/Table2[[#This Row],[dem_gop_total]]</f>
        <v>0.32649533248818718</v>
      </c>
      <c r="K932" s="24">
        <f>Table2[[#This Row],[gop_votes]]/Table2[[#This Row],[dem_gop_total]]</f>
        <v>0.67350466751181282</v>
      </c>
      <c r="L932" s="3">
        <v>-95.397856000000004</v>
      </c>
      <c r="M932" s="3">
        <v>39.210890999999997</v>
      </c>
      <c r="N932" s="3">
        <v>-98.070803761904315</v>
      </c>
      <c r="O932" s="3">
        <v>38.488819895238152</v>
      </c>
      <c r="P932" s="3">
        <f>VLOOKUP(Table2[[#This Row],[State]],State!A:G,7,FALSE)</f>
        <v>6</v>
      </c>
      <c r="Q932" s="3" t="str">
        <f>VLOOKUP(Table2[[#This Row],[State]],State!A:F,6,FALSE)</f>
        <v>Republican</v>
      </c>
    </row>
    <row r="933" spans="1:17" ht="17" thickTop="1" thickBot="1" x14ac:dyDescent="0.25">
      <c r="A933" s="7" t="s">
        <v>333</v>
      </c>
      <c r="B933" s="21">
        <v>20089</v>
      </c>
      <c r="C933" s="22" t="s">
        <v>1039</v>
      </c>
      <c r="D933" s="12">
        <v>267</v>
      </c>
      <c r="E933" s="12">
        <v>1392</v>
      </c>
      <c r="F933" s="6">
        <v>2024</v>
      </c>
      <c r="G933" s="18">
        <f>preds!$D933+preds!$E933</f>
        <v>1659</v>
      </c>
      <c r="H933" s="12">
        <f>ABS(preds!$D933-preds!$E933)</f>
        <v>1125</v>
      </c>
      <c r="I933" s="24">
        <f>Table2[[#This Row],[margin]]/Table2[[#This Row],[dem_gop_total]]</f>
        <v>0.67811934900542492</v>
      </c>
      <c r="J933" s="24">
        <f>Table2[[#This Row],[dem_votes]]/Table2[[#This Row],[dem_gop_total]]</f>
        <v>0.16094032549728751</v>
      </c>
      <c r="K933" s="24">
        <f>Table2[[#This Row],[gop_votes]]/Table2[[#This Row],[dem_gop_total]]</f>
        <v>0.83905967450271246</v>
      </c>
      <c r="L933" s="3">
        <v>-98.201227000000003</v>
      </c>
      <c r="M933" s="3">
        <v>39.775457000000003</v>
      </c>
      <c r="N933" s="3">
        <v>-98.070803761904315</v>
      </c>
      <c r="O933" s="3">
        <v>38.488819895238152</v>
      </c>
      <c r="P933" s="3">
        <f>VLOOKUP(Table2[[#This Row],[State]],State!A:G,7,FALSE)</f>
        <v>6</v>
      </c>
      <c r="Q933" s="3" t="str">
        <f>VLOOKUP(Table2[[#This Row],[State]],State!A:F,6,FALSE)</f>
        <v>Republican</v>
      </c>
    </row>
    <row r="934" spans="1:17" ht="17" thickTop="1" thickBot="1" x14ac:dyDescent="0.25">
      <c r="A934" s="8" t="s">
        <v>333</v>
      </c>
      <c r="B934" s="19">
        <v>20091</v>
      </c>
      <c r="C934" s="20" t="s">
        <v>528</v>
      </c>
      <c r="D934" s="13">
        <v>192807</v>
      </c>
      <c r="E934" s="13">
        <v>154364</v>
      </c>
      <c r="F934" s="6">
        <v>2024</v>
      </c>
      <c r="G934" s="18">
        <f>preds!$D934+preds!$E934</f>
        <v>347171</v>
      </c>
      <c r="H934" s="12">
        <f>ABS(preds!$D934-preds!$E934)</f>
        <v>38443</v>
      </c>
      <c r="I934" s="24">
        <f>Table2[[#This Row],[margin]]/Table2[[#This Row],[dem_gop_total]]</f>
        <v>0.11073217521048705</v>
      </c>
      <c r="J934" s="24">
        <f>Table2[[#This Row],[dem_votes]]/Table2[[#This Row],[dem_gop_total]]</f>
        <v>0.55536608760524353</v>
      </c>
      <c r="K934" s="24">
        <f>Table2[[#This Row],[gop_votes]]/Table2[[#This Row],[dem_gop_total]]</f>
        <v>0.44463391239475647</v>
      </c>
      <c r="L934" s="3">
        <v>-94.737131999999903</v>
      </c>
      <c r="M934" s="3">
        <v>38.928049000000001</v>
      </c>
      <c r="N934" s="3">
        <v>-98.070803761904315</v>
      </c>
      <c r="O934" s="3">
        <v>38.488819895238152</v>
      </c>
      <c r="P934" s="3">
        <f>VLOOKUP(Table2[[#This Row],[State]],State!A:G,7,FALSE)</f>
        <v>6</v>
      </c>
      <c r="Q934" s="3" t="str">
        <f>VLOOKUP(Table2[[#This Row],[State]],State!A:F,6,FALSE)</f>
        <v>Republican</v>
      </c>
    </row>
    <row r="935" spans="1:17" ht="17" thickTop="1" thickBot="1" x14ac:dyDescent="0.25">
      <c r="A935" s="7" t="s">
        <v>333</v>
      </c>
      <c r="B935" s="21">
        <v>20093</v>
      </c>
      <c r="C935" s="22" t="s">
        <v>1040</v>
      </c>
      <c r="D935" s="12">
        <v>302</v>
      </c>
      <c r="E935" s="12">
        <v>1121</v>
      </c>
      <c r="F935" s="6">
        <v>2024</v>
      </c>
      <c r="G935" s="18">
        <f>preds!$D935+preds!$E935</f>
        <v>1423</v>
      </c>
      <c r="H935" s="12">
        <f>ABS(preds!$D935-preds!$E935)</f>
        <v>819</v>
      </c>
      <c r="I935" s="24">
        <f>Table2[[#This Row],[margin]]/Table2[[#This Row],[dem_gop_total]]</f>
        <v>0.57554462403373152</v>
      </c>
      <c r="J935" s="24">
        <f>Table2[[#This Row],[dem_votes]]/Table2[[#This Row],[dem_gop_total]]</f>
        <v>0.21222768798313421</v>
      </c>
      <c r="K935" s="24">
        <f>Table2[[#This Row],[gop_votes]]/Table2[[#This Row],[dem_gop_total]]</f>
        <v>0.78777231201686582</v>
      </c>
      <c r="L935" s="3">
        <v>-101.237967</v>
      </c>
      <c r="M935" s="3">
        <v>37.954211000000001</v>
      </c>
      <c r="N935" s="3">
        <v>-98.070803761904315</v>
      </c>
      <c r="O935" s="3">
        <v>38.488819895238152</v>
      </c>
      <c r="P935" s="3">
        <f>VLOOKUP(Table2[[#This Row],[State]],State!A:G,7,FALSE)</f>
        <v>6</v>
      </c>
      <c r="Q935" s="3" t="str">
        <f>VLOOKUP(Table2[[#This Row],[State]],State!A:F,6,FALSE)</f>
        <v>Republican</v>
      </c>
    </row>
    <row r="936" spans="1:17" ht="17" thickTop="1" thickBot="1" x14ac:dyDescent="0.25">
      <c r="A936" s="8" t="s">
        <v>333</v>
      </c>
      <c r="B936" s="19">
        <v>20095</v>
      </c>
      <c r="C936" s="20" t="s">
        <v>1041</v>
      </c>
      <c r="D936" s="13">
        <v>859</v>
      </c>
      <c r="E936" s="13">
        <v>2570</v>
      </c>
      <c r="F936" s="6">
        <v>2024</v>
      </c>
      <c r="G936" s="18">
        <f>preds!$D936+preds!$E936</f>
        <v>3429</v>
      </c>
      <c r="H936" s="12">
        <f>ABS(preds!$D936-preds!$E936)</f>
        <v>1711</v>
      </c>
      <c r="I936" s="24">
        <f>Table2[[#This Row],[margin]]/Table2[[#This Row],[dem_gop_total]]</f>
        <v>0.4989792942548848</v>
      </c>
      <c r="J936" s="24">
        <f>Table2[[#This Row],[dem_votes]]/Table2[[#This Row],[dem_gop_total]]</f>
        <v>0.25051035287255757</v>
      </c>
      <c r="K936" s="24">
        <f>Table2[[#This Row],[gop_votes]]/Table2[[#This Row],[dem_gop_total]]</f>
        <v>0.74948964712744237</v>
      </c>
      <c r="L936" s="3">
        <v>-98.097712000000001</v>
      </c>
      <c r="M936" s="3">
        <v>37.608437000000002</v>
      </c>
      <c r="N936" s="3">
        <v>-98.070803761904315</v>
      </c>
      <c r="O936" s="3">
        <v>38.488819895238152</v>
      </c>
      <c r="P936" s="3">
        <f>VLOOKUP(Table2[[#This Row],[State]],State!A:G,7,FALSE)</f>
        <v>6</v>
      </c>
      <c r="Q936" s="3" t="str">
        <f>VLOOKUP(Table2[[#This Row],[State]],State!A:F,6,FALSE)</f>
        <v>Republican</v>
      </c>
    </row>
    <row r="937" spans="1:17" ht="17" thickTop="1" thickBot="1" x14ac:dyDescent="0.25">
      <c r="A937" s="7" t="s">
        <v>333</v>
      </c>
      <c r="B937" s="21">
        <v>20097</v>
      </c>
      <c r="C937" s="22" t="s">
        <v>643</v>
      </c>
      <c r="D937" s="12">
        <v>202</v>
      </c>
      <c r="E937" s="12">
        <v>1027</v>
      </c>
      <c r="F937" s="6">
        <v>2024</v>
      </c>
      <c r="G937" s="18">
        <f>preds!$D937+preds!$E937</f>
        <v>1229</v>
      </c>
      <c r="H937" s="12">
        <f>ABS(preds!$D937-preds!$E937)</f>
        <v>825</v>
      </c>
      <c r="I937" s="24">
        <f>Table2[[#This Row],[margin]]/Table2[[#This Row],[dem_gop_total]]</f>
        <v>0.67127746135069166</v>
      </c>
      <c r="J937" s="24">
        <f>Table2[[#This Row],[dem_votes]]/Table2[[#This Row],[dem_gop_total]]</f>
        <v>0.1643612693246542</v>
      </c>
      <c r="K937" s="24">
        <f>Table2[[#This Row],[gop_votes]]/Table2[[#This Row],[dem_gop_total]]</f>
        <v>0.83563873067534578</v>
      </c>
      <c r="L937" s="3">
        <v>-99.257058999999998</v>
      </c>
      <c r="M937" s="3">
        <v>37.598711000000002</v>
      </c>
      <c r="N937" s="3">
        <v>-98.070803761904315</v>
      </c>
      <c r="O937" s="3">
        <v>38.488819895238152</v>
      </c>
      <c r="P937" s="3">
        <f>VLOOKUP(Table2[[#This Row],[State]],State!A:G,7,FALSE)</f>
        <v>6</v>
      </c>
      <c r="Q937" s="3" t="str">
        <f>VLOOKUP(Table2[[#This Row],[State]],State!A:F,6,FALSE)</f>
        <v>Republican</v>
      </c>
    </row>
    <row r="938" spans="1:17" ht="17" thickTop="1" thickBot="1" x14ac:dyDescent="0.25">
      <c r="A938" s="8" t="s">
        <v>333</v>
      </c>
      <c r="B938" s="19">
        <v>20099</v>
      </c>
      <c r="C938" s="20" t="s">
        <v>1042</v>
      </c>
      <c r="D938" s="13">
        <v>3462</v>
      </c>
      <c r="E938" s="13">
        <v>5610</v>
      </c>
      <c r="F938" s="6">
        <v>2024</v>
      </c>
      <c r="G938" s="18">
        <f>preds!$D938+preds!$E938</f>
        <v>9072</v>
      </c>
      <c r="H938" s="12">
        <f>ABS(preds!$D938-preds!$E938)</f>
        <v>2148</v>
      </c>
      <c r="I938" s="24">
        <f>Table2[[#This Row],[margin]]/Table2[[#This Row],[dem_gop_total]]</f>
        <v>0.23677248677248677</v>
      </c>
      <c r="J938" s="24">
        <f>Table2[[#This Row],[dem_votes]]/Table2[[#This Row],[dem_gop_total]]</f>
        <v>0.38161375661375663</v>
      </c>
      <c r="K938" s="24">
        <f>Table2[[#This Row],[gop_votes]]/Table2[[#This Row],[dem_gop_total]]</f>
        <v>0.61838624338624337</v>
      </c>
      <c r="L938" s="3">
        <v>-95.260543999999996</v>
      </c>
      <c r="M938" s="3">
        <v>37.258235999999997</v>
      </c>
      <c r="N938" s="3">
        <v>-98.070803761904315</v>
      </c>
      <c r="O938" s="3">
        <v>38.488819895238152</v>
      </c>
      <c r="P938" s="3">
        <f>VLOOKUP(Table2[[#This Row],[State]],State!A:G,7,FALSE)</f>
        <v>6</v>
      </c>
      <c r="Q938" s="3" t="str">
        <f>VLOOKUP(Table2[[#This Row],[State]],State!A:F,6,FALSE)</f>
        <v>Republican</v>
      </c>
    </row>
    <row r="939" spans="1:17" ht="17" thickTop="1" thickBot="1" x14ac:dyDescent="0.25">
      <c r="A939" s="7" t="s">
        <v>333</v>
      </c>
      <c r="B939" s="21">
        <v>20101</v>
      </c>
      <c r="C939" s="22" t="s">
        <v>1043</v>
      </c>
      <c r="D939" s="12">
        <v>256</v>
      </c>
      <c r="E939" s="12">
        <v>822</v>
      </c>
      <c r="F939" s="6">
        <v>2024</v>
      </c>
      <c r="G939" s="18">
        <f>preds!$D939+preds!$E939</f>
        <v>1078</v>
      </c>
      <c r="H939" s="12">
        <f>ABS(preds!$D939-preds!$E939)</f>
        <v>566</v>
      </c>
      <c r="I939" s="24">
        <f>Table2[[#This Row],[margin]]/Table2[[#This Row],[dem_gop_total]]</f>
        <v>0.52504638218923938</v>
      </c>
      <c r="J939" s="24">
        <f>Table2[[#This Row],[dem_votes]]/Table2[[#This Row],[dem_gop_total]]</f>
        <v>0.23747680890538034</v>
      </c>
      <c r="K939" s="24">
        <f>Table2[[#This Row],[gop_votes]]/Table2[[#This Row],[dem_gop_total]]</f>
        <v>0.76252319109461963</v>
      </c>
      <c r="L939" s="3">
        <v>-100.48777800000001</v>
      </c>
      <c r="M939" s="3">
        <v>38.503002000000002</v>
      </c>
      <c r="N939" s="3">
        <v>-98.070803761904315</v>
      </c>
      <c r="O939" s="3">
        <v>38.488819895238152</v>
      </c>
      <c r="P939" s="3">
        <f>VLOOKUP(Table2[[#This Row],[State]],State!A:G,7,FALSE)</f>
        <v>6</v>
      </c>
      <c r="Q939" s="3" t="str">
        <f>VLOOKUP(Table2[[#This Row],[State]],State!A:F,6,FALSE)</f>
        <v>Republican</v>
      </c>
    </row>
    <row r="940" spans="1:17" ht="17" thickTop="1" thickBot="1" x14ac:dyDescent="0.25">
      <c r="A940" s="8" t="s">
        <v>333</v>
      </c>
      <c r="B940" s="19">
        <v>20103</v>
      </c>
      <c r="C940" s="20" t="s">
        <v>1044</v>
      </c>
      <c r="D940" s="13">
        <v>12043</v>
      </c>
      <c r="E940" s="13">
        <v>21338</v>
      </c>
      <c r="F940" s="6">
        <v>2024</v>
      </c>
      <c r="G940" s="18">
        <f>preds!$D940+preds!$E940</f>
        <v>33381</v>
      </c>
      <c r="H940" s="12">
        <f>ABS(preds!$D940-preds!$E940)</f>
        <v>9295</v>
      </c>
      <c r="I940" s="24">
        <f>Table2[[#This Row],[margin]]/Table2[[#This Row],[dem_gop_total]]</f>
        <v>0.27845181390611423</v>
      </c>
      <c r="J940" s="24">
        <f>Table2[[#This Row],[dem_votes]]/Table2[[#This Row],[dem_gop_total]]</f>
        <v>0.36077409304694286</v>
      </c>
      <c r="K940" s="24">
        <f>Table2[[#This Row],[gop_votes]]/Table2[[#This Row],[dem_gop_total]]</f>
        <v>0.63922590695305714</v>
      </c>
      <c r="L940" s="3">
        <v>-94.959301999999994</v>
      </c>
      <c r="M940" s="3">
        <v>39.238517999999999</v>
      </c>
      <c r="N940" s="3">
        <v>-98.070803761904315</v>
      </c>
      <c r="O940" s="3">
        <v>38.488819895238152</v>
      </c>
      <c r="P940" s="3">
        <f>VLOOKUP(Table2[[#This Row],[State]],State!A:G,7,FALSE)</f>
        <v>6</v>
      </c>
      <c r="Q940" s="3" t="str">
        <f>VLOOKUP(Table2[[#This Row],[State]],State!A:F,6,FALSE)</f>
        <v>Republican</v>
      </c>
    </row>
    <row r="941" spans="1:17" ht="17" thickTop="1" thickBot="1" x14ac:dyDescent="0.25">
      <c r="A941" s="7" t="s">
        <v>333</v>
      </c>
      <c r="B941" s="21">
        <v>20105</v>
      </c>
      <c r="C941" s="22" t="s">
        <v>530</v>
      </c>
      <c r="D941" s="12">
        <v>356</v>
      </c>
      <c r="E941" s="12">
        <v>1467</v>
      </c>
      <c r="F941" s="6">
        <v>2024</v>
      </c>
      <c r="G941" s="18">
        <f>preds!$D941+preds!$E941</f>
        <v>1823</v>
      </c>
      <c r="H941" s="12">
        <f>ABS(preds!$D941-preds!$E941)</f>
        <v>1111</v>
      </c>
      <c r="I941" s="24">
        <f>Table2[[#This Row],[margin]]/Table2[[#This Row],[dem_gop_total]]</f>
        <v>0.60943499725726824</v>
      </c>
      <c r="J941" s="24">
        <f>Table2[[#This Row],[dem_votes]]/Table2[[#This Row],[dem_gop_total]]</f>
        <v>0.19528250137136588</v>
      </c>
      <c r="K941" s="24">
        <f>Table2[[#This Row],[gop_votes]]/Table2[[#This Row],[dem_gop_total]]</f>
        <v>0.80471749862863406</v>
      </c>
      <c r="L941" s="3">
        <v>-98.175270999999995</v>
      </c>
      <c r="M941" s="3">
        <v>39.036065000000001</v>
      </c>
      <c r="N941" s="3">
        <v>-98.070803761904315</v>
      </c>
      <c r="O941" s="3">
        <v>38.488819895238152</v>
      </c>
      <c r="P941" s="3">
        <f>VLOOKUP(Table2[[#This Row],[State]],State!A:G,7,FALSE)</f>
        <v>6</v>
      </c>
      <c r="Q941" s="3" t="str">
        <f>VLOOKUP(Table2[[#This Row],[State]],State!A:F,6,FALSE)</f>
        <v>Republican</v>
      </c>
    </row>
    <row r="942" spans="1:17" ht="17" thickTop="1" thickBot="1" x14ac:dyDescent="0.25">
      <c r="A942" s="8" t="s">
        <v>333</v>
      </c>
      <c r="B942" s="19">
        <v>20107</v>
      </c>
      <c r="C942" s="20" t="s">
        <v>990</v>
      </c>
      <c r="D942" s="13">
        <v>1319</v>
      </c>
      <c r="E942" s="13">
        <v>3586</v>
      </c>
      <c r="F942" s="6">
        <v>2024</v>
      </c>
      <c r="G942" s="18">
        <f>preds!$D942+preds!$E942</f>
        <v>4905</v>
      </c>
      <c r="H942" s="12">
        <f>ABS(preds!$D942-preds!$E942)</f>
        <v>2267</v>
      </c>
      <c r="I942" s="24">
        <f>Table2[[#This Row],[margin]]/Table2[[#This Row],[dem_gop_total]]</f>
        <v>0.46218144750254841</v>
      </c>
      <c r="J942" s="24">
        <f>Table2[[#This Row],[dem_votes]]/Table2[[#This Row],[dem_gop_total]]</f>
        <v>0.26890927624872579</v>
      </c>
      <c r="K942" s="24">
        <f>Table2[[#This Row],[gop_votes]]/Table2[[#This Row],[dem_gop_total]]</f>
        <v>0.73109072375127426</v>
      </c>
      <c r="L942" s="3">
        <v>-94.801631999999998</v>
      </c>
      <c r="M942" s="3">
        <v>38.237358999999998</v>
      </c>
      <c r="N942" s="3">
        <v>-98.070803761904315</v>
      </c>
      <c r="O942" s="3">
        <v>38.488819895238152</v>
      </c>
      <c r="P942" s="3">
        <f>VLOOKUP(Table2[[#This Row],[State]],State!A:G,7,FALSE)</f>
        <v>6</v>
      </c>
      <c r="Q942" s="3" t="str">
        <f>VLOOKUP(Table2[[#This Row],[State]],State!A:F,6,FALSE)</f>
        <v>Republican</v>
      </c>
    </row>
    <row r="943" spans="1:17" ht="17" thickTop="1" thickBot="1" x14ac:dyDescent="0.25">
      <c r="A943" s="7" t="s">
        <v>333</v>
      </c>
      <c r="B943" s="21">
        <v>20109</v>
      </c>
      <c r="C943" s="22" t="s">
        <v>532</v>
      </c>
      <c r="D943" s="12">
        <v>228</v>
      </c>
      <c r="E943" s="12">
        <v>1045</v>
      </c>
      <c r="F943" s="6">
        <v>2024</v>
      </c>
      <c r="G943" s="18">
        <f>preds!$D943+preds!$E943</f>
        <v>1273</v>
      </c>
      <c r="H943" s="12">
        <f>ABS(preds!$D943-preds!$E943)</f>
        <v>817</v>
      </c>
      <c r="I943" s="24">
        <f>Table2[[#This Row],[margin]]/Table2[[#This Row],[dem_gop_total]]</f>
        <v>0.64179104477611937</v>
      </c>
      <c r="J943" s="24">
        <f>Table2[[#This Row],[dem_votes]]/Table2[[#This Row],[dem_gop_total]]</f>
        <v>0.17910447761194029</v>
      </c>
      <c r="K943" s="24">
        <f>Table2[[#This Row],[gop_votes]]/Table2[[#This Row],[dem_gop_total]]</f>
        <v>0.82089552238805974</v>
      </c>
      <c r="L943" s="3">
        <v>-100.925260999999</v>
      </c>
      <c r="M943" s="3">
        <v>39.098287999999997</v>
      </c>
      <c r="N943" s="3">
        <v>-98.070803761904315</v>
      </c>
      <c r="O943" s="3">
        <v>38.488819895238152</v>
      </c>
      <c r="P943" s="3">
        <f>VLOOKUP(Table2[[#This Row],[State]],State!A:G,7,FALSE)</f>
        <v>6</v>
      </c>
      <c r="Q943" s="3" t="str">
        <f>VLOOKUP(Table2[[#This Row],[State]],State!A:F,6,FALSE)</f>
        <v>Republican</v>
      </c>
    </row>
    <row r="944" spans="1:17" ht="17" thickTop="1" thickBot="1" x14ac:dyDescent="0.25">
      <c r="A944" s="8" t="s">
        <v>333</v>
      </c>
      <c r="B944" s="19">
        <v>20111</v>
      </c>
      <c r="C944" s="20" t="s">
        <v>993</v>
      </c>
      <c r="D944" s="13">
        <v>5414</v>
      </c>
      <c r="E944" s="13">
        <v>7455</v>
      </c>
      <c r="F944" s="6">
        <v>2024</v>
      </c>
      <c r="G944" s="18">
        <f>preds!$D944+preds!$E944</f>
        <v>12869</v>
      </c>
      <c r="H944" s="12">
        <f>ABS(preds!$D944-preds!$E944)</f>
        <v>2041</v>
      </c>
      <c r="I944" s="24">
        <f>Table2[[#This Row],[margin]]/Table2[[#This Row],[dem_gop_total]]</f>
        <v>0.15859818167689796</v>
      </c>
      <c r="J944" s="24">
        <f>Table2[[#This Row],[dem_votes]]/Table2[[#This Row],[dem_gop_total]]</f>
        <v>0.42070090916155101</v>
      </c>
      <c r="K944" s="24">
        <f>Table2[[#This Row],[gop_votes]]/Table2[[#This Row],[dem_gop_total]]</f>
        <v>0.57929909083844899</v>
      </c>
      <c r="L944" s="3">
        <v>-96.179778999999996</v>
      </c>
      <c r="M944" s="3">
        <v>38.416153999999999</v>
      </c>
      <c r="N944" s="3">
        <v>-98.070803761904315</v>
      </c>
      <c r="O944" s="3">
        <v>38.488819895238152</v>
      </c>
      <c r="P944" s="3">
        <f>VLOOKUP(Table2[[#This Row],[State]],State!A:G,7,FALSE)</f>
        <v>6</v>
      </c>
      <c r="Q944" s="3" t="str">
        <f>VLOOKUP(Table2[[#This Row],[State]],State!A:F,6,FALSE)</f>
        <v>Republican</v>
      </c>
    </row>
    <row r="945" spans="1:17" ht="17" thickTop="1" thickBot="1" x14ac:dyDescent="0.25">
      <c r="A945" s="7" t="s">
        <v>333</v>
      </c>
      <c r="B945" s="21">
        <v>20113</v>
      </c>
      <c r="C945" s="22" t="s">
        <v>1045</v>
      </c>
      <c r="D945" s="12">
        <v>3260</v>
      </c>
      <c r="E945" s="12">
        <v>8296</v>
      </c>
      <c r="F945" s="6">
        <v>2024</v>
      </c>
      <c r="G945" s="18">
        <f>preds!$D945+preds!$E945</f>
        <v>11556</v>
      </c>
      <c r="H945" s="12">
        <f>ABS(preds!$D945-preds!$E945)</f>
        <v>5036</v>
      </c>
      <c r="I945" s="24">
        <f>Table2[[#This Row],[margin]]/Table2[[#This Row],[dem_gop_total]]</f>
        <v>0.43579093111803391</v>
      </c>
      <c r="J945" s="24">
        <f>Table2[[#This Row],[dem_votes]]/Table2[[#This Row],[dem_gop_total]]</f>
        <v>0.28210453444098305</v>
      </c>
      <c r="K945" s="24">
        <f>Table2[[#This Row],[gop_votes]]/Table2[[#This Row],[dem_gop_total]]</f>
        <v>0.71789546555901695</v>
      </c>
      <c r="L945" s="3">
        <v>-97.647603000000004</v>
      </c>
      <c r="M945" s="3">
        <v>38.381163000000001</v>
      </c>
      <c r="N945" s="3">
        <v>-98.070803761904315</v>
      </c>
      <c r="O945" s="3">
        <v>38.488819895238152</v>
      </c>
      <c r="P945" s="3">
        <f>VLOOKUP(Table2[[#This Row],[State]],State!A:G,7,FALSE)</f>
        <v>6</v>
      </c>
      <c r="Q945" s="3" t="str">
        <f>VLOOKUP(Table2[[#This Row],[State]],State!A:F,6,FALSE)</f>
        <v>Republican</v>
      </c>
    </row>
    <row r="946" spans="1:17" ht="17" thickTop="1" thickBot="1" x14ac:dyDescent="0.25">
      <c r="A946" s="8" t="s">
        <v>333</v>
      </c>
      <c r="B946" s="19">
        <v>20115</v>
      </c>
      <c r="C946" s="20" t="s">
        <v>436</v>
      </c>
      <c r="D946" s="13">
        <v>1785</v>
      </c>
      <c r="E946" s="13">
        <v>3798</v>
      </c>
      <c r="F946" s="6">
        <v>2024</v>
      </c>
      <c r="G946" s="18">
        <f>preds!$D946+preds!$E946</f>
        <v>5583</v>
      </c>
      <c r="H946" s="12">
        <f>ABS(preds!$D946-preds!$E946)</f>
        <v>2013</v>
      </c>
      <c r="I946" s="24">
        <f>Table2[[#This Row],[margin]]/Table2[[#This Row],[dem_gop_total]]</f>
        <v>0.36055883933369154</v>
      </c>
      <c r="J946" s="24">
        <f>Table2[[#This Row],[dem_votes]]/Table2[[#This Row],[dem_gop_total]]</f>
        <v>0.3197205803331542</v>
      </c>
      <c r="K946" s="24">
        <f>Table2[[#This Row],[gop_votes]]/Table2[[#This Row],[dem_gop_total]]</f>
        <v>0.6802794196668458</v>
      </c>
      <c r="L946" s="3">
        <v>-97.124506999999994</v>
      </c>
      <c r="M946" s="3">
        <v>38.326436999999999</v>
      </c>
      <c r="N946" s="3">
        <v>-98.070803761904315</v>
      </c>
      <c r="O946" s="3">
        <v>38.488819895238152</v>
      </c>
      <c r="P946" s="3">
        <f>VLOOKUP(Table2[[#This Row],[State]],State!A:G,7,FALSE)</f>
        <v>6</v>
      </c>
      <c r="Q946" s="3" t="str">
        <f>VLOOKUP(Table2[[#This Row],[State]],State!A:F,6,FALSE)</f>
        <v>Republican</v>
      </c>
    </row>
    <row r="947" spans="1:17" ht="17" thickTop="1" thickBot="1" x14ac:dyDescent="0.25">
      <c r="A947" s="7" t="s">
        <v>333</v>
      </c>
      <c r="B947" s="21">
        <v>20117</v>
      </c>
      <c r="C947" s="22" t="s">
        <v>437</v>
      </c>
      <c r="D947" s="12">
        <v>2086</v>
      </c>
      <c r="E947" s="12">
        <v>3638</v>
      </c>
      <c r="F947" s="6">
        <v>2024</v>
      </c>
      <c r="G947" s="18">
        <f>preds!$D947+preds!$E947</f>
        <v>5724</v>
      </c>
      <c r="H947" s="12">
        <f>ABS(preds!$D947-preds!$E947)</f>
        <v>1552</v>
      </c>
      <c r="I947" s="24">
        <f>Table2[[#This Row],[margin]]/Table2[[#This Row],[dem_gop_total]]</f>
        <v>0.27113906359189377</v>
      </c>
      <c r="J947" s="24">
        <f>Table2[[#This Row],[dem_votes]]/Table2[[#This Row],[dem_gop_total]]</f>
        <v>0.36443046820405312</v>
      </c>
      <c r="K947" s="24">
        <f>Table2[[#This Row],[gop_votes]]/Table2[[#This Row],[dem_gop_total]]</f>
        <v>0.63556953179594688</v>
      </c>
      <c r="L947" s="3">
        <v>-96.573611999999997</v>
      </c>
      <c r="M947" s="3">
        <v>39.800027999999998</v>
      </c>
      <c r="N947" s="3">
        <v>-98.070803761904315</v>
      </c>
      <c r="O947" s="3">
        <v>38.488819895238152</v>
      </c>
      <c r="P947" s="3">
        <f>VLOOKUP(Table2[[#This Row],[State]],State!A:G,7,FALSE)</f>
        <v>6</v>
      </c>
      <c r="Q947" s="3" t="str">
        <f>VLOOKUP(Table2[[#This Row],[State]],State!A:F,6,FALSE)</f>
        <v>Republican</v>
      </c>
    </row>
    <row r="948" spans="1:17" ht="17" thickTop="1" thickBot="1" x14ac:dyDescent="0.25">
      <c r="A948" s="8" t="s">
        <v>333</v>
      </c>
      <c r="B948" s="19">
        <v>20119</v>
      </c>
      <c r="C948" s="20" t="s">
        <v>1046</v>
      </c>
      <c r="D948" s="13">
        <v>418</v>
      </c>
      <c r="E948" s="13">
        <v>1490</v>
      </c>
      <c r="F948" s="6">
        <v>2024</v>
      </c>
      <c r="G948" s="18">
        <f>preds!$D948+preds!$E948</f>
        <v>1908</v>
      </c>
      <c r="H948" s="12">
        <f>ABS(preds!$D948-preds!$E948)</f>
        <v>1072</v>
      </c>
      <c r="I948" s="24">
        <f>Table2[[#This Row],[margin]]/Table2[[#This Row],[dem_gop_total]]</f>
        <v>0.56184486373165621</v>
      </c>
      <c r="J948" s="24">
        <f>Table2[[#This Row],[dem_votes]]/Table2[[#This Row],[dem_gop_total]]</f>
        <v>0.2190775681341719</v>
      </c>
      <c r="K948" s="24">
        <f>Table2[[#This Row],[gop_votes]]/Table2[[#This Row],[dem_gop_total]]</f>
        <v>0.7809224318658281</v>
      </c>
      <c r="L948" s="3">
        <v>-100.394216</v>
      </c>
      <c r="M948" s="3">
        <v>37.292088999999997</v>
      </c>
      <c r="N948" s="3">
        <v>-98.070803761904315</v>
      </c>
      <c r="O948" s="3">
        <v>38.488819895238152</v>
      </c>
      <c r="P948" s="3">
        <f>VLOOKUP(Table2[[#This Row],[State]],State!A:G,7,FALSE)</f>
        <v>6</v>
      </c>
      <c r="Q948" s="3" t="str">
        <f>VLOOKUP(Table2[[#This Row],[State]],State!A:F,6,FALSE)</f>
        <v>Republican</v>
      </c>
    </row>
    <row r="949" spans="1:17" ht="17" thickTop="1" thickBot="1" x14ac:dyDescent="0.25">
      <c r="A949" s="7" t="s">
        <v>333</v>
      </c>
      <c r="B949" s="21">
        <v>20121</v>
      </c>
      <c r="C949" s="22" t="s">
        <v>946</v>
      </c>
      <c r="D949" s="12">
        <v>4458</v>
      </c>
      <c r="E949" s="12">
        <v>12078</v>
      </c>
      <c r="F949" s="6">
        <v>2024</v>
      </c>
      <c r="G949" s="18">
        <f>preds!$D949+preds!$E949</f>
        <v>16536</v>
      </c>
      <c r="H949" s="12">
        <f>ABS(preds!$D949-preds!$E949)</f>
        <v>7620</v>
      </c>
      <c r="I949" s="24">
        <f>Table2[[#This Row],[margin]]/Table2[[#This Row],[dem_gop_total]]</f>
        <v>0.46081277213352684</v>
      </c>
      <c r="J949" s="24">
        <f>Table2[[#This Row],[dem_votes]]/Table2[[#This Row],[dem_gop_total]]</f>
        <v>0.26959361393323655</v>
      </c>
      <c r="K949" s="24">
        <f>Table2[[#This Row],[gop_votes]]/Table2[[#This Row],[dem_gop_total]]</f>
        <v>0.73040638606676345</v>
      </c>
      <c r="L949" s="3">
        <v>-94.836384999999893</v>
      </c>
      <c r="M949" s="3">
        <v>38.590404999999997</v>
      </c>
      <c r="N949" s="3">
        <v>-98.070803761904315</v>
      </c>
      <c r="O949" s="3">
        <v>38.488819895238152</v>
      </c>
      <c r="P949" s="3">
        <f>VLOOKUP(Table2[[#This Row],[State]],State!A:G,7,FALSE)</f>
        <v>6</v>
      </c>
      <c r="Q949" s="3" t="str">
        <f>VLOOKUP(Table2[[#This Row],[State]],State!A:F,6,FALSE)</f>
        <v>Republican</v>
      </c>
    </row>
    <row r="950" spans="1:17" ht="17" thickTop="1" thickBot="1" x14ac:dyDescent="0.25">
      <c r="A950" s="8" t="s">
        <v>333</v>
      </c>
      <c r="B950" s="19">
        <v>20123</v>
      </c>
      <c r="C950" s="20" t="s">
        <v>797</v>
      </c>
      <c r="D950" s="13">
        <v>609</v>
      </c>
      <c r="E950" s="13">
        <v>2504</v>
      </c>
      <c r="F950" s="6">
        <v>2024</v>
      </c>
      <c r="G950" s="18">
        <f>preds!$D950+preds!$E950</f>
        <v>3113</v>
      </c>
      <c r="H950" s="12">
        <f>ABS(preds!$D950-preds!$E950)</f>
        <v>1895</v>
      </c>
      <c r="I950" s="24">
        <f>Table2[[#This Row],[margin]]/Table2[[#This Row],[dem_gop_total]]</f>
        <v>0.60873755220044967</v>
      </c>
      <c r="J950" s="24">
        <f>Table2[[#This Row],[dem_votes]]/Table2[[#This Row],[dem_gop_total]]</f>
        <v>0.19563122389977514</v>
      </c>
      <c r="K950" s="24">
        <f>Table2[[#This Row],[gop_votes]]/Table2[[#This Row],[dem_gop_total]]</f>
        <v>0.80436877610022484</v>
      </c>
      <c r="L950" s="3">
        <v>-98.174198000000004</v>
      </c>
      <c r="M950" s="3">
        <v>39.454968000000001</v>
      </c>
      <c r="N950" s="3">
        <v>-98.070803761904315</v>
      </c>
      <c r="O950" s="3">
        <v>38.488819895238152</v>
      </c>
      <c r="P950" s="3">
        <f>VLOOKUP(Table2[[#This Row],[State]],State!A:G,7,FALSE)</f>
        <v>6</v>
      </c>
      <c r="Q950" s="3" t="str">
        <f>VLOOKUP(Table2[[#This Row],[State]],State!A:F,6,FALSE)</f>
        <v>Republican</v>
      </c>
    </row>
    <row r="951" spans="1:17" ht="17" thickTop="1" thickBot="1" x14ac:dyDescent="0.25">
      <c r="A951" s="7" t="s">
        <v>333</v>
      </c>
      <c r="B951" s="21">
        <v>20125</v>
      </c>
      <c r="C951" s="22" t="s">
        <v>440</v>
      </c>
      <c r="D951" s="12">
        <v>4433</v>
      </c>
      <c r="E951" s="12">
        <v>10174</v>
      </c>
      <c r="F951" s="6">
        <v>2024</v>
      </c>
      <c r="G951" s="18">
        <f>preds!$D951+preds!$E951</f>
        <v>14607</v>
      </c>
      <c r="H951" s="12">
        <f>ABS(preds!$D951-preds!$E951)</f>
        <v>5741</v>
      </c>
      <c r="I951" s="24">
        <f>Table2[[#This Row],[margin]]/Table2[[#This Row],[dem_gop_total]]</f>
        <v>0.39303073868693095</v>
      </c>
      <c r="J951" s="24">
        <f>Table2[[#This Row],[dem_votes]]/Table2[[#This Row],[dem_gop_total]]</f>
        <v>0.30348463065653453</v>
      </c>
      <c r="K951" s="24">
        <f>Table2[[#This Row],[gop_votes]]/Table2[[#This Row],[dem_gop_total]]</f>
        <v>0.69651536934346547</v>
      </c>
      <c r="L951" s="3">
        <v>-95.695334000000003</v>
      </c>
      <c r="M951" s="3">
        <v>37.139982000000003</v>
      </c>
      <c r="N951" s="3">
        <v>-98.070803761904315</v>
      </c>
      <c r="O951" s="3">
        <v>38.488819895238152</v>
      </c>
      <c r="P951" s="3">
        <f>VLOOKUP(Table2[[#This Row],[State]],State!A:G,7,FALSE)</f>
        <v>6</v>
      </c>
      <c r="Q951" s="3" t="str">
        <f>VLOOKUP(Table2[[#This Row],[State]],State!A:F,6,FALSE)</f>
        <v>Republican</v>
      </c>
    </row>
    <row r="952" spans="1:17" ht="17" thickTop="1" thickBot="1" x14ac:dyDescent="0.25">
      <c r="A952" s="8" t="s">
        <v>333</v>
      </c>
      <c r="B952" s="19">
        <v>20127</v>
      </c>
      <c r="C952" s="20" t="s">
        <v>1047</v>
      </c>
      <c r="D952" s="13">
        <v>931</v>
      </c>
      <c r="E952" s="13">
        <v>1964</v>
      </c>
      <c r="F952" s="6">
        <v>2024</v>
      </c>
      <c r="G952" s="18">
        <f>preds!$D952+preds!$E952</f>
        <v>2895</v>
      </c>
      <c r="H952" s="12">
        <f>ABS(preds!$D952-preds!$E952)</f>
        <v>1033</v>
      </c>
      <c r="I952" s="24">
        <f>Table2[[#This Row],[margin]]/Table2[[#This Row],[dem_gop_total]]</f>
        <v>0.35682210708117446</v>
      </c>
      <c r="J952" s="24">
        <f>Table2[[#This Row],[dem_votes]]/Table2[[#This Row],[dem_gop_total]]</f>
        <v>0.32158894645941277</v>
      </c>
      <c r="K952" s="24">
        <f>Table2[[#This Row],[gop_votes]]/Table2[[#This Row],[dem_gop_total]]</f>
        <v>0.67841105354058717</v>
      </c>
      <c r="L952" s="3">
        <v>-96.588825999999997</v>
      </c>
      <c r="M952" s="3">
        <v>38.698153999999903</v>
      </c>
      <c r="N952" s="3">
        <v>-98.070803761904315</v>
      </c>
      <c r="O952" s="3">
        <v>38.488819895238152</v>
      </c>
      <c r="P952" s="3">
        <f>VLOOKUP(Table2[[#This Row],[State]],State!A:G,7,FALSE)</f>
        <v>6</v>
      </c>
      <c r="Q952" s="3" t="str">
        <f>VLOOKUP(Table2[[#This Row],[State]],State!A:F,6,FALSE)</f>
        <v>Republican</v>
      </c>
    </row>
    <row r="953" spans="1:17" ht="17" thickTop="1" thickBot="1" x14ac:dyDescent="0.25">
      <c r="A953" s="7" t="s">
        <v>333</v>
      </c>
      <c r="B953" s="21">
        <v>20129</v>
      </c>
      <c r="C953" s="22" t="s">
        <v>1048</v>
      </c>
      <c r="D953" s="12">
        <v>221</v>
      </c>
      <c r="E953" s="12">
        <v>1083</v>
      </c>
      <c r="F953" s="6">
        <v>2024</v>
      </c>
      <c r="G953" s="18">
        <f>preds!$D953+preds!$E953</f>
        <v>1304</v>
      </c>
      <c r="H953" s="12">
        <f>ABS(preds!$D953-preds!$E953)</f>
        <v>862</v>
      </c>
      <c r="I953" s="24">
        <f>Table2[[#This Row],[margin]]/Table2[[#This Row],[dem_gop_total]]</f>
        <v>0.66104294478527603</v>
      </c>
      <c r="J953" s="24">
        <f>Table2[[#This Row],[dem_votes]]/Table2[[#This Row],[dem_gop_total]]</f>
        <v>0.16947852760736196</v>
      </c>
      <c r="K953" s="24">
        <f>Table2[[#This Row],[gop_votes]]/Table2[[#This Row],[dem_gop_total]]</f>
        <v>0.83052147239263807</v>
      </c>
      <c r="L953" s="3">
        <v>-101.838332999999</v>
      </c>
      <c r="M953" s="3">
        <v>37.047092999999997</v>
      </c>
      <c r="N953" s="3">
        <v>-98.070803761904315</v>
      </c>
      <c r="O953" s="3">
        <v>38.488819895238152</v>
      </c>
      <c r="P953" s="3">
        <f>VLOOKUP(Table2[[#This Row],[State]],State!A:G,7,FALSE)</f>
        <v>6</v>
      </c>
      <c r="Q953" s="3" t="str">
        <f>VLOOKUP(Table2[[#This Row],[State]],State!A:F,6,FALSE)</f>
        <v>Republican</v>
      </c>
    </row>
    <row r="954" spans="1:17" ht="17" thickTop="1" thickBot="1" x14ac:dyDescent="0.25">
      <c r="A954" s="8" t="s">
        <v>333</v>
      </c>
      <c r="B954" s="19">
        <v>20131</v>
      </c>
      <c r="C954" s="20" t="s">
        <v>1049</v>
      </c>
      <c r="D954" s="13">
        <v>1028</v>
      </c>
      <c r="E954" s="13">
        <v>4143</v>
      </c>
      <c r="F954" s="6">
        <v>2024</v>
      </c>
      <c r="G954" s="18">
        <f>preds!$D954+preds!$E954</f>
        <v>5171</v>
      </c>
      <c r="H954" s="12">
        <f>ABS(preds!$D954-preds!$E954)</f>
        <v>3115</v>
      </c>
      <c r="I954" s="24">
        <f>Table2[[#This Row],[margin]]/Table2[[#This Row],[dem_gop_total]]</f>
        <v>0.60239798878360085</v>
      </c>
      <c r="J954" s="24">
        <f>Table2[[#This Row],[dem_votes]]/Table2[[#This Row],[dem_gop_total]]</f>
        <v>0.19880100560819958</v>
      </c>
      <c r="K954" s="24">
        <f>Table2[[#This Row],[gop_votes]]/Table2[[#This Row],[dem_gop_total]]</f>
        <v>0.80119899439180042</v>
      </c>
      <c r="L954" s="3">
        <v>-95.962627999999995</v>
      </c>
      <c r="M954" s="3">
        <v>39.829915</v>
      </c>
      <c r="N954" s="3">
        <v>-98.070803761904315</v>
      </c>
      <c r="O954" s="3">
        <v>38.488819895238152</v>
      </c>
      <c r="P954" s="3">
        <f>VLOOKUP(Table2[[#This Row],[State]],State!A:G,7,FALSE)</f>
        <v>6</v>
      </c>
      <c r="Q954" s="3" t="str">
        <f>VLOOKUP(Table2[[#This Row],[State]],State!A:F,6,FALSE)</f>
        <v>Republican</v>
      </c>
    </row>
    <row r="955" spans="1:17" ht="17" thickTop="1" thickBot="1" x14ac:dyDescent="0.25">
      <c r="A955" s="7" t="s">
        <v>333</v>
      </c>
      <c r="B955" s="21">
        <v>20133</v>
      </c>
      <c r="C955" s="22" t="s">
        <v>1050</v>
      </c>
      <c r="D955" s="12">
        <v>2064</v>
      </c>
      <c r="E955" s="12">
        <v>4704</v>
      </c>
      <c r="F955" s="6">
        <v>2024</v>
      </c>
      <c r="G955" s="18">
        <f>preds!$D955+preds!$E955</f>
        <v>6768</v>
      </c>
      <c r="H955" s="12">
        <f>ABS(preds!$D955-preds!$E955)</f>
        <v>2640</v>
      </c>
      <c r="I955" s="24">
        <f>Table2[[#This Row],[margin]]/Table2[[#This Row],[dem_gop_total]]</f>
        <v>0.39007092198581561</v>
      </c>
      <c r="J955" s="24">
        <f>Table2[[#This Row],[dem_votes]]/Table2[[#This Row],[dem_gop_total]]</f>
        <v>0.30496453900709219</v>
      </c>
      <c r="K955" s="24">
        <f>Table2[[#This Row],[gop_votes]]/Table2[[#This Row],[dem_gop_total]]</f>
        <v>0.69503546099290781</v>
      </c>
      <c r="L955" s="3">
        <v>-95.394819999999996</v>
      </c>
      <c r="M955" s="3">
        <v>37.624963000000001</v>
      </c>
      <c r="N955" s="3">
        <v>-98.070803761904315</v>
      </c>
      <c r="O955" s="3">
        <v>38.488819895238152</v>
      </c>
      <c r="P955" s="3">
        <f>VLOOKUP(Table2[[#This Row],[State]],State!A:G,7,FALSE)</f>
        <v>6</v>
      </c>
      <c r="Q955" s="3" t="str">
        <f>VLOOKUP(Table2[[#This Row],[State]],State!A:F,6,FALSE)</f>
        <v>Republican</v>
      </c>
    </row>
    <row r="956" spans="1:17" ht="17" thickTop="1" thickBot="1" x14ac:dyDescent="0.25">
      <c r="A956" s="8" t="s">
        <v>333</v>
      </c>
      <c r="B956" s="19">
        <v>20135</v>
      </c>
      <c r="C956" s="20" t="s">
        <v>1051</v>
      </c>
      <c r="D956" s="13">
        <v>251</v>
      </c>
      <c r="E956" s="13">
        <v>1397</v>
      </c>
      <c r="F956" s="6">
        <v>2024</v>
      </c>
      <c r="G956" s="18">
        <f>preds!$D956+preds!$E956</f>
        <v>1648</v>
      </c>
      <c r="H956" s="12">
        <f>ABS(preds!$D956-preds!$E956)</f>
        <v>1146</v>
      </c>
      <c r="I956" s="24">
        <f>Table2[[#This Row],[margin]]/Table2[[#This Row],[dem_gop_total]]</f>
        <v>0.69538834951456308</v>
      </c>
      <c r="J956" s="24">
        <f>Table2[[#This Row],[dem_votes]]/Table2[[#This Row],[dem_gop_total]]</f>
        <v>0.15230582524271843</v>
      </c>
      <c r="K956" s="24">
        <f>Table2[[#This Row],[gop_votes]]/Table2[[#This Row],[dem_gop_total]]</f>
        <v>0.84769417475728159</v>
      </c>
      <c r="L956" s="3">
        <v>-99.898826</v>
      </c>
      <c r="M956" s="3">
        <v>38.492429000000001</v>
      </c>
      <c r="N956" s="3">
        <v>-98.070803761904315</v>
      </c>
      <c r="O956" s="3">
        <v>38.488819895238152</v>
      </c>
      <c r="P956" s="3">
        <f>VLOOKUP(Table2[[#This Row],[State]],State!A:G,7,FALSE)</f>
        <v>6</v>
      </c>
      <c r="Q956" s="3" t="str">
        <f>VLOOKUP(Table2[[#This Row],[State]],State!A:F,6,FALSE)</f>
        <v>Republican</v>
      </c>
    </row>
    <row r="957" spans="1:17" ht="17" thickTop="1" thickBot="1" x14ac:dyDescent="0.25">
      <c r="A957" s="7" t="s">
        <v>333</v>
      </c>
      <c r="B957" s="21">
        <v>20137</v>
      </c>
      <c r="C957" s="22" t="s">
        <v>1052</v>
      </c>
      <c r="D957" s="12">
        <v>421</v>
      </c>
      <c r="E957" s="12">
        <v>2017</v>
      </c>
      <c r="F957" s="6">
        <v>2024</v>
      </c>
      <c r="G957" s="18">
        <f>preds!$D957+preds!$E957</f>
        <v>2438</v>
      </c>
      <c r="H957" s="12">
        <f>ABS(preds!$D957-preds!$E957)</f>
        <v>1596</v>
      </c>
      <c r="I957" s="24">
        <f>Table2[[#This Row],[margin]]/Table2[[#This Row],[dem_gop_total]]</f>
        <v>0.65463494667760458</v>
      </c>
      <c r="J957" s="24">
        <f>Table2[[#This Row],[dem_votes]]/Table2[[#This Row],[dem_gop_total]]</f>
        <v>0.17268252666119771</v>
      </c>
      <c r="K957" s="24">
        <f>Table2[[#This Row],[gop_votes]]/Table2[[#This Row],[dem_gop_total]]</f>
        <v>0.82731747333880234</v>
      </c>
      <c r="L957" s="3">
        <v>-99.878288999999995</v>
      </c>
      <c r="M957" s="3">
        <v>39.820601000000003</v>
      </c>
      <c r="N957" s="3">
        <v>-98.070803761904315</v>
      </c>
      <c r="O957" s="3">
        <v>38.488819895238152</v>
      </c>
      <c r="P957" s="3">
        <f>VLOOKUP(Table2[[#This Row],[State]],State!A:G,7,FALSE)</f>
        <v>6</v>
      </c>
      <c r="Q957" s="3" t="str">
        <f>VLOOKUP(Table2[[#This Row],[State]],State!A:F,6,FALSE)</f>
        <v>Republican</v>
      </c>
    </row>
    <row r="958" spans="1:17" ht="17" thickTop="1" thickBot="1" x14ac:dyDescent="0.25">
      <c r="A958" s="8" t="s">
        <v>333</v>
      </c>
      <c r="B958" s="19">
        <v>20139</v>
      </c>
      <c r="C958" s="20" t="s">
        <v>1053</v>
      </c>
      <c r="D958" s="13">
        <v>2320</v>
      </c>
      <c r="E958" s="13">
        <v>4841</v>
      </c>
      <c r="F958" s="6">
        <v>2024</v>
      </c>
      <c r="G958" s="18">
        <f>preds!$D958+preds!$E958</f>
        <v>7161</v>
      </c>
      <c r="H958" s="12">
        <f>ABS(preds!$D958-preds!$E958)</f>
        <v>2521</v>
      </c>
      <c r="I958" s="24">
        <f>Table2[[#This Row],[margin]]/Table2[[#This Row],[dem_gop_total]]</f>
        <v>0.35204580365870686</v>
      </c>
      <c r="J958" s="24">
        <f>Table2[[#This Row],[dem_votes]]/Table2[[#This Row],[dem_gop_total]]</f>
        <v>0.32397709817064657</v>
      </c>
      <c r="K958" s="24">
        <f>Table2[[#This Row],[gop_votes]]/Table2[[#This Row],[dem_gop_total]]</f>
        <v>0.67602290182935343</v>
      </c>
      <c r="L958" s="3">
        <v>-95.711620999999994</v>
      </c>
      <c r="M958" s="3">
        <v>38.698945000000002</v>
      </c>
      <c r="N958" s="3">
        <v>-98.070803761904315</v>
      </c>
      <c r="O958" s="3">
        <v>38.488819895238152</v>
      </c>
      <c r="P958" s="3">
        <f>VLOOKUP(Table2[[#This Row],[State]],State!A:G,7,FALSE)</f>
        <v>6</v>
      </c>
      <c r="Q958" s="3" t="str">
        <f>VLOOKUP(Table2[[#This Row],[State]],State!A:F,6,FALSE)</f>
        <v>Republican</v>
      </c>
    </row>
    <row r="959" spans="1:17" ht="17" thickTop="1" thickBot="1" x14ac:dyDescent="0.25">
      <c r="A959" s="7" t="s">
        <v>333</v>
      </c>
      <c r="B959" s="21">
        <v>20141</v>
      </c>
      <c r="C959" s="22" t="s">
        <v>1054</v>
      </c>
      <c r="D959" s="12">
        <v>360</v>
      </c>
      <c r="E959" s="12">
        <v>1620</v>
      </c>
      <c r="F959" s="6">
        <v>2024</v>
      </c>
      <c r="G959" s="18">
        <f>preds!$D959+preds!$E959</f>
        <v>1980</v>
      </c>
      <c r="H959" s="12">
        <f>ABS(preds!$D959-preds!$E959)</f>
        <v>1260</v>
      </c>
      <c r="I959" s="24">
        <f>Table2[[#This Row],[margin]]/Table2[[#This Row],[dem_gop_total]]</f>
        <v>0.63636363636363635</v>
      </c>
      <c r="J959" s="24">
        <f>Table2[[#This Row],[dem_votes]]/Table2[[#This Row],[dem_gop_total]]</f>
        <v>0.18181818181818182</v>
      </c>
      <c r="K959" s="24">
        <f>Table2[[#This Row],[gop_votes]]/Table2[[#This Row],[dem_gop_total]]</f>
        <v>0.81818181818181823</v>
      </c>
      <c r="L959" s="3">
        <v>-98.707571999999999</v>
      </c>
      <c r="M959" s="3">
        <v>39.424791999999997</v>
      </c>
      <c r="N959" s="3">
        <v>-98.070803761904315</v>
      </c>
      <c r="O959" s="3">
        <v>38.488819895238152</v>
      </c>
      <c r="P959" s="3">
        <f>VLOOKUP(Table2[[#This Row],[State]],State!A:G,7,FALSE)</f>
        <v>6</v>
      </c>
      <c r="Q959" s="3" t="str">
        <f>VLOOKUP(Table2[[#This Row],[State]],State!A:F,6,FALSE)</f>
        <v>Republican</v>
      </c>
    </row>
    <row r="960" spans="1:17" ht="17" thickTop="1" thickBot="1" x14ac:dyDescent="0.25">
      <c r="A960" s="8" t="s">
        <v>333</v>
      </c>
      <c r="B960" s="19">
        <v>20143</v>
      </c>
      <c r="C960" s="20" t="s">
        <v>1055</v>
      </c>
      <c r="D960" s="13">
        <v>627</v>
      </c>
      <c r="E960" s="13">
        <v>2272</v>
      </c>
      <c r="F960" s="6">
        <v>2024</v>
      </c>
      <c r="G960" s="18">
        <f>preds!$D960+preds!$E960</f>
        <v>2899</v>
      </c>
      <c r="H960" s="12">
        <f>ABS(preds!$D960-preds!$E960)</f>
        <v>1645</v>
      </c>
      <c r="I960" s="24">
        <f>Table2[[#This Row],[margin]]/Table2[[#This Row],[dem_gop_total]]</f>
        <v>0.56743704725767508</v>
      </c>
      <c r="J960" s="24">
        <f>Table2[[#This Row],[dem_votes]]/Table2[[#This Row],[dem_gop_total]]</f>
        <v>0.21628147637116246</v>
      </c>
      <c r="K960" s="24">
        <f>Table2[[#This Row],[gop_votes]]/Table2[[#This Row],[dem_gop_total]]</f>
        <v>0.78371852362883754</v>
      </c>
      <c r="L960" s="3">
        <v>-97.681832999999997</v>
      </c>
      <c r="M960" s="3">
        <v>39.096434000000002</v>
      </c>
      <c r="N960" s="3">
        <v>-98.070803761904315</v>
      </c>
      <c r="O960" s="3">
        <v>38.488819895238152</v>
      </c>
      <c r="P960" s="3">
        <f>VLOOKUP(Table2[[#This Row],[State]],State!A:G,7,FALSE)</f>
        <v>6</v>
      </c>
      <c r="Q960" s="3" t="str">
        <f>VLOOKUP(Table2[[#This Row],[State]],State!A:F,6,FALSE)</f>
        <v>Republican</v>
      </c>
    </row>
    <row r="961" spans="1:17" ht="17" thickTop="1" thickBot="1" x14ac:dyDescent="0.25">
      <c r="A961" s="7" t="s">
        <v>333</v>
      </c>
      <c r="B961" s="21">
        <v>20145</v>
      </c>
      <c r="C961" s="22" t="s">
        <v>1056</v>
      </c>
      <c r="D961" s="12">
        <v>754</v>
      </c>
      <c r="E961" s="12">
        <v>2065</v>
      </c>
      <c r="F961" s="6">
        <v>2024</v>
      </c>
      <c r="G961" s="18">
        <f>preds!$D961+preds!$E961</f>
        <v>2819</v>
      </c>
      <c r="H961" s="12">
        <f>ABS(preds!$D961-preds!$E961)</f>
        <v>1311</v>
      </c>
      <c r="I961" s="24">
        <f>Table2[[#This Row],[margin]]/Table2[[#This Row],[dem_gop_total]]</f>
        <v>0.46505853139411141</v>
      </c>
      <c r="J961" s="24">
        <f>Table2[[#This Row],[dem_votes]]/Table2[[#This Row],[dem_gop_total]]</f>
        <v>0.26747073430294432</v>
      </c>
      <c r="K961" s="24">
        <f>Table2[[#This Row],[gop_votes]]/Table2[[#This Row],[dem_gop_total]]</f>
        <v>0.73252926569705568</v>
      </c>
      <c r="L961" s="3">
        <v>-99.147285999999994</v>
      </c>
      <c r="M961" s="3">
        <v>38.178540999999903</v>
      </c>
      <c r="N961" s="3">
        <v>-98.070803761904315</v>
      </c>
      <c r="O961" s="3">
        <v>38.488819895238152</v>
      </c>
      <c r="P961" s="3">
        <f>VLOOKUP(Table2[[#This Row],[State]],State!A:G,7,FALSE)</f>
        <v>6</v>
      </c>
      <c r="Q961" s="3" t="str">
        <f>VLOOKUP(Table2[[#This Row],[State]],State!A:F,6,FALSE)</f>
        <v>Republican</v>
      </c>
    </row>
    <row r="962" spans="1:17" ht="17" thickTop="1" thickBot="1" x14ac:dyDescent="0.25">
      <c r="A962" s="8" t="s">
        <v>333</v>
      </c>
      <c r="B962" s="19">
        <v>20147</v>
      </c>
      <c r="C962" s="20" t="s">
        <v>539</v>
      </c>
      <c r="D962" s="13">
        <v>456</v>
      </c>
      <c r="E962" s="13">
        <v>2478</v>
      </c>
      <c r="F962" s="6">
        <v>2024</v>
      </c>
      <c r="G962" s="18">
        <f>preds!$D962+preds!$E962</f>
        <v>2934</v>
      </c>
      <c r="H962" s="12">
        <f>ABS(preds!$D962-preds!$E962)</f>
        <v>2022</v>
      </c>
      <c r="I962" s="24">
        <f>Table2[[#This Row],[margin]]/Table2[[#This Row],[dem_gop_total]]</f>
        <v>0.68916155419222902</v>
      </c>
      <c r="J962" s="24">
        <f>Table2[[#This Row],[dem_votes]]/Table2[[#This Row],[dem_gop_total]]</f>
        <v>0.15541922290388549</v>
      </c>
      <c r="K962" s="24">
        <f>Table2[[#This Row],[gop_votes]]/Table2[[#This Row],[dem_gop_total]]</f>
        <v>0.84458077709611457</v>
      </c>
      <c r="L962" s="3">
        <v>-99.349355000000003</v>
      </c>
      <c r="M962" s="3">
        <v>39.757047999999998</v>
      </c>
      <c r="N962" s="3">
        <v>-98.070803761904315</v>
      </c>
      <c r="O962" s="3">
        <v>38.488819895238152</v>
      </c>
      <c r="P962" s="3">
        <f>VLOOKUP(Table2[[#This Row],[State]],State!A:G,7,FALSE)</f>
        <v>6</v>
      </c>
      <c r="Q962" s="3" t="str">
        <f>VLOOKUP(Table2[[#This Row],[State]],State!A:F,6,FALSE)</f>
        <v>Republican</v>
      </c>
    </row>
    <row r="963" spans="1:17" ht="17" thickTop="1" thickBot="1" x14ac:dyDescent="0.25">
      <c r="A963" s="7" t="s">
        <v>333</v>
      </c>
      <c r="B963" s="21">
        <v>20149</v>
      </c>
      <c r="C963" s="22" t="s">
        <v>1057</v>
      </c>
      <c r="D963" s="12">
        <v>2828</v>
      </c>
      <c r="E963" s="12">
        <v>9466</v>
      </c>
      <c r="F963" s="6">
        <v>2024</v>
      </c>
      <c r="G963" s="18">
        <f>preds!$D963+preds!$E963</f>
        <v>12294</v>
      </c>
      <c r="H963" s="12">
        <f>ABS(preds!$D963-preds!$E963)</f>
        <v>6638</v>
      </c>
      <c r="I963" s="24">
        <f>Table2[[#This Row],[margin]]/Table2[[#This Row],[dem_gop_total]]</f>
        <v>0.53993818122661463</v>
      </c>
      <c r="J963" s="24">
        <f>Table2[[#This Row],[dem_votes]]/Table2[[#This Row],[dem_gop_total]]</f>
        <v>0.23003090938669268</v>
      </c>
      <c r="K963" s="24">
        <f>Table2[[#This Row],[gop_votes]]/Table2[[#This Row],[dem_gop_total]]</f>
        <v>0.76996909061330732</v>
      </c>
      <c r="L963" s="3">
        <v>-96.316120999999995</v>
      </c>
      <c r="M963" s="3">
        <v>39.258472999999903</v>
      </c>
      <c r="N963" s="3">
        <v>-98.070803761904315</v>
      </c>
      <c r="O963" s="3">
        <v>38.488819895238152</v>
      </c>
      <c r="P963" s="3">
        <f>VLOOKUP(Table2[[#This Row],[State]],State!A:G,7,FALSE)</f>
        <v>6</v>
      </c>
      <c r="Q963" s="3" t="str">
        <f>VLOOKUP(Table2[[#This Row],[State]],State!A:F,6,FALSE)</f>
        <v>Republican</v>
      </c>
    </row>
    <row r="964" spans="1:17" ht="17" thickTop="1" thickBot="1" x14ac:dyDescent="0.25">
      <c r="A964" s="8" t="s">
        <v>333</v>
      </c>
      <c r="B964" s="19">
        <v>20151</v>
      </c>
      <c r="C964" s="20" t="s">
        <v>1058</v>
      </c>
      <c r="D964" s="13">
        <v>1257</v>
      </c>
      <c r="E964" s="13">
        <v>2918</v>
      </c>
      <c r="F964" s="6">
        <v>2024</v>
      </c>
      <c r="G964" s="18">
        <f>preds!$D964+preds!$E964</f>
        <v>4175</v>
      </c>
      <c r="H964" s="12">
        <f>ABS(preds!$D964-preds!$E964)</f>
        <v>1661</v>
      </c>
      <c r="I964" s="24">
        <f>Table2[[#This Row],[margin]]/Table2[[#This Row],[dem_gop_total]]</f>
        <v>0.39784431137724552</v>
      </c>
      <c r="J964" s="24">
        <f>Table2[[#This Row],[dem_votes]]/Table2[[#This Row],[dem_gop_total]]</f>
        <v>0.30107784431137724</v>
      </c>
      <c r="K964" s="24">
        <f>Table2[[#This Row],[gop_votes]]/Table2[[#This Row],[dem_gop_total]]</f>
        <v>0.6989221556886227</v>
      </c>
      <c r="L964" s="3">
        <v>-98.731177000000002</v>
      </c>
      <c r="M964" s="3">
        <v>37.645065000000002</v>
      </c>
      <c r="N964" s="3">
        <v>-98.070803761904315</v>
      </c>
      <c r="O964" s="3">
        <v>38.488819895238152</v>
      </c>
      <c r="P964" s="3">
        <f>VLOOKUP(Table2[[#This Row],[State]],State!A:G,7,FALSE)</f>
        <v>6</v>
      </c>
      <c r="Q964" s="3" t="str">
        <f>VLOOKUP(Table2[[#This Row],[State]],State!A:F,6,FALSE)</f>
        <v>Republican</v>
      </c>
    </row>
    <row r="965" spans="1:17" ht="17" thickTop="1" thickBot="1" x14ac:dyDescent="0.25">
      <c r="A965" s="7" t="s">
        <v>333</v>
      </c>
      <c r="B965" s="21">
        <v>20153</v>
      </c>
      <c r="C965" s="22" t="s">
        <v>1059</v>
      </c>
      <c r="D965" s="12">
        <v>242</v>
      </c>
      <c r="E965" s="12">
        <v>1349</v>
      </c>
      <c r="F965" s="6">
        <v>2024</v>
      </c>
      <c r="G965" s="18">
        <f>preds!$D965+preds!$E965</f>
        <v>1591</v>
      </c>
      <c r="H965" s="12">
        <f>ABS(preds!$D965-preds!$E965)</f>
        <v>1107</v>
      </c>
      <c r="I965" s="24">
        <f>Table2[[#This Row],[margin]]/Table2[[#This Row],[dem_gop_total]]</f>
        <v>0.69578881206788179</v>
      </c>
      <c r="J965" s="24">
        <f>Table2[[#This Row],[dem_votes]]/Table2[[#This Row],[dem_gop_total]]</f>
        <v>0.15210559396605908</v>
      </c>
      <c r="K965" s="24">
        <f>Table2[[#This Row],[gop_votes]]/Table2[[#This Row],[dem_gop_total]]</f>
        <v>0.84789440603394095</v>
      </c>
      <c r="L965" s="3">
        <v>-101.05375600000001</v>
      </c>
      <c r="M965" s="3">
        <v>39.807806999999997</v>
      </c>
      <c r="N965" s="3">
        <v>-98.070803761904315</v>
      </c>
      <c r="O965" s="3">
        <v>38.488819895238152</v>
      </c>
      <c r="P965" s="3">
        <f>VLOOKUP(Table2[[#This Row],[State]],State!A:G,7,FALSE)</f>
        <v>6</v>
      </c>
      <c r="Q965" s="3" t="str">
        <f>VLOOKUP(Table2[[#This Row],[State]],State!A:F,6,FALSE)</f>
        <v>Republican</v>
      </c>
    </row>
    <row r="966" spans="1:17" ht="17" thickTop="1" thickBot="1" x14ac:dyDescent="0.25">
      <c r="A966" s="8" t="s">
        <v>333</v>
      </c>
      <c r="B966" s="19">
        <v>20155</v>
      </c>
      <c r="C966" s="20" t="s">
        <v>1060</v>
      </c>
      <c r="D966" s="13">
        <v>9937</v>
      </c>
      <c r="E966" s="13">
        <v>16086</v>
      </c>
      <c r="F966" s="6">
        <v>2024</v>
      </c>
      <c r="G966" s="18">
        <f>preds!$D966+preds!$E966</f>
        <v>26023</v>
      </c>
      <c r="H966" s="12">
        <f>ABS(preds!$D966-preds!$E966)</f>
        <v>6149</v>
      </c>
      <c r="I966" s="24">
        <f>Table2[[#This Row],[margin]]/Table2[[#This Row],[dem_gop_total]]</f>
        <v>0.23629097336971142</v>
      </c>
      <c r="J966" s="24">
        <f>Table2[[#This Row],[dem_votes]]/Table2[[#This Row],[dem_gop_total]]</f>
        <v>0.38185451331514431</v>
      </c>
      <c r="K966" s="24">
        <f>Table2[[#This Row],[gop_votes]]/Table2[[#This Row],[dem_gop_total]]</f>
        <v>0.61814548668485569</v>
      </c>
      <c r="L966" s="3">
        <v>-97.933041000000003</v>
      </c>
      <c r="M966" s="3">
        <v>38.050915000000003</v>
      </c>
      <c r="N966" s="3">
        <v>-98.070803761904315</v>
      </c>
      <c r="O966" s="3">
        <v>38.488819895238152</v>
      </c>
      <c r="P966" s="3">
        <f>VLOOKUP(Table2[[#This Row],[State]],State!A:G,7,FALSE)</f>
        <v>6</v>
      </c>
      <c r="Q966" s="3" t="str">
        <f>VLOOKUP(Table2[[#This Row],[State]],State!A:F,6,FALSE)</f>
        <v>Republican</v>
      </c>
    </row>
    <row r="967" spans="1:17" ht="17" thickTop="1" thickBot="1" x14ac:dyDescent="0.25">
      <c r="A967" s="7" t="s">
        <v>333</v>
      </c>
      <c r="B967" s="21">
        <v>20157</v>
      </c>
      <c r="C967" s="22" t="s">
        <v>1061</v>
      </c>
      <c r="D967" s="12">
        <v>507</v>
      </c>
      <c r="E967" s="12">
        <v>2225</v>
      </c>
      <c r="F967" s="6">
        <v>2024</v>
      </c>
      <c r="G967" s="18">
        <f>preds!$D967+preds!$E967</f>
        <v>2732</v>
      </c>
      <c r="H967" s="12">
        <f>ABS(preds!$D967-preds!$E967)</f>
        <v>1718</v>
      </c>
      <c r="I967" s="24">
        <f>Table2[[#This Row],[margin]]/Table2[[#This Row],[dem_gop_total]]</f>
        <v>0.62884333821376281</v>
      </c>
      <c r="J967" s="24">
        <f>Table2[[#This Row],[dem_votes]]/Table2[[#This Row],[dem_gop_total]]</f>
        <v>0.18557833089311859</v>
      </c>
      <c r="K967" s="24">
        <f>Table2[[#This Row],[gop_votes]]/Table2[[#This Row],[dem_gop_total]]</f>
        <v>0.81442166910688141</v>
      </c>
      <c r="L967" s="3">
        <v>-97.659182999999999</v>
      </c>
      <c r="M967" s="3">
        <v>39.818187999999999</v>
      </c>
      <c r="N967" s="3">
        <v>-98.070803761904315</v>
      </c>
      <c r="O967" s="3">
        <v>38.488819895238152</v>
      </c>
      <c r="P967" s="3">
        <f>VLOOKUP(Table2[[#This Row],[State]],State!A:G,7,FALSE)</f>
        <v>6</v>
      </c>
      <c r="Q967" s="3" t="str">
        <f>VLOOKUP(Table2[[#This Row],[State]],State!A:F,6,FALSE)</f>
        <v>Republican</v>
      </c>
    </row>
    <row r="968" spans="1:17" ht="17" thickTop="1" thickBot="1" x14ac:dyDescent="0.25">
      <c r="A968" s="8" t="s">
        <v>333</v>
      </c>
      <c r="B968" s="19">
        <v>20159</v>
      </c>
      <c r="C968" s="20" t="s">
        <v>1062</v>
      </c>
      <c r="D968" s="13">
        <v>1066</v>
      </c>
      <c r="E968" s="13">
        <v>3078</v>
      </c>
      <c r="F968" s="6">
        <v>2024</v>
      </c>
      <c r="G968" s="18">
        <f>preds!$D968+preds!$E968</f>
        <v>4144</v>
      </c>
      <c r="H968" s="12">
        <f>ABS(preds!$D968-preds!$E968)</f>
        <v>2012</v>
      </c>
      <c r="I968" s="24">
        <f>Table2[[#This Row],[margin]]/Table2[[#This Row],[dem_gop_total]]</f>
        <v>0.48552123552123549</v>
      </c>
      <c r="J968" s="24">
        <f>Table2[[#This Row],[dem_votes]]/Table2[[#This Row],[dem_gop_total]]</f>
        <v>0.25723938223938225</v>
      </c>
      <c r="K968" s="24">
        <f>Table2[[#This Row],[gop_votes]]/Table2[[#This Row],[dem_gop_total]]</f>
        <v>0.74276061776061775</v>
      </c>
      <c r="L968" s="3">
        <v>-98.201027999999994</v>
      </c>
      <c r="M968" s="3">
        <v>38.321962999999997</v>
      </c>
      <c r="N968" s="3">
        <v>-98.070803761904315</v>
      </c>
      <c r="O968" s="3">
        <v>38.488819895238152</v>
      </c>
      <c r="P968" s="3">
        <f>VLOOKUP(Table2[[#This Row],[State]],State!A:G,7,FALSE)</f>
        <v>6</v>
      </c>
      <c r="Q968" s="3" t="str">
        <f>VLOOKUP(Table2[[#This Row],[State]],State!A:F,6,FALSE)</f>
        <v>Republican</v>
      </c>
    </row>
    <row r="969" spans="1:17" ht="17" thickTop="1" thickBot="1" x14ac:dyDescent="0.25">
      <c r="A969" s="7" t="s">
        <v>333</v>
      </c>
      <c r="B969" s="21">
        <v>20161</v>
      </c>
      <c r="C969" s="22" t="s">
        <v>1063</v>
      </c>
      <c r="D969" s="12">
        <v>10411</v>
      </c>
      <c r="E969" s="12">
        <v>10853</v>
      </c>
      <c r="F969" s="6">
        <v>2024</v>
      </c>
      <c r="G969" s="18">
        <f>preds!$D969+preds!$E969</f>
        <v>21264</v>
      </c>
      <c r="H969" s="12">
        <f>ABS(preds!$D969-preds!$E969)</f>
        <v>442</v>
      </c>
      <c r="I969" s="24">
        <f>Table2[[#This Row],[margin]]/Table2[[#This Row],[dem_gop_total]]</f>
        <v>2.0786305492851768E-2</v>
      </c>
      <c r="J969" s="24">
        <f>Table2[[#This Row],[dem_votes]]/Table2[[#This Row],[dem_gop_total]]</f>
        <v>0.48960684725357412</v>
      </c>
      <c r="K969" s="24">
        <f>Table2[[#This Row],[gop_votes]]/Table2[[#This Row],[dem_gop_total]]</f>
        <v>0.51039315274642594</v>
      </c>
      <c r="L969" s="3">
        <v>-96.633015</v>
      </c>
      <c r="M969" s="3">
        <v>39.189473</v>
      </c>
      <c r="N969" s="3">
        <v>-98.070803761904315</v>
      </c>
      <c r="O969" s="3">
        <v>38.488819895238152</v>
      </c>
      <c r="P969" s="3">
        <f>VLOOKUP(Table2[[#This Row],[State]],State!A:G,7,FALSE)</f>
        <v>6</v>
      </c>
      <c r="Q969" s="3" t="str">
        <f>VLOOKUP(Table2[[#This Row],[State]],State!A:F,6,FALSE)</f>
        <v>Republican</v>
      </c>
    </row>
    <row r="970" spans="1:17" ht="17" thickTop="1" thickBot="1" x14ac:dyDescent="0.25">
      <c r="A970" s="8" t="s">
        <v>333</v>
      </c>
      <c r="B970" s="19">
        <v>20163</v>
      </c>
      <c r="C970" s="20" t="s">
        <v>1064</v>
      </c>
      <c r="D970" s="13">
        <v>395</v>
      </c>
      <c r="E970" s="13">
        <v>2229</v>
      </c>
      <c r="F970" s="6">
        <v>2024</v>
      </c>
      <c r="G970" s="18">
        <f>preds!$D970+preds!$E970</f>
        <v>2624</v>
      </c>
      <c r="H970" s="12">
        <f>ABS(preds!$D970-preds!$E970)</f>
        <v>1834</v>
      </c>
      <c r="I970" s="24">
        <f>Table2[[#This Row],[margin]]/Table2[[#This Row],[dem_gop_total]]</f>
        <v>0.69893292682926833</v>
      </c>
      <c r="J970" s="24">
        <f>Table2[[#This Row],[dem_votes]]/Table2[[#This Row],[dem_gop_total]]</f>
        <v>0.15053353658536586</v>
      </c>
      <c r="K970" s="24">
        <f>Table2[[#This Row],[gop_votes]]/Table2[[#This Row],[dem_gop_total]]</f>
        <v>0.84946646341463417</v>
      </c>
      <c r="L970" s="3">
        <v>-99.316790999999995</v>
      </c>
      <c r="M970" s="3">
        <v>39.314265999999897</v>
      </c>
      <c r="N970" s="3">
        <v>-98.070803761904315</v>
      </c>
      <c r="O970" s="3">
        <v>38.488819895238152</v>
      </c>
      <c r="P970" s="3">
        <f>VLOOKUP(Table2[[#This Row],[State]],State!A:G,7,FALSE)</f>
        <v>6</v>
      </c>
      <c r="Q970" s="3" t="str">
        <f>VLOOKUP(Table2[[#This Row],[State]],State!A:F,6,FALSE)</f>
        <v>Republican</v>
      </c>
    </row>
    <row r="971" spans="1:17" ht="17" thickTop="1" thickBot="1" x14ac:dyDescent="0.25">
      <c r="A971" s="7" t="s">
        <v>333</v>
      </c>
      <c r="B971" s="21">
        <v>20165</v>
      </c>
      <c r="C971" s="22" t="s">
        <v>954</v>
      </c>
      <c r="D971" s="12">
        <v>388</v>
      </c>
      <c r="E971" s="12">
        <v>1411</v>
      </c>
      <c r="F971" s="6">
        <v>2024</v>
      </c>
      <c r="G971" s="18">
        <f>preds!$D971+preds!$E971</f>
        <v>1799</v>
      </c>
      <c r="H971" s="12">
        <f>ABS(preds!$D971-preds!$E971)</f>
        <v>1023</v>
      </c>
      <c r="I971" s="24">
        <f>Table2[[#This Row],[margin]]/Table2[[#This Row],[dem_gop_total]]</f>
        <v>0.5686492495831017</v>
      </c>
      <c r="J971" s="24">
        <f>Table2[[#This Row],[dem_votes]]/Table2[[#This Row],[dem_gop_total]]</f>
        <v>0.21567537520844915</v>
      </c>
      <c r="K971" s="24">
        <f>Table2[[#This Row],[gop_votes]]/Table2[[#This Row],[dem_gop_total]]</f>
        <v>0.78432462479155085</v>
      </c>
      <c r="L971" s="3">
        <v>-99.283592999999996</v>
      </c>
      <c r="M971" s="3">
        <v>38.525796999999997</v>
      </c>
      <c r="N971" s="3">
        <v>-98.070803761904315</v>
      </c>
      <c r="O971" s="3">
        <v>38.488819895238152</v>
      </c>
      <c r="P971" s="3">
        <f>VLOOKUP(Table2[[#This Row],[State]],State!A:G,7,FALSE)</f>
        <v>6</v>
      </c>
      <c r="Q971" s="3" t="str">
        <f>VLOOKUP(Table2[[#This Row],[State]],State!A:F,6,FALSE)</f>
        <v>Republican</v>
      </c>
    </row>
    <row r="972" spans="1:17" ht="17" thickTop="1" thickBot="1" x14ac:dyDescent="0.25">
      <c r="A972" s="8" t="s">
        <v>333</v>
      </c>
      <c r="B972" s="19">
        <v>20167</v>
      </c>
      <c r="C972" s="20" t="s">
        <v>446</v>
      </c>
      <c r="D972" s="13">
        <v>772</v>
      </c>
      <c r="E972" s="13">
        <v>2819</v>
      </c>
      <c r="F972" s="6">
        <v>2024</v>
      </c>
      <c r="G972" s="18">
        <f>preds!$D972+preds!$E972</f>
        <v>3591</v>
      </c>
      <c r="H972" s="12">
        <f>ABS(preds!$D972-preds!$E972)</f>
        <v>2047</v>
      </c>
      <c r="I972" s="24">
        <f>Table2[[#This Row],[margin]]/Table2[[#This Row],[dem_gop_total]]</f>
        <v>0.57003620161514901</v>
      </c>
      <c r="J972" s="24">
        <f>Table2[[#This Row],[dem_votes]]/Table2[[#This Row],[dem_gop_total]]</f>
        <v>0.2149818991924255</v>
      </c>
      <c r="K972" s="24">
        <f>Table2[[#This Row],[gop_votes]]/Table2[[#This Row],[dem_gop_total]]</f>
        <v>0.7850181008075745</v>
      </c>
      <c r="L972" s="3">
        <v>-98.824958999999893</v>
      </c>
      <c r="M972" s="3">
        <v>38.904508</v>
      </c>
      <c r="N972" s="3">
        <v>-98.070803761904315</v>
      </c>
      <c r="O972" s="3">
        <v>38.488819895238152</v>
      </c>
      <c r="P972" s="3">
        <f>VLOOKUP(Table2[[#This Row],[State]],State!A:G,7,FALSE)</f>
        <v>6</v>
      </c>
      <c r="Q972" s="3" t="str">
        <f>VLOOKUP(Table2[[#This Row],[State]],State!A:F,6,FALSE)</f>
        <v>Republican</v>
      </c>
    </row>
    <row r="973" spans="1:17" ht="17" thickTop="1" thickBot="1" x14ac:dyDescent="0.25">
      <c r="A973" s="7" t="s">
        <v>333</v>
      </c>
      <c r="B973" s="21">
        <v>20169</v>
      </c>
      <c r="C973" s="22" t="s">
        <v>546</v>
      </c>
      <c r="D973" s="12">
        <v>7216</v>
      </c>
      <c r="E973" s="12">
        <v>13848</v>
      </c>
      <c r="F973" s="6">
        <v>2024</v>
      </c>
      <c r="G973" s="18">
        <f>preds!$D973+preds!$E973</f>
        <v>21064</v>
      </c>
      <c r="H973" s="12">
        <f>ABS(preds!$D973-preds!$E973)</f>
        <v>6632</v>
      </c>
      <c r="I973" s="24">
        <f>Table2[[#This Row],[margin]]/Table2[[#This Row],[dem_gop_total]]</f>
        <v>0.31484998101025446</v>
      </c>
      <c r="J973" s="24">
        <f>Table2[[#This Row],[dem_votes]]/Table2[[#This Row],[dem_gop_total]]</f>
        <v>0.3425750094948728</v>
      </c>
      <c r="K973" s="24">
        <f>Table2[[#This Row],[gop_votes]]/Table2[[#This Row],[dem_gop_total]]</f>
        <v>0.65742499050512726</v>
      </c>
      <c r="L973" s="3">
        <v>-97.606732999999906</v>
      </c>
      <c r="M973" s="3">
        <v>38.815776999999997</v>
      </c>
      <c r="N973" s="3">
        <v>-98.070803761904315</v>
      </c>
      <c r="O973" s="3">
        <v>38.488819895238152</v>
      </c>
      <c r="P973" s="3">
        <f>VLOOKUP(Table2[[#This Row],[State]],State!A:G,7,FALSE)</f>
        <v>6</v>
      </c>
      <c r="Q973" s="3" t="str">
        <f>VLOOKUP(Table2[[#This Row],[State]],State!A:F,6,FALSE)</f>
        <v>Republican</v>
      </c>
    </row>
    <row r="974" spans="1:17" ht="17" thickTop="1" thickBot="1" x14ac:dyDescent="0.25">
      <c r="A974" s="8" t="s">
        <v>333</v>
      </c>
      <c r="B974" s="19">
        <v>20171</v>
      </c>
      <c r="C974" s="20" t="s">
        <v>547</v>
      </c>
      <c r="D974" s="13">
        <v>462</v>
      </c>
      <c r="E974" s="13">
        <v>1808</v>
      </c>
      <c r="F974" s="6">
        <v>2024</v>
      </c>
      <c r="G974" s="18">
        <f>preds!$D974+preds!$E974</f>
        <v>2270</v>
      </c>
      <c r="H974" s="12">
        <f>ABS(preds!$D974-preds!$E974)</f>
        <v>1346</v>
      </c>
      <c r="I974" s="24">
        <f>Table2[[#This Row],[margin]]/Table2[[#This Row],[dem_gop_total]]</f>
        <v>0.59295154185022025</v>
      </c>
      <c r="J974" s="24">
        <f>Table2[[#This Row],[dem_votes]]/Table2[[#This Row],[dem_gop_total]]</f>
        <v>0.20352422907488987</v>
      </c>
      <c r="K974" s="24">
        <f>Table2[[#This Row],[gop_votes]]/Table2[[#This Row],[dem_gop_total]]</f>
        <v>0.79647577092511013</v>
      </c>
      <c r="L974" s="3">
        <v>-100.913605</v>
      </c>
      <c r="M974" s="3">
        <v>38.482303000000002</v>
      </c>
      <c r="N974" s="3">
        <v>-98.070803761904315</v>
      </c>
      <c r="O974" s="3">
        <v>38.488819895238152</v>
      </c>
      <c r="P974" s="3">
        <f>VLOOKUP(Table2[[#This Row],[State]],State!A:G,7,FALSE)</f>
        <v>6</v>
      </c>
      <c r="Q974" s="3" t="str">
        <f>VLOOKUP(Table2[[#This Row],[State]],State!A:F,6,FALSE)</f>
        <v>Republican</v>
      </c>
    </row>
    <row r="975" spans="1:17" ht="17" thickTop="1" thickBot="1" x14ac:dyDescent="0.25">
      <c r="A975" s="7" t="s">
        <v>333</v>
      </c>
      <c r="B975" s="21">
        <v>20173</v>
      </c>
      <c r="C975" s="22" t="s">
        <v>665</v>
      </c>
      <c r="D975" s="12">
        <v>73639</v>
      </c>
      <c r="E975" s="12">
        <v>108678</v>
      </c>
      <c r="F975" s="6">
        <v>2024</v>
      </c>
      <c r="G975" s="18">
        <f>preds!$D975+preds!$E975</f>
        <v>182317</v>
      </c>
      <c r="H975" s="12">
        <f>ABS(preds!$D975-preds!$E975)</f>
        <v>35039</v>
      </c>
      <c r="I975" s="24">
        <f>Table2[[#This Row],[margin]]/Table2[[#This Row],[dem_gop_total]]</f>
        <v>0.19218723432263585</v>
      </c>
      <c r="J975" s="24">
        <f>Table2[[#This Row],[dem_votes]]/Table2[[#This Row],[dem_gop_total]]</f>
        <v>0.40390638283868208</v>
      </c>
      <c r="K975" s="24">
        <f>Table2[[#This Row],[gop_votes]]/Table2[[#This Row],[dem_gop_total]]</f>
        <v>0.59609361716131792</v>
      </c>
      <c r="L975" s="3">
        <v>-97.344603000000006</v>
      </c>
      <c r="M975" s="3">
        <v>37.678807999999997</v>
      </c>
      <c r="N975" s="3">
        <v>-98.070803761904315</v>
      </c>
      <c r="O975" s="3">
        <v>38.488819895238152</v>
      </c>
      <c r="P975" s="3">
        <f>VLOOKUP(Table2[[#This Row],[State]],State!A:G,7,FALSE)</f>
        <v>6</v>
      </c>
      <c r="Q975" s="3" t="str">
        <f>VLOOKUP(Table2[[#This Row],[State]],State!A:F,6,FALSE)</f>
        <v>Republican</v>
      </c>
    </row>
    <row r="976" spans="1:17" ht="17" thickTop="1" thickBot="1" x14ac:dyDescent="0.25">
      <c r="A976" s="8" t="s">
        <v>333</v>
      </c>
      <c r="B976" s="19">
        <v>20175</v>
      </c>
      <c r="C976" s="20" t="s">
        <v>1065</v>
      </c>
      <c r="D976" s="13">
        <v>1560</v>
      </c>
      <c r="E976" s="13">
        <v>3903</v>
      </c>
      <c r="F976" s="6">
        <v>2024</v>
      </c>
      <c r="G976" s="18">
        <f>preds!$D976+preds!$E976</f>
        <v>5463</v>
      </c>
      <c r="H976" s="12">
        <f>ABS(preds!$D976-preds!$E976)</f>
        <v>2343</v>
      </c>
      <c r="I976" s="24">
        <f>Table2[[#This Row],[margin]]/Table2[[#This Row],[dem_gop_total]]</f>
        <v>0.42888522789676004</v>
      </c>
      <c r="J976" s="24">
        <f>Table2[[#This Row],[dem_votes]]/Table2[[#This Row],[dem_gop_total]]</f>
        <v>0.28555738605162001</v>
      </c>
      <c r="K976" s="24">
        <f>Table2[[#This Row],[gop_votes]]/Table2[[#This Row],[dem_gop_total]]</f>
        <v>0.71444261394838005</v>
      </c>
      <c r="L976" s="3">
        <v>-100.9161</v>
      </c>
      <c r="M976" s="3">
        <v>37.052196000000002</v>
      </c>
      <c r="N976" s="3">
        <v>-98.070803761904315</v>
      </c>
      <c r="O976" s="3">
        <v>38.488819895238152</v>
      </c>
      <c r="P976" s="3">
        <f>VLOOKUP(Table2[[#This Row],[State]],State!A:G,7,FALSE)</f>
        <v>6</v>
      </c>
      <c r="Q976" s="3" t="str">
        <f>VLOOKUP(Table2[[#This Row],[State]],State!A:F,6,FALSE)</f>
        <v>Republican</v>
      </c>
    </row>
    <row r="977" spans="1:17" ht="17" thickTop="1" thickBot="1" x14ac:dyDescent="0.25">
      <c r="A977" s="7" t="s">
        <v>333</v>
      </c>
      <c r="B977" s="21">
        <v>20177</v>
      </c>
      <c r="C977" s="22" t="s">
        <v>1066</v>
      </c>
      <c r="D977" s="12">
        <v>37979</v>
      </c>
      <c r="E977" s="12">
        <v>39437</v>
      </c>
      <c r="F977" s="6">
        <v>2024</v>
      </c>
      <c r="G977" s="18">
        <f>preds!$D977+preds!$E977</f>
        <v>77416</v>
      </c>
      <c r="H977" s="12">
        <f>ABS(preds!$D977-preds!$E977)</f>
        <v>1458</v>
      </c>
      <c r="I977" s="24">
        <f>Table2[[#This Row],[margin]]/Table2[[#This Row],[dem_gop_total]]</f>
        <v>1.8833316110364783E-2</v>
      </c>
      <c r="J977" s="24">
        <f>Table2[[#This Row],[dem_votes]]/Table2[[#This Row],[dem_gop_total]]</f>
        <v>0.49058334194481762</v>
      </c>
      <c r="K977" s="24">
        <f>Table2[[#This Row],[gop_votes]]/Table2[[#This Row],[dem_gop_total]]</f>
        <v>0.50941665805518244</v>
      </c>
      <c r="L977" s="3">
        <v>-95.705466999999999</v>
      </c>
      <c r="M977" s="3">
        <v>39.035590999999997</v>
      </c>
      <c r="N977" s="3">
        <v>-98.070803761904315</v>
      </c>
      <c r="O977" s="3">
        <v>38.488819895238152</v>
      </c>
      <c r="P977" s="3">
        <f>VLOOKUP(Table2[[#This Row],[State]],State!A:G,7,FALSE)</f>
        <v>6</v>
      </c>
      <c r="Q977" s="3" t="str">
        <f>VLOOKUP(Table2[[#This Row],[State]],State!A:F,6,FALSE)</f>
        <v>Republican</v>
      </c>
    </row>
    <row r="978" spans="1:17" ht="17" thickTop="1" thickBot="1" x14ac:dyDescent="0.25">
      <c r="A978" s="8" t="s">
        <v>333</v>
      </c>
      <c r="B978" s="19">
        <v>20179</v>
      </c>
      <c r="C978" s="20" t="s">
        <v>1067</v>
      </c>
      <c r="D978" s="13">
        <v>183</v>
      </c>
      <c r="E978" s="13">
        <v>1121</v>
      </c>
      <c r="F978" s="6">
        <v>2024</v>
      </c>
      <c r="G978" s="18">
        <f>preds!$D978+preds!$E978</f>
        <v>1304</v>
      </c>
      <c r="H978" s="12">
        <f>ABS(preds!$D978-preds!$E978)</f>
        <v>938</v>
      </c>
      <c r="I978" s="24">
        <f>Table2[[#This Row],[margin]]/Table2[[#This Row],[dem_gop_total]]</f>
        <v>0.71932515337423308</v>
      </c>
      <c r="J978" s="24">
        <f>Table2[[#This Row],[dem_votes]]/Table2[[#This Row],[dem_gop_total]]</f>
        <v>0.14033742331288343</v>
      </c>
      <c r="K978" s="24">
        <f>Table2[[#This Row],[gop_votes]]/Table2[[#This Row],[dem_gop_total]]</f>
        <v>0.85966257668711654</v>
      </c>
      <c r="L978" s="3">
        <v>-100.46796399999999</v>
      </c>
      <c r="M978" s="3">
        <v>39.367909999999902</v>
      </c>
      <c r="N978" s="3">
        <v>-98.070803761904315</v>
      </c>
      <c r="O978" s="3">
        <v>38.488819895238152</v>
      </c>
      <c r="P978" s="3">
        <f>VLOOKUP(Table2[[#This Row],[State]],State!A:G,7,FALSE)</f>
        <v>6</v>
      </c>
      <c r="Q978" s="3" t="str">
        <f>VLOOKUP(Table2[[#This Row],[State]],State!A:F,6,FALSE)</f>
        <v>Republican</v>
      </c>
    </row>
    <row r="979" spans="1:17" ht="17" thickTop="1" thickBot="1" x14ac:dyDescent="0.25">
      <c r="A979" s="7" t="s">
        <v>333</v>
      </c>
      <c r="B979" s="21">
        <v>20181</v>
      </c>
      <c r="C979" s="22" t="s">
        <v>1068</v>
      </c>
      <c r="D979" s="12">
        <v>695</v>
      </c>
      <c r="E979" s="12">
        <v>2091</v>
      </c>
      <c r="F979" s="6">
        <v>2024</v>
      </c>
      <c r="G979" s="18">
        <f>preds!$D979+preds!$E979</f>
        <v>2786</v>
      </c>
      <c r="H979" s="12">
        <f>ABS(preds!$D979-preds!$E979)</f>
        <v>1396</v>
      </c>
      <c r="I979" s="24">
        <f>Table2[[#This Row],[margin]]/Table2[[#This Row],[dem_gop_total]]</f>
        <v>0.50107681263460158</v>
      </c>
      <c r="J979" s="24">
        <f>Table2[[#This Row],[dem_votes]]/Table2[[#This Row],[dem_gop_total]]</f>
        <v>0.24946159368269921</v>
      </c>
      <c r="K979" s="24">
        <f>Table2[[#This Row],[gop_votes]]/Table2[[#This Row],[dem_gop_total]]</f>
        <v>0.75053840631730084</v>
      </c>
      <c r="L979" s="3">
        <v>-101.726283</v>
      </c>
      <c r="M979" s="3">
        <v>39.349294</v>
      </c>
      <c r="N979" s="3">
        <v>-98.070803761904315</v>
      </c>
      <c r="O979" s="3">
        <v>38.488819895238152</v>
      </c>
      <c r="P979" s="3">
        <f>VLOOKUP(Table2[[#This Row],[State]],State!A:G,7,FALSE)</f>
        <v>6</v>
      </c>
      <c r="Q979" s="3" t="str">
        <f>VLOOKUP(Table2[[#This Row],[State]],State!A:F,6,FALSE)</f>
        <v>Republican</v>
      </c>
    </row>
    <row r="980" spans="1:17" ht="17" thickTop="1" thickBot="1" x14ac:dyDescent="0.25">
      <c r="A980" s="8" t="s">
        <v>333</v>
      </c>
      <c r="B980" s="19">
        <v>20183</v>
      </c>
      <c r="C980" s="20" t="s">
        <v>1069</v>
      </c>
      <c r="D980" s="13">
        <v>423</v>
      </c>
      <c r="E980" s="13">
        <v>1764</v>
      </c>
      <c r="F980" s="6">
        <v>2024</v>
      </c>
      <c r="G980" s="18">
        <f>preds!$D980+preds!$E980</f>
        <v>2187</v>
      </c>
      <c r="H980" s="12">
        <f>ABS(preds!$D980-preds!$E980)</f>
        <v>1341</v>
      </c>
      <c r="I980" s="24">
        <f>Table2[[#This Row],[margin]]/Table2[[#This Row],[dem_gop_total]]</f>
        <v>0.61316872427983538</v>
      </c>
      <c r="J980" s="24">
        <f>Table2[[#This Row],[dem_votes]]/Table2[[#This Row],[dem_gop_total]]</f>
        <v>0.19341563786008231</v>
      </c>
      <c r="K980" s="24">
        <f>Table2[[#This Row],[gop_votes]]/Table2[[#This Row],[dem_gop_total]]</f>
        <v>0.80658436213991769</v>
      </c>
      <c r="L980" s="3">
        <v>-98.809623000000002</v>
      </c>
      <c r="M980" s="3">
        <v>39.770674999999997</v>
      </c>
      <c r="N980" s="3">
        <v>-98.070803761904315</v>
      </c>
      <c r="O980" s="3">
        <v>38.488819895238152</v>
      </c>
      <c r="P980" s="3">
        <f>VLOOKUP(Table2[[#This Row],[State]],State!A:G,7,FALSE)</f>
        <v>6</v>
      </c>
      <c r="Q980" s="3" t="str">
        <f>VLOOKUP(Table2[[#This Row],[State]],State!A:F,6,FALSE)</f>
        <v>Republican</v>
      </c>
    </row>
    <row r="981" spans="1:17" ht="17" thickTop="1" thickBot="1" x14ac:dyDescent="0.25">
      <c r="A981" s="7" t="s">
        <v>333</v>
      </c>
      <c r="B981" s="21">
        <v>20185</v>
      </c>
      <c r="C981" s="22" t="s">
        <v>1070</v>
      </c>
      <c r="D981" s="12">
        <v>463</v>
      </c>
      <c r="E981" s="12">
        <v>1678</v>
      </c>
      <c r="F981" s="6">
        <v>2024</v>
      </c>
      <c r="G981" s="18">
        <f>preds!$D981+preds!$E981</f>
        <v>2141</v>
      </c>
      <c r="H981" s="12">
        <f>ABS(preds!$D981-preds!$E981)</f>
        <v>1215</v>
      </c>
      <c r="I981" s="24">
        <f>Table2[[#This Row],[margin]]/Table2[[#This Row],[dem_gop_total]]</f>
        <v>0.56749182624941619</v>
      </c>
      <c r="J981" s="24">
        <f>Table2[[#This Row],[dem_votes]]/Table2[[#This Row],[dem_gop_total]]</f>
        <v>0.21625408687529191</v>
      </c>
      <c r="K981" s="24">
        <f>Table2[[#This Row],[gop_votes]]/Table2[[#This Row],[dem_gop_total]]</f>
        <v>0.78374591312470809</v>
      </c>
      <c r="L981" s="3">
        <v>-98.736684999999994</v>
      </c>
      <c r="M981" s="3">
        <v>38.006859999999897</v>
      </c>
      <c r="N981" s="3">
        <v>-98.070803761904315</v>
      </c>
      <c r="O981" s="3">
        <v>38.488819895238152</v>
      </c>
      <c r="P981" s="3">
        <f>VLOOKUP(Table2[[#This Row],[State]],State!A:G,7,FALSE)</f>
        <v>6</v>
      </c>
      <c r="Q981" s="3" t="str">
        <f>VLOOKUP(Table2[[#This Row],[State]],State!A:F,6,FALSE)</f>
        <v>Republican</v>
      </c>
    </row>
    <row r="982" spans="1:17" ht="17" thickTop="1" thickBot="1" x14ac:dyDescent="0.25">
      <c r="A982" s="8" t="s">
        <v>333</v>
      </c>
      <c r="B982" s="19">
        <v>20187</v>
      </c>
      <c r="C982" s="20" t="s">
        <v>1071</v>
      </c>
      <c r="D982" s="13">
        <v>200</v>
      </c>
      <c r="E982" s="13">
        <v>644</v>
      </c>
      <c r="F982" s="6">
        <v>2024</v>
      </c>
      <c r="G982" s="18">
        <f>preds!$D982+preds!$E982</f>
        <v>844</v>
      </c>
      <c r="H982" s="12">
        <f>ABS(preds!$D982-preds!$E982)</f>
        <v>444</v>
      </c>
      <c r="I982" s="24">
        <f>Table2[[#This Row],[margin]]/Table2[[#This Row],[dem_gop_total]]</f>
        <v>0.52606635071090047</v>
      </c>
      <c r="J982" s="24">
        <f>Table2[[#This Row],[dem_votes]]/Table2[[#This Row],[dem_gop_total]]</f>
        <v>0.23696682464454977</v>
      </c>
      <c r="K982" s="24">
        <f>Table2[[#This Row],[gop_votes]]/Table2[[#This Row],[dem_gop_total]]</f>
        <v>0.76303317535545023</v>
      </c>
      <c r="L982" s="3">
        <v>-101.756238</v>
      </c>
      <c r="M982" s="3">
        <v>37.566266999999897</v>
      </c>
      <c r="N982" s="3">
        <v>-98.070803761904315</v>
      </c>
      <c r="O982" s="3">
        <v>38.488819895238152</v>
      </c>
      <c r="P982" s="3">
        <f>VLOOKUP(Table2[[#This Row],[State]],State!A:G,7,FALSE)</f>
        <v>6</v>
      </c>
      <c r="Q982" s="3" t="str">
        <f>VLOOKUP(Table2[[#This Row],[State]],State!A:F,6,FALSE)</f>
        <v>Republican</v>
      </c>
    </row>
    <row r="983" spans="1:17" ht="17" thickTop="1" thickBot="1" x14ac:dyDescent="0.25">
      <c r="A983" s="7" t="s">
        <v>333</v>
      </c>
      <c r="B983" s="21">
        <v>20189</v>
      </c>
      <c r="C983" s="22" t="s">
        <v>1072</v>
      </c>
      <c r="D983" s="12">
        <v>412</v>
      </c>
      <c r="E983" s="12">
        <v>1777</v>
      </c>
      <c r="F983" s="6">
        <v>2024</v>
      </c>
      <c r="G983" s="18">
        <f>preds!$D983+preds!$E983</f>
        <v>2189</v>
      </c>
      <c r="H983" s="12">
        <f>ABS(preds!$D983-preds!$E983)</f>
        <v>1365</v>
      </c>
      <c r="I983" s="24">
        <f>Table2[[#This Row],[margin]]/Table2[[#This Row],[dem_gop_total]]</f>
        <v>0.62357240749200549</v>
      </c>
      <c r="J983" s="24">
        <f>Table2[[#This Row],[dem_votes]]/Table2[[#This Row],[dem_gop_total]]</f>
        <v>0.18821379625399726</v>
      </c>
      <c r="K983" s="24">
        <f>Table2[[#This Row],[gop_votes]]/Table2[[#This Row],[dem_gop_total]]</f>
        <v>0.81178620374600274</v>
      </c>
      <c r="L983" s="3">
        <v>-101.322335</v>
      </c>
      <c r="M983" s="3">
        <v>37.190103000000001</v>
      </c>
      <c r="N983" s="3">
        <v>-98.070803761904315</v>
      </c>
      <c r="O983" s="3">
        <v>38.488819895238152</v>
      </c>
      <c r="P983" s="3">
        <f>VLOOKUP(Table2[[#This Row],[State]],State!A:G,7,FALSE)</f>
        <v>6</v>
      </c>
      <c r="Q983" s="3" t="str">
        <f>VLOOKUP(Table2[[#This Row],[State]],State!A:F,6,FALSE)</f>
        <v>Republican</v>
      </c>
    </row>
    <row r="984" spans="1:17" ht="17" thickTop="1" thickBot="1" x14ac:dyDescent="0.25">
      <c r="A984" s="8" t="s">
        <v>333</v>
      </c>
      <c r="B984" s="19">
        <v>20191</v>
      </c>
      <c r="C984" s="20" t="s">
        <v>1073</v>
      </c>
      <c r="D984" s="13">
        <v>3344</v>
      </c>
      <c r="E984" s="13">
        <v>6621</v>
      </c>
      <c r="F984" s="6">
        <v>2024</v>
      </c>
      <c r="G984" s="18">
        <f>preds!$D984+preds!$E984</f>
        <v>9965</v>
      </c>
      <c r="H984" s="12">
        <f>ABS(preds!$D984-preds!$E984)</f>
        <v>3277</v>
      </c>
      <c r="I984" s="24">
        <f>Table2[[#This Row],[margin]]/Table2[[#This Row],[dem_gop_total]]</f>
        <v>0.32885097842448568</v>
      </c>
      <c r="J984" s="24">
        <f>Table2[[#This Row],[dem_votes]]/Table2[[#This Row],[dem_gop_total]]</f>
        <v>0.33557451078775713</v>
      </c>
      <c r="K984" s="24">
        <f>Table2[[#This Row],[gop_votes]]/Table2[[#This Row],[dem_gop_total]]</f>
        <v>0.66442548921224287</v>
      </c>
      <c r="L984" s="3">
        <v>-97.406852000000001</v>
      </c>
      <c r="M984" s="3">
        <v>37.304076000000002</v>
      </c>
      <c r="N984" s="3">
        <v>-98.070803761904315</v>
      </c>
      <c r="O984" s="3">
        <v>38.488819895238152</v>
      </c>
      <c r="P984" s="3">
        <f>VLOOKUP(Table2[[#This Row],[State]],State!A:G,7,FALSE)</f>
        <v>6</v>
      </c>
      <c r="Q984" s="3" t="str">
        <f>VLOOKUP(Table2[[#This Row],[State]],State!A:F,6,FALSE)</f>
        <v>Republican</v>
      </c>
    </row>
    <row r="985" spans="1:17" ht="17" thickTop="1" thickBot="1" x14ac:dyDescent="0.25">
      <c r="A985" s="7" t="s">
        <v>333</v>
      </c>
      <c r="B985" s="21">
        <v>20193</v>
      </c>
      <c r="C985" s="22" t="s">
        <v>819</v>
      </c>
      <c r="D985" s="12">
        <v>964</v>
      </c>
      <c r="E985" s="12">
        <v>2914</v>
      </c>
      <c r="F985" s="6">
        <v>2024</v>
      </c>
      <c r="G985" s="18">
        <f>preds!$D985+preds!$E985</f>
        <v>3878</v>
      </c>
      <c r="H985" s="12">
        <f>ABS(preds!$D985-preds!$E985)</f>
        <v>1950</v>
      </c>
      <c r="I985" s="24">
        <f>Table2[[#This Row],[margin]]/Table2[[#This Row],[dem_gop_total]]</f>
        <v>0.50283651366683857</v>
      </c>
      <c r="J985" s="24">
        <f>Table2[[#This Row],[dem_votes]]/Table2[[#This Row],[dem_gop_total]]</f>
        <v>0.24858174316658072</v>
      </c>
      <c r="K985" s="24">
        <f>Table2[[#This Row],[gop_votes]]/Table2[[#This Row],[dem_gop_total]]</f>
        <v>0.75141825683341934</v>
      </c>
      <c r="L985" s="3">
        <v>-101.04619</v>
      </c>
      <c r="M985" s="3">
        <v>39.384430000000002</v>
      </c>
      <c r="N985" s="3">
        <v>-98.070803761904315</v>
      </c>
      <c r="O985" s="3">
        <v>38.488819895238152</v>
      </c>
      <c r="P985" s="3">
        <f>VLOOKUP(Table2[[#This Row],[State]],State!A:G,7,FALSE)</f>
        <v>6</v>
      </c>
      <c r="Q985" s="3" t="str">
        <f>VLOOKUP(Table2[[#This Row],[State]],State!A:F,6,FALSE)</f>
        <v>Republican</v>
      </c>
    </row>
    <row r="986" spans="1:17" ht="17" thickTop="1" thickBot="1" x14ac:dyDescent="0.25">
      <c r="A986" s="8" t="s">
        <v>333</v>
      </c>
      <c r="B986" s="19">
        <v>20195</v>
      </c>
      <c r="C986" s="20" t="s">
        <v>1074</v>
      </c>
      <c r="D986" s="13">
        <v>315</v>
      </c>
      <c r="E986" s="13">
        <v>1288</v>
      </c>
      <c r="F986" s="6">
        <v>2024</v>
      </c>
      <c r="G986" s="18">
        <f>preds!$D986+preds!$E986</f>
        <v>1603</v>
      </c>
      <c r="H986" s="12">
        <f>ABS(preds!$D986-preds!$E986)</f>
        <v>973</v>
      </c>
      <c r="I986" s="24">
        <f>Table2[[#This Row],[margin]]/Table2[[#This Row],[dem_gop_total]]</f>
        <v>0.60698689956331875</v>
      </c>
      <c r="J986" s="24">
        <f>Table2[[#This Row],[dem_votes]]/Table2[[#This Row],[dem_gop_total]]</f>
        <v>0.1965065502183406</v>
      </c>
      <c r="K986" s="24">
        <f>Table2[[#This Row],[gop_votes]]/Table2[[#This Row],[dem_gop_total]]</f>
        <v>0.80349344978165937</v>
      </c>
      <c r="L986" s="3">
        <v>-99.881979000000001</v>
      </c>
      <c r="M986" s="3">
        <v>39.004452000000001</v>
      </c>
      <c r="N986" s="3">
        <v>-98.070803761904315</v>
      </c>
      <c r="O986" s="3">
        <v>38.488819895238152</v>
      </c>
      <c r="P986" s="3">
        <f>VLOOKUP(Table2[[#This Row],[State]],State!A:G,7,FALSE)</f>
        <v>6</v>
      </c>
      <c r="Q986" s="3" t="str">
        <f>VLOOKUP(Table2[[#This Row],[State]],State!A:F,6,FALSE)</f>
        <v>Republican</v>
      </c>
    </row>
    <row r="987" spans="1:17" ht="17" thickTop="1" thickBot="1" x14ac:dyDescent="0.25">
      <c r="A987" s="7" t="s">
        <v>333</v>
      </c>
      <c r="B987" s="21">
        <v>20197</v>
      </c>
      <c r="C987" s="22" t="s">
        <v>1075</v>
      </c>
      <c r="D987" s="12">
        <v>1062</v>
      </c>
      <c r="E987" s="12">
        <v>2481</v>
      </c>
      <c r="F987" s="6">
        <v>2024</v>
      </c>
      <c r="G987" s="18">
        <f>preds!$D987+preds!$E987</f>
        <v>3543</v>
      </c>
      <c r="H987" s="12">
        <f>ABS(preds!$D987-preds!$E987)</f>
        <v>1419</v>
      </c>
      <c r="I987" s="24">
        <f>Table2[[#This Row],[margin]]/Table2[[#This Row],[dem_gop_total]]</f>
        <v>0.40050804403048262</v>
      </c>
      <c r="J987" s="24">
        <f>Table2[[#This Row],[dem_votes]]/Table2[[#This Row],[dem_gop_total]]</f>
        <v>0.29974597798475866</v>
      </c>
      <c r="K987" s="24">
        <f>Table2[[#This Row],[gop_votes]]/Table2[[#This Row],[dem_gop_total]]</f>
        <v>0.70025402201524134</v>
      </c>
      <c r="L987" s="3">
        <v>-96.177571999999998</v>
      </c>
      <c r="M987" s="3">
        <v>38.984769</v>
      </c>
      <c r="N987" s="3">
        <v>-98.070803761904315</v>
      </c>
      <c r="O987" s="3">
        <v>38.488819895238152</v>
      </c>
      <c r="P987" s="3">
        <f>VLOOKUP(Table2[[#This Row],[State]],State!A:G,7,FALSE)</f>
        <v>6</v>
      </c>
      <c r="Q987" s="3" t="str">
        <f>VLOOKUP(Table2[[#This Row],[State]],State!A:F,6,FALSE)</f>
        <v>Republican</v>
      </c>
    </row>
    <row r="988" spans="1:17" ht="17" thickTop="1" thickBot="1" x14ac:dyDescent="0.25">
      <c r="A988" s="8" t="s">
        <v>333</v>
      </c>
      <c r="B988" s="19">
        <v>20199</v>
      </c>
      <c r="C988" s="20" t="s">
        <v>1076</v>
      </c>
      <c r="D988" s="13">
        <v>144</v>
      </c>
      <c r="E988" s="13">
        <v>738</v>
      </c>
      <c r="F988" s="6">
        <v>2024</v>
      </c>
      <c r="G988" s="18">
        <f>preds!$D988+preds!$E988</f>
        <v>882</v>
      </c>
      <c r="H988" s="12">
        <f>ABS(preds!$D988-preds!$E988)</f>
        <v>594</v>
      </c>
      <c r="I988" s="24">
        <f>Table2[[#This Row],[margin]]/Table2[[#This Row],[dem_gop_total]]</f>
        <v>0.67346938775510201</v>
      </c>
      <c r="J988" s="24">
        <f>Table2[[#This Row],[dem_votes]]/Table2[[#This Row],[dem_gop_total]]</f>
        <v>0.16326530612244897</v>
      </c>
      <c r="K988" s="24">
        <f>Table2[[#This Row],[gop_votes]]/Table2[[#This Row],[dem_gop_total]]</f>
        <v>0.83673469387755106</v>
      </c>
      <c r="L988" s="3">
        <v>-101.765288</v>
      </c>
      <c r="M988" s="3">
        <v>38.888589000000003</v>
      </c>
      <c r="N988" s="3">
        <v>-98.070803761904315</v>
      </c>
      <c r="O988" s="3">
        <v>38.488819895238152</v>
      </c>
      <c r="P988" s="3">
        <f>VLOOKUP(Table2[[#This Row],[State]],State!A:G,7,FALSE)</f>
        <v>6</v>
      </c>
      <c r="Q988" s="3" t="str">
        <f>VLOOKUP(Table2[[#This Row],[State]],State!A:F,6,FALSE)</f>
        <v>Republican</v>
      </c>
    </row>
    <row r="989" spans="1:17" ht="17" thickTop="1" thickBot="1" x14ac:dyDescent="0.25">
      <c r="A989" s="7" t="s">
        <v>333</v>
      </c>
      <c r="B989" s="21">
        <v>20201</v>
      </c>
      <c r="C989" s="22" t="s">
        <v>454</v>
      </c>
      <c r="D989" s="12">
        <v>537</v>
      </c>
      <c r="E989" s="12">
        <v>2395</v>
      </c>
      <c r="F989" s="6">
        <v>2024</v>
      </c>
      <c r="G989" s="18">
        <f>preds!$D989+preds!$E989</f>
        <v>2932</v>
      </c>
      <c r="H989" s="12">
        <f>ABS(preds!$D989-preds!$E989)</f>
        <v>1858</v>
      </c>
      <c r="I989" s="24">
        <f>Table2[[#This Row],[margin]]/Table2[[#This Row],[dem_gop_total]]</f>
        <v>0.63369713506139158</v>
      </c>
      <c r="J989" s="24">
        <f>Table2[[#This Row],[dem_votes]]/Table2[[#This Row],[dem_gop_total]]</f>
        <v>0.18315143246930424</v>
      </c>
      <c r="K989" s="24">
        <f>Table2[[#This Row],[gop_votes]]/Table2[[#This Row],[dem_gop_total]]</f>
        <v>0.81684856753069579</v>
      </c>
      <c r="L989" s="3">
        <v>-97.054086999999996</v>
      </c>
      <c r="M989" s="3">
        <v>39.782029000000001</v>
      </c>
      <c r="N989" s="3">
        <v>-98.070803761904315</v>
      </c>
      <c r="O989" s="3">
        <v>38.488819895238152</v>
      </c>
      <c r="P989" s="3">
        <f>VLOOKUP(Table2[[#This Row],[State]],State!A:G,7,FALSE)</f>
        <v>6</v>
      </c>
      <c r="Q989" s="3" t="str">
        <f>VLOOKUP(Table2[[#This Row],[State]],State!A:F,6,FALSE)</f>
        <v>Republican</v>
      </c>
    </row>
    <row r="990" spans="1:17" ht="17" thickTop="1" thickBot="1" x14ac:dyDescent="0.25">
      <c r="A990" s="8" t="s">
        <v>333</v>
      </c>
      <c r="B990" s="19">
        <v>20203</v>
      </c>
      <c r="C990" s="20" t="s">
        <v>1077</v>
      </c>
      <c r="D990" s="13">
        <v>263</v>
      </c>
      <c r="E990" s="13">
        <v>811</v>
      </c>
      <c r="F990" s="6">
        <v>2024</v>
      </c>
      <c r="G990" s="18">
        <f>preds!$D990+preds!$E990</f>
        <v>1074</v>
      </c>
      <c r="H990" s="12">
        <f>ABS(preds!$D990-preds!$E990)</f>
        <v>548</v>
      </c>
      <c r="I990" s="24">
        <f>Table2[[#This Row],[margin]]/Table2[[#This Row],[dem_gop_total]]</f>
        <v>0.51024208566108009</v>
      </c>
      <c r="J990" s="24">
        <f>Table2[[#This Row],[dem_votes]]/Table2[[#This Row],[dem_gop_total]]</f>
        <v>0.24487895716945995</v>
      </c>
      <c r="K990" s="24">
        <f>Table2[[#This Row],[gop_votes]]/Table2[[#This Row],[dem_gop_total]]</f>
        <v>0.75512104283054005</v>
      </c>
      <c r="L990" s="3">
        <v>-101.349386</v>
      </c>
      <c r="M990" s="3">
        <v>38.494296999999897</v>
      </c>
      <c r="N990" s="3">
        <v>-98.070803761904315</v>
      </c>
      <c r="O990" s="3">
        <v>38.488819895238152</v>
      </c>
      <c r="P990" s="3">
        <f>VLOOKUP(Table2[[#This Row],[State]],State!A:G,7,FALSE)</f>
        <v>6</v>
      </c>
      <c r="Q990" s="3" t="str">
        <f>VLOOKUP(Table2[[#This Row],[State]],State!A:F,6,FALSE)</f>
        <v>Republican</v>
      </c>
    </row>
    <row r="991" spans="1:17" ht="17" thickTop="1" thickBot="1" x14ac:dyDescent="0.25">
      <c r="A991" s="7" t="s">
        <v>333</v>
      </c>
      <c r="B991" s="21">
        <v>20205</v>
      </c>
      <c r="C991" s="22" t="s">
        <v>1078</v>
      </c>
      <c r="D991" s="12">
        <v>889</v>
      </c>
      <c r="E991" s="12">
        <v>3281</v>
      </c>
      <c r="F991" s="6">
        <v>2024</v>
      </c>
      <c r="G991" s="18">
        <f>preds!$D991+preds!$E991</f>
        <v>4170</v>
      </c>
      <c r="H991" s="12">
        <f>ABS(preds!$D991-preds!$E991)</f>
        <v>2392</v>
      </c>
      <c r="I991" s="24">
        <f>Table2[[#This Row],[margin]]/Table2[[#This Row],[dem_gop_total]]</f>
        <v>0.57362110311750603</v>
      </c>
      <c r="J991" s="24">
        <f>Table2[[#This Row],[dem_votes]]/Table2[[#This Row],[dem_gop_total]]</f>
        <v>0.21318944844124701</v>
      </c>
      <c r="K991" s="24">
        <f>Table2[[#This Row],[gop_votes]]/Table2[[#This Row],[dem_gop_total]]</f>
        <v>0.78681055155875301</v>
      </c>
      <c r="L991" s="3">
        <v>-95.741217000000006</v>
      </c>
      <c r="M991" s="3">
        <v>37.512574000000001</v>
      </c>
      <c r="N991" s="3">
        <v>-98.070803761904315</v>
      </c>
      <c r="O991" s="3">
        <v>38.488819895238152</v>
      </c>
      <c r="P991" s="3">
        <f>VLOOKUP(Table2[[#This Row],[State]],State!A:G,7,FALSE)</f>
        <v>6</v>
      </c>
      <c r="Q991" s="3" t="str">
        <f>VLOOKUP(Table2[[#This Row],[State]],State!A:F,6,FALSE)</f>
        <v>Republican</v>
      </c>
    </row>
    <row r="992" spans="1:17" ht="17" thickTop="1" thickBot="1" x14ac:dyDescent="0.25">
      <c r="A992" s="8" t="s">
        <v>333</v>
      </c>
      <c r="B992" s="19">
        <v>20207</v>
      </c>
      <c r="C992" s="20" t="s">
        <v>1079</v>
      </c>
      <c r="D992" s="13">
        <v>364</v>
      </c>
      <c r="E992" s="13">
        <v>1181</v>
      </c>
      <c r="F992" s="6">
        <v>2024</v>
      </c>
      <c r="G992" s="18">
        <f>preds!$D992+preds!$E992</f>
        <v>1545</v>
      </c>
      <c r="H992" s="12">
        <f>ABS(preds!$D992-preds!$E992)</f>
        <v>817</v>
      </c>
      <c r="I992" s="24">
        <f>Table2[[#This Row],[margin]]/Table2[[#This Row],[dem_gop_total]]</f>
        <v>0.5288025889967638</v>
      </c>
      <c r="J992" s="24">
        <f>Table2[[#This Row],[dem_votes]]/Table2[[#This Row],[dem_gop_total]]</f>
        <v>0.23559870550161813</v>
      </c>
      <c r="K992" s="24">
        <f>Table2[[#This Row],[gop_votes]]/Table2[[#This Row],[dem_gop_total]]</f>
        <v>0.7644012944983819</v>
      </c>
      <c r="L992" s="3">
        <v>-95.739521999999994</v>
      </c>
      <c r="M992" s="3">
        <v>37.8733</v>
      </c>
      <c r="N992" s="3">
        <v>-98.070803761904315</v>
      </c>
      <c r="O992" s="3">
        <v>38.488819895238152</v>
      </c>
      <c r="P992" s="3">
        <f>VLOOKUP(Table2[[#This Row],[State]],State!A:G,7,FALSE)</f>
        <v>6</v>
      </c>
      <c r="Q992" s="3" t="str">
        <f>VLOOKUP(Table2[[#This Row],[State]],State!A:F,6,FALSE)</f>
        <v>Republican</v>
      </c>
    </row>
    <row r="993" spans="1:17" ht="17" thickTop="1" thickBot="1" x14ac:dyDescent="0.25">
      <c r="A993" s="7" t="s">
        <v>333</v>
      </c>
      <c r="B993" s="21">
        <v>20209</v>
      </c>
      <c r="C993" s="22" t="s">
        <v>1080</v>
      </c>
      <c r="D993" s="12">
        <v>36405</v>
      </c>
      <c r="E993" s="12">
        <v>18276</v>
      </c>
      <c r="F993" s="6">
        <v>2024</v>
      </c>
      <c r="G993" s="18">
        <f>preds!$D993+preds!$E993</f>
        <v>54681</v>
      </c>
      <c r="H993" s="12">
        <f>ABS(preds!$D993-preds!$E993)</f>
        <v>18129</v>
      </c>
      <c r="I993" s="24">
        <f>Table2[[#This Row],[margin]]/Table2[[#This Row],[dem_gop_total]]</f>
        <v>0.33154112031601468</v>
      </c>
      <c r="J993" s="24">
        <f>Table2[[#This Row],[dem_votes]]/Table2[[#This Row],[dem_gop_total]]</f>
        <v>0.6657705601580074</v>
      </c>
      <c r="K993" s="24">
        <f>Table2[[#This Row],[gop_votes]]/Table2[[#This Row],[dem_gop_total]]</f>
        <v>0.33422943984199266</v>
      </c>
      <c r="L993" s="3">
        <v>-94.707937000000001</v>
      </c>
      <c r="M993" s="3">
        <v>39.104143000000001</v>
      </c>
      <c r="N993" s="3">
        <v>-98.070803761904315</v>
      </c>
      <c r="O993" s="3">
        <v>38.488819895238152</v>
      </c>
      <c r="P993" s="3">
        <f>VLOOKUP(Table2[[#This Row],[State]],State!A:G,7,FALSE)</f>
        <v>6</v>
      </c>
      <c r="Q993" s="3" t="str">
        <f>VLOOKUP(Table2[[#This Row],[State]],State!A:F,6,FALSE)</f>
        <v>Republican</v>
      </c>
    </row>
    <row r="994" spans="1:17" ht="17" thickTop="1" thickBot="1" x14ac:dyDescent="0.25">
      <c r="A994" s="8" t="s">
        <v>334</v>
      </c>
      <c r="B994" s="19">
        <v>21001</v>
      </c>
      <c r="C994" s="20" t="s">
        <v>969</v>
      </c>
      <c r="D994" s="13">
        <v>1836</v>
      </c>
      <c r="E994" s="13">
        <v>6662</v>
      </c>
      <c r="F994" s="6">
        <v>2024</v>
      </c>
      <c r="G994" s="18">
        <f>preds!$D994+preds!$E994</f>
        <v>8498</v>
      </c>
      <c r="H994" s="12">
        <f>ABS(preds!$D994-preds!$E994)</f>
        <v>4826</v>
      </c>
      <c r="I994" s="24">
        <f>Table2[[#This Row],[margin]]/Table2[[#This Row],[dem_gop_total]]</f>
        <v>0.56789832901859261</v>
      </c>
      <c r="J994" s="24">
        <f>Table2[[#This Row],[dem_votes]]/Table2[[#This Row],[dem_gop_total]]</f>
        <v>0.2160508354907037</v>
      </c>
      <c r="K994" s="24">
        <f>Table2[[#This Row],[gop_votes]]/Table2[[#This Row],[dem_gop_total]]</f>
        <v>0.7839491645092963</v>
      </c>
      <c r="L994" s="3">
        <v>-85.279095999999996</v>
      </c>
      <c r="M994" s="3">
        <v>37.107756000000002</v>
      </c>
      <c r="N994" s="3">
        <v>-85.197307533333372</v>
      </c>
      <c r="O994" s="3">
        <v>37.624966491666598</v>
      </c>
      <c r="P994" s="3">
        <f>VLOOKUP(Table2[[#This Row],[State]],State!A:G,7,FALSE)</f>
        <v>8</v>
      </c>
      <c r="Q994" s="3" t="str">
        <f>VLOOKUP(Table2[[#This Row],[State]],State!A:F,6,FALSE)</f>
        <v>Republican</v>
      </c>
    </row>
    <row r="995" spans="1:17" ht="17" thickTop="1" thickBot="1" x14ac:dyDescent="0.25">
      <c r="A995" s="7" t="s">
        <v>334</v>
      </c>
      <c r="B995" s="21">
        <v>21003</v>
      </c>
      <c r="C995" s="22" t="s">
        <v>928</v>
      </c>
      <c r="D995" s="12">
        <v>1728</v>
      </c>
      <c r="E995" s="12">
        <v>7282</v>
      </c>
      <c r="F995" s="6">
        <v>2024</v>
      </c>
      <c r="G995" s="18">
        <f>preds!$D995+preds!$E995</f>
        <v>9010</v>
      </c>
      <c r="H995" s="12">
        <f>ABS(preds!$D995-preds!$E995)</f>
        <v>5554</v>
      </c>
      <c r="I995" s="24">
        <f>Table2[[#This Row],[margin]]/Table2[[#This Row],[dem_gop_total]]</f>
        <v>0.6164261931187569</v>
      </c>
      <c r="J995" s="24">
        <f>Table2[[#This Row],[dem_votes]]/Table2[[#This Row],[dem_gop_total]]</f>
        <v>0.19178690344062152</v>
      </c>
      <c r="K995" s="24">
        <f>Table2[[#This Row],[gop_votes]]/Table2[[#This Row],[dem_gop_total]]</f>
        <v>0.80821309655937845</v>
      </c>
      <c r="L995" s="3">
        <v>-86.208055999999999</v>
      </c>
      <c r="M995" s="3">
        <v>36.747908000000002</v>
      </c>
      <c r="N995" s="3">
        <v>-85.197307533333372</v>
      </c>
      <c r="O995" s="3">
        <v>37.624966491666598</v>
      </c>
      <c r="P995" s="3">
        <f>VLOOKUP(Table2[[#This Row],[State]],State!A:G,7,FALSE)</f>
        <v>8</v>
      </c>
      <c r="Q995" s="3" t="str">
        <f>VLOOKUP(Table2[[#This Row],[State]],State!A:F,6,FALSE)</f>
        <v>Republican</v>
      </c>
    </row>
    <row r="996" spans="1:17" ht="17" thickTop="1" thickBot="1" x14ac:dyDescent="0.25">
      <c r="A996" s="8" t="s">
        <v>334</v>
      </c>
      <c r="B996" s="19">
        <v>21005</v>
      </c>
      <c r="C996" s="20" t="s">
        <v>1014</v>
      </c>
      <c r="D996" s="13">
        <v>2981</v>
      </c>
      <c r="E996" s="13">
        <v>9604</v>
      </c>
      <c r="F996" s="6">
        <v>2024</v>
      </c>
      <c r="G996" s="18">
        <f>preds!$D996+preds!$E996</f>
        <v>12585</v>
      </c>
      <c r="H996" s="12">
        <f>ABS(preds!$D996-preds!$E996)</f>
        <v>6623</v>
      </c>
      <c r="I996" s="24">
        <f>Table2[[#This Row],[margin]]/Table2[[#This Row],[dem_gop_total]]</f>
        <v>0.52626142232816842</v>
      </c>
      <c r="J996" s="24">
        <f>Table2[[#This Row],[dem_votes]]/Table2[[#This Row],[dem_gop_total]]</f>
        <v>0.23686928883591576</v>
      </c>
      <c r="K996" s="24">
        <f>Table2[[#This Row],[gop_votes]]/Table2[[#This Row],[dem_gop_total]]</f>
        <v>0.76313071116408426</v>
      </c>
      <c r="L996" s="3">
        <v>-84.923070999999993</v>
      </c>
      <c r="M996" s="3">
        <v>38.028087999999997</v>
      </c>
      <c r="N996" s="3">
        <v>-85.197307533333372</v>
      </c>
      <c r="O996" s="3">
        <v>37.624966491666598</v>
      </c>
      <c r="P996" s="3">
        <f>VLOOKUP(Table2[[#This Row],[State]],State!A:G,7,FALSE)</f>
        <v>8</v>
      </c>
      <c r="Q996" s="3" t="str">
        <f>VLOOKUP(Table2[[#This Row],[State]],State!A:F,6,FALSE)</f>
        <v>Republican</v>
      </c>
    </row>
    <row r="997" spans="1:17" ht="17" thickTop="1" thickBot="1" x14ac:dyDescent="0.25">
      <c r="A997" s="7" t="s">
        <v>334</v>
      </c>
      <c r="B997" s="21">
        <v>21007</v>
      </c>
      <c r="C997" s="22" t="s">
        <v>1081</v>
      </c>
      <c r="D997" s="12">
        <v>1539</v>
      </c>
      <c r="E997" s="12">
        <v>3154</v>
      </c>
      <c r="F997" s="6">
        <v>2024</v>
      </c>
      <c r="G997" s="18">
        <f>preds!$D997+preds!$E997</f>
        <v>4693</v>
      </c>
      <c r="H997" s="12">
        <f>ABS(preds!$D997-preds!$E997)</f>
        <v>1615</v>
      </c>
      <c r="I997" s="24">
        <f>Table2[[#This Row],[margin]]/Table2[[#This Row],[dem_gop_total]]</f>
        <v>0.34412955465587042</v>
      </c>
      <c r="J997" s="24">
        <f>Table2[[#This Row],[dem_votes]]/Table2[[#This Row],[dem_gop_total]]</f>
        <v>0.32793522267206476</v>
      </c>
      <c r="K997" s="24">
        <f>Table2[[#This Row],[gop_votes]]/Table2[[#This Row],[dem_gop_total]]</f>
        <v>0.67206477732793524</v>
      </c>
      <c r="L997" s="3">
        <v>-88.978859999999997</v>
      </c>
      <c r="M997" s="3">
        <v>37.04421</v>
      </c>
      <c r="N997" s="3">
        <v>-85.197307533333372</v>
      </c>
      <c r="O997" s="3">
        <v>37.624966491666598</v>
      </c>
      <c r="P997" s="3">
        <f>VLOOKUP(Table2[[#This Row],[State]],State!A:G,7,FALSE)</f>
        <v>8</v>
      </c>
      <c r="Q997" s="3" t="str">
        <f>VLOOKUP(Table2[[#This Row],[State]],State!A:F,6,FALSE)</f>
        <v>Republican</v>
      </c>
    </row>
    <row r="998" spans="1:17" ht="17" thickTop="1" thickBot="1" x14ac:dyDescent="0.25">
      <c r="A998" s="8" t="s">
        <v>334</v>
      </c>
      <c r="B998" s="19">
        <v>21009</v>
      </c>
      <c r="C998" s="20" t="s">
        <v>1082</v>
      </c>
      <c r="D998" s="13">
        <v>4866</v>
      </c>
      <c r="E998" s="13">
        <v>13498</v>
      </c>
      <c r="F998" s="6">
        <v>2024</v>
      </c>
      <c r="G998" s="18">
        <f>preds!$D998+preds!$E998</f>
        <v>18364</v>
      </c>
      <c r="H998" s="12">
        <f>ABS(preds!$D998-preds!$E998)</f>
        <v>8632</v>
      </c>
      <c r="I998" s="24">
        <f>Table2[[#This Row],[margin]]/Table2[[#This Row],[dem_gop_total]]</f>
        <v>0.47005009801786102</v>
      </c>
      <c r="J998" s="24">
        <f>Table2[[#This Row],[dem_votes]]/Table2[[#This Row],[dem_gop_total]]</f>
        <v>0.26497495099106949</v>
      </c>
      <c r="K998" s="24">
        <f>Table2[[#This Row],[gop_votes]]/Table2[[#This Row],[dem_gop_total]]</f>
        <v>0.73502504900893051</v>
      </c>
      <c r="L998" s="3">
        <v>-85.931813000000005</v>
      </c>
      <c r="M998" s="3">
        <v>36.996774000000002</v>
      </c>
      <c r="N998" s="3">
        <v>-85.197307533333372</v>
      </c>
      <c r="O998" s="3">
        <v>37.624966491666598</v>
      </c>
      <c r="P998" s="3">
        <f>VLOOKUP(Table2[[#This Row],[State]],State!A:G,7,FALSE)</f>
        <v>8</v>
      </c>
      <c r="Q998" s="3" t="str">
        <f>VLOOKUP(Table2[[#This Row],[State]],State!A:F,6,FALSE)</f>
        <v>Republican</v>
      </c>
    </row>
    <row r="999" spans="1:17" ht="17" thickTop="1" thickBot="1" x14ac:dyDescent="0.25">
      <c r="A999" s="7" t="s">
        <v>334</v>
      </c>
      <c r="B999" s="21">
        <v>21011</v>
      </c>
      <c r="C999" s="22" t="s">
        <v>1083</v>
      </c>
      <c r="D999" s="12">
        <v>1966</v>
      </c>
      <c r="E999" s="12">
        <v>2896</v>
      </c>
      <c r="F999" s="6">
        <v>2024</v>
      </c>
      <c r="G999" s="18">
        <f>preds!$D999+preds!$E999</f>
        <v>4862</v>
      </c>
      <c r="H999" s="12">
        <f>ABS(preds!$D999-preds!$E999)</f>
        <v>930</v>
      </c>
      <c r="I999" s="24">
        <f>Table2[[#This Row],[margin]]/Table2[[#This Row],[dem_gop_total]]</f>
        <v>0.19127930892636774</v>
      </c>
      <c r="J999" s="24">
        <f>Table2[[#This Row],[dem_votes]]/Table2[[#This Row],[dem_gop_total]]</f>
        <v>0.4043603455368161</v>
      </c>
      <c r="K999" s="24">
        <f>Table2[[#This Row],[gop_votes]]/Table2[[#This Row],[dem_gop_total]]</f>
        <v>0.5956396544631839</v>
      </c>
      <c r="L999" s="3">
        <v>-83.736559999999997</v>
      </c>
      <c r="M999" s="3">
        <v>38.139440999999998</v>
      </c>
      <c r="N999" s="3">
        <v>-85.197307533333372</v>
      </c>
      <c r="O999" s="3">
        <v>37.624966491666598</v>
      </c>
      <c r="P999" s="3">
        <f>VLOOKUP(Table2[[#This Row],[State]],State!A:G,7,FALSE)</f>
        <v>8</v>
      </c>
      <c r="Q999" s="3" t="str">
        <f>VLOOKUP(Table2[[#This Row],[State]],State!A:F,6,FALSE)</f>
        <v>Republican</v>
      </c>
    </row>
    <row r="1000" spans="1:17" ht="17" thickTop="1" thickBot="1" x14ac:dyDescent="0.25">
      <c r="A1000" s="8" t="s">
        <v>334</v>
      </c>
      <c r="B1000" s="19">
        <v>21013</v>
      </c>
      <c r="C1000" s="20" t="s">
        <v>1084</v>
      </c>
      <c r="D1000" s="13">
        <v>2959</v>
      </c>
      <c r="E1000" s="13">
        <v>6939</v>
      </c>
      <c r="F1000" s="6">
        <v>2024</v>
      </c>
      <c r="G1000" s="18">
        <f>preds!$D1000+preds!$E1000</f>
        <v>9898</v>
      </c>
      <c r="H1000" s="12">
        <f>ABS(preds!$D1000-preds!$E1000)</f>
        <v>3980</v>
      </c>
      <c r="I1000" s="24">
        <f>Table2[[#This Row],[margin]]/Table2[[#This Row],[dem_gop_total]]</f>
        <v>0.40210143463325926</v>
      </c>
      <c r="J1000" s="24">
        <f>Table2[[#This Row],[dem_votes]]/Table2[[#This Row],[dem_gop_total]]</f>
        <v>0.2989492826833704</v>
      </c>
      <c r="K1000" s="24">
        <f>Table2[[#This Row],[gop_votes]]/Table2[[#This Row],[dem_gop_total]]</f>
        <v>0.7010507173166296</v>
      </c>
      <c r="L1000" s="3">
        <v>-83.701396000000003</v>
      </c>
      <c r="M1000" s="3">
        <v>36.687927999999999</v>
      </c>
      <c r="N1000" s="3">
        <v>-85.197307533333372</v>
      </c>
      <c r="O1000" s="3">
        <v>37.624966491666598</v>
      </c>
      <c r="P1000" s="3">
        <f>VLOOKUP(Table2[[#This Row],[State]],State!A:G,7,FALSE)</f>
        <v>8</v>
      </c>
      <c r="Q1000" s="3" t="str">
        <f>VLOOKUP(Table2[[#This Row],[State]],State!A:F,6,FALSE)</f>
        <v>Republican</v>
      </c>
    </row>
    <row r="1001" spans="1:17" ht="17" thickTop="1" thickBot="1" x14ac:dyDescent="0.25">
      <c r="A1001" s="7" t="s">
        <v>334</v>
      </c>
      <c r="B1001" s="21">
        <v>21015</v>
      </c>
      <c r="C1001" s="22" t="s">
        <v>505</v>
      </c>
      <c r="D1001" s="12">
        <v>24886</v>
      </c>
      <c r="E1001" s="12">
        <v>46839</v>
      </c>
      <c r="F1001" s="6">
        <v>2024</v>
      </c>
      <c r="G1001" s="18">
        <f>preds!$D1001+preds!$E1001</f>
        <v>71725</v>
      </c>
      <c r="H1001" s="12">
        <f>ABS(preds!$D1001-preds!$E1001)</f>
        <v>21953</v>
      </c>
      <c r="I1001" s="24">
        <f>Table2[[#This Row],[margin]]/Table2[[#This Row],[dem_gop_total]]</f>
        <v>0.30607180202161033</v>
      </c>
      <c r="J1001" s="24">
        <f>Table2[[#This Row],[dem_votes]]/Table2[[#This Row],[dem_gop_total]]</f>
        <v>0.34696409898919484</v>
      </c>
      <c r="K1001" s="24">
        <f>Table2[[#This Row],[gop_votes]]/Table2[[#This Row],[dem_gop_total]]</f>
        <v>0.65303590101080511</v>
      </c>
      <c r="L1001" s="3">
        <v>-84.679715000000002</v>
      </c>
      <c r="M1001" s="3">
        <v>38.987099999999998</v>
      </c>
      <c r="N1001" s="3">
        <v>-85.197307533333372</v>
      </c>
      <c r="O1001" s="3">
        <v>37.624966491666598</v>
      </c>
      <c r="P1001" s="3">
        <f>VLOOKUP(Table2[[#This Row],[State]],State!A:G,7,FALSE)</f>
        <v>8</v>
      </c>
      <c r="Q1001" s="3" t="str">
        <f>VLOOKUP(Table2[[#This Row],[State]],State!A:F,6,FALSE)</f>
        <v>Republican</v>
      </c>
    </row>
    <row r="1002" spans="1:17" ht="17" thickTop="1" thickBot="1" x14ac:dyDescent="0.25">
      <c r="A1002" s="8" t="s">
        <v>334</v>
      </c>
      <c r="B1002" s="19">
        <v>21017</v>
      </c>
      <c r="C1002" s="20" t="s">
        <v>1018</v>
      </c>
      <c r="D1002" s="13">
        <v>3350</v>
      </c>
      <c r="E1002" s="13">
        <v>5417</v>
      </c>
      <c r="F1002" s="6">
        <v>2024</v>
      </c>
      <c r="G1002" s="18">
        <f>preds!$D1002+preds!$E1002</f>
        <v>8767</v>
      </c>
      <c r="H1002" s="12">
        <f>ABS(preds!$D1002-preds!$E1002)</f>
        <v>2067</v>
      </c>
      <c r="I1002" s="24">
        <f>Table2[[#This Row],[margin]]/Table2[[#This Row],[dem_gop_total]]</f>
        <v>0.23577050302269875</v>
      </c>
      <c r="J1002" s="24">
        <f>Table2[[#This Row],[dem_votes]]/Table2[[#This Row],[dem_gop_total]]</f>
        <v>0.38211474848865062</v>
      </c>
      <c r="K1002" s="24">
        <f>Table2[[#This Row],[gop_votes]]/Table2[[#This Row],[dem_gop_total]]</f>
        <v>0.61788525151134943</v>
      </c>
      <c r="L1002" s="3">
        <v>-84.246611000000001</v>
      </c>
      <c r="M1002" s="3">
        <v>38.202978000000002</v>
      </c>
      <c r="N1002" s="3">
        <v>-85.197307533333372</v>
      </c>
      <c r="O1002" s="3">
        <v>37.624966491666598</v>
      </c>
      <c r="P1002" s="3">
        <f>VLOOKUP(Table2[[#This Row],[State]],State!A:G,7,FALSE)</f>
        <v>8</v>
      </c>
      <c r="Q1002" s="3" t="str">
        <f>VLOOKUP(Table2[[#This Row],[State]],State!A:F,6,FALSE)</f>
        <v>Republican</v>
      </c>
    </row>
    <row r="1003" spans="1:17" ht="17" thickTop="1" thickBot="1" x14ac:dyDescent="0.25">
      <c r="A1003" s="7" t="s">
        <v>334</v>
      </c>
      <c r="B1003" s="21">
        <v>21019</v>
      </c>
      <c r="C1003" s="22" t="s">
        <v>1085</v>
      </c>
      <c r="D1003" s="12">
        <v>8929</v>
      </c>
      <c r="E1003" s="12">
        <v>11460</v>
      </c>
      <c r="F1003" s="6">
        <v>2024</v>
      </c>
      <c r="G1003" s="18">
        <f>preds!$D1003+preds!$E1003</f>
        <v>20389</v>
      </c>
      <c r="H1003" s="12">
        <f>ABS(preds!$D1003-preds!$E1003)</f>
        <v>2531</v>
      </c>
      <c r="I1003" s="24">
        <f>Table2[[#This Row],[margin]]/Table2[[#This Row],[dem_gop_total]]</f>
        <v>0.12413556329393301</v>
      </c>
      <c r="J1003" s="24">
        <f>Table2[[#This Row],[dem_votes]]/Table2[[#This Row],[dem_gop_total]]</f>
        <v>0.43793221835303348</v>
      </c>
      <c r="K1003" s="24">
        <f>Table2[[#This Row],[gop_votes]]/Table2[[#This Row],[dem_gop_total]]</f>
        <v>0.56206778164696647</v>
      </c>
      <c r="L1003" s="3">
        <v>-82.666547999999906</v>
      </c>
      <c r="M1003" s="3">
        <v>38.431905</v>
      </c>
      <c r="N1003" s="3">
        <v>-85.197307533333372</v>
      </c>
      <c r="O1003" s="3">
        <v>37.624966491666598</v>
      </c>
      <c r="P1003" s="3">
        <f>VLOOKUP(Table2[[#This Row],[State]],State!A:G,7,FALSE)</f>
        <v>8</v>
      </c>
      <c r="Q1003" s="3" t="str">
        <f>VLOOKUP(Table2[[#This Row],[State]],State!A:F,6,FALSE)</f>
        <v>Republican</v>
      </c>
    </row>
    <row r="1004" spans="1:17" ht="17" thickTop="1" thickBot="1" x14ac:dyDescent="0.25">
      <c r="A1004" s="8" t="s">
        <v>334</v>
      </c>
      <c r="B1004" s="19">
        <v>21021</v>
      </c>
      <c r="C1004" s="20" t="s">
        <v>1086</v>
      </c>
      <c r="D1004" s="13">
        <v>3970</v>
      </c>
      <c r="E1004" s="13">
        <v>8696</v>
      </c>
      <c r="F1004" s="6">
        <v>2024</v>
      </c>
      <c r="G1004" s="18">
        <f>preds!$D1004+preds!$E1004</f>
        <v>12666</v>
      </c>
      <c r="H1004" s="12">
        <f>ABS(preds!$D1004-preds!$E1004)</f>
        <v>4726</v>
      </c>
      <c r="I1004" s="24">
        <f>Table2[[#This Row],[margin]]/Table2[[#This Row],[dem_gop_total]]</f>
        <v>0.37312490131059528</v>
      </c>
      <c r="J1004" s="24">
        <f>Table2[[#This Row],[dem_votes]]/Table2[[#This Row],[dem_gop_total]]</f>
        <v>0.31343754934470236</v>
      </c>
      <c r="K1004" s="24">
        <f>Table2[[#This Row],[gop_votes]]/Table2[[#This Row],[dem_gop_total]]</f>
        <v>0.68656245065529764</v>
      </c>
      <c r="L1004" s="3">
        <v>-84.799492999999998</v>
      </c>
      <c r="M1004" s="3">
        <v>37.635776999999997</v>
      </c>
      <c r="N1004" s="3">
        <v>-85.197307533333372</v>
      </c>
      <c r="O1004" s="3">
        <v>37.624966491666598</v>
      </c>
      <c r="P1004" s="3">
        <f>VLOOKUP(Table2[[#This Row],[State]],State!A:G,7,FALSE)</f>
        <v>8</v>
      </c>
      <c r="Q1004" s="3" t="str">
        <f>VLOOKUP(Table2[[#This Row],[State]],State!A:F,6,FALSE)</f>
        <v>Republican</v>
      </c>
    </row>
    <row r="1005" spans="1:17" ht="17" thickTop="1" thickBot="1" x14ac:dyDescent="0.25">
      <c r="A1005" s="7" t="s">
        <v>334</v>
      </c>
      <c r="B1005" s="21">
        <v>21023</v>
      </c>
      <c r="C1005" s="22" t="s">
        <v>1087</v>
      </c>
      <c r="D1005" s="12">
        <v>1244</v>
      </c>
      <c r="E1005" s="12">
        <v>3178</v>
      </c>
      <c r="F1005" s="6">
        <v>2024</v>
      </c>
      <c r="G1005" s="18">
        <f>preds!$D1005+preds!$E1005</f>
        <v>4422</v>
      </c>
      <c r="H1005" s="12">
        <f>ABS(preds!$D1005-preds!$E1005)</f>
        <v>1934</v>
      </c>
      <c r="I1005" s="24">
        <f>Table2[[#This Row],[margin]]/Table2[[#This Row],[dem_gop_total]]</f>
        <v>0.43735866123925826</v>
      </c>
      <c r="J1005" s="24">
        <f>Table2[[#This Row],[dem_votes]]/Table2[[#This Row],[dem_gop_total]]</f>
        <v>0.28132066938037087</v>
      </c>
      <c r="K1005" s="24">
        <f>Table2[[#This Row],[gop_votes]]/Table2[[#This Row],[dem_gop_total]]</f>
        <v>0.71867933061962908</v>
      </c>
      <c r="L1005" s="3">
        <v>-84.070087999999998</v>
      </c>
      <c r="M1005" s="3">
        <v>38.702562</v>
      </c>
      <c r="N1005" s="3">
        <v>-85.197307533333372</v>
      </c>
      <c r="O1005" s="3">
        <v>37.624966491666598</v>
      </c>
      <c r="P1005" s="3">
        <f>VLOOKUP(Table2[[#This Row],[State]],State!A:G,7,FALSE)</f>
        <v>8</v>
      </c>
      <c r="Q1005" s="3" t="str">
        <f>VLOOKUP(Table2[[#This Row],[State]],State!A:F,6,FALSE)</f>
        <v>Republican</v>
      </c>
    </row>
    <row r="1006" spans="1:17" ht="17" thickTop="1" thickBot="1" x14ac:dyDescent="0.25">
      <c r="A1006" s="8" t="s">
        <v>334</v>
      </c>
      <c r="B1006" s="19">
        <v>21025</v>
      </c>
      <c r="C1006" s="20" t="s">
        <v>1088</v>
      </c>
      <c r="D1006" s="13">
        <v>1790</v>
      </c>
      <c r="E1006" s="13">
        <v>3585</v>
      </c>
      <c r="F1006" s="6">
        <v>2024</v>
      </c>
      <c r="G1006" s="18">
        <f>preds!$D1006+preds!$E1006</f>
        <v>5375</v>
      </c>
      <c r="H1006" s="12">
        <f>ABS(preds!$D1006-preds!$E1006)</f>
        <v>1795</v>
      </c>
      <c r="I1006" s="24">
        <f>Table2[[#This Row],[margin]]/Table2[[#This Row],[dem_gop_total]]</f>
        <v>0.33395348837209304</v>
      </c>
      <c r="J1006" s="24">
        <f>Table2[[#This Row],[dem_votes]]/Table2[[#This Row],[dem_gop_total]]</f>
        <v>0.33302325581395348</v>
      </c>
      <c r="K1006" s="24">
        <f>Table2[[#This Row],[gop_votes]]/Table2[[#This Row],[dem_gop_total]]</f>
        <v>0.66697674418604647</v>
      </c>
      <c r="L1006" s="3">
        <v>-83.377679999999998</v>
      </c>
      <c r="M1006" s="3">
        <v>37.520091999999998</v>
      </c>
      <c r="N1006" s="3">
        <v>-85.197307533333372</v>
      </c>
      <c r="O1006" s="3">
        <v>37.624966491666598</v>
      </c>
      <c r="P1006" s="3">
        <f>VLOOKUP(Table2[[#This Row],[State]],State!A:G,7,FALSE)</f>
        <v>8</v>
      </c>
      <c r="Q1006" s="3" t="str">
        <f>VLOOKUP(Table2[[#This Row],[State]],State!A:F,6,FALSE)</f>
        <v>Republican</v>
      </c>
    </row>
    <row r="1007" spans="1:17" ht="17" thickTop="1" thickBot="1" x14ac:dyDescent="0.25">
      <c r="A1007" s="7" t="s">
        <v>334</v>
      </c>
      <c r="B1007" s="21">
        <v>21027</v>
      </c>
      <c r="C1007" s="22" t="s">
        <v>1089</v>
      </c>
      <c r="D1007" s="12">
        <v>2965</v>
      </c>
      <c r="E1007" s="12">
        <v>6953</v>
      </c>
      <c r="F1007" s="6">
        <v>2024</v>
      </c>
      <c r="G1007" s="18">
        <f>preds!$D1007+preds!$E1007</f>
        <v>9918</v>
      </c>
      <c r="H1007" s="12">
        <f>ABS(preds!$D1007-preds!$E1007)</f>
        <v>3988</v>
      </c>
      <c r="I1007" s="24">
        <f>Table2[[#This Row],[margin]]/Table2[[#This Row],[dem_gop_total]]</f>
        <v>0.40209719701552732</v>
      </c>
      <c r="J1007" s="24">
        <f>Table2[[#This Row],[dem_votes]]/Table2[[#This Row],[dem_gop_total]]</f>
        <v>0.29895140149223631</v>
      </c>
      <c r="K1007" s="24">
        <f>Table2[[#This Row],[gop_votes]]/Table2[[#This Row],[dem_gop_total]]</f>
        <v>0.70104859850776369</v>
      </c>
      <c r="L1007" s="3">
        <v>-86.410471000000001</v>
      </c>
      <c r="M1007" s="3">
        <v>37.770381999999998</v>
      </c>
      <c r="N1007" s="3">
        <v>-85.197307533333372</v>
      </c>
      <c r="O1007" s="3">
        <v>37.624966491666598</v>
      </c>
      <c r="P1007" s="3">
        <f>VLOOKUP(Table2[[#This Row],[State]],State!A:G,7,FALSE)</f>
        <v>8</v>
      </c>
      <c r="Q1007" s="3" t="str">
        <f>VLOOKUP(Table2[[#This Row],[State]],State!A:F,6,FALSE)</f>
        <v>Republican</v>
      </c>
    </row>
    <row r="1008" spans="1:17" ht="17" thickTop="1" thickBot="1" x14ac:dyDescent="0.25">
      <c r="A1008" s="8" t="s">
        <v>334</v>
      </c>
      <c r="B1008" s="19">
        <v>21029</v>
      </c>
      <c r="C1008" s="20" t="s">
        <v>1090</v>
      </c>
      <c r="D1008" s="13">
        <v>9929</v>
      </c>
      <c r="E1008" s="13">
        <v>31987</v>
      </c>
      <c r="F1008" s="6">
        <v>2024</v>
      </c>
      <c r="G1008" s="18">
        <f>preds!$D1008+preds!$E1008</f>
        <v>41916</v>
      </c>
      <c r="H1008" s="12">
        <f>ABS(preds!$D1008-preds!$E1008)</f>
        <v>22058</v>
      </c>
      <c r="I1008" s="24">
        <f>Table2[[#This Row],[margin]]/Table2[[#This Row],[dem_gop_total]]</f>
        <v>0.52624296211470556</v>
      </c>
      <c r="J1008" s="24">
        <f>Table2[[#This Row],[dem_votes]]/Table2[[#This Row],[dem_gop_total]]</f>
        <v>0.23687851894264719</v>
      </c>
      <c r="K1008" s="24">
        <f>Table2[[#This Row],[gop_votes]]/Table2[[#This Row],[dem_gop_total]]</f>
        <v>0.76312148105735278</v>
      </c>
      <c r="L1008" s="3">
        <v>-85.655384999999995</v>
      </c>
      <c r="M1008" s="3">
        <v>38.022942999999998</v>
      </c>
      <c r="N1008" s="3">
        <v>-85.197307533333372</v>
      </c>
      <c r="O1008" s="3">
        <v>37.624966491666598</v>
      </c>
      <c r="P1008" s="3">
        <f>VLOOKUP(Table2[[#This Row],[State]],State!A:G,7,FALSE)</f>
        <v>8</v>
      </c>
      <c r="Q1008" s="3" t="str">
        <f>VLOOKUP(Table2[[#This Row],[State]],State!A:F,6,FALSE)</f>
        <v>Republican</v>
      </c>
    </row>
    <row r="1009" spans="1:17" ht="17" thickTop="1" thickBot="1" x14ac:dyDescent="0.25">
      <c r="A1009" s="7" t="s">
        <v>334</v>
      </c>
      <c r="B1009" s="21">
        <v>21031</v>
      </c>
      <c r="C1009" s="22" t="s">
        <v>396</v>
      </c>
      <c r="D1009" s="12">
        <v>1203</v>
      </c>
      <c r="E1009" s="12">
        <v>4398</v>
      </c>
      <c r="F1009" s="6">
        <v>2024</v>
      </c>
      <c r="G1009" s="18">
        <f>preds!$D1009+preds!$E1009</f>
        <v>5601</v>
      </c>
      <c r="H1009" s="12">
        <f>ABS(preds!$D1009-preds!$E1009)</f>
        <v>3195</v>
      </c>
      <c r="I1009" s="24">
        <f>Table2[[#This Row],[margin]]/Table2[[#This Row],[dem_gop_total]]</f>
        <v>0.57043385109801825</v>
      </c>
      <c r="J1009" s="24">
        <f>Table2[[#This Row],[dem_votes]]/Table2[[#This Row],[dem_gop_total]]</f>
        <v>0.2147830744509909</v>
      </c>
      <c r="K1009" s="24">
        <f>Table2[[#This Row],[gop_votes]]/Table2[[#This Row],[dem_gop_total]]</f>
        <v>0.78521692554900913</v>
      </c>
      <c r="L1009" s="3">
        <v>-86.680573999999993</v>
      </c>
      <c r="M1009" s="3">
        <v>37.218921000000002</v>
      </c>
      <c r="N1009" s="3">
        <v>-85.197307533333372</v>
      </c>
      <c r="O1009" s="3">
        <v>37.624966491666598</v>
      </c>
      <c r="P1009" s="3">
        <f>VLOOKUP(Table2[[#This Row],[State]],State!A:G,7,FALSE)</f>
        <v>8</v>
      </c>
      <c r="Q1009" s="3" t="str">
        <f>VLOOKUP(Table2[[#This Row],[State]],State!A:F,6,FALSE)</f>
        <v>Republican</v>
      </c>
    </row>
    <row r="1010" spans="1:17" ht="17" thickTop="1" thickBot="1" x14ac:dyDescent="0.25">
      <c r="A1010" s="8" t="s">
        <v>334</v>
      </c>
      <c r="B1010" s="19">
        <v>21033</v>
      </c>
      <c r="C1010" s="20" t="s">
        <v>1091</v>
      </c>
      <c r="D1010" s="13">
        <v>1922</v>
      </c>
      <c r="E1010" s="13">
        <v>4205</v>
      </c>
      <c r="F1010" s="6">
        <v>2024</v>
      </c>
      <c r="G1010" s="18">
        <f>preds!$D1010+preds!$E1010</f>
        <v>6127</v>
      </c>
      <c r="H1010" s="12">
        <f>ABS(preds!$D1010-preds!$E1010)</f>
        <v>2283</v>
      </c>
      <c r="I1010" s="24">
        <f>Table2[[#This Row],[margin]]/Table2[[#This Row],[dem_gop_total]]</f>
        <v>0.37261302431858984</v>
      </c>
      <c r="J1010" s="24">
        <f>Table2[[#This Row],[dem_votes]]/Table2[[#This Row],[dem_gop_total]]</f>
        <v>0.31369348784070505</v>
      </c>
      <c r="K1010" s="24">
        <f>Table2[[#This Row],[gop_votes]]/Table2[[#This Row],[dem_gop_total]]</f>
        <v>0.68630651215929495</v>
      </c>
      <c r="L1010" s="3">
        <v>-87.879219999999904</v>
      </c>
      <c r="M1010" s="3">
        <v>37.127445999999999</v>
      </c>
      <c r="N1010" s="3">
        <v>-85.197307533333372</v>
      </c>
      <c r="O1010" s="3">
        <v>37.624966491666598</v>
      </c>
      <c r="P1010" s="3">
        <f>VLOOKUP(Table2[[#This Row],[State]],State!A:G,7,FALSE)</f>
        <v>8</v>
      </c>
      <c r="Q1010" s="3" t="str">
        <f>VLOOKUP(Table2[[#This Row],[State]],State!A:F,6,FALSE)</f>
        <v>Republican</v>
      </c>
    </row>
    <row r="1011" spans="1:17" ht="17" thickTop="1" thickBot="1" x14ac:dyDescent="0.25">
      <c r="A1011" s="7" t="s">
        <v>334</v>
      </c>
      <c r="B1011" s="21">
        <v>21035</v>
      </c>
      <c r="C1011" s="22" t="s">
        <v>1092</v>
      </c>
      <c r="D1011" s="12">
        <v>6010</v>
      </c>
      <c r="E1011" s="12">
        <v>10821</v>
      </c>
      <c r="F1011" s="6">
        <v>2024</v>
      </c>
      <c r="G1011" s="18">
        <f>preds!$D1011+preds!$E1011</f>
        <v>16831</v>
      </c>
      <c r="H1011" s="12">
        <f>ABS(preds!$D1011-preds!$E1011)</f>
        <v>4811</v>
      </c>
      <c r="I1011" s="24">
        <f>Table2[[#This Row],[margin]]/Table2[[#This Row],[dem_gop_total]]</f>
        <v>0.28584160180619095</v>
      </c>
      <c r="J1011" s="24">
        <f>Table2[[#This Row],[dem_votes]]/Table2[[#This Row],[dem_gop_total]]</f>
        <v>0.3570791990969045</v>
      </c>
      <c r="K1011" s="24">
        <f>Table2[[#This Row],[gop_votes]]/Table2[[#This Row],[dem_gop_total]]</f>
        <v>0.64292080090309545</v>
      </c>
      <c r="L1011" s="3">
        <v>-88.305813999999998</v>
      </c>
      <c r="M1011" s="3">
        <v>36.620184999999999</v>
      </c>
      <c r="N1011" s="3">
        <v>-85.197307533333372</v>
      </c>
      <c r="O1011" s="3">
        <v>37.624966491666598</v>
      </c>
      <c r="P1011" s="3">
        <f>VLOOKUP(Table2[[#This Row],[State]],State!A:G,7,FALSE)</f>
        <v>8</v>
      </c>
      <c r="Q1011" s="3" t="str">
        <f>VLOOKUP(Table2[[#This Row],[State]],State!A:F,6,FALSE)</f>
        <v>Republican</v>
      </c>
    </row>
    <row r="1012" spans="1:17" ht="17" thickTop="1" thickBot="1" x14ac:dyDescent="0.25">
      <c r="A1012" s="8" t="s">
        <v>334</v>
      </c>
      <c r="B1012" s="19">
        <v>21037</v>
      </c>
      <c r="C1012" s="20" t="s">
        <v>1093</v>
      </c>
      <c r="D1012" s="13">
        <v>19033</v>
      </c>
      <c r="E1012" s="13">
        <v>27173</v>
      </c>
      <c r="F1012" s="6">
        <v>2024</v>
      </c>
      <c r="G1012" s="18">
        <f>preds!$D1012+preds!$E1012</f>
        <v>46206</v>
      </c>
      <c r="H1012" s="12">
        <f>ABS(preds!$D1012-preds!$E1012)</f>
        <v>8140</v>
      </c>
      <c r="I1012" s="24">
        <f>Table2[[#This Row],[margin]]/Table2[[#This Row],[dem_gop_total]]</f>
        <v>0.17616759728173831</v>
      </c>
      <c r="J1012" s="24">
        <f>Table2[[#This Row],[dem_votes]]/Table2[[#This Row],[dem_gop_total]]</f>
        <v>0.41191620135913087</v>
      </c>
      <c r="K1012" s="24">
        <f>Table2[[#This Row],[gop_votes]]/Table2[[#This Row],[dem_gop_total]]</f>
        <v>0.58808379864086913</v>
      </c>
      <c r="L1012" s="3">
        <v>-84.441410000000005</v>
      </c>
      <c r="M1012" s="3">
        <v>39.035049000000001</v>
      </c>
      <c r="N1012" s="3">
        <v>-85.197307533333372</v>
      </c>
      <c r="O1012" s="3">
        <v>37.624966491666598</v>
      </c>
      <c r="P1012" s="3">
        <f>VLOOKUP(Table2[[#This Row],[State]],State!A:G,7,FALSE)</f>
        <v>8</v>
      </c>
      <c r="Q1012" s="3" t="str">
        <f>VLOOKUP(Table2[[#This Row],[State]],State!A:F,6,FALSE)</f>
        <v>Republican</v>
      </c>
    </row>
    <row r="1013" spans="1:17" ht="17" thickTop="1" thickBot="1" x14ac:dyDescent="0.25">
      <c r="A1013" s="7" t="s">
        <v>334</v>
      </c>
      <c r="B1013" s="21">
        <v>21039</v>
      </c>
      <c r="C1013" s="22" t="s">
        <v>1094</v>
      </c>
      <c r="D1013" s="12">
        <v>724</v>
      </c>
      <c r="E1013" s="12">
        <v>1953</v>
      </c>
      <c r="F1013" s="6">
        <v>2024</v>
      </c>
      <c r="G1013" s="18">
        <f>preds!$D1013+preds!$E1013</f>
        <v>2677</v>
      </c>
      <c r="H1013" s="12">
        <f>ABS(preds!$D1013-preds!$E1013)</f>
        <v>1229</v>
      </c>
      <c r="I1013" s="24">
        <f>Table2[[#This Row],[margin]]/Table2[[#This Row],[dem_gop_total]]</f>
        <v>0.45909600298841985</v>
      </c>
      <c r="J1013" s="24">
        <f>Table2[[#This Row],[dem_votes]]/Table2[[#This Row],[dem_gop_total]]</f>
        <v>0.27045199850579005</v>
      </c>
      <c r="K1013" s="24">
        <f>Table2[[#This Row],[gop_votes]]/Table2[[#This Row],[dem_gop_total]]</f>
        <v>0.72954800149420995</v>
      </c>
      <c r="L1013" s="3">
        <v>-88.947879999999998</v>
      </c>
      <c r="M1013" s="3">
        <v>36.854337000000001</v>
      </c>
      <c r="N1013" s="3">
        <v>-85.197307533333372</v>
      </c>
      <c r="O1013" s="3">
        <v>37.624966491666598</v>
      </c>
      <c r="P1013" s="3">
        <f>VLOOKUP(Table2[[#This Row],[State]],State!A:G,7,FALSE)</f>
        <v>8</v>
      </c>
      <c r="Q1013" s="3" t="str">
        <f>VLOOKUP(Table2[[#This Row],[State]],State!A:F,6,FALSE)</f>
        <v>Republican</v>
      </c>
    </row>
    <row r="1014" spans="1:17" ht="17" thickTop="1" thickBot="1" x14ac:dyDescent="0.25">
      <c r="A1014" s="8" t="s">
        <v>334</v>
      </c>
      <c r="B1014" s="19">
        <v>21041</v>
      </c>
      <c r="C1014" s="20" t="s">
        <v>507</v>
      </c>
      <c r="D1014" s="13">
        <v>1583</v>
      </c>
      <c r="E1014" s="13">
        <v>2695</v>
      </c>
      <c r="F1014" s="6">
        <v>2024</v>
      </c>
      <c r="G1014" s="18">
        <f>preds!$D1014+preds!$E1014</f>
        <v>4278</v>
      </c>
      <c r="H1014" s="12">
        <f>ABS(preds!$D1014-preds!$E1014)</f>
        <v>1112</v>
      </c>
      <c r="I1014" s="24">
        <f>Table2[[#This Row],[margin]]/Table2[[#This Row],[dem_gop_total]]</f>
        <v>0.25993454885460493</v>
      </c>
      <c r="J1014" s="24">
        <f>Table2[[#This Row],[dem_votes]]/Table2[[#This Row],[dem_gop_total]]</f>
        <v>0.37003272557269751</v>
      </c>
      <c r="K1014" s="24">
        <f>Table2[[#This Row],[gop_votes]]/Table2[[#This Row],[dem_gop_total]]</f>
        <v>0.62996727442730249</v>
      </c>
      <c r="L1014" s="3">
        <v>-85.139328000000006</v>
      </c>
      <c r="M1014" s="3">
        <v>38.668554</v>
      </c>
      <c r="N1014" s="3">
        <v>-85.197307533333372</v>
      </c>
      <c r="O1014" s="3">
        <v>37.624966491666598</v>
      </c>
      <c r="P1014" s="3">
        <f>VLOOKUP(Table2[[#This Row],[State]],State!A:G,7,FALSE)</f>
        <v>8</v>
      </c>
      <c r="Q1014" s="3" t="str">
        <f>VLOOKUP(Table2[[#This Row],[State]],State!A:F,6,FALSE)</f>
        <v>Republican</v>
      </c>
    </row>
    <row r="1015" spans="1:17" ht="17" thickTop="1" thickBot="1" x14ac:dyDescent="0.25">
      <c r="A1015" s="7" t="s">
        <v>334</v>
      </c>
      <c r="B1015" s="21">
        <v>21043</v>
      </c>
      <c r="C1015" s="22" t="s">
        <v>1095</v>
      </c>
      <c r="D1015" s="12">
        <v>3544</v>
      </c>
      <c r="E1015" s="12">
        <v>7446</v>
      </c>
      <c r="F1015" s="6">
        <v>2024</v>
      </c>
      <c r="G1015" s="18">
        <f>preds!$D1015+preds!$E1015</f>
        <v>10990</v>
      </c>
      <c r="H1015" s="12">
        <f>ABS(preds!$D1015-preds!$E1015)</f>
        <v>3902</v>
      </c>
      <c r="I1015" s="24">
        <f>Table2[[#This Row],[margin]]/Table2[[#This Row],[dem_gop_total]]</f>
        <v>0.35505004549590535</v>
      </c>
      <c r="J1015" s="24">
        <f>Table2[[#This Row],[dem_votes]]/Table2[[#This Row],[dem_gop_total]]</f>
        <v>0.32247497725204732</v>
      </c>
      <c r="K1015" s="24">
        <f>Table2[[#This Row],[gop_votes]]/Table2[[#This Row],[dem_gop_total]]</f>
        <v>0.67752502274795268</v>
      </c>
      <c r="L1015" s="3">
        <v>-83.038159999999905</v>
      </c>
      <c r="M1015" s="3">
        <v>38.313502999999997</v>
      </c>
      <c r="N1015" s="3">
        <v>-85.197307533333372</v>
      </c>
      <c r="O1015" s="3">
        <v>37.624966491666598</v>
      </c>
      <c r="P1015" s="3">
        <f>VLOOKUP(Table2[[#This Row],[State]],State!A:G,7,FALSE)</f>
        <v>8</v>
      </c>
      <c r="Q1015" s="3" t="str">
        <f>VLOOKUP(Table2[[#This Row],[State]],State!A:F,6,FALSE)</f>
        <v>Republican</v>
      </c>
    </row>
    <row r="1016" spans="1:17" ht="17" thickTop="1" thickBot="1" x14ac:dyDescent="0.25">
      <c r="A1016" s="8" t="s">
        <v>334</v>
      </c>
      <c r="B1016" s="19">
        <v>21045</v>
      </c>
      <c r="C1016" s="20" t="s">
        <v>1096</v>
      </c>
      <c r="D1016" s="13">
        <v>1135</v>
      </c>
      <c r="E1016" s="13">
        <v>6158</v>
      </c>
      <c r="F1016" s="6">
        <v>2024</v>
      </c>
      <c r="G1016" s="18">
        <f>preds!$D1016+preds!$E1016</f>
        <v>7293</v>
      </c>
      <c r="H1016" s="12">
        <f>ABS(preds!$D1016-preds!$E1016)</f>
        <v>5023</v>
      </c>
      <c r="I1016" s="24">
        <f>Table2[[#This Row],[margin]]/Table2[[#This Row],[dem_gop_total]]</f>
        <v>0.68874262991910051</v>
      </c>
      <c r="J1016" s="24">
        <f>Table2[[#This Row],[dem_votes]]/Table2[[#This Row],[dem_gop_total]]</f>
        <v>0.15562868504044974</v>
      </c>
      <c r="K1016" s="24">
        <f>Table2[[#This Row],[gop_votes]]/Table2[[#This Row],[dem_gop_total]]</f>
        <v>0.8443713149595502</v>
      </c>
      <c r="L1016" s="3">
        <v>-84.924167999999995</v>
      </c>
      <c r="M1016" s="3">
        <v>37.303319000000002</v>
      </c>
      <c r="N1016" s="3">
        <v>-85.197307533333372</v>
      </c>
      <c r="O1016" s="3">
        <v>37.624966491666598</v>
      </c>
      <c r="P1016" s="3">
        <f>VLOOKUP(Table2[[#This Row],[State]],State!A:G,7,FALSE)</f>
        <v>8</v>
      </c>
      <c r="Q1016" s="3" t="str">
        <f>VLOOKUP(Table2[[#This Row],[State]],State!A:F,6,FALSE)</f>
        <v>Republican</v>
      </c>
    </row>
    <row r="1017" spans="1:17" ht="17" thickTop="1" thickBot="1" x14ac:dyDescent="0.25">
      <c r="A1017" s="7" t="s">
        <v>334</v>
      </c>
      <c r="B1017" s="21">
        <v>21047</v>
      </c>
      <c r="C1017" s="22" t="s">
        <v>880</v>
      </c>
      <c r="D1017" s="12">
        <v>7382</v>
      </c>
      <c r="E1017" s="12">
        <v>14399</v>
      </c>
      <c r="F1017" s="6">
        <v>2024</v>
      </c>
      <c r="G1017" s="18">
        <f>preds!$D1017+preds!$E1017</f>
        <v>21781</v>
      </c>
      <c r="H1017" s="12">
        <f>ABS(preds!$D1017-preds!$E1017)</f>
        <v>7017</v>
      </c>
      <c r="I1017" s="24">
        <f>Table2[[#This Row],[margin]]/Table2[[#This Row],[dem_gop_total]]</f>
        <v>0.32216151691841516</v>
      </c>
      <c r="J1017" s="24">
        <f>Table2[[#This Row],[dem_votes]]/Table2[[#This Row],[dem_gop_total]]</f>
        <v>0.33891924154079245</v>
      </c>
      <c r="K1017" s="24">
        <f>Table2[[#This Row],[gop_votes]]/Table2[[#This Row],[dem_gop_total]]</f>
        <v>0.66108075845920755</v>
      </c>
      <c r="L1017" s="3">
        <v>-87.478172999999998</v>
      </c>
      <c r="M1017" s="3">
        <v>36.810955</v>
      </c>
      <c r="N1017" s="3">
        <v>-85.197307533333372</v>
      </c>
      <c r="O1017" s="3">
        <v>37.624966491666598</v>
      </c>
      <c r="P1017" s="3">
        <f>VLOOKUP(Table2[[#This Row],[State]],State!A:G,7,FALSE)</f>
        <v>8</v>
      </c>
      <c r="Q1017" s="3" t="str">
        <f>VLOOKUP(Table2[[#This Row],[State]],State!A:F,6,FALSE)</f>
        <v>Republican</v>
      </c>
    </row>
    <row r="1018" spans="1:17" ht="17" thickTop="1" thickBot="1" x14ac:dyDescent="0.25">
      <c r="A1018" s="8" t="s">
        <v>334</v>
      </c>
      <c r="B1018" s="19">
        <v>21049</v>
      </c>
      <c r="C1018" s="20" t="s">
        <v>509</v>
      </c>
      <c r="D1018" s="13">
        <v>5807</v>
      </c>
      <c r="E1018" s="13">
        <v>11906</v>
      </c>
      <c r="F1018" s="6">
        <v>2024</v>
      </c>
      <c r="G1018" s="18">
        <f>preds!$D1018+preds!$E1018</f>
        <v>17713</v>
      </c>
      <c r="H1018" s="12">
        <f>ABS(preds!$D1018-preds!$E1018)</f>
        <v>6099</v>
      </c>
      <c r="I1018" s="24">
        <f>Table2[[#This Row],[margin]]/Table2[[#This Row],[dem_gop_total]]</f>
        <v>0.34432337830971604</v>
      </c>
      <c r="J1018" s="24">
        <f>Table2[[#This Row],[dem_votes]]/Table2[[#This Row],[dem_gop_total]]</f>
        <v>0.32783831084514198</v>
      </c>
      <c r="K1018" s="24">
        <f>Table2[[#This Row],[gop_votes]]/Table2[[#This Row],[dem_gop_total]]</f>
        <v>0.67216168915485797</v>
      </c>
      <c r="L1018" s="3">
        <v>-84.182231999999999</v>
      </c>
      <c r="M1018" s="3">
        <v>37.986825000000003</v>
      </c>
      <c r="N1018" s="3">
        <v>-85.197307533333372</v>
      </c>
      <c r="O1018" s="3">
        <v>37.624966491666598</v>
      </c>
      <c r="P1018" s="3">
        <f>VLOOKUP(Table2[[#This Row],[State]],State!A:G,7,FALSE)</f>
        <v>8</v>
      </c>
      <c r="Q1018" s="3" t="str">
        <f>VLOOKUP(Table2[[#This Row],[State]],State!A:F,6,FALSE)</f>
        <v>Republican</v>
      </c>
    </row>
    <row r="1019" spans="1:17" ht="17" thickTop="1" thickBot="1" x14ac:dyDescent="0.25">
      <c r="A1019" s="7" t="s">
        <v>334</v>
      </c>
      <c r="B1019" s="21">
        <v>21051</v>
      </c>
      <c r="C1019" s="22" t="s">
        <v>403</v>
      </c>
      <c r="D1019" s="12">
        <v>1653</v>
      </c>
      <c r="E1019" s="12">
        <v>6020</v>
      </c>
      <c r="F1019" s="6">
        <v>2024</v>
      </c>
      <c r="G1019" s="18">
        <f>preds!$D1019+preds!$E1019</f>
        <v>7673</v>
      </c>
      <c r="H1019" s="12">
        <f>ABS(preds!$D1019-preds!$E1019)</f>
        <v>4367</v>
      </c>
      <c r="I1019" s="24">
        <f>Table2[[#This Row],[margin]]/Table2[[#This Row],[dem_gop_total]]</f>
        <v>0.56913853772970158</v>
      </c>
      <c r="J1019" s="24">
        <f>Table2[[#This Row],[dem_votes]]/Table2[[#This Row],[dem_gop_total]]</f>
        <v>0.21543073113514921</v>
      </c>
      <c r="K1019" s="24">
        <f>Table2[[#This Row],[gop_votes]]/Table2[[#This Row],[dem_gop_total]]</f>
        <v>0.78456926886485079</v>
      </c>
      <c r="L1019" s="3">
        <v>-83.746758999999997</v>
      </c>
      <c r="M1019" s="3">
        <v>37.169598000000001</v>
      </c>
      <c r="N1019" s="3">
        <v>-85.197307533333372</v>
      </c>
      <c r="O1019" s="3">
        <v>37.624966491666598</v>
      </c>
      <c r="P1019" s="3">
        <f>VLOOKUP(Table2[[#This Row],[State]],State!A:G,7,FALSE)</f>
        <v>8</v>
      </c>
      <c r="Q1019" s="3" t="str">
        <f>VLOOKUP(Table2[[#This Row],[State]],State!A:F,6,FALSE)</f>
        <v>Republican</v>
      </c>
    </row>
    <row r="1020" spans="1:17" ht="17" thickTop="1" thickBot="1" x14ac:dyDescent="0.25">
      <c r="A1020" s="8" t="s">
        <v>334</v>
      </c>
      <c r="B1020" s="19">
        <v>21053</v>
      </c>
      <c r="C1020" s="20" t="s">
        <v>881</v>
      </c>
      <c r="D1020" s="13">
        <v>825</v>
      </c>
      <c r="E1020" s="13">
        <v>3825</v>
      </c>
      <c r="F1020" s="6">
        <v>2024</v>
      </c>
      <c r="G1020" s="18">
        <f>preds!$D1020+preds!$E1020</f>
        <v>4650</v>
      </c>
      <c r="H1020" s="12">
        <f>ABS(preds!$D1020-preds!$E1020)</f>
        <v>3000</v>
      </c>
      <c r="I1020" s="24">
        <f>Table2[[#This Row],[margin]]/Table2[[#This Row],[dem_gop_total]]</f>
        <v>0.64516129032258063</v>
      </c>
      <c r="J1020" s="24">
        <f>Table2[[#This Row],[dem_votes]]/Table2[[#This Row],[dem_gop_total]]</f>
        <v>0.17741935483870969</v>
      </c>
      <c r="K1020" s="24">
        <f>Table2[[#This Row],[gop_votes]]/Table2[[#This Row],[dem_gop_total]]</f>
        <v>0.82258064516129037</v>
      </c>
      <c r="L1020" s="3">
        <v>-85.135222999999996</v>
      </c>
      <c r="M1020" s="3">
        <v>36.713991999999998</v>
      </c>
      <c r="N1020" s="3">
        <v>-85.197307533333372</v>
      </c>
      <c r="O1020" s="3">
        <v>37.624966491666598</v>
      </c>
      <c r="P1020" s="3">
        <f>VLOOKUP(Table2[[#This Row],[State]],State!A:G,7,FALSE)</f>
        <v>8</v>
      </c>
      <c r="Q1020" s="3" t="str">
        <f>VLOOKUP(Table2[[#This Row],[State]],State!A:F,6,FALSE)</f>
        <v>Republican</v>
      </c>
    </row>
    <row r="1021" spans="1:17" ht="17" thickTop="1" thickBot="1" x14ac:dyDescent="0.25">
      <c r="A1021" s="7" t="s">
        <v>334</v>
      </c>
      <c r="B1021" s="21">
        <v>21055</v>
      </c>
      <c r="C1021" s="22" t="s">
        <v>515</v>
      </c>
      <c r="D1021" s="12">
        <v>1107</v>
      </c>
      <c r="E1021" s="12">
        <v>3085</v>
      </c>
      <c r="F1021" s="6">
        <v>2024</v>
      </c>
      <c r="G1021" s="18">
        <f>preds!$D1021+preds!$E1021</f>
        <v>4192</v>
      </c>
      <c r="H1021" s="12">
        <f>ABS(preds!$D1021-preds!$E1021)</f>
        <v>1978</v>
      </c>
      <c r="I1021" s="24">
        <f>Table2[[#This Row],[margin]]/Table2[[#This Row],[dem_gop_total]]</f>
        <v>0.47185114503816794</v>
      </c>
      <c r="J1021" s="24">
        <f>Table2[[#This Row],[dem_votes]]/Table2[[#This Row],[dem_gop_total]]</f>
        <v>0.26407442748091603</v>
      </c>
      <c r="K1021" s="24">
        <f>Table2[[#This Row],[gop_votes]]/Table2[[#This Row],[dem_gop_total]]</f>
        <v>0.73592557251908397</v>
      </c>
      <c r="L1021" s="3">
        <v>-88.095078000000001</v>
      </c>
      <c r="M1021" s="3">
        <v>37.332495999999999</v>
      </c>
      <c r="N1021" s="3">
        <v>-85.197307533333372</v>
      </c>
      <c r="O1021" s="3">
        <v>37.624966491666598</v>
      </c>
      <c r="P1021" s="3">
        <f>VLOOKUP(Table2[[#This Row],[State]],State!A:G,7,FALSE)</f>
        <v>8</v>
      </c>
      <c r="Q1021" s="3" t="str">
        <f>VLOOKUP(Table2[[#This Row],[State]],State!A:F,6,FALSE)</f>
        <v>Republican</v>
      </c>
    </row>
    <row r="1022" spans="1:17" ht="17" thickTop="1" thickBot="1" x14ac:dyDescent="0.25">
      <c r="A1022" s="8" t="s">
        <v>334</v>
      </c>
      <c r="B1022" s="19">
        <v>21057</v>
      </c>
      <c r="C1022" s="20" t="s">
        <v>883</v>
      </c>
      <c r="D1022" s="13">
        <v>768</v>
      </c>
      <c r="E1022" s="13">
        <v>2406</v>
      </c>
      <c r="F1022" s="6">
        <v>2024</v>
      </c>
      <c r="G1022" s="18">
        <f>preds!$D1022+preds!$E1022</f>
        <v>3174</v>
      </c>
      <c r="H1022" s="12">
        <f>ABS(preds!$D1022-preds!$E1022)</f>
        <v>1638</v>
      </c>
      <c r="I1022" s="24">
        <f>Table2[[#This Row],[margin]]/Table2[[#This Row],[dem_gop_total]]</f>
        <v>0.51606805293005675</v>
      </c>
      <c r="J1022" s="24">
        <f>Table2[[#This Row],[dem_votes]]/Table2[[#This Row],[dem_gop_total]]</f>
        <v>0.24196597353497165</v>
      </c>
      <c r="K1022" s="24">
        <f>Table2[[#This Row],[gop_votes]]/Table2[[#This Row],[dem_gop_total]]</f>
        <v>0.75803402646502838</v>
      </c>
      <c r="L1022" s="3">
        <v>-85.389078999999995</v>
      </c>
      <c r="M1022" s="3">
        <v>36.778888000000002</v>
      </c>
      <c r="N1022" s="3">
        <v>-85.197307533333372</v>
      </c>
      <c r="O1022" s="3">
        <v>37.624966491666598</v>
      </c>
      <c r="P1022" s="3">
        <f>VLOOKUP(Table2[[#This Row],[State]],State!A:G,7,FALSE)</f>
        <v>8</v>
      </c>
      <c r="Q1022" s="3" t="str">
        <f>VLOOKUP(Table2[[#This Row],[State]],State!A:F,6,FALSE)</f>
        <v>Republican</v>
      </c>
    </row>
    <row r="1023" spans="1:17" ht="17" thickTop="1" thickBot="1" x14ac:dyDescent="0.25">
      <c r="A1023" s="7" t="s">
        <v>334</v>
      </c>
      <c r="B1023" s="21">
        <v>21059</v>
      </c>
      <c r="C1023" s="22" t="s">
        <v>931</v>
      </c>
      <c r="D1023" s="12">
        <v>16060</v>
      </c>
      <c r="E1023" s="12">
        <v>29002</v>
      </c>
      <c r="F1023" s="6">
        <v>2024</v>
      </c>
      <c r="G1023" s="18">
        <f>preds!$D1023+preds!$E1023</f>
        <v>45062</v>
      </c>
      <c r="H1023" s="12">
        <f>ABS(preds!$D1023-preds!$E1023)</f>
        <v>12942</v>
      </c>
      <c r="I1023" s="24">
        <f>Table2[[#This Row],[margin]]/Table2[[#This Row],[dem_gop_total]]</f>
        <v>0.28720429630287159</v>
      </c>
      <c r="J1023" s="24">
        <f>Table2[[#This Row],[dem_votes]]/Table2[[#This Row],[dem_gop_total]]</f>
        <v>0.35639785184856421</v>
      </c>
      <c r="K1023" s="24">
        <f>Table2[[#This Row],[gop_votes]]/Table2[[#This Row],[dem_gop_total]]</f>
        <v>0.64360214815143579</v>
      </c>
      <c r="L1023" s="3">
        <v>-87.094971000000001</v>
      </c>
      <c r="M1023" s="3">
        <v>37.747731999999999</v>
      </c>
      <c r="N1023" s="3">
        <v>-85.197307533333372</v>
      </c>
      <c r="O1023" s="3">
        <v>37.624966491666598</v>
      </c>
      <c r="P1023" s="3">
        <f>VLOOKUP(Table2[[#This Row],[State]],State!A:G,7,FALSE)</f>
        <v>8</v>
      </c>
      <c r="Q1023" s="3" t="str">
        <f>VLOOKUP(Table2[[#This Row],[State]],State!A:F,6,FALSE)</f>
        <v>Republican</v>
      </c>
    </row>
    <row r="1024" spans="1:17" ht="17" thickTop="1" thickBot="1" x14ac:dyDescent="0.25">
      <c r="A1024" s="8" t="s">
        <v>334</v>
      </c>
      <c r="B1024" s="19">
        <v>21061</v>
      </c>
      <c r="C1024" s="20" t="s">
        <v>1097</v>
      </c>
      <c r="D1024" s="13">
        <v>1310</v>
      </c>
      <c r="E1024" s="13">
        <v>3899</v>
      </c>
      <c r="F1024" s="6">
        <v>2024</v>
      </c>
      <c r="G1024" s="18">
        <f>preds!$D1024+preds!$E1024</f>
        <v>5209</v>
      </c>
      <c r="H1024" s="12">
        <f>ABS(preds!$D1024-preds!$E1024)</f>
        <v>2589</v>
      </c>
      <c r="I1024" s="24">
        <f>Table2[[#This Row],[margin]]/Table2[[#This Row],[dem_gop_total]]</f>
        <v>0.49702438087924744</v>
      </c>
      <c r="J1024" s="24">
        <f>Table2[[#This Row],[dem_votes]]/Table2[[#This Row],[dem_gop_total]]</f>
        <v>0.25148780956037625</v>
      </c>
      <c r="K1024" s="24">
        <f>Table2[[#This Row],[gop_votes]]/Table2[[#This Row],[dem_gop_total]]</f>
        <v>0.74851219043962369</v>
      </c>
      <c r="L1024" s="3">
        <v>-86.255277000000007</v>
      </c>
      <c r="M1024" s="3">
        <v>37.196775000000002</v>
      </c>
      <c r="N1024" s="3">
        <v>-85.197307533333372</v>
      </c>
      <c r="O1024" s="3">
        <v>37.624966491666598</v>
      </c>
      <c r="P1024" s="3">
        <f>VLOOKUP(Table2[[#This Row],[State]],State!A:G,7,FALSE)</f>
        <v>8</v>
      </c>
      <c r="Q1024" s="3" t="str">
        <f>VLOOKUP(Table2[[#This Row],[State]],State!A:F,6,FALSE)</f>
        <v>Republican</v>
      </c>
    </row>
    <row r="1025" spans="1:17" ht="17" thickTop="1" thickBot="1" x14ac:dyDescent="0.25">
      <c r="A1025" s="7" t="s">
        <v>334</v>
      </c>
      <c r="B1025" s="21">
        <v>21063</v>
      </c>
      <c r="C1025" s="22" t="s">
        <v>1098</v>
      </c>
      <c r="D1025" s="12">
        <v>1317</v>
      </c>
      <c r="E1025" s="12">
        <v>1937</v>
      </c>
      <c r="F1025" s="6">
        <v>2024</v>
      </c>
      <c r="G1025" s="18">
        <f>preds!$D1025+preds!$E1025</f>
        <v>3254</v>
      </c>
      <c r="H1025" s="12">
        <f>ABS(preds!$D1025-preds!$E1025)</f>
        <v>620</v>
      </c>
      <c r="I1025" s="24">
        <f>Table2[[#This Row],[margin]]/Table2[[#This Row],[dem_gop_total]]</f>
        <v>0.19053472649047326</v>
      </c>
      <c r="J1025" s="24">
        <f>Table2[[#This Row],[dem_votes]]/Table2[[#This Row],[dem_gop_total]]</f>
        <v>0.40473263675476334</v>
      </c>
      <c r="K1025" s="24">
        <f>Table2[[#This Row],[gop_votes]]/Table2[[#This Row],[dem_gop_total]]</f>
        <v>0.59526736324523666</v>
      </c>
      <c r="L1025" s="3">
        <v>-83.106515000000002</v>
      </c>
      <c r="M1025" s="3">
        <v>38.122127999999996</v>
      </c>
      <c r="N1025" s="3">
        <v>-85.197307533333372</v>
      </c>
      <c r="O1025" s="3">
        <v>37.624966491666598</v>
      </c>
      <c r="P1025" s="3">
        <f>VLOOKUP(Table2[[#This Row],[State]],State!A:G,7,FALSE)</f>
        <v>8</v>
      </c>
      <c r="Q1025" s="3" t="str">
        <f>VLOOKUP(Table2[[#This Row],[State]],State!A:F,6,FALSE)</f>
        <v>Republican</v>
      </c>
    </row>
    <row r="1026" spans="1:17" ht="17" thickTop="1" thickBot="1" x14ac:dyDescent="0.25">
      <c r="A1026" s="8" t="s">
        <v>334</v>
      </c>
      <c r="B1026" s="19">
        <v>21065</v>
      </c>
      <c r="C1026" s="20" t="s">
        <v>1099</v>
      </c>
      <c r="D1026" s="13">
        <v>1662</v>
      </c>
      <c r="E1026" s="13">
        <v>4828</v>
      </c>
      <c r="F1026" s="6">
        <v>2024</v>
      </c>
      <c r="G1026" s="18">
        <f>preds!$D1026+preds!$E1026</f>
        <v>6490</v>
      </c>
      <c r="H1026" s="12">
        <f>ABS(preds!$D1026-preds!$E1026)</f>
        <v>3166</v>
      </c>
      <c r="I1026" s="24">
        <f>Table2[[#This Row],[margin]]/Table2[[#This Row],[dem_gop_total]]</f>
        <v>0.48782742681047764</v>
      </c>
      <c r="J1026" s="24">
        <f>Table2[[#This Row],[dem_votes]]/Table2[[#This Row],[dem_gop_total]]</f>
        <v>0.25608628659476118</v>
      </c>
      <c r="K1026" s="24">
        <f>Table2[[#This Row],[gop_votes]]/Table2[[#This Row],[dem_gop_total]]</f>
        <v>0.74391371340523882</v>
      </c>
      <c r="L1026" s="3">
        <v>-83.988899000000004</v>
      </c>
      <c r="M1026" s="3">
        <v>37.706277</v>
      </c>
      <c r="N1026" s="3">
        <v>-85.197307533333372</v>
      </c>
      <c r="O1026" s="3">
        <v>37.624966491666598</v>
      </c>
      <c r="P1026" s="3">
        <f>VLOOKUP(Table2[[#This Row],[State]],State!A:G,7,FALSE)</f>
        <v>8</v>
      </c>
      <c r="Q1026" s="3" t="str">
        <f>VLOOKUP(Table2[[#This Row],[State]],State!A:F,6,FALSE)</f>
        <v>Republican</v>
      </c>
    </row>
    <row r="1027" spans="1:17" ht="17" thickTop="1" thickBot="1" x14ac:dyDescent="0.25">
      <c r="A1027" s="7" t="s">
        <v>334</v>
      </c>
      <c r="B1027" s="21">
        <v>21067</v>
      </c>
      <c r="C1027" s="22" t="s">
        <v>418</v>
      </c>
      <c r="D1027" s="12">
        <v>98477</v>
      </c>
      <c r="E1027" s="12">
        <v>57719</v>
      </c>
      <c r="F1027" s="6">
        <v>2024</v>
      </c>
      <c r="G1027" s="18">
        <f>preds!$D1027+preds!$E1027</f>
        <v>156196</v>
      </c>
      <c r="H1027" s="12">
        <f>ABS(preds!$D1027-preds!$E1027)</f>
        <v>40758</v>
      </c>
      <c r="I1027" s="24">
        <f>Table2[[#This Row],[margin]]/Table2[[#This Row],[dem_gop_total]]</f>
        <v>0.26094138134139161</v>
      </c>
      <c r="J1027" s="24">
        <f>Table2[[#This Row],[dem_votes]]/Table2[[#This Row],[dem_gop_total]]</f>
        <v>0.63047069067069583</v>
      </c>
      <c r="K1027" s="24">
        <f>Table2[[#This Row],[gop_votes]]/Table2[[#This Row],[dem_gop_total]]</f>
        <v>0.36952930932930422</v>
      </c>
      <c r="L1027" s="3">
        <v>-84.496639000000002</v>
      </c>
      <c r="M1027" s="3">
        <v>38.020522999999997</v>
      </c>
      <c r="N1027" s="3">
        <v>-85.197307533333372</v>
      </c>
      <c r="O1027" s="3">
        <v>37.624966491666598</v>
      </c>
      <c r="P1027" s="3">
        <f>VLOOKUP(Table2[[#This Row],[State]],State!A:G,7,FALSE)</f>
        <v>8</v>
      </c>
      <c r="Q1027" s="3" t="str">
        <f>VLOOKUP(Table2[[#This Row],[State]],State!A:F,6,FALSE)</f>
        <v>Republican</v>
      </c>
    </row>
    <row r="1028" spans="1:17" ht="17" thickTop="1" thickBot="1" x14ac:dyDescent="0.25">
      <c r="A1028" s="8" t="s">
        <v>334</v>
      </c>
      <c r="B1028" s="19">
        <v>21069</v>
      </c>
      <c r="C1028" s="20" t="s">
        <v>1100</v>
      </c>
      <c r="D1028" s="13">
        <v>1959</v>
      </c>
      <c r="E1028" s="13">
        <v>5548</v>
      </c>
      <c r="F1028" s="6">
        <v>2024</v>
      </c>
      <c r="G1028" s="18">
        <f>preds!$D1028+preds!$E1028</f>
        <v>7507</v>
      </c>
      <c r="H1028" s="12">
        <f>ABS(preds!$D1028-preds!$E1028)</f>
        <v>3589</v>
      </c>
      <c r="I1028" s="24">
        <f>Table2[[#This Row],[margin]]/Table2[[#This Row],[dem_gop_total]]</f>
        <v>0.47808711868922338</v>
      </c>
      <c r="J1028" s="24">
        <f>Table2[[#This Row],[dem_votes]]/Table2[[#This Row],[dem_gop_total]]</f>
        <v>0.26095644065538831</v>
      </c>
      <c r="K1028" s="24">
        <f>Table2[[#This Row],[gop_votes]]/Table2[[#This Row],[dem_gop_total]]</f>
        <v>0.73904355934461174</v>
      </c>
      <c r="L1028" s="3">
        <v>-83.708286000000001</v>
      </c>
      <c r="M1028" s="3">
        <v>38.388567000000002</v>
      </c>
      <c r="N1028" s="3">
        <v>-85.197307533333372</v>
      </c>
      <c r="O1028" s="3">
        <v>37.624966491666598</v>
      </c>
      <c r="P1028" s="3">
        <f>VLOOKUP(Table2[[#This Row],[State]],State!A:G,7,FALSE)</f>
        <v>8</v>
      </c>
      <c r="Q1028" s="3" t="str">
        <f>VLOOKUP(Table2[[#This Row],[State]],State!A:F,6,FALSE)</f>
        <v>Republican</v>
      </c>
    </row>
    <row r="1029" spans="1:17" ht="17" thickTop="1" thickBot="1" x14ac:dyDescent="0.25">
      <c r="A1029" s="7" t="s">
        <v>334</v>
      </c>
      <c r="B1029" s="21">
        <v>21071</v>
      </c>
      <c r="C1029" s="22" t="s">
        <v>770</v>
      </c>
      <c r="D1029" s="12">
        <v>5350</v>
      </c>
      <c r="E1029" s="12">
        <v>11038</v>
      </c>
      <c r="F1029" s="6">
        <v>2024</v>
      </c>
      <c r="G1029" s="18">
        <f>preds!$D1029+preds!$E1029</f>
        <v>16388</v>
      </c>
      <c r="H1029" s="12">
        <f>ABS(preds!$D1029-preds!$E1029)</f>
        <v>5688</v>
      </c>
      <c r="I1029" s="24">
        <f>Table2[[#This Row],[margin]]/Table2[[#This Row],[dem_gop_total]]</f>
        <v>0.34708323163290211</v>
      </c>
      <c r="J1029" s="24">
        <f>Table2[[#This Row],[dem_votes]]/Table2[[#This Row],[dem_gop_total]]</f>
        <v>0.32645838418354894</v>
      </c>
      <c r="K1029" s="24">
        <f>Table2[[#This Row],[gop_votes]]/Table2[[#This Row],[dem_gop_total]]</f>
        <v>0.67354161581645111</v>
      </c>
      <c r="L1029" s="3">
        <v>-82.738525999999993</v>
      </c>
      <c r="M1029" s="3">
        <v>37.552298999999998</v>
      </c>
      <c r="N1029" s="3">
        <v>-85.197307533333372</v>
      </c>
      <c r="O1029" s="3">
        <v>37.624966491666598</v>
      </c>
      <c r="P1029" s="3">
        <f>VLOOKUP(Table2[[#This Row],[State]],State!A:G,7,FALSE)</f>
        <v>8</v>
      </c>
      <c r="Q1029" s="3" t="str">
        <f>VLOOKUP(Table2[[#This Row],[State]],State!A:F,6,FALSE)</f>
        <v>Republican</v>
      </c>
    </row>
    <row r="1030" spans="1:17" ht="17" thickTop="1" thickBot="1" x14ac:dyDescent="0.25">
      <c r="A1030" s="8" t="s">
        <v>334</v>
      </c>
      <c r="B1030" s="19">
        <v>21073</v>
      </c>
      <c r="C1030" s="20" t="s">
        <v>419</v>
      </c>
      <c r="D1030" s="13">
        <v>11372</v>
      </c>
      <c r="E1030" s="13">
        <v>11450</v>
      </c>
      <c r="F1030" s="6">
        <v>2024</v>
      </c>
      <c r="G1030" s="18">
        <f>preds!$D1030+preds!$E1030</f>
        <v>22822</v>
      </c>
      <c r="H1030" s="12">
        <f>ABS(preds!$D1030-preds!$E1030)</f>
        <v>78</v>
      </c>
      <c r="I1030" s="24">
        <f>Table2[[#This Row],[margin]]/Table2[[#This Row],[dem_gop_total]]</f>
        <v>3.4177547980019278E-3</v>
      </c>
      <c r="J1030" s="24">
        <f>Table2[[#This Row],[dem_votes]]/Table2[[#This Row],[dem_gop_total]]</f>
        <v>0.49829112260099906</v>
      </c>
      <c r="K1030" s="24">
        <f>Table2[[#This Row],[gop_votes]]/Table2[[#This Row],[dem_gop_total]]</f>
        <v>0.50170887739900094</v>
      </c>
      <c r="L1030" s="3">
        <v>-84.867592000000002</v>
      </c>
      <c r="M1030" s="3">
        <v>38.196044999999998</v>
      </c>
      <c r="N1030" s="3">
        <v>-85.197307533333372</v>
      </c>
      <c r="O1030" s="3">
        <v>37.624966491666598</v>
      </c>
      <c r="P1030" s="3">
        <f>VLOOKUP(Table2[[#This Row],[State]],State!A:G,7,FALSE)</f>
        <v>8</v>
      </c>
      <c r="Q1030" s="3" t="str">
        <f>VLOOKUP(Table2[[#This Row],[State]],State!A:F,6,FALSE)</f>
        <v>Republican</v>
      </c>
    </row>
    <row r="1031" spans="1:17" ht="17" thickTop="1" thickBot="1" x14ac:dyDescent="0.25">
      <c r="A1031" s="7" t="s">
        <v>334</v>
      </c>
      <c r="B1031" s="21">
        <v>21075</v>
      </c>
      <c r="C1031" s="22" t="s">
        <v>520</v>
      </c>
      <c r="D1031" s="12">
        <v>1172</v>
      </c>
      <c r="E1031" s="12">
        <v>1432</v>
      </c>
      <c r="F1031" s="6">
        <v>2024</v>
      </c>
      <c r="G1031" s="18">
        <f>preds!$D1031+preds!$E1031</f>
        <v>2604</v>
      </c>
      <c r="H1031" s="12">
        <f>ABS(preds!$D1031-preds!$E1031)</f>
        <v>260</v>
      </c>
      <c r="I1031" s="24">
        <f>Table2[[#This Row],[margin]]/Table2[[#This Row],[dem_gop_total]]</f>
        <v>9.9846390168970817E-2</v>
      </c>
      <c r="J1031" s="24">
        <f>Table2[[#This Row],[dem_votes]]/Table2[[#This Row],[dem_gop_total]]</f>
        <v>0.45007680491551461</v>
      </c>
      <c r="K1031" s="24">
        <f>Table2[[#This Row],[gop_votes]]/Table2[[#This Row],[dem_gop_total]]</f>
        <v>0.54992319508448539</v>
      </c>
      <c r="L1031" s="3">
        <v>-89.035016999999996</v>
      </c>
      <c r="M1031" s="3">
        <v>36.538176</v>
      </c>
      <c r="N1031" s="3">
        <v>-85.197307533333372</v>
      </c>
      <c r="O1031" s="3">
        <v>37.624966491666598</v>
      </c>
      <c r="P1031" s="3">
        <f>VLOOKUP(Table2[[#This Row],[State]],State!A:G,7,FALSE)</f>
        <v>8</v>
      </c>
      <c r="Q1031" s="3" t="str">
        <f>VLOOKUP(Table2[[#This Row],[State]],State!A:F,6,FALSE)</f>
        <v>Republican</v>
      </c>
    </row>
    <row r="1032" spans="1:17" ht="17" thickTop="1" thickBot="1" x14ac:dyDescent="0.25">
      <c r="A1032" s="8" t="s">
        <v>334</v>
      </c>
      <c r="B1032" s="19">
        <v>21077</v>
      </c>
      <c r="C1032" s="20" t="s">
        <v>889</v>
      </c>
      <c r="D1032" s="13">
        <v>1086</v>
      </c>
      <c r="E1032" s="13">
        <v>2828</v>
      </c>
      <c r="F1032" s="6">
        <v>2024</v>
      </c>
      <c r="G1032" s="18">
        <f>preds!$D1032+preds!$E1032</f>
        <v>3914</v>
      </c>
      <c r="H1032" s="12">
        <f>ABS(preds!$D1032-preds!$E1032)</f>
        <v>1742</v>
      </c>
      <c r="I1032" s="24">
        <f>Table2[[#This Row],[margin]]/Table2[[#This Row],[dem_gop_total]]</f>
        <v>0.4450689831374553</v>
      </c>
      <c r="J1032" s="24">
        <f>Table2[[#This Row],[dem_votes]]/Table2[[#This Row],[dem_gop_total]]</f>
        <v>0.27746550843127238</v>
      </c>
      <c r="K1032" s="24">
        <f>Table2[[#This Row],[gop_votes]]/Table2[[#This Row],[dem_gop_total]]</f>
        <v>0.72253449156872762</v>
      </c>
      <c r="L1032" s="3">
        <v>-84.842979</v>
      </c>
      <c r="M1032" s="3">
        <v>38.764400999999999</v>
      </c>
      <c r="N1032" s="3">
        <v>-85.197307533333372</v>
      </c>
      <c r="O1032" s="3">
        <v>37.624966491666598</v>
      </c>
      <c r="P1032" s="3">
        <f>VLOOKUP(Table2[[#This Row],[State]],State!A:G,7,FALSE)</f>
        <v>8</v>
      </c>
      <c r="Q1032" s="3" t="str">
        <f>VLOOKUP(Table2[[#This Row],[State]],State!A:F,6,FALSE)</f>
        <v>Republican</v>
      </c>
    </row>
    <row r="1033" spans="1:17" ht="17" thickTop="1" thickBot="1" x14ac:dyDescent="0.25">
      <c r="A1033" s="7" t="s">
        <v>334</v>
      </c>
      <c r="B1033" s="21">
        <v>21079</v>
      </c>
      <c r="C1033" s="22" t="s">
        <v>1101</v>
      </c>
      <c r="D1033" s="12">
        <v>1601</v>
      </c>
      <c r="E1033" s="12">
        <v>6652</v>
      </c>
      <c r="F1033" s="6">
        <v>2024</v>
      </c>
      <c r="G1033" s="18">
        <f>preds!$D1033+preds!$E1033</f>
        <v>8253</v>
      </c>
      <c r="H1033" s="12">
        <f>ABS(preds!$D1033-preds!$E1033)</f>
        <v>5051</v>
      </c>
      <c r="I1033" s="24">
        <f>Table2[[#This Row],[margin]]/Table2[[#This Row],[dem_gop_total]]</f>
        <v>0.61201987156185633</v>
      </c>
      <c r="J1033" s="24">
        <f>Table2[[#This Row],[dem_votes]]/Table2[[#This Row],[dem_gop_total]]</f>
        <v>0.19399006421907186</v>
      </c>
      <c r="K1033" s="24">
        <f>Table2[[#This Row],[gop_votes]]/Table2[[#This Row],[dem_gop_total]]</f>
        <v>0.80600993578092817</v>
      </c>
      <c r="L1033" s="3">
        <v>-84.575556999999904</v>
      </c>
      <c r="M1033" s="3">
        <v>37.649332999999999</v>
      </c>
      <c r="N1033" s="3">
        <v>-85.197307533333372</v>
      </c>
      <c r="O1033" s="3">
        <v>37.624966491666598</v>
      </c>
      <c r="P1033" s="3">
        <f>VLOOKUP(Table2[[#This Row],[State]],State!A:G,7,FALSE)</f>
        <v>8</v>
      </c>
      <c r="Q1033" s="3" t="str">
        <f>VLOOKUP(Table2[[#This Row],[State]],State!A:F,6,FALSE)</f>
        <v>Republican</v>
      </c>
    </row>
    <row r="1034" spans="1:17" ht="17" thickTop="1" thickBot="1" x14ac:dyDescent="0.25">
      <c r="A1034" s="8" t="s">
        <v>334</v>
      </c>
      <c r="B1034" s="19">
        <v>21081</v>
      </c>
      <c r="C1034" s="20" t="s">
        <v>522</v>
      </c>
      <c r="D1034" s="13">
        <v>2452</v>
      </c>
      <c r="E1034" s="13">
        <v>8877</v>
      </c>
      <c r="F1034" s="6">
        <v>2024</v>
      </c>
      <c r="G1034" s="18">
        <f>preds!$D1034+preds!$E1034</f>
        <v>11329</v>
      </c>
      <c r="H1034" s="12">
        <f>ABS(preds!$D1034-preds!$E1034)</f>
        <v>6425</v>
      </c>
      <c r="I1034" s="24">
        <f>Table2[[#This Row],[margin]]/Table2[[#This Row],[dem_gop_total]]</f>
        <v>0.56712860799717535</v>
      </c>
      <c r="J1034" s="24">
        <f>Table2[[#This Row],[dem_votes]]/Table2[[#This Row],[dem_gop_total]]</f>
        <v>0.2164356960014123</v>
      </c>
      <c r="K1034" s="24">
        <f>Table2[[#This Row],[gop_votes]]/Table2[[#This Row],[dem_gop_total]]</f>
        <v>0.78356430399858767</v>
      </c>
      <c r="L1034" s="3">
        <v>-84.602069</v>
      </c>
      <c r="M1034" s="3">
        <v>38.688103999999903</v>
      </c>
      <c r="N1034" s="3">
        <v>-85.197307533333372</v>
      </c>
      <c r="O1034" s="3">
        <v>37.624966491666598</v>
      </c>
      <c r="P1034" s="3">
        <f>VLOOKUP(Table2[[#This Row],[State]],State!A:G,7,FALSE)</f>
        <v>8</v>
      </c>
      <c r="Q1034" s="3" t="str">
        <f>VLOOKUP(Table2[[#This Row],[State]],State!A:F,6,FALSE)</f>
        <v>Republican</v>
      </c>
    </row>
    <row r="1035" spans="1:17" ht="17" thickTop="1" thickBot="1" x14ac:dyDescent="0.25">
      <c r="A1035" s="7" t="s">
        <v>334</v>
      </c>
      <c r="B1035" s="21">
        <v>21083</v>
      </c>
      <c r="C1035" s="22" t="s">
        <v>1102</v>
      </c>
      <c r="D1035" s="12">
        <v>5567</v>
      </c>
      <c r="E1035" s="12">
        <v>12422</v>
      </c>
      <c r="F1035" s="6">
        <v>2024</v>
      </c>
      <c r="G1035" s="18">
        <f>preds!$D1035+preds!$E1035</f>
        <v>17989</v>
      </c>
      <c r="H1035" s="12">
        <f>ABS(preds!$D1035-preds!$E1035)</f>
        <v>6855</v>
      </c>
      <c r="I1035" s="24">
        <f>Table2[[#This Row],[margin]]/Table2[[#This Row],[dem_gop_total]]</f>
        <v>0.38106620712657735</v>
      </c>
      <c r="J1035" s="24">
        <f>Table2[[#This Row],[dem_votes]]/Table2[[#This Row],[dem_gop_total]]</f>
        <v>0.30946689643671133</v>
      </c>
      <c r="K1035" s="24">
        <f>Table2[[#This Row],[gop_votes]]/Table2[[#This Row],[dem_gop_total]]</f>
        <v>0.69053310356328867</v>
      </c>
      <c r="L1035" s="3">
        <v>-88.650362000000001</v>
      </c>
      <c r="M1035" s="3">
        <v>36.741213000000002</v>
      </c>
      <c r="N1035" s="3">
        <v>-85.197307533333372</v>
      </c>
      <c r="O1035" s="3">
        <v>37.624966491666598</v>
      </c>
      <c r="P1035" s="3">
        <f>VLOOKUP(Table2[[#This Row],[State]],State!A:G,7,FALSE)</f>
        <v>8</v>
      </c>
      <c r="Q1035" s="3" t="str">
        <f>VLOOKUP(Table2[[#This Row],[State]],State!A:F,6,FALSE)</f>
        <v>Republican</v>
      </c>
    </row>
    <row r="1036" spans="1:17" ht="17" thickTop="1" thickBot="1" x14ac:dyDescent="0.25">
      <c r="A1036" s="8" t="s">
        <v>334</v>
      </c>
      <c r="B1036" s="19">
        <v>21085</v>
      </c>
      <c r="C1036" s="20" t="s">
        <v>1103</v>
      </c>
      <c r="D1036" s="13">
        <v>2773</v>
      </c>
      <c r="E1036" s="13">
        <v>8765</v>
      </c>
      <c r="F1036" s="6">
        <v>2024</v>
      </c>
      <c r="G1036" s="18">
        <f>preds!$D1036+preds!$E1036</f>
        <v>11538</v>
      </c>
      <c r="H1036" s="12">
        <f>ABS(preds!$D1036-preds!$E1036)</f>
        <v>5992</v>
      </c>
      <c r="I1036" s="24">
        <f>Table2[[#This Row],[margin]]/Table2[[#This Row],[dem_gop_total]]</f>
        <v>0.51932743976425721</v>
      </c>
      <c r="J1036" s="24">
        <f>Table2[[#This Row],[dem_votes]]/Table2[[#This Row],[dem_gop_total]]</f>
        <v>0.24033628011787139</v>
      </c>
      <c r="K1036" s="24">
        <f>Table2[[#This Row],[gop_votes]]/Table2[[#This Row],[dem_gop_total]]</f>
        <v>0.75966371988212866</v>
      </c>
      <c r="L1036" s="3">
        <v>-86.306723000000005</v>
      </c>
      <c r="M1036" s="3">
        <v>37.469090000000001</v>
      </c>
      <c r="N1036" s="3">
        <v>-85.197307533333372</v>
      </c>
      <c r="O1036" s="3">
        <v>37.624966491666598</v>
      </c>
      <c r="P1036" s="3">
        <f>VLOOKUP(Table2[[#This Row],[State]],State!A:G,7,FALSE)</f>
        <v>8</v>
      </c>
      <c r="Q1036" s="3" t="str">
        <f>VLOOKUP(Table2[[#This Row],[State]],State!A:F,6,FALSE)</f>
        <v>Republican</v>
      </c>
    </row>
    <row r="1037" spans="1:17" ht="17" thickTop="1" thickBot="1" x14ac:dyDescent="0.25">
      <c r="A1037" s="7" t="s">
        <v>334</v>
      </c>
      <c r="B1037" s="21">
        <v>21087</v>
      </c>
      <c r="C1037" s="22" t="s">
        <v>1104</v>
      </c>
      <c r="D1037" s="12">
        <v>1349</v>
      </c>
      <c r="E1037" s="12">
        <v>4180</v>
      </c>
      <c r="F1037" s="6">
        <v>2024</v>
      </c>
      <c r="G1037" s="18">
        <f>preds!$D1037+preds!$E1037</f>
        <v>5529</v>
      </c>
      <c r="H1037" s="12">
        <f>ABS(preds!$D1037-preds!$E1037)</f>
        <v>2831</v>
      </c>
      <c r="I1037" s="24">
        <f>Table2[[#This Row],[margin]]/Table2[[#This Row],[dem_gop_total]]</f>
        <v>0.51202749140893467</v>
      </c>
      <c r="J1037" s="24">
        <f>Table2[[#This Row],[dem_votes]]/Table2[[#This Row],[dem_gop_total]]</f>
        <v>0.24398625429553264</v>
      </c>
      <c r="K1037" s="24">
        <f>Table2[[#This Row],[gop_votes]]/Table2[[#This Row],[dem_gop_total]]</f>
        <v>0.75601374570446733</v>
      </c>
      <c r="L1037" s="3">
        <v>-85.538944000000001</v>
      </c>
      <c r="M1037" s="3">
        <v>37.265597</v>
      </c>
      <c r="N1037" s="3">
        <v>-85.197307533333372</v>
      </c>
      <c r="O1037" s="3">
        <v>37.624966491666598</v>
      </c>
      <c r="P1037" s="3">
        <f>VLOOKUP(Table2[[#This Row],[State]],State!A:G,7,FALSE)</f>
        <v>8</v>
      </c>
      <c r="Q1037" s="3" t="str">
        <f>VLOOKUP(Table2[[#This Row],[State]],State!A:F,6,FALSE)</f>
        <v>Republican</v>
      </c>
    </row>
    <row r="1038" spans="1:17" ht="17" thickTop="1" thickBot="1" x14ac:dyDescent="0.25">
      <c r="A1038" s="8" t="s">
        <v>334</v>
      </c>
      <c r="B1038" s="19">
        <v>21089</v>
      </c>
      <c r="C1038" s="20" t="s">
        <v>1105</v>
      </c>
      <c r="D1038" s="13">
        <v>6660</v>
      </c>
      <c r="E1038" s="13">
        <v>11965</v>
      </c>
      <c r="F1038" s="6">
        <v>2024</v>
      </c>
      <c r="G1038" s="18">
        <f>preds!$D1038+preds!$E1038</f>
        <v>18625</v>
      </c>
      <c r="H1038" s="12">
        <f>ABS(preds!$D1038-preds!$E1038)</f>
        <v>5305</v>
      </c>
      <c r="I1038" s="24">
        <f>Table2[[#This Row],[margin]]/Table2[[#This Row],[dem_gop_total]]</f>
        <v>0.28483221476510068</v>
      </c>
      <c r="J1038" s="24">
        <f>Table2[[#This Row],[dem_votes]]/Table2[[#This Row],[dem_gop_total]]</f>
        <v>0.35758389261744966</v>
      </c>
      <c r="K1038" s="24">
        <f>Table2[[#This Row],[gop_votes]]/Table2[[#This Row],[dem_gop_total]]</f>
        <v>0.64241610738255028</v>
      </c>
      <c r="L1038" s="3">
        <v>-82.812206000000003</v>
      </c>
      <c r="M1038" s="3">
        <v>38.555430999999999</v>
      </c>
      <c r="N1038" s="3">
        <v>-85.197307533333372</v>
      </c>
      <c r="O1038" s="3">
        <v>37.624966491666598</v>
      </c>
      <c r="P1038" s="3">
        <f>VLOOKUP(Table2[[#This Row],[State]],State!A:G,7,FALSE)</f>
        <v>8</v>
      </c>
      <c r="Q1038" s="3" t="str">
        <f>VLOOKUP(Table2[[#This Row],[State]],State!A:F,6,FALSE)</f>
        <v>Republican</v>
      </c>
    </row>
    <row r="1039" spans="1:17" ht="17" thickTop="1" thickBot="1" x14ac:dyDescent="0.25">
      <c r="A1039" s="7" t="s">
        <v>334</v>
      </c>
      <c r="B1039" s="21">
        <v>21091</v>
      </c>
      <c r="C1039" s="22" t="s">
        <v>780</v>
      </c>
      <c r="D1039" s="12">
        <v>1422</v>
      </c>
      <c r="E1039" s="12">
        <v>3052</v>
      </c>
      <c r="F1039" s="6">
        <v>2024</v>
      </c>
      <c r="G1039" s="18">
        <f>preds!$D1039+preds!$E1039</f>
        <v>4474</v>
      </c>
      <c r="H1039" s="12">
        <f>ABS(preds!$D1039-preds!$E1039)</f>
        <v>1630</v>
      </c>
      <c r="I1039" s="24">
        <f>Table2[[#This Row],[margin]]/Table2[[#This Row],[dem_gop_total]]</f>
        <v>0.36432722396066158</v>
      </c>
      <c r="J1039" s="24">
        <f>Table2[[#This Row],[dem_votes]]/Table2[[#This Row],[dem_gop_total]]</f>
        <v>0.31783638801966918</v>
      </c>
      <c r="K1039" s="24">
        <f>Table2[[#This Row],[gop_votes]]/Table2[[#This Row],[dem_gop_total]]</f>
        <v>0.68216361198033082</v>
      </c>
      <c r="L1039" s="3">
        <v>-86.804761999999997</v>
      </c>
      <c r="M1039" s="3">
        <v>37.868017000000002</v>
      </c>
      <c r="N1039" s="3">
        <v>-85.197307533333372</v>
      </c>
      <c r="O1039" s="3">
        <v>37.624966491666598</v>
      </c>
      <c r="P1039" s="3">
        <f>VLOOKUP(Table2[[#This Row],[State]],State!A:G,7,FALSE)</f>
        <v>8</v>
      </c>
      <c r="Q1039" s="3" t="str">
        <f>VLOOKUP(Table2[[#This Row],[State]],State!A:F,6,FALSE)</f>
        <v>Republican</v>
      </c>
    </row>
    <row r="1040" spans="1:17" ht="17" thickTop="1" thickBot="1" x14ac:dyDescent="0.25">
      <c r="A1040" s="8" t="s">
        <v>334</v>
      </c>
      <c r="B1040" s="19">
        <v>21093</v>
      </c>
      <c r="C1040" s="20" t="s">
        <v>891</v>
      </c>
      <c r="D1040" s="13">
        <v>16686</v>
      </c>
      <c r="E1040" s="13">
        <v>28590</v>
      </c>
      <c r="F1040" s="6">
        <v>2024</v>
      </c>
      <c r="G1040" s="18">
        <f>preds!$D1040+preds!$E1040</f>
        <v>45276</v>
      </c>
      <c r="H1040" s="12">
        <f>ABS(preds!$D1040-preds!$E1040)</f>
        <v>11904</v>
      </c>
      <c r="I1040" s="24">
        <f>Table2[[#This Row],[margin]]/Table2[[#This Row],[dem_gop_total]]</f>
        <v>0.26292075271667109</v>
      </c>
      <c r="J1040" s="24">
        <f>Table2[[#This Row],[dem_votes]]/Table2[[#This Row],[dem_gop_total]]</f>
        <v>0.36853962364166448</v>
      </c>
      <c r="K1040" s="24">
        <f>Table2[[#This Row],[gop_votes]]/Table2[[#This Row],[dem_gop_total]]</f>
        <v>0.63146037635833552</v>
      </c>
      <c r="L1040" s="3">
        <v>-85.917039000000003</v>
      </c>
      <c r="M1040" s="3">
        <v>37.746046999999997</v>
      </c>
      <c r="N1040" s="3">
        <v>-85.197307533333372</v>
      </c>
      <c r="O1040" s="3">
        <v>37.624966491666598</v>
      </c>
      <c r="P1040" s="3">
        <f>VLOOKUP(Table2[[#This Row],[State]],State!A:G,7,FALSE)</f>
        <v>8</v>
      </c>
      <c r="Q1040" s="3" t="str">
        <f>VLOOKUP(Table2[[#This Row],[State]],State!A:F,6,FALSE)</f>
        <v>Republican</v>
      </c>
    </row>
    <row r="1041" spans="1:17" ht="17" thickTop="1" thickBot="1" x14ac:dyDescent="0.25">
      <c r="A1041" s="7" t="s">
        <v>334</v>
      </c>
      <c r="B1041" s="21">
        <v>21095</v>
      </c>
      <c r="C1041" s="22" t="s">
        <v>1106</v>
      </c>
      <c r="D1041" s="12">
        <v>2559</v>
      </c>
      <c r="E1041" s="12">
        <v>8645</v>
      </c>
      <c r="F1041" s="6">
        <v>2024</v>
      </c>
      <c r="G1041" s="18">
        <f>preds!$D1041+preds!$E1041</f>
        <v>11204</v>
      </c>
      <c r="H1041" s="12">
        <f>ABS(preds!$D1041-preds!$E1041)</f>
        <v>6086</v>
      </c>
      <c r="I1041" s="24">
        <f>Table2[[#This Row],[margin]]/Table2[[#This Row],[dem_gop_total]]</f>
        <v>0.54319885755087471</v>
      </c>
      <c r="J1041" s="24">
        <f>Table2[[#This Row],[dem_votes]]/Table2[[#This Row],[dem_gop_total]]</f>
        <v>0.22840057122456264</v>
      </c>
      <c r="K1041" s="24">
        <f>Table2[[#This Row],[gop_votes]]/Table2[[#This Row],[dem_gop_total]]</f>
        <v>0.7715994287754373</v>
      </c>
      <c r="L1041" s="3">
        <v>-83.232825000000005</v>
      </c>
      <c r="M1041" s="3">
        <v>36.865625000000001</v>
      </c>
      <c r="N1041" s="3">
        <v>-85.197307533333372</v>
      </c>
      <c r="O1041" s="3">
        <v>37.624966491666598</v>
      </c>
      <c r="P1041" s="3">
        <f>VLOOKUP(Table2[[#This Row],[State]],State!A:G,7,FALSE)</f>
        <v>8</v>
      </c>
      <c r="Q1041" s="3" t="str">
        <f>VLOOKUP(Table2[[#This Row],[State]],State!A:F,6,FALSE)</f>
        <v>Republican</v>
      </c>
    </row>
    <row r="1042" spans="1:17" ht="17" thickTop="1" thickBot="1" x14ac:dyDescent="0.25">
      <c r="A1042" s="8" t="s">
        <v>334</v>
      </c>
      <c r="B1042" s="19">
        <v>21097</v>
      </c>
      <c r="C1042" s="20" t="s">
        <v>938</v>
      </c>
      <c r="D1042" s="13">
        <v>2932</v>
      </c>
      <c r="E1042" s="13">
        <v>6294</v>
      </c>
      <c r="F1042" s="6">
        <v>2024</v>
      </c>
      <c r="G1042" s="18">
        <f>preds!$D1042+preds!$E1042</f>
        <v>9226</v>
      </c>
      <c r="H1042" s="12">
        <f>ABS(preds!$D1042-preds!$E1042)</f>
        <v>3362</v>
      </c>
      <c r="I1042" s="24">
        <f>Table2[[#This Row],[margin]]/Table2[[#This Row],[dem_gop_total]]</f>
        <v>0.36440494255365274</v>
      </c>
      <c r="J1042" s="24">
        <f>Table2[[#This Row],[dem_votes]]/Table2[[#This Row],[dem_gop_total]]</f>
        <v>0.31779752872317363</v>
      </c>
      <c r="K1042" s="24">
        <f>Table2[[#This Row],[gop_votes]]/Table2[[#This Row],[dem_gop_total]]</f>
        <v>0.68220247127682632</v>
      </c>
      <c r="L1042" s="3">
        <v>-84.314823000000004</v>
      </c>
      <c r="M1042" s="3">
        <v>38.415965999999997</v>
      </c>
      <c r="N1042" s="3">
        <v>-85.197307533333372</v>
      </c>
      <c r="O1042" s="3">
        <v>37.624966491666598</v>
      </c>
      <c r="P1042" s="3">
        <f>VLOOKUP(Table2[[#This Row],[State]],State!A:G,7,FALSE)</f>
        <v>8</v>
      </c>
      <c r="Q1042" s="3" t="str">
        <f>VLOOKUP(Table2[[#This Row],[State]],State!A:F,6,FALSE)</f>
        <v>Republican</v>
      </c>
    </row>
    <row r="1043" spans="1:17" ht="17" thickTop="1" thickBot="1" x14ac:dyDescent="0.25">
      <c r="A1043" s="7" t="s">
        <v>334</v>
      </c>
      <c r="B1043" s="21">
        <v>21099</v>
      </c>
      <c r="C1043" s="22" t="s">
        <v>783</v>
      </c>
      <c r="D1043" s="12">
        <v>2625</v>
      </c>
      <c r="E1043" s="12">
        <v>5617</v>
      </c>
      <c r="F1043" s="6">
        <v>2024</v>
      </c>
      <c r="G1043" s="18">
        <f>preds!$D1043+preds!$E1043</f>
        <v>8242</v>
      </c>
      <c r="H1043" s="12">
        <f>ABS(preds!$D1043-preds!$E1043)</f>
        <v>2992</v>
      </c>
      <c r="I1043" s="24">
        <f>Table2[[#This Row],[margin]]/Table2[[#This Row],[dem_gop_total]]</f>
        <v>0.36301868478524629</v>
      </c>
      <c r="J1043" s="24">
        <f>Table2[[#This Row],[dem_votes]]/Table2[[#This Row],[dem_gop_total]]</f>
        <v>0.31849065760737683</v>
      </c>
      <c r="K1043" s="24">
        <f>Table2[[#This Row],[gop_votes]]/Table2[[#This Row],[dem_gop_total]]</f>
        <v>0.68150934239262317</v>
      </c>
      <c r="L1043" s="3">
        <v>-85.885789000000003</v>
      </c>
      <c r="M1043" s="3">
        <v>37.278157</v>
      </c>
      <c r="N1043" s="3">
        <v>-85.197307533333372</v>
      </c>
      <c r="O1043" s="3">
        <v>37.624966491666598</v>
      </c>
      <c r="P1043" s="3">
        <f>VLOOKUP(Table2[[#This Row],[State]],State!A:G,7,FALSE)</f>
        <v>8</v>
      </c>
      <c r="Q1043" s="3" t="str">
        <f>VLOOKUP(Table2[[#This Row],[State]],State!A:F,6,FALSE)</f>
        <v>Republican</v>
      </c>
    </row>
    <row r="1044" spans="1:17" ht="17" thickTop="1" thickBot="1" x14ac:dyDescent="0.25">
      <c r="A1044" s="8" t="s">
        <v>334</v>
      </c>
      <c r="B1044" s="19">
        <v>21101</v>
      </c>
      <c r="C1044" s="20" t="s">
        <v>892</v>
      </c>
      <c r="D1044" s="13">
        <v>7100</v>
      </c>
      <c r="E1044" s="13">
        <v>11527</v>
      </c>
      <c r="F1044" s="6">
        <v>2024</v>
      </c>
      <c r="G1044" s="18">
        <f>preds!$D1044+preds!$E1044</f>
        <v>18627</v>
      </c>
      <c r="H1044" s="12">
        <f>ABS(preds!$D1044-preds!$E1044)</f>
        <v>4427</v>
      </c>
      <c r="I1044" s="24">
        <f>Table2[[#This Row],[margin]]/Table2[[#This Row],[dem_gop_total]]</f>
        <v>0.23766575401299189</v>
      </c>
      <c r="J1044" s="24">
        <f>Table2[[#This Row],[dem_votes]]/Table2[[#This Row],[dem_gop_total]]</f>
        <v>0.38116712299350403</v>
      </c>
      <c r="K1044" s="24">
        <f>Table2[[#This Row],[gop_votes]]/Table2[[#This Row],[dem_gop_total]]</f>
        <v>0.61883287700649592</v>
      </c>
      <c r="L1044" s="3">
        <v>-87.564404999999994</v>
      </c>
      <c r="M1044" s="3">
        <v>37.818482000000003</v>
      </c>
      <c r="N1044" s="3">
        <v>-85.197307533333372</v>
      </c>
      <c r="O1044" s="3">
        <v>37.624966491666598</v>
      </c>
      <c r="P1044" s="3">
        <f>VLOOKUP(Table2[[#This Row],[State]],State!A:G,7,FALSE)</f>
        <v>8</v>
      </c>
      <c r="Q1044" s="3" t="str">
        <f>VLOOKUP(Table2[[#This Row],[State]],State!A:F,6,FALSE)</f>
        <v>Republican</v>
      </c>
    </row>
    <row r="1045" spans="1:17" ht="17" thickTop="1" thickBot="1" x14ac:dyDescent="0.25">
      <c r="A1045" s="7" t="s">
        <v>334</v>
      </c>
      <c r="B1045" s="21">
        <v>21103</v>
      </c>
      <c r="C1045" s="22" t="s">
        <v>423</v>
      </c>
      <c r="D1045" s="12">
        <v>2587</v>
      </c>
      <c r="E1045" s="12">
        <v>5609</v>
      </c>
      <c r="F1045" s="6">
        <v>2024</v>
      </c>
      <c r="G1045" s="18">
        <f>preds!$D1045+preds!$E1045</f>
        <v>8196</v>
      </c>
      <c r="H1045" s="12">
        <f>ABS(preds!$D1045-preds!$E1045)</f>
        <v>3022</v>
      </c>
      <c r="I1045" s="24">
        <f>Table2[[#This Row],[margin]]/Table2[[#This Row],[dem_gop_total]]</f>
        <v>0.36871644704734019</v>
      </c>
      <c r="J1045" s="24">
        <f>Table2[[#This Row],[dem_votes]]/Table2[[#This Row],[dem_gop_total]]</f>
        <v>0.3156417764763299</v>
      </c>
      <c r="K1045" s="24">
        <f>Table2[[#This Row],[gop_votes]]/Table2[[#This Row],[dem_gop_total]]</f>
        <v>0.68435822352367004</v>
      </c>
      <c r="L1045" s="3">
        <v>-85.179494999999903</v>
      </c>
      <c r="M1045" s="3">
        <v>38.431903999999903</v>
      </c>
      <c r="N1045" s="3">
        <v>-85.197307533333372</v>
      </c>
      <c r="O1045" s="3">
        <v>37.624966491666598</v>
      </c>
      <c r="P1045" s="3">
        <f>VLOOKUP(Table2[[#This Row],[State]],State!A:G,7,FALSE)</f>
        <v>8</v>
      </c>
      <c r="Q1045" s="3" t="str">
        <f>VLOOKUP(Table2[[#This Row],[State]],State!A:F,6,FALSE)</f>
        <v>Republican</v>
      </c>
    </row>
    <row r="1046" spans="1:17" ht="17" thickTop="1" thickBot="1" x14ac:dyDescent="0.25">
      <c r="A1046" s="8" t="s">
        <v>334</v>
      </c>
      <c r="B1046" s="19">
        <v>21105</v>
      </c>
      <c r="C1046" s="20" t="s">
        <v>1107</v>
      </c>
      <c r="D1046" s="13">
        <v>855</v>
      </c>
      <c r="E1046" s="13">
        <v>1445</v>
      </c>
      <c r="F1046" s="6">
        <v>2024</v>
      </c>
      <c r="G1046" s="18">
        <f>preds!$D1046+preds!$E1046</f>
        <v>2300</v>
      </c>
      <c r="H1046" s="12">
        <f>ABS(preds!$D1046-preds!$E1046)</f>
        <v>590</v>
      </c>
      <c r="I1046" s="24">
        <f>Table2[[#This Row],[margin]]/Table2[[#This Row],[dem_gop_total]]</f>
        <v>0.2565217391304348</v>
      </c>
      <c r="J1046" s="24">
        <f>Table2[[#This Row],[dem_votes]]/Table2[[#This Row],[dem_gop_total]]</f>
        <v>0.37173913043478263</v>
      </c>
      <c r="K1046" s="24">
        <f>Table2[[#This Row],[gop_votes]]/Table2[[#This Row],[dem_gop_total]]</f>
        <v>0.62826086956521743</v>
      </c>
      <c r="L1046" s="3">
        <v>-88.959952999999999</v>
      </c>
      <c r="M1046" s="3">
        <v>36.666725</v>
      </c>
      <c r="N1046" s="3">
        <v>-85.197307533333372</v>
      </c>
      <c r="O1046" s="3">
        <v>37.624966491666598</v>
      </c>
      <c r="P1046" s="3">
        <f>VLOOKUP(Table2[[#This Row],[State]],State!A:G,7,FALSE)</f>
        <v>8</v>
      </c>
      <c r="Q1046" s="3" t="str">
        <f>VLOOKUP(Table2[[#This Row],[State]],State!A:F,6,FALSE)</f>
        <v>Republican</v>
      </c>
    </row>
    <row r="1047" spans="1:17" ht="17" thickTop="1" thickBot="1" x14ac:dyDescent="0.25">
      <c r="A1047" s="7" t="s">
        <v>334</v>
      </c>
      <c r="B1047" s="21">
        <v>21107</v>
      </c>
      <c r="C1047" s="22" t="s">
        <v>1108</v>
      </c>
      <c r="D1047" s="12">
        <v>6047</v>
      </c>
      <c r="E1047" s="12">
        <v>14918</v>
      </c>
      <c r="F1047" s="6">
        <v>2024</v>
      </c>
      <c r="G1047" s="18">
        <f>preds!$D1047+preds!$E1047</f>
        <v>20965</v>
      </c>
      <c r="H1047" s="12">
        <f>ABS(preds!$D1047-preds!$E1047)</f>
        <v>8871</v>
      </c>
      <c r="I1047" s="24">
        <f>Table2[[#This Row],[margin]]/Table2[[#This Row],[dem_gop_total]]</f>
        <v>0.42313379441927024</v>
      </c>
      <c r="J1047" s="24">
        <f>Table2[[#This Row],[dem_votes]]/Table2[[#This Row],[dem_gop_total]]</f>
        <v>0.28843310279036488</v>
      </c>
      <c r="K1047" s="24">
        <f>Table2[[#This Row],[gop_votes]]/Table2[[#This Row],[dem_gop_total]]</f>
        <v>0.71156689720963506</v>
      </c>
      <c r="L1047" s="3">
        <v>-87.523154000000005</v>
      </c>
      <c r="M1047" s="3">
        <v>37.305865999999902</v>
      </c>
      <c r="N1047" s="3">
        <v>-85.197307533333372</v>
      </c>
      <c r="O1047" s="3">
        <v>37.624966491666598</v>
      </c>
      <c r="P1047" s="3">
        <f>VLOOKUP(Table2[[#This Row],[State]],State!A:G,7,FALSE)</f>
        <v>8</v>
      </c>
      <c r="Q1047" s="3" t="str">
        <f>VLOOKUP(Table2[[#This Row],[State]],State!A:F,6,FALSE)</f>
        <v>Republican</v>
      </c>
    </row>
    <row r="1048" spans="1:17" ht="17" thickTop="1" thickBot="1" x14ac:dyDescent="0.25">
      <c r="A1048" s="8" t="s">
        <v>334</v>
      </c>
      <c r="B1048" s="19">
        <v>21109</v>
      </c>
      <c r="C1048" s="20" t="s">
        <v>425</v>
      </c>
      <c r="D1048" s="13">
        <v>608</v>
      </c>
      <c r="E1048" s="13">
        <v>4155</v>
      </c>
      <c r="F1048" s="6">
        <v>2024</v>
      </c>
      <c r="G1048" s="18">
        <f>preds!$D1048+preds!$E1048</f>
        <v>4763</v>
      </c>
      <c r="H1048" s="12">
        <f>ABS(preds!$D1048-preds!$E1048)</f>
        <v>3547</v>
      </c>
      <c r="I1048" s="24">
        <f>Table2[[#This Row],[margin]]/Table2[[#This Row],[dem_gop_total]]</f>
        <v>0.74469871929456222</v>
      </c>
      <c r="J1048" s="24">
        <f>Table2[[#This Row],[dem_votes]]/Table2[[#This Row],[dem_gop_total]]</f>
        <v>0.12765064035271886</v>
      </c>
      <c r="K1048" s="24">
        <f>Table2[[#This Row],[gop_votes]]/Table2[[#This Row],[dem_gop_total]]</f>
        <v>0.87234935964728111</v>
      </c>
      <c r="L1048" s="3">
        <v>-83.993679999999998</v>
      </c>
      <c r="M1048" s="3">
        <v>37.402802000000001</v>
      </c>
      <c r="N1048" s="3">
        <v>-85.197307533333372</v>
      </c>
      <c r="O1048" s="3">
        <v>37.624966491666598</v>
      </c>
      <c r="P1048" s="3">
        <f>VLOOKUP(Table2[[#This Row],[State]],State!A:G,7,FALSE)</f>
        <v>8</v>
      </c>
      <c r="Q1048" s="3" t="str">
        <f>VLOOKUP(Table2[[#This Row],[State]],State!A:F,6,FALSE)</f>
        <v>Republican</v>
      </c>
    </row>
    <row r="1049" spans="1:17" ht="17" thickTop="1" thickBot="1" x14ac:dyDescent="0.25">
      <c r="A1049" s="7" t="s">
        <v>334</v>
      </c>
      <c r="B1049" s="21">
        <v>21111</v>
      </c>
      <c r="C1049" s="22" t="s">
        <v>426</v>
      </c>
      <c r="D1049" s="12">
        <v>213048</v>
      </c>
      <c r="E1049" s="12">
        <v>143450</v>
      </c>
      <c r="F1049" s="6">
        <v>2024</v>
      </c>
      <c r="G1049" s="18">
        <f>preds!$D1049+preds!$E1049</f>
        <v>356498</v>
      </c>
      <c r="H1049" s="12">
        <f>ABS(preds!$D1049-preds!$E1049)</f>
        <v>69598</v>
      </c>
      <c r="I1049" s="24">
        <f>Table2[[#This Row],[margin]]/Table2[[#This Row],[dem_gop_total]]</f>
        <v>0.19522690169369813</v>
      </c>
      <c r="J1049" s="24">
        <f>Table2[[#This Row],[dem_votes]]/Table2[[#This Row],[dem_gop_total]]</f>
        <v>0.59761345084684903</v>
      </c>
      <c r="K1049" s="24">
        <f>Table2[[#This Row],[gop_votes]]/Table2[[#This Row],[dem_gop_total]]</f>
        <v>0.40238654915315092</v>
      </c>
      <c r="L1049" s="3">
        <v>-85.691831999999906</v>
      </c>
      <c r="M1049" s="3">
        <v>38.201774999999998</v>
      </c>
      <c r="N1049" s="3">
        <v>-85.197307533333372</v>
      </c>
      <c r="O1049" s="3">
        <v>37.624966491666598</v>
      </c>
      <c r="P1049" s="3">
        <f>VLOOKUP(Table2[[#This Row],[State]],State!A:G,7,FALSE)</f>
        <v>8</v>
      </c>
      <c r="Q1049" s="3" t="str">
        <f>VLOOKUP(Table2[[#This Row],[State]],State!A:F,6,FALSE)</f>
        <v>Republican</v>
      </c>
    </row>
    <row r="1050" spans="1:17" ht="17" thickTop="1" thickBot="1" x14ac:dyDescent="0.25">
      <c r="A1050" s="8" t="s">
        <v>334</v>
      </c>
      <c r="B1050" s="19">
        <v>21113</v>
      </c>
      <c r="C1050" s="20" t="s">
        <v>1109</v>
      </c>
      <c r="D1050" s="13">
        <v>9545</v>
      </c>
      <c r="E1050" s="13">
        <v>17439</v>
      </c>
      <c r="F1050" s="6">
        <v>2024</v>
      </c>
      <c r="G1050" s="18">
        <f>preds!$D1050+preds!$E1050</f>
        <v>26984</v>
      </c>
      <c r="H1050" s="12">
        <f>ABS(preds!$D1050-preds!$E1050)</f>
        <v>7894</v>
      </c>
      <c r="I1050" s="24">
        <f>Table2[[#This Row],[margin]]/Table2[[#This Row],[dem_gop_total]]</f>
        <v>0.29254372961755115</v>
      </c>
      <c r="J1050" s="24">
        <f>Table2[[#This Row],[dem_votes]]/Table2[[#This Row],[dem_gop_total]]</f>
        <v>0.35372813519122442</v>
      </c>
      <c r="K1050" s="24">
        <f>Table2[[#This Row],[gop_votes]]/Table2[[#This Row],[dem_gop_total]]</f>
        <v>0.64627186480877552</v>
      </c>
      <c r="L1050" s="3">
        <v>-84.587046000000001</v>
      </c>
      <c r="M1050" s="3">
        <v>37.884454999999903</v>
      </c>
      <c r="N1050" s="3">
        <v>-85.197307533333372</v>
      </c>
      <c r="O1050" s="3">
        <v>37.624966491666598</v>
      </c>
      <c r="P1050" s="3">
        <f>VLOOKUP(Table2[[#This Row],[State]],State!A:G,7,FALSE)</f>
        <v>8</v>
      </c>
      <c r="Q1050" s="3" t="str">
        <f>VLOOKUP(Table2[[#This Row],[State]],State!A:F,6,FALSE)</f>
        <v>Republican</v>
      </c>
    </row>
    <row r="1051" spans="1:17" ht="17" thickTop="1" thickBot="1" x14ac:dyDescent="0.25">
      <c r="A1051" s="7" t="s">
        <v>334</v>
      </c>
      <c r="B1051" s="21">
        <v>21115</v>
      </c>
      <c r="C1051" s="22" t="s">
        <v>528</v>
      </c>
      <c r="D1051" s="12">
        <v>2330</v>
      </c>
      <c r="E1051" s="12">
        <v>7965</v>
      </c>
      <c r="F1051" s="6">
        <v>2024</v>
      </c>
      <c r="G1051" s="18">
        <f>preds!$D1051+preds!$E1051</f>
        <v>10295</v>
      </c>
      <c r="H1051" s="12">
        <f>ABS(preds!$D1051-preds!$E1051)</f>
        <v>5635</v>
      </c>
      <c r="I1051" s="24">
        <f>Table2[[#This Row],[margin]]/Table2[[#This Row],[dem_gop_total]]</f>
        <v>0.54735308402136962</v>
      </c>
      <c r="J1051" s="24">
        <f>Table2[[#This Row],[dem_votes]]/Table2[[#This Row],[dem_gop_total]]</f>
        <v>0.22632345798931519</v>
      </c>
      <c r="K1051" s="24">
        <f>Table2[[#This Row],[gop_votes]]/Table2[[#This Row],[dem_gop_total]]</f>
        <v>0.77367654201068481</v>
      </c>
      <c r="L1051" s="3">
        <v>-82.813991999999999</v>
      </c>
      <c r="M1051" s="3">
        <v>37.829597999999997</v>
      </c>
      <c r="N1051" s="3">
        <v>-85.197307533333372</v>
      </c>
      <c r="O1051" s="3">
        <v>37.624966491666598</v>
      </c>
      <c r="P1051" s="3">
        <f>VLOOKUP(Table2[[#This Row],[State]],State!A:G,7,FALSE)</f>
        <v>8</v>
      </c>
      <c r="Q1051" s="3" t="str">
        <f>VLOOKUP(Table2[[#This Row],[State]],State!A:F,6,FALSE)</f>
        <v>Republican</v>
      </c>
    </row>
    <row r="1052" spans="1:17" ht="17" thickTop="1" thickBot="1" x14ac:dyDescent="0.25">
      <c r="A1052" s="8" t="s">
        <v>334</v>
      </c>
      <c r="B1052" s="19">
        <v>21117</v>
      </c>
      <c r="C1052" s="20" t="s">
        <v>1110</v>
      </c>
      <c r="D1052" s="13">
        <v>28381</v>
      </c>
      <c r="E1052" s="13">
        <v>46369</v>
      </c>
      <c r="F1052" s="6">
        <v>2024</v>
      </c>
      <c r="G1052" s="18">
        <f>preds!$D1052+preds!$E1052</f>
        <v>74750</v>
      </c>
      <c r="H1052" s="12">
        <f>ABS(preds!$D1052-preds!$E1052)</f>
        <v>17988</v>
      </c>
      <c r="I1052" s="24">
        <f>Table2[[#This Row],[margin]]/Table2[[#This Row],[dem_gop_total]]</f>
        <v>0.24064214046822743</v>
      </c>
      <c r="J1052" s="24">
        <f>Table2[[#This Row],[dem_votes]]/Table2[[#This Row],[dem_gop_total]]</f>
        <v>0.3796789297658863</v>
      </c>
      <c r="K1052" s="24">
        <f>Table2[[#This Row],[gop_votes]]/Table2[[#This Row],[dem_gop_total]]</f>
        <v>0.62032107023411376</v>
      </c>
      <c r="L1052" s="3">
        <v>-84.548580999999999</v>
      </c>
      <c r="M1052" s="3">
        <v>39.013190000000002</v>
      </c>
      <c r="N1052" s="3">
        <v>-85.197307533333372</v>
      </c>
      <c r="O1052" s="3">
        <v>37.624966491666598</v>
      </c>
      <c r="P1052" s="3">
        <f>VLOOKUP(Table2[[#This Row],[State]],State!A:G,7,FALSE)</f>
        <v>8</v>
      </c>
      <c r="Q1052" s="3" t="str">
        <f>VLOOKUP(Table2[[#This Row],[State]],State!A:F,6,FALSE)</f>
        <v>Republican</v>
      </c>
    </row>
    <row r="1053" spans="1:17" ht="17" thickTop="1" thickBot="1" x14ac:dyDescent="0.25">
      <c r="A1053" s="7" t="s">
        <v>334</v>
      </c>
      <c r="B1053" s="21">
        <v>21119</v>
      </c>
      <c r="C1053" s="22" t="s">
        <v>1111</v>
      </c>
      <c r="D1053" s="12">
        <v>2338</v>
      </c>
      <c r="E1053" s="12">
        <v>4713</v>
      </c>
      <c r="F1053" s="6">
        <v>2024</v>
      </c>
      <c r="G1053" s="18">
        <f>preds!$D1053+preds!$E1053</f>
        <v>7051</v>
      </c>
      <c r="H1053" s="12">
        <f>ABS(preds!$D1053-preds!$E1053)</f>
        <v>2375</v>
      </c>
      <c r="I1053" s="24">
        <f>Table2[[#This Row],[margin]]/Table2[[#This Row],[dem_gop_total]]</f>
        <v>0.33683165508438517</v>
      </c>
      <c r="J1053" s="24">
        <f>Table2[[#This Row],[dem_votes]]/Table2[[#This Row],[dem_gop_total]]</f>
        <v>0.33158417245780741</v>
      </c>
      <c r="K1053" s="24">
        <f>Table2[[#This Row],[gop_votes]]/Table2[[#This Row],[dem_gop_total]]</f>
        <v>0.66841582754219264</v>
      </c>
      <c r="L1053" s="3">
        <v>-82.940555000000003</v>
      </c>
      <c r="M1053" s="3">
        <v>37.327590000000001</v>
      </c>
      <c r="N1053" s="3">
        <v>-85.197307533333372</v>
      </c>
      <c r="O1053" s="3">
        <v>37.624966491666598</v>
      </c>
      <c r="P1053" s="3">
        <f>VLOOKUP(Table2[[#This Row],[State]],State!A:G,7,FALSE)</f>
        <v>8</v>
      </c>
      <c r="Q1053" s="3" t="str">
        <f>VLOOKUP(Table2[[#This Row],[State]],State!A:F,6,FALSE)</f>
        <v>Republican</v>
      </c>
    </row>
    <row r="1054" spans="1:17" ht="17" thickTop="1" thickBot="1" x14ac:dyDescent="0.25">
      <c r="A1054" s="8" t="s">
        <v>334</v>
      </c>
      <c r="B1054" s="19">
        <v>21121</v>
      </c>
      <c r="C1054" s="20" t="s">
        <v>899</v>
      </c>
      <c r="D1054" s="13">
        <v>2935</v>
      </c>
      <c r="E1054" s="13">
        <v>10621</v>
      </c>
      <c r="F1054" s="6">
        <v>2024</v>
      </c>
      <c r="G1054" s="18">
        <f>preds!$D1054+preds!$E1054</f>
        <v>13556</v>
      </c>
      <c r="H1054" s="12">
        <f>ABS(preds!$D1054-preds!$E1054)</f>
        <v>7686</v>
      </c>
      <c r="I1054" s="24">
        <f>Table2[[#This Row],[margin]]/Table2[[#This Row],[dem_gop_total]]</f>
        <v>0.56698141044555916</v>
      </c>
      <c r="J1054" s="24">
        <f>Table2[[#This Row],[dem_votes]]/Table2[[#This Row],[dem_gop_total]]</f>
        <v>0.21650929477722042</v>
      </c>
      <c r="K1054" s="24">
        <f>Table2[[#This Row],[gop_votes]]/Table2[[#This Row],[dem_gop_total]]</f>
        <v>0.78349070522277953</v>
      </c>
      <c r="L1054" s="3">
        <v>-83.915231000000006</v>
      </c>
      <c r="M1054" s="3">
        <v>36.901584</v>
      </c>
      <c r="N1054" s="3">
        <v>-85.197307533333372</v>
      </c>
      <c r="O1054" s="3">
        <v>37.624966491666598</v>
      </c>
      <c r="P1054" s="3">
        <f>VLOOKUP(Table2[[#This Row],[State]],State!A:G,7,FALSE)</f>
        <v>8</v>
      </c>
      <c r="Q1054" s="3" t="str">
        <f>VLOOKUP(Table2[[#This Row],[State]],State!A:F,6,FALSE)</f>
        <v>Republican</v>
      </c>
    </row>
    <row r="1055" spans="1:17" ht="17" thickTop="1" thickBot="1" x14ac:dyDescent="0.25">
      <c r="A1055" s="7" t="s">
        <v>334</v>
      </c>
      <c r="B1055" s="21">
        <v>21123</v>
      </c>
      <c r="C1055" s="22" t="s">
        <v>1112</v>
      </c>
      <c r="D1055" s="12">
        <v>1819</v>
      </c>
      <c r="E1055" s="12">
        <v>4844</v>
      </c>
      <c r="F1055" s="6">
        <v>2024</v>
      </c>
      <c r="G1055" s="18">
        <f>preds!$D1055+preds!$E1055</f>
        <v>6663</v>
      </c>
      <c r="H1055" s="12">
        <f>ABS(preds!$D1055-preds!$E1055)</f>
        <v>3025</v>
      </c>
      <c r="I1055" s="24">
        <f>Table2[[#This Row],[margin]]/Table2[[#This Row],[dem_gop_total]]</f>
        <v>0.45399969983490918</v>
      </c>
      <c r="J1055" s="24">
        <f>Table2[[#This Row],[dem_votes]]/Table2[[#This Row],[dem_gop_total]]</f>
        <v>0.27300015008254541</v>
      </c>
      <c r="K1055" s="24">
        <f>Table2[[#This Row],[gop_votes]]/Table2[[#This Row],[dem_gop_total]]</f>
        <v>0.72699984991745459</v>
      </c>
      <c r="L1055" s="3">
        <v>-85.723407999999907</v>
      </c>
      <c r="M1055" s="3">
        <v>37.544795999999998</v>
      </c>
      <c r="N1055" s="3">
        <v>-85.197307533333372</v>
      </c>
      <c r="O1055" s="3">
        <v>37.624966491666598</v>
      </c>
      <c r="P1055" s="3">
        <f>VLOOKUP(Table2[[#This Row],[State]],State!A:G,7,FALSE)</f>
        <v>8</v>
      </c>
      <c r="Q1055" s="3" t="str">
        <f>VLOOKUP(Table2[[#This Row],[State]],State!A:F,6,FALSE)</f>
        <v>Republican</v>
      </c>
    </row>
    <row r="1056" spans="1:17" ht="17" thickTop="1" thickBot="1" x14ac:dyDescent="0.25">
      <c r="A1056" s="8" t="s">
        <v>334</v>
      </c>
      <c r="B1056" s="19">
        <v>21125</v>
      </c>
      <c r="C1056" s="20" t="s">
        <v>1113</v>
      </c>
      <c r="D1056" s="13">
        <v>4498</v>
      </c>
      <c r="E1056" s="13">
        <v>23591</v>
      </c>
      <c r="F1056" s="6">
        <v>2024</v>
      </c>
      <c r="G1056" s="18">
        <f>preds!$D1056+preds!$E1056</f>
        <v>28089</v>
      </c>
      <c r="H1056" s="12">
        <f>ABS(preds!$D1056-preds!$E1056)</f>
        <v>19093</v>
      </c>
      <c r="I1056" s="24">
        <f>Table2[[#This Row],[margin]]/Table2[[#This Row],[dem_gop_total]]</f>
        <v>0.67973227954003346</v>
      </c>
      <c r="J1056" s="24">
        <f>Table2[[#This Row],[dem_votes]]/Table2[[#This Row],[dem_gop_total]]</f>
        <v>0.16013386022998327</v>
      </c>
      <c r="K1056" s="24">
        <f>Table2[[#This Row],[gop_votes]]/Table2[[#This Row],[dem_gop_total]]</f>
        <v>0.83986613977001678</v>
      </c>
      <c r="L1056" s="3">
        <v>-84.087834000000001</v>
      </c>
      <c r="M1056" s="3">
        <v>37.091397000000001</v>
      </c>
      <c r="N1056" s="3">
        <v>-85.197307533333372</v>
      </c>
      <c r="O1056" s="3">
        <v>37.624966491666598</v>
      </c>
      <c r="P1056" s="3">
        <f>VLOOKUP(Table2[[#This Row],[State]],State!A:G,7,FALSE)</f>
        <v>8</v>
      </c>
      <c r="Q1056" s="3" t="str">
        <f>VLOOKUP(Table2[[#This Row],[State]],State!A:F,6,FALSE)</f>
        <v>Republican</v>
      </c>
    </row>
    <row r="1057" spans="1:17" ht="17" thickTop="1" thickBot="1" x14ac:dyDescent="0.25">
      <c r="A1057" s="7" t="s">
        <v>334</v>
      </c>
      <c r="B1057" s="21">
        <v>21127</v>
      </c>
      <c r="C1057" s="22" t="s">
        <v>429</v>
      </c>
      <c r="D1057" s="12">
        <v>1955</v>
      </c>
      <c r="E1057" s="12">
        <v>5654</v>
      </c>
      <c r="F1057" s="6">
        <v>2024</v>
      </c>
      <c r="G1057" s="18">
        <f>preds!$D1057+preds!$E1057</f>
        <v>7609</v>
      </c>
      <c r="H1057" s="12">
        <f>ABS(preds!$D1057-preds!$E1057)</f>
        <v>3699</v>
      </c>
      <c r="I1057" s="24">
        <f>Table2[[#This Row],[margin]]/Table2[[#This Row],[dem_gop_total]]</f>
        <v>0.48613484032067289</v>
      </c>
      <c r="J1057" s="24">
        <f>Table2[[#This Row],[dem_votes]]/Table2[[#This Row],[dem_gop_total]]</f>
        <v>0.25693257983966356</v>
      </c>
      <c r="K1057" s="24">
        <f>Table2[[#This Row],[gop_votes]]/Table2[[#This Row],[dem_gop_total]]</f>
        <v>0.74306742016033644</v>
      </c>
      <c r="L1057" s="3">
        <v>-82.681642999999994</v>
      </c>
      <c r="M1057" s="3">
        <v>38.078994999999999</v>
      </c>
      <c r="N1057" s="3">
        <v>-85.197307533333372</v>
      </c>
      <c r="O1057" s="3">
        <v>37.624966491666598</v>
      </c>
      <c r="P1057" s="3">
        <f>VLOOKUP(Table2[[#This Row],[State]],State!A:G,7,FALSE)</f>
        <v>8</v>
      </c>
      <c r="Q1057" s="3" t="str">
        <f>VLOOKUP(Table2[[#This Row],[State]],State!A:F,6,FALSE)</f>
        <v>Republican</v>
      </c>
    </row>
    <row r="1058" spans="1:17" ht="17" thickTop="1" thickBot="1" x14ac:dyDescent="0.25">
      <c r="A1058" s="8" t="s">
        <v>334</v>
      </c>
      <c r="B1058" s="19">
        <v>21129</v>
      </c>
      <c r="C1058" s="20" t="s">
        <v>430</v>
      </c>
      <c r="D1058" s="13">
        <v>759</v>
      </c>
      <c r="E1058" s="13">
        <v>2028</v>
      </c>
      <c r="F1058" s="6">
        <v>2024</v>
      </c>
      <c r="G1058" s="18">
        <f>preds!$D1058+preds!$E1058</f>
        <v>2787</v>
      </c>
      <c r="H1058" s="12">
        <f>ABS(preds!$D1058-preds!$E1058)</f>
        <v>1269</v>
      </c>
      <c r="I1058" s="24">
        <f>Table2[[#This Row],[margin]]/Table2[[#This Row],[dem_gop_total]]</f>
        <v>0.45532831001076424</v>
      </c>
      <c r="J1058" s="24">
        <f>Table2[[#This Row],[dem_votes]]/Table2[[#This Row],[dem_gop_total]]</f>
        <v>0.27233584499461788</v>
      </c>
      <c r="K1058" s="24">
        <f>Table2[[#This Row],[gop_votes]]/Table2[[#This Row],[dem_gop_total]]</f>
        <v>0.72766415500538217</v>
      </c>
      <c r="L1058" s="3">
        <v>-83.701691999999994</v>
      </c>
      <c r="M1058" s="3">
        <v>37.591772999999897</v>
      </c>
      <c r="N1058" s="3">
        <v>-85.197307533333372</v>
      </c>
      <c r="O1058" s="3">
        <v>37.624966491666598</v>
      </c>
      <c r="P1058" s="3">
        <f>VLOOKUP(Table2[[#This Row],[State]],State!A:G,7,FALSE)</f>
        <v>8</v>
      </c>
      <c r="Q1058" s="3" t="str">
        <f>VLOOKUP(Table2[[#This Row],[State]],State!A:F,6,FALSE)</f>
        <v>Republican</v>
      </c>
    </row>
    <row r="1059" spans="1:17" ht="17" thickTop="1" thickBot="1" x14ac:dyDescent="0.25">
      <c r="A1059" s="7" t="s">
        <v>334</v>
      </c>
      <c r="B1059" s="21">
        <v>21131</v>
      </c>
      <c r="C1059" s="22" t="s">
        <v>1114</v>
      </c>
      <c r="D1059" s="12">
        <v>908</v>
      </c>
      <c r="E1059" s="12">
        <v>3857</v>
      </c>
      <c r="F1059" s="6">
        <v>2024</v>
      </c>
      <c r="G1059" s="18">
        <f>preds!$D1059+preds!$E1059</f>
        <v>4765</v>
      </c>
      <c r="H1059" s="12">
        <f>ABS(preds!$D1059-preds!$E1059)</f>
        <v>2949</v>
      </c>
      <c r="I1059" s="24">
        <f>Table2[[#This Row],[margin]]/Table2[[#This Row],[dem_gop_total]]</f>
        <v>0.618887722980063</v>
      </c>
      <c r="J1059" s="24">
        <f>Table2[[#This Row],[dem_votes]]/Table2[[#This Row],[dem_gop_total]]</f>
        <v>0.19055613850996853</v>
      </c>
      <c r="K1059" s="24">
        <f>Table2[[#This Row],[gop_votes]]/Table2[[#This Row],[dem_gop_total]]</f>
        <v>0.80944386149003145</v>
      </c>
      <c r="L1059" s="3">
        <v>-83.376350000000002</v>
      </c>
      <c r="M1059" s="3">
        <v>37.115254999999998</v>
      </c>
      <c r="N1059" s="3">
        <v>-85.197307533333372</v>
      </c>
      <c r="O1059" s="3">
        <v>37.624966491666598</v>
      </c>
      <c r="P1059" s="3">
        <f>VLOOKUP(Table2[[#This Row],[State]],State!A:G,7,FALSE)</f>
        <v>8</v>
      </c>
      <c r="Q1059" s="3" t="str">
        <f>VLOOKUP(Table2[[#This Row],[State]],State!A:F,6,FALSE)</f>
        <v>Republican</v>
      </c>
    </row>
    <row r="1060" spans="1:17" ht="17" thickTop="1" thickBot="1" x14ac:dyDescent="0.25">
      <c r="A1060" s="8" t="s">
        <v>334</v>
      </c>
      <c r="B1060" s="19">
        <v>21133</v>
      </c>
      <c r="C1060" s="20" t="s">
        <v>1115</v>
      </c>
      <c r="D1060" s="13">
        <v>2450</v>
      </c>
      <c r="E1060" s="13">
        <v>6446</v>
      </c>
      <c r="F1060" s="6">
        <v>2024</v>
      </c>
      <c r="G1060" s="18">
        <f>preds!$D1060+preds!$E1060</f>
        <v>8896</v>
      </c>
      <c r="H1060" s="12">
        <f>ABS(preds!$D1060-preds!$E1060)</f>
        <v>3996</v>
      </c>
      <c r="I1060" s="24">
        <f>Table2[[#This Row],[margin]]/Table2[[#This Row],[dem_gop_total]]</f>
        <v>0.44919064748201437</v>
      </c>
      <c r="J1060" s="24">
        <f>Table2[[#This Row],[dem_votes]]/Table2[[#This Row],[dem_gop_total]]</f>
        <v>0.27540467625899279</v>
      </c>
      <c r="K1060" s="24">
        <f>Table2[[#This Row],[gop_votes]]/Table2[[#This Row],[dem_gop_total]]</f>
        <v>0.72459532374100721</v>
      </c>
      <c r="L1060" s="3">
        <v>-82.807172999999906</v>
      </c>
      <c r="M1060" s="3">
        <v>37.145829999999997</v>
      </c>
      <c r="N1060" s="3">
        <v>-85.197307533333372</v>
      </c>
      <c r="O1060" s="3">
        <v>37.624966491666598</v>
      </c>
      <c r="P1060" s="3">
        <f>VLOOKUP(Table2[[#This Row],[State]],State!A:G,7,FALSE)</f>
        <v>8</v>
      </c>
      <c r="Q1060" s="3" t="str">
        <f>VLOOKUP(Table2[[#This Row],[State]],State!A:F,6,FALSE)</f>
        <v>Republican</v>
      </c>
    </row>
    <row r="1061" spans="1:17" ht="17" thickTop="1" thickBot="1" x14ac:dyDescent="0.25">
      <c r="A1061" s="7" t="s">
        <v>334</v>
      </c>
      <c r="B1061" s="21">
        <v>21135</v>
      </c>
      <c r="C1061" s="22" t="s">
        <v>863</v>
      </c>
      <c r="D1061" s="12">
        <v>1421</v>
      </c>
      <c r="E1061" s="12">
        <v>4478</v>
      </c>
      <c r="F1061" s="6">
        <v>2024</v>
      </c>
      <c r="G1061" s="18">
        <f>preds!$D1061+preds!$E1061</f>
        <v>5899</v>
      </c>
      <c r="H1061" s="12">
        <f>ABS(preds!$D1061-preds!$E1061)</f>
        <v>3057</v>
      </c>
      <c r="I1061" s="24">
        <f>Table2[[#This Row],[margin]]/Table2[[#This Row],[dem_gop_total]]</f>
        <v>0.51822342769961005</v>
      </c>
      <c r="J1061" s="24">
        <f>Table2[[#This Row],[dem_votes]]/Table2[[#This Row],[dem_gop_total]]</f>
        <v>0.24088828615019495</v>
      </c>
      <c r="K1061" s="24">
        <f>Table2[[#This Row],[gop_votes]]/Table2[[#This Row],[dem_gop_total]]</f>
        <v>0.75911171384980503</v>
      </c>
      <c r="L1061" s="3">
        <v>-83.347091000000006</v>
      </c>
      <c r="M1061" s="3">
        <v>38.562531</v>
      </c>
      <c r="N1061" s="3">
        <v>-85.197307533333372</v>
      </c>
      <c r="O1061" s="3">
        <v>37.624966491666598</v>
      </c>
      <c r="P1061" s="3">
        <f>VLOOKUP(Table2[[#This Row],[State]],State!A:G,7,FALSE)</f>
        <v>8</v>
      </c>
      <c r="Q1061" s="3" t="str">
        <f>VLOOKUP(Table2[[#This Row],[State]],State!A:F,6,FALSE)</f>
        <v>Republican</v>
      </c>
    </row>
    <row r="1062" spans="1:17" ht="17" thickTop="1" thickBot="1" x14ac:dyDescent="0.25">
      <c r="A1062" s="8" t="s">
        <v>334</v>
      </c>
      <c r="B1062" s="19">
        <v>21137</v>
      </c>
      <c r="C1062" s="20" t="s">
        <v>530</v>
      </c>
      <c r="D1062" s="13">
        <v>2627</v>
      </c>
      <c r="E1062" s="13">
        <v>8361</v>
      </c>
      <c r="F1062" s="6">
        <v>2024</v>
      </c>
      <c r="G1062" s="18">
        <f>preds!$D1062+preds!$E1062</f>
        <v>10988</v>
      </c>
      <c r="H1062" s="12">
        <f>ABS(preds!$D1062-preds!$E1062)</f>
        <v>5734</v>
      </c>
      <c r="I1062" s="24">
        <f>Table2[[#This Row],[margin]]/Table2[[#This Row],[dem_gop_total]]</f>
        <v>0.5218420094648708</v>
      </c>
      <c r="J1062" s="24">
        <f>Table2[[#This Row],[dem_votes]]/Table2[[#This Row],[dem_gop_total]]</f>
        <v>0.23907899526756463</v>
      </c>
      <c r="K1062" s="24">
        <f>Table2[[#This Row],[gop_votes]]/Table2[[#This Row],[dem_gop_total]]</f>
        <v>0.7609210047324354</v>
      </c>
      <c r="L1062" s="3">
        <v>-84.669871999999998</v>
      </c>
      <c r="M1062" s="3">
        <v>37.473120999999999</v>
      </c>
      <c r="N1062" s="3">
        <v>-85.197307533333372</v>
      </c>
      <c r="O1062" s="3">
        <v>37.624966491666598</v>
      </c>
      <c r="P1062" s="3">
        <f>VLOOKUP(Table2[[#This Row],[State]],State!A:G,7,FALSE)</f>
        <v>8</v>
      </c>
      <c r="Q1062" s="3" t="str">
        <f>VLOOKUP(Table2[[#This Row],[State]],State!A:F,6,FALSE)</f>
        <v>Republican</v>
      </c>
    </row>
    <row r="1063" spans="1:17" ht="17" thickTop="1" thickBot="1" x14ac:dyDescent="0.25">
      <c r="A1063" s="7" t="s">
        <v>334</v>
      </c>
      <c r="B1063" s="21">
        <v>21139</v>
      </c>
      <c r="C1063" s="22" t="s">
        <v>901</v>
      </c>
      <c r="D1063" s="12">
        <v>1505</v>
      </c>
      <c r="E1063" s="12">
        <v>3826</v>
      </c>
      <c r="F1063" s="6">
        <v>2024</v>
      </c>
      <c r="G1063" s="18">
        <f>preds!$D1063+preds!$E1063</f>
        <v>5331</v>
      </c>
      <c r="H1063" s="12">
        <f>ABS(preds!$D1063-preds!$E1063)</f>
        <v>2321</v>
      </c>
      <c r="I1063" s="24">
        <f>Table2[[#This Row],[margin]]/Table2[[#This Row],[dem_gop_total]]</f>
        <v>0.43537797786531607</v>
      </c>
      <c r="J1063" s="24">
        <f>Table2[[#This Row],[dem_votes]]/Table2[[#This Row],[dem_gop_total]]</f>
        <v>0.28231101106734197</v>
      </c>
      <c r="K1063" s="24">
        <f>Table2[[#This Row],[gop_votes]]/Table2[[#This Row],[dem_gop_total]]</f>
        <v>0.71768898893265809</v>
      </c>
      <c r="L1063" s="3">
        <v>-88.350898999999998</v>
      </c>
      <c r="M1063" s="3">
        <v>37.135812999999999</v>
      </c>
      <c r="N1063" s="3">
        <v>-85.197307533333372</v>
      </c>
      <c r="O1063" s="3">
        <v>37.624966491666598</v>
      </c>
      <c r="P1063" s="3">
        <f>VLOOKUP(Table2[[#This Row],[State]],State!A:G,7,FALSE)</f>
        <v>8</v>
      </c>
      <c r="Q1063" s="3" t="str">
        <f>VLOOKUP(Table2[[#This Row],[State]],State!A:F,6,FALSE)</f>
        <v>Republican</v>
      </c>
    </row>
    <row r="1064" spans="1:17" ht="17" thickTop="1" thickBot="1" x14ac:dyDescent="0.25">
      <c r="A1064" s="8" t="s">
        <v>334</v>
      </c>
      <c r="B1064" s="19">
        <v>21141</v>
      </c>
      <c r="C1064" s="20" t="s">
        <v>532</v>
      </c>
      <c r="D1064" s="13">
        <v>3695</v>
      </c>
      <c r="E1064" s="13">
        <v>8842</v>
      </c>
      <c r="F1064" s="6">
        <v>2024</v>
      </c>
      <c r="G1064" s="18">
        <f>preds!$D1064+preds!$E1064</f>
        <v>12537</v>
      </c>
      <c r="H1064" s="12">
        <f>ABS(preds!$D1064-preds!$E1064)</f>
        <v>5147</v>
      </c>
      <c r="I1064" s="24">
        <f>Table2[[#This Row],[margin]]/Table2[[#This Row],[dem_gop_total]]</f>
        <v>0.41054478742920952</v>
      </c>
      <c r="J1064" s="24">
        <f>Table2[[#This Row],[dem_votes]]/Table2[[#This Row],[dem_gop_total]]</f>
        <v>0.29472760628539524</v>
      </c>
      <c r="K1064" s="24">
        <f>Table2[[#This Row],[gop_votes]]/Table2[[#This Row],[dem_gop_total]]</f>
        <v>0.70527239371460482</v>
      </c>
      <c r="L1064" s="3">
        <v>-86.865921999999998</v>
      </c>
      <c r="M1064" s="3">
        <v>36.859490000000001</v>
      </c>
      <c r="N1064" s="3">
        <v>-85.197307533333372</v>
      </c>
      <c r="O1064" s="3">
        <v>37.624966491666598</v>
      </c>
      <c r="P1064" s="3">
        <f>VLOOKUP(Table2[[#This Row],[State]],State!A:G,7,FALSE)</f>
        <v>8</v>
      </c>
      <c r="Q1064" s="3" t="str">
        <f>VLOOKUP(Table2[[#This Row],[State]],State!A:F,6,FALSE)</f>
        <v>Republican</v>
      </c>
    </row>
    <row r="1065" spans="1:17" ht="17" thickTop="1" thickBot="1" x14ac:dyDescent="0.25">
      <c r="A1065" s="7" t="s">
        <v>334</v>
      </c>
      <c r="B1065" s="21">
        <v>21143</v>
      </c>
      <c r="C1065" s="22" t="s">
        <v>993</v>
      </c>
      <c r="D1065" s="12">
        <v>1319</v>
      </c>
      <c r="E1065" s="12">
        <v>3024</v>
      </c>
      <c r="F1065" s="6">
        <v>2024</v>
      </c>
      <c r="G1065" s="18">
        <f>preds!$D1065+preds!$E1065</f>
        <v>4343</v>
      </c>
      <c r="H1065" s="12">
        <f>ABS(preds!$D1065-preds!$E1065)</f>
        <v>1705</v>
      </c>
      <c r="I1065" s="24">
        <f>Table2[[#This Row],[margin]]/Table2[[#This Row],[dem_gop_total]]</f>
        <v>0.39258577020492746</v>
      </c>
      <c r="J1065" s="24">
        <f>Table2[[#This Row],[dem_votes]]/Table2[[#This Row],[dem_gop_total]]</f>
        <v>0.30370711489753627</v>
      </c>
      <c r="K1065" s="24">
        <f>Table2[[#This Row],[gop_votes]]/Table2[[#This Row],[dem_gop_total]]</f>
        <v>0.69629288510246379</v>
      </c>
      <c r="L1065" s="3">
        <v>-88.079778000000005</v>
      </c>
      <c r="M1065" s="3">
        <v>37.060704000000001</v>
      </c>
      <c r="N1065" s="3">
        <v>-85.197307533333372</v>
      </c>
      <c r="O1065" s="3">
        <v>37.624966491666598</v>
      </c>
      <c r="P1065" s="3">
        <f>VLOOKUP(Table2[[#This Row],[State]],State!A:G,7,FALSE)</f>
        <v>8</v>
      </c>
      <c r="Q1065" s="3" t="str">
        <f>VLOOKUP(Table2[[#This Row],[State]],State!A:F,6,FALSE)</f>
        <v>Republican</v>
      </c>
    </row>
    <row r="1066" spans="1:17" ht="17" thickTop="1" thickBot="1" x14ac:dyDescent="0.25">
      <c r="A1066" s="8" t="s">
        <v>334</v>
      </c>
      <c r="B1066" s="19">
        <v>21145</v>
      </c>
      <c r="C1066" s="20" t="s">
        <v>1116</v>
      </c>
      <c r="D1066" s="13">
        <v>11717</v>
      </c>
      <c r="E1066" s="13">
        <v>20525</v>
      </c>
      <c r="F1066" s="6">
        <v>2024</v>
      </c>
      <c r="G1066" s="18">
        <f>preds!$D1066+preds!$E1066</f>
        <v>32242</v>
      </c>
      <c r="H1066" s="12">
        <f>ABS(preds!$D1066-preds!$E1066)</f>
        <v>8808</v>
      </c>
      <c r="I1066" s="24">
        <f>Table2[[#This Row],[margin]]/Table2[[#This Row],[dem_gop_total]]</f>
        <v>0.27318404565473609</v>
      </c>
      <c r="J1066" s="24">
        <f>Table2[[#This Row],[dem_votes]]/Table2[[#This Row],[dem_gop_total]]</f>
        <v>0.36340797717263196</v>
      </c>
      <c r="K1066" s="24">
        <f>Table2[[#This Row],[gop_votes]]/Table2[[#This Row],[dem_gop_total]]</f>
        <v>0.63659202282736804</v>
      </c>
      <c r="L1066" s="3">
        <v>-88.648273000000003</v>
      </c>
      <c r="M1066" s="3">
        <v>37.048079000000001</v>
      </c>
      <c r="N1066" s="3">
        <v>-85.197307533333372</v>
      </c>
      <c r="O1066" s="3">
        <v>37.624966491666598</v>
      </c>
      <c r="P1066" s="3">
        <f>VLOOKUP(Table2[[#This Row],[State]],State!A:G,7,FALSE)</f>
        <v>8</v>
      </c>
      <c r="Q1066" s="3" t="str">
        <f>VLOOKUP(Table2[[#This Row],[State]],State!A:F,6,FALSE)</f>
        <v>Republican</v>
      </c>
    </row>
    <row r="1067" spans="1:17" ht="17" thickTop="1" thickBot="1" x14ac:dyDescent="0.25">
      <c r="A1067" s="7" t="s">
        <v>334</v>
      </c>
      <c r="B1067" s="21">
        <v>21147</v>
      </c>
      <c r="C1067" s="22" t="s">
        <v>1117</v>
      </c>
      <c r="D1067" s="12">
        <v>952</v>
      </c>
      <c r="E1067" s="12">
        <v>5266</v>
      </c>
      <c r="F1067" s="6">
        <v>2024</v>
      </c>
      <c r="G1067" s="18">
        <f>preds!$D1067+preds!$E1067</f>
        <v>6218</v>
      </c>
      <c r="H1067" s="12">
        <f>ABS(preds!$D1067-preds!$E1067)</f>
        <v>4314</v>
      </c>
      <c r="I1067" s="24">
        <f>Table2[[#This Row],[margin]]/Table2[[#This Row],[dem_gop_total]]</f>
        <v>0.69379221614667097</v>
      </c>
      <c r="J1067" s="24">
        <f>Table2[[#This Row],[dem_votes]]/Table2[[#This Row],[dem_gop_total]]</f>
        <v>0.15310389192666451</v>
      </c>
      <c r="K1067" s="24">
        <f>Table2[[#This Row],[gop_votes]]/Table2[[#This Row],[dem_gop_total]]</f>
        <v>0.84689610807333549</v>
      </c>
      <c r="L1067" s="3">
        <v>-84.446083000000002</v>
      </c>
      <c r="M1067" s="3">
        <v>36.715761000000001</v>
      </c>
      <c r="N1067" s="3">
        <v>-85.197307533333372</v>
      </c>
      <c r="O1067" s="3">
        <v>37.624966491666598</v>
      </c>
      <c r="P1067" s="3">
        <f>VLOOKUP(Table2[[#This Row],[State]],State!A:G,7,FALSE)</f>
        <v>8</v>
      </c>
      <c r="Q1067" s="3" t="str">
        <f>VLOOKUP(Table2[[#This Row],[State]],State!A:F,6,FALSE)</f>
        <v>Republican</v>
      </c>
    </row>
    <row r="1068" spans="1:17" ht="17" thickTop="1" thickBot="1" x14ac:dyDescent="0.25">
      <c r="A1068" s="8" t="s">
        <v>334</v>
      </c>
      <c r="B1068" s="19">
        <v>21149</v>
      </c>
      <c r="C1068" s="20" t="s">
        <v>904</v>
      </c>
      <c r="D1068" s="13">
        <v>1457</v>
      </c>
      <c r="E1068" s="13">
        <v>3006</v>
      </c>
      <c r="F1068" s="6">
        <v>2024</v>
      </c>
      <c r="G1068" s="18">
        <f>preds!$D1068+preds!$E1068</f>
        <v>4463</v>
      </c>
      <c r="H1068" s="12">
        <f>ABS(preds!$D1068-preds!$E1068)</f>
        <v>1549</v>
      </c>
      <c r="I1068" s="24">
        <f>Table2[[#This Row],[margin]]/Table2[[#This Row],[dem_gop_total]]</f>
        <v>0.34707595787586826</v>
      </c>
      <c r="J1068" s="24">
        <f>Table2[[#This Row],[dem_votes]]/Table2[[#This Row],[dem_gop_total]]</f>
        <v>0.3264620210620659</v>
      </c>
      <c r="K1068" s="24">
        <f>Table2[[#This Row],[gop_votes]]/Table2[[#This Row],[dem_gop_total]]</f>
        <v>0.6735379789379341</v>
      </c>
      <c r="L1068" s="3">
        <v>-87.219314999999995</v>
      </c>
      <c r="M1068" s="3">
        <v>37.513232000000002</v>
      </c>
      <c r="N1068" s="3">
        <v>-85.197307533333372</v>
      </c>
      <c r="O1068" s="3">
        <v>37.624966491666598</v>
      </c>
      <c r="P1068" s="3">
        <f>VLOOKUP(Table2[[#This Row],[State]],State!A:G,7,FALSE)</f>
        <v>8</v>
      </c>
      <c r="Q1068" s="3" t="str">
        <f>VLOOKUP(Table2[[#This Row],[State]],State!A:F,6,FALSE)</f>
        <v>Republican</v>
      </c>
    </row>
    <row r="1069" spans="1:17" ht="17" thickTop="1" thickBot="1" x14ac:dyDescent="0.25">
      <c r="A1069" s="7" t="s">
        <v>334</v>
      </c>
      <c r="B1069" s="21">
        <v>21151</v>
      </c>
      <c r="C1069" s="22" t="s">
        <v>434</v>
      </c>
      <c r="D1069" s="12">
        <v>17000</v>
      </c>
      <c r="E1069" s="12">
        <v>28890</v>
      </c>
      <c r="F1069" s="6">
        <v>2024</v>
      </c>
      <c r="G1069" s="18">
        <f>preds!$D1069+preds!$E1069</f>
        <v>45890</v>
      </c>
      <c r="H1069" s="12">
        <f>ABS(preds!$D1069-preds!$E1069)</f>
        <v>11890</v>
      </c>
      <c r="I1069" s="24">
        <f>Table2[[#This Row],[margin]]/Table2[[#This Row],[dem_gop_total]]</f>
        <v>0.25909784266724778</v>
      </c>
      <c r="J1069" s="24">
        <f>Table2[[#This Row],[dem_votes]]/Table2[[#This Row],[dem_gop_total]]</f>
        <v>0.37045107866637611</v>
      </c>
      <c r="K1069" s="24">
        <f>Table2[[#This Row],[gop_votes]]/Table2[[#This Row],[dem_gop_total]]</f>
        <v>0.62954892133362383</v>
      </c>
      <c r="L1069" s="3">
        <v>-84.287451000000004</v>
      </c>
      <c r="M1069" s="3">
        <v>37.706159999999997</v>
      </c>
      <c r="N1069" s="3">
        <v>-85.197307533333372</v>
      </c>
      <c r="O1069" s="3">
        <v>37.624966491666598</v>
      </c>
      <c r="P1069" s="3">
        <f>VLOOKUP(Table2[[#This Row],[State]],State!A:G,7,FALSE)</f>
        <v>8</v>
      </c>
      <c r="Q1069" s="3" t="str">
        <f>VLOOKUP(Table2[[#This Row],[State]],State!A:F,6,FALSE)</f>
        <v>Republican</v>
      </c>
    </row>
    <row r="1070" spans="1:17" ht="17" thickTop="1" thickBot="1" x14ac:dyDescent="0.25">
      <c r="A1070" s="8" t="s">
        <v>334</v>
      </c>
      <c r="B1070" s="19">
        <v>21153</v>
      </c>
      <c r="C1070" s="20" t="s">
        <v>1118</v>
      </c>
      <c r="D1070" s="13">
        <v>1596</v>
      </c>
      <c r="E1070" s="13">
        <v>3727</v>
      </c>
      <c r="F1070" s="6">
        <v>2024</v>
      </c>
      <c r="G1070" s="18">
        <f>preds!$D1070+preds!$E1070</f>
        <v>5323</v>
      </c>
      <c r="H1070" s="12">
        <f>ABS(preds!$D1070-preds!$E1070)</f>
        <v>2131</v>
      </c>
      <c r="I1070" s="24">
        <f>Table2[[#This Row],[margin]]/Table2[[#This Row],[dem_gop_total]]</f>
        <v>0.40033815517565285</v>
      </c>
      <c r="J1070" s="24">
        <f>Table2[[#This Row],[dem_votes]]/Table2[[#This Row],[dem_gop_total]]</f>
        <v>0.29983092241217357</v>
      </c>
      <c r="K1070" s="24">
        <f>Table2[[#This Row],[gop_votes]]/Table2[[#This Row],[dem_gop_total]]</f>
        <v>0.70016907758782643</v>
      </c>
      <c r="L1070" s="3">
        <v>-83.056234000000003</v>
      </c>
      <c r="M1070" s="3">
        <v>37.729816</v>
      </c>
      <c r="N1070" s="3">
        <v>-85.197307533333372</v>
      </c>
      <c r="O1070" s="3">
        <v>37.624966491666598</v>
      </c>
      <c r="P1070" s="3">
        <f>VLOOKUP(Table2[[#This Row],[State]],State!A:G,7,FALSE)</f>
        <v>8</v>
      </c>
      <c r="Q1070" s="3" t="str">
        <f>VLOOKUP(Table2[[#This Row],[State]],State!A:F,6,FALSE)</f>
        <v>Republican</v>
      </c>
    </row>
    <row r="1071" spans="1:17" ht="17" thickTop="1" thickBot="1" x14ac:dyDescent="0.25">
      <c r="A1071" s="7" t="s">
        <v>334</v>
      </c>
      <c r="B1071" s="21">
        <v>21155</v>
      </c>
      <c r="C1071" s="22" t="s">
        <v>436</v>
      </c>
      <c r="D1071" s="12">
        <v>3359</v>
      </c>
      <c r="E1071" s="12">
        <v>5685</v>
      </c>
      <c r="F1071" s="6">
        <v>2024</v>
      </c>
      <c r="G1071" s="18">
        <f>preds!$D1071+preds!$E1071</f>
        <v>9044</v>
      </c>
      <c r="H1071" s="12">
        <f>ABS(preds!$D1071-preds!$E1071)</f>
        <v>2326</v>
      </c>
      <c r="I1071" s="24">
        <f>Table2[[#This Row],[margin]]/Table2[[#This Row],[dem_gop_total]]</f>
        <v>0.25718708536045998</v>
      </c>
      <c r="J1071" s="24">
        <f>Table2[[#This Row],[dem_votes]]/Table2[[#This Row],[dem_gop_total]]</f>
        <v>0.37140645731977001</v>
      </c>
      <c r="K1071" s="24">
        <f>Table2[[#This Row],[gop_votes]]/Table2[[#This Row],[dem_gop_total]]</f>
        <v>0.62859354268022993</v>
      </c>
      <c r="L1071" s="3">
        <v>-85.287194999999997</v>
      </c>
      <c r="M1071" s="3">
        <v>37.569586999999999</v>
      </c>
      <c r="N1071" s="3">
        <v>-85.197307533333372</v>
      </c>
      <c r="O1071" s="3">
        <v>37.624966491666598</v>
      </c>
      <c r="P1071" s="3">
        <f>VLOOKUP(Table2[[#This Row],[State]],State!A:G,7,FALSE)</f>
        <v>8</v>
      </c>
      <c r="Q1071" s="3" t="str">
        <f>VLOOKUP(Table2[[#This Row],[State]],State!A:F,6,FALSE)</f>
        <v>Republican</v>
      </c>
    </row>
    <row r="1072" spans="1:17" ht="17" thickTop="1" thickBot="1" x14ac:dyDescent="0.25">
      <c r="A1072" s="8" t="s">
        <v>334</v>
      </c>
      <c r="B1072" s="19">
        <v>21157</v>
      </c>
      <c r="C1072" s="20" t="s">
        <v>437</v>
      </c>
      <c r="D1072" s="13">
        <v>5026</v>
      </c>
      <c r="E1072" s="13">
        <v>12947</v>
      </c>
      <c r="F1072" s="6">
        <v>2024</v>
      </c>
      <c r="G1072" s="18">
        <f>preds!$D1072+preds!$E1072</f>
        <v>17973</v>
      </c>
      <c r="H1072" s="12">
        <f>ABS(preds!$D1072-preds!$E1072)</f>
        <v>7921</v>
      </c>
      <c r="I1072" s="24">
        <f>Table2[[#This Row],[margin]]/Table2[[#This Row],[dem_gop_total]]</f>
        <v>0.44071663050130749</v>
      </c>
      <c r="J1072" s="24">
        <f>Table2[[#This Row],[dem_votes]]/Table2[[#This Row],[dem_gop_total]]</f>
        <v>0.27964168474934625</v>
      </c>
      <c r="K1072" s="24">
        <f>Table2[[#This Row],[gop_votes]]/Table2[[#This Row],[dem_gop_total]]</f>
        <v>0.72035831525065375</v>
      </c>
      <c r="L1072" s="3">
        <v>-88.339329000000006</v>
      </c>
      <c r="M1072" s="3">
        <v>36.898302000000001</v>
      </c>
      <c r="N1072" s="3">
        <v>-85.197307533333372</v>
      </c>
      <c r="O1072" s="3">
        <v>37.624966491666598</v>
      </c>
      <c r="P1072" s="3">
        <f>VLOOKUP(Table2[[#This Row],[State]],State!A:G,7,FALSE)</f>
        <v>8</v>
      </c>
      <c r="Q1072" s="3" t="str">
        <f>VLOOKUP(Table2[[#This Row],[State]],State!A:F,6,FALSE)</f>
        <v>Republican</v>
      </c>
    </row>
    <row r="1073" spans="1:17" ht="17" thickTop="1" thickBot="1" x14ac:dyDescent="0.25">
      <c r="A1073" s="7" t="s">
        <v>334</v>
      </c>
      <c r="B1073" s="21">
        <v>21159</v>
      </c>
      <c r="C1073" s="22" t="s">
        <v>709</v>
      </c>
      <c r="D1073" s="12">
        <v>733</v>
      </c>
      <c r="E1073" s="12">
        <v>2952</v>
      </c>
      <c r="F1073" s="6">
        <v>2024</v>
      </c>
      <c r="G1073" s="18">
        <f>preds!$D1073+preds!$E1073</f>
        <v>3685</v>
      </c>
      <c r="H1073" s="12">
        <f>ABS(preds!$D1073-preds!$E1073)</f>
        <v>2219</v>
      </c>
      <c r="I1073" s="24">
        <f>Table2[[#This Row],[margin]]/Table2[[#This Row],[dem_gop_total]]</f>
        <v>0.60217096336499321</v>
      </c>
      <c r="J1073" s="24">
        <f>Table2[[#This Row],[dem_votes]]/Table2[[#This Row],[dem_gop_total]]</f>
        <v>0.1989145183175034</v>
      </c>
      <c r="K1073" s="24">
        <f>Table2[[#This Row],[gop_votes]]/Table2[[#This Row],[dem_gop_total]]</f>
        <v>0.8010854816824966</v>
      </c>
      <c r="L1073" s="3">
        <v>-82.516919999999999</v>
      </c>
      <c r="M1073" s="3">
        <v>37.830545000000001</v>
      </c>
      <c r="N1073" s="3">
        <v>-85.197307533333372</v>
      </c>
      <c r="O1073" s="3">
        <v>37.624966491666598</v>
      </c>
      <c r="P1073" s="3">
        <f>VLOOKUP(Table2[[#This Row],[State]],State!A:G,7,FALSE)</f>
        <v>8</v>
      </c>
      <c r="Q1073" s="3" t="str">
        <f>VLOOKUP(Table2[[#This Row],[State]],State!A:F,6,FALSE)</f>
        <v>Republican</v>
      </c>
    </row>
    <row r="1074" spans="1:17" ht="17" thickTop="1" thickBot="1" x14ac:dyDescent="0.25">
      <c r="A1074" s="8" t="s">
        <v>334</v>
      </c>
      <c r="B1074" s="19">
        <v>21161</v>
      </c>
      <c r="C1074" s="20" t="s">
        <v>906</v>
      </c>
      <c r="D1074" s="13">
        <v>2993</v>
      </c>
      <c r="E1074" s="13">
        <v>5115</v>
      </c>
      <c r="F1074" s="6">
        <v>2024</v>
      </c>
      <c r="G1074" s="18">
        <f>preds!$D1074+preds!$E1074</f>
        <v>8108</v>
      </c>
      <c r="H1074" s="12">
        <f>ABS(preds!$D1074-preds!$E1074)</f>
        <v>2122</v>
      </c>
      <c r="I1074" s="24">
        <f>Table2[[#This Row],[margin]]/Table2[[#This Row],[dem_gop_total]]</f>
        <v>0.26171682289097187</v>
      </c>
      <c r="J1074" s="24">
        <f>Table2[[#This Row],[dem_votes]]/Table2[[#This Row],[dem_gop_total]]</f>
        <v>0.36914158855451407</v>
      </c>
      <c r="K1074" s="24">
        <f>Table2[[#This Row],[gop_votes]]/Table2[[#This Row],[dem_gop_total]]</f>
        <v>0.63085841144548593</v>
      </c>
      <c r="L1074" s="3">
        <v>-83.788534999999996</v>
      </c>
      <c r="M1074" s="3">
        <v>38.616397999999997</v>
      </c>
      <c r="N1074" s="3">
        <v>-85.197307533333372</v>
      </c>
      <c r="O1074" s="3">
        <v>37.624966491666598</v>
      </c>
      <c r="P1074" s="3">
        <f>VLOOKUP(Table2[[#This Row],[State]],State!A:G,7,FALSE)</f>
        <v>8</v>
      </c>
      <c r="Q1074" s="3" t="str">
        <f>VLOOKUP(Table2[[#This Row],[State]],State!A:F,6,FALSE)</f>
        <v>Republican</v>
      </c>
    </row>
    <row r="1075" spans="1:17" ht="17" thickTop="1" thickBot="1" x14ac:dyDescent="0.25">
      <c r="A1075" s="7" t="s">
        <v>334</v>
      </c>
      <c r="B1075" s="21">
        <v>21163</v>
      </c>
      <c r="C1075" s="22" t="s">
        <v>1046</v>
      </c>
      <c r="D1075" s="12">
        <v>3856</v>
      </c>
      <c r="E1075" s="12">
        <v>9942</v>
      </c>
      <c r="F1075" s="6">
        <v>2024</v>
      </c>
      <c r="G1075" s="18">
        <f>preds!$D1075+preds!$E1075</f>
        <v>13798</v>
      </c>
      <c r="H1075" s="12">
        <f>ABS(preds!$D1075-preds!$E1075)</f>
        <v>6086</v>
      </c>
      <c r="I1075" s="24">
        <f>Table2[[#This Row],[margin]]/Table2[[#This Row],[dem_gop_total]]</f>
        <v>0.44107841716190754</v>
      </c>
      <c r="J1075" s="24">
        <f>Table2[[#This Row],[dem_votes]]/Table2[[#This Row],[dem_gop_total]]</f>
        <v>0.27946079141904623</v>
      </c>
      <c r="K1075" s="24">
        <f>Table2[[#This Row],[gop_votes]]/Table2[[#This Row],[dem_gop_total]]</f>
        <v>0.72053920858095377</v>
      </c>
      <c r="L1075" s="3">
        <v>-86.132811000000004</v>
      </c>
      <c r="M1075" s="3">
        <v>37.934297999999998</v>
      </c>
      <c r="N1075" s="3">
        <v>-85.197307533333372</v>
      </c>
      <c r="O1075" s="3">
        <v>37.624966491666598</v>
      </c>
      <c r="P1075" s="3">
        <f>VLOOKUP(Table2[[#This Row],[State]],State!A:G,7,FALSE)</f>
        <v>8</v>
      </c>
      <c r="Q1075" s="3" t="str">
        <f>VLOOKUP(Table2[[#This Row],[State]],State!A:F,6,FALSE)</f>
        <v>Republican</v>
      </c>
    </row>
    <row r="1076" spans="1:17" ht="17" thickTop="1" thickBot="1" x14ac:dyDescent="0.25">
      <c r="A1076" s="8" t="s">
        <v>334</v>
      </c>
      <c r="B1076" s="19">
        <v>21165</v>
      </c>
      <c r="C1076" s="20" t="s">
        <v>1119</v>
      </c>
      <c r="D1076" s="13">
        <v>927</v>
      </c>
      <c r="E1076" s="13">
        <v>2160</v>
      </c>
      <c r="F1076" s="6">
        <v>2024</v>
      </c>
      <c r="G1076" s="18">
        <f>preds!$D1076+preds!$E1076</f>
        <v>3087</v>
      </c>
      <c r="H1076" s="12">
        <f>ABS(preds!$D1076-preds!$E1076)</f>
        <v>1233</v>
      </c>
      <c r="I1076" s="24">
        <f>Table2[[#This Row],[margin]]/Table2[[#This Row],[dem_gop_total]]</f>
        <v>0.39941690962099125</v>
      </c>
      <c r="J1076" s="24">
        <f>Table2[[#This Row],[dem_votes]]/Table2[[#This Row],[dem_gop_total]]</f>
        <v>0.30029154518950435</v>
      </c>
      <c r="K1076" s="24">
        <f>Table2[[#This Row],[gop_votes]]/Table2[[#This Row],[dem_gop_total]]</f>
        <v>0.69970845481049559</v>
      </c>
      <c r="L1076" s="3">
        <v>-83.598399000000001</v>
      </c>
      <c r="M1076" s="3">
        <v>37.939448999999897</v>
      </c>
      <c r="N1076" s="3">
        <v>-85.197307533333372</v>
      </c>
      <c r="O1076" s="3">
        <v>37.624966491666598</v>
      </c>
      <c r="P1076" s="3">
        <f>VLOOKUP(Table2[[#This Row],[State]],State!A:G,7,FALSE)</f>
        <v>8</v>
      </c>
      <c r="Q1076" s="3" t="str">
        <f>VLOOKUP(Table2[[#This Row],[State]],State!A:F,6,FALSE)</f>
        <v>Republican</v>
      </c>
    </row>
    <row r="1077" spans="1:17" ht="17" thickTop="1" thickBot="1" x14ac:dyDescent="0.25">
      <c r="A1077" s="7" t="s">
        <v>334</v>
      </c>
      <c r="B1077" s="21">
        <v>21167</v>
      </c>
      <c r="C1077" s="22" t="s">
        <v>909</v>
      </c>
      <c r="D1077" s="12">
        <v>3087</v>
      </c>
      <c r="E1077" s="12">
        <v>7670</v>
      </c>
      <c r="F1077" s="6">
        <v>2024</v>
      </c>
      <c r="G1077" s="18">
        <f>preds!$D1077+preds!$E1077</f>
        <v>10757</v>
      </c>
      <c r="H1077" s="12">
        <f>ABS(preds!$D1077-preds!$E1077)</f>
        <v>4583</v>
      </c>
      <c r="I1077" s="24">
        <f>Table2[[#This Row],[margin]]/Table2[[#This Row],[dem_gop_total]]</f>
        <v>0.42604815468996932</v>
      </c>
      <c r="J1077" s="24">
        <f>Table2[[#This Row],[dem_votes]]/Table2[[#This Row],[dem_gop_total]]</f>
        <v>0.28697592265501531</v>
      </c>
      <c r="K1077" s="24">
        <f>Table2[[#This Row],[gop_votes]]/Table2[[#This Row],[dem_gop_total]]</f>
        <v>0.71302407734498463</v>
      </c>
      <c r="L1077" s="3">
        <v>-84.849691000000007</v>
      </c>
      <c r="M1077" s="3">
        <v>37.785009000000002</v>
      </c>
      <c r="N1077" s="3">
        <v>-85.197307533333372</v>
      </c>
      <c r="O1077" s="3">
        <v>37.624966491666598</v>
      </c>
      <c r="P1077" s="3">
        <f>VLOOKUP(Table2[[#This Row],[State]],State!A:G,7,FALSE)</f>
        <v>8</v>
      </c>
      <c r="Q1077" s="3" t="str">
        <f>VLOOKUP(Table2[[#This Row],[State]],State!A:F,6,FALSE)</f>
        <v>Republican</v>
      </c>
    </row>
    <row r="1078" spans="1:17" ht="17" thickTop="1" thickBot="1" x14ac:dyDescent="0.25">
      <c r="A1078" s="8" t="s">
        <v>334</v>
      </c>
      <c r="B1078" s="19">
        <v>21169</v>
      </c>
      <c r="C1078" s="20" t="s">
        <v>1120</v>
      </c>
      <c r="D1078" s="13">
        <v>1475</v>
      </c>
      <c r="E1078" s="13">
        <v>3080</v>
      </c>
      <c r="F1078" s="6">
        <v>2024</v>
      </c>
      <c r="G1078" s="18">
        <f>preds!$D1078+preds!$E1078</f>
        <v>4555</v>
      </c>
      <c r="H1078" s="12">
        <f>ABS(preds!$D1078-preds!$E1078)</f>
        <v>1605</v>
      </c>
      <c r="I1078" s="24">
        <f>Table2[[#This Row],[margin]]/Table2[[#This Row],[dem_gop_total]]</f>
        <v>0.35236004390779363</v>
      </c>
      <c r="J1078" s="24">
        <f>Table2[[#This Row],[dem_votes]]/Table2[[#This Row],[dem_gop_total]]</f>
        <v>0.32381997804610319</v>
      </c>
      <c r="K1078" s="24">
        <f>Table2[[#This Row],[gop_votes]]/Table2[[#This Row],[dem_gop_total]]</f>
        <v>0.67618002195389681</v>
      </c>
      <c r="L1078" s="3">
        <v>-85.641586000000004</v>
      </c>
      <c r="M1078" s="3">
        <v>36.990815999999903</v>
      </c>
      <c r="N1078" s="3">
        <v>-85.197307533333372</v>
      </c>
      <c r="O1078" s="3">
        <v>37.624966491666598</v>
      </c>
      <c r="P1078" s="3">
        <f>VLOOKUP(Table2[[#This Row],[State]],State!A:G,7,FALSE)</f>
        <v>8</v>
      </c>
      <c r="Q1078" s="3" t="str">
        <f>VLOOKUP(Table2[[#This Row],[State]],State!A:F,6,FALSE)</f>
        <v>Republican</v>
      </c>
    </row>
    <row r="1079" spans="1:17" ht="17" thickTop="1" thickBot="1" x14ac:dyDescent="0.25">
      <c r="A1079" s="7" t="s">
        <v>334</v>
      </c>
      <c r="B1079" s="21">
        <v>21171</v>
      </c>
      <c r="C1079" s="22" t="s">
        <v>439</v>
      </c>
      <c r="D1079" s="12">
        <v>990</v>
      </c>
      <c r="E1079" s="12">
        <v>3763</v>
      </c>
      <c r="F1079" s="6">
        <v>2024</v>
      </c>
      <c r="G1079" s="18">
        <f>preds!$D1079+preds!$E1079</f>
        <v>4753</v>
      </c>
      <c r="H1079" s="12">
        <f>ABS(preds!$D1079-preds!$E1079)</f>
        <v>2773</v>
      </c>
      <c r="I1079" s="24">
        <f>Table2[[#This Row],[margin]]/Table2[[#This Row],[dem_gop_total]]</f>
        <v>0.58342099726488539</v>
      </c>
      <c r="J1079" s="24">
        <f>Table2[[#This Row],[dem_votes]]/Table2[[#This Row],[dem_gop_total]]</f>
        <v>0.20828950136755733</v>
      </c>
      <c r="K1079" s="24">
        <f>Table2[[#This Row],[gop_votes]]/Table2[[#This Row],[dem_gop_total]]</f>
        <v>0.79171049863244269</v>
      </c>
      <c r="L1079" s="3">
        <v>-85.729920999999905</v>
      </c>
      <c r="M1079" s="3">
        <v>36.708328000000002</v>
      </c>
      <c r="N1079" s="3">
        <v>-85.197307533333372</v>
      </c>
      <c r="O1079" s="3">
        <v>37.624966491666598</v>
      </c>
      <c r="P1079" s="3">
        <f>VLOOKUP(Table2[[#This Row],[State]],State!A:G,7,FALSE)</f>
        <v>8</v>
      </c>
      <c r="Q1079" s="3" t="str">
        <f>VLOOKUP(Table2[[#This Row],[State]],State!A:F,6,FALSE)</f>
        <v>Republican</v>
      </c>
    </row>
    <row r="1080" spans="1:17" ht="17" thickTop="1" thickBot="1" x14ac:dyDescent="0.25">
      <c r="A1080" s="8" t="s">
        <v>334</v>
      </c>
      <c r="B1080" s="19">
        <v>21173</v>
      </c>
      <c r="C1080" s="20" t="s">
        <v>440</v>
      </c>
      <c r="D1080" s="13">
        <v>3707</v>
      </c>
      <c r="E1080" s="13">
        <v>8565</v>
      </c>
      <c r="F1080" s="6">
        <v>2024</v>
      </c>
      <c r="G1080" s="18">
        <f>preds!$D1080+preds!$E1080</f>
        <v>12272</v>
      </c>
      <c r="H1080" s="12">
        <f>ABS(preds!$D1080-preds!$E1080)</f>
        <v>4858</v>
      </c>
      <c r="I1080" s="24">
        <f>Table2[[#This Row],[margin]]/Table2[[#This Row],[dem_gop_total]]</f>
        <v>0.3958604954367666</v>
      </c>
      <c r="J1080" s="24">
        <f>Table2[[#This Row],[dem_votes]]/Table2[[#This Row],[dem_gop_total]]</f>
        <v>0.3020697522816167</v>
      </c>
      <c r="K1080" s="24">
        <f>Table2[[#This Row],[gop_votes]]/Table2[[#This Row],[dem_gop_total]]</f>
        <v>0.6979302477183833</v>
      </c>
      <c r="L1080" s="3">
        <v>-83.917435999999995</v>
      </c>
      <c r="M1080" s="3">
        <v>38.035772999999999</v>
      </c>
      <c r="N1080" s="3">
        <v>-85.197307533333372</v>
      </c>
      <c r="O1080" s="3">
        <v>37.624966491666598</v>
      </c>
      <c r="P1080" s="3">
        <f>VLOOKUP(Table2[[#This Row],[State]],State!A:G,7,FALSE)</f>
        <v>8</v>
      </c>
      <c r="Q1080" s="3" t="str">
        <f>VLOOKUP(Table2[[#This Row],[State]],State!A:F,6,FALSE)</f>
        <v>Republican</v>
      </c>
    </row>
    <row r="1081" spans="1:17" ht="17" thickTop="1" thickBot="1" x14ac:dyDescent="0.25">
      <c r="A1081" s="7" t="s">
        <v>334</v>
      </c>
      <c r="B1081" s="21">
        <v>21175</v>
      </c>
      <c r="C1081" s="22" t="s">
        <v>441</v>
      </c>
      <c r="D1081" s="12">
        <v>1815</v>
      </c>
      <c r="E1081" s="12">
        <v>4468</v>
      </c>
      <c r="F1081" s="6">
        <v>2024</v>
      </c>
      <c r="G1081" s="18">
        <f>preds!$D1081+preds!$E1081</f>
        <v>6283</v>
      </c>
      <c r="H1081" s="12">
        <f>ABS(preds!$D1081-preds!$E1081)</f>
        <v>2653</v>
      </c>
      <c r="I1081" s="24">
        <f>Table2[[#This Row],[margin]]/Table2[[#This Row],[dem_gop_total]]</f>
        <v>0.42225051726882062</v>
      </c>
      <c r="J1081" s="24">
        <f>Table2[[#This Row],[dem_votes]]/Table2[[#This Row],[dem_gop_total]]</f>
        <v>0.28887474136558966</v>
      </c>
      <c r="K1081" s="24">
        <f>Table2[[#This Row],[gop_votes]]/Table2[[#This Row],[dem_gop_total]]</f>
        <v>0.71112525863441034</v>
      </c>
      <c r="L1081" s="3">
        <v>-83.266565999999997</v>
      </c>
      <c r="M1081" s="3">
        <v>37.912739999999999</v>
      </c>
      <c r="N1081" s="3">
        <v>-85.197307533333372</v>
      </c>
      <c r="O1081" s="3">
        <v>37.624966491666598</v>
      </c>
      <c r="P1081" s="3">
        <f>VLOOKUP(Table2[[#This Row],[State]],State!A:G,7,FALSE)</f>
        <v>8</v>
      </c>
      <c r="Q1081" s="3" t="str">
        <f>VLOOKUP(Table2[[#This Row],[State]],State!A:F,6,FALSE)</f>
        <v>Republican</v>
      </c>
    </row>
    <row r="1082" spans="1:17" ht="17" thickTop="1" thickBot="1" x14ac:dyDescent="0.25">
      <c r="A1082" s="8" t="s">
        <v>334</v>
      </c>
      <c r="B1082" s="19">
        <v>21177</v>
      </c>
      <c r="C1082" s="20" t="s">
        <v>1121</v>
      </c>
      <c r="D1082" s="13">
        <v>4821</v>
      </c>
      <c r="E1082" s="13">
        <v>9930</v>
      </c>
      <c r="F1082" s="6">
        <v>2024</v>
      </c>
      <c r="G1082" s="18">
        <f>preds!$D1082+preds!$E1082</f>
        <v>14751</v>
      </c>
      <c r="H1082" s="12">
        <f>ABS(preds!$D1082-preds!$E1082)</f>
        <v>5109</v>
      </c>
      <c r="I1082" s="24">
        <f>Table2[[#This Row],[margin]]/Table2[[#This Row],[dem_gop_total]]</f>
        <v>0.34634940004067521</v>
      </c>
      <c r="J1082" s="24">
        <f>Table2[[#This Row],[dem_votes]]/Table2[[#This Row],[dem_gop_total]]</f>
        <v>0.32682529997966242</v>
      </c>
      <c r="K1082" s="24">
        <f>Table2[[#This Row],[gop_votes]]/Table2[[#This Row],[dem_gop_total]]</f>
        <v>0.67317470002033764</v>
      </c>
      <c r="L1082" s="3">
        <v>-87.147040000000004</v>
      </c>
      <c r="M1082" s="3">
        <v>37.23809</v>
      </c>
      <c r="N1082" s="3">
        <v>-85.197307533333372</v>
      </c>
      <c r="O1082" s="3">
        <v>37.624966491666598</v>
      </c>
      <c r="P1082" s="3">
        <f>VLOOKUP(Table2[[#This Row],[State]],State!A:G,7,FALSE)</f>
        <v>8</v>
      </c>
      <c r="Q1082" s="3" t="str">
        <f>VLOOKUP(Table2[[#This Row],[State]],State!A:F,6,FALSE)</f>
        <v>Republican</v>
      </c>
    </row>
    <row r="1083" spans="1:17" ht="17" thickTop="1" thickBot="1" x14ac:dyDescent="0.25">
      <c r="A1083" s="7" t="s">
        <v>334</v>
      </c>
      <c r="B1083" s="21">
        <v>21179</v>
      </c>
      <c r="C1083" s="22" t="s">
        <v>1122</v>
      </c>
      <c r="D1083" s="12">
        <v>6984</v>
      </c>
      <c r="E1083" s="12">
        <v>15703</v>
      </c>
      <c r="F1083" s="6">
        <v>2024</v>
      </c>
      <c r="G1083" s="18">
        <f>preds!$D1083+preds!$E1083</f>
        <v>22687</v>
      </c>
      <c r="H1083" s="12">
        <f>ABS(preds!$D1083-preds!$E1083)</f>
        <v>8719</v>
      </c>
      <c r="I1083" s="24">
        <f>Table2[[#This Row],[margin]]/Table2[[#This Row],[dem_gop_total]]</f>
        <v>0.38431700974126154</v>
      </c>
      <c r="J1083" s="24">
        <f>Table2[[#This Row],[dem_votes]]/Table2[[#This Row],[dem_gop_total]]</f>
        <v>0.30784149512936926</v>
      </c>
      <c r="K1083" s="24">
        <f>Table2[[#This Row],[gop_votes]]/Table2[[#This Row],[dem_gop_total]]</f>
        <v>0.6921585048706308</v>
      </c>
      <c r="L1083" s="3">
        <v>-85.460370999999995</v>
      </c>
      <c r="M1083" s="3">
        <v>37.818018000000002</v>
      </c>
      <c r="N1083" s="3">
        <v>-85.197307533333372</v>
      </c>
      <c r="O1083" s="3">
        <v>37.624966491666598</v>
      </c>
      <c r="P1083" s="3">
        <f>VLOOKUP(Table2[[#This Row],[State]],State!A:G,7,FALSE)</f>
        <v>8</v>
      </c>
      <c r="Q1083" s="3" t="str">
        <f>VLOOKUP(Table2[[#This Row],[State]],State!A:F,6,FALSE)</f>
        <v>Republican</v>
      </c>
    </row>
    <row r="1084" spans="1:17" ht="17" thickTop="1" thickBot="1" x14ac:dyDescent="0.25">
      <c r="A1084" s="8" t="s">
        <v>334</v>
      </c>
      <c r="B1084" s="19">
        <v>21181</v>
      </c>
      <c r="C1084" s="20" t="s">
        <v>1123</v>
      </c>
      <c r="D1084" s="13">
        <v>1161</v>
      </c>
      <c r="E1084" s="13">
        <v>2171</v>
      </c>
      <c r="F1084" s="6">
        <v>2024</v>
      </c>
      <c r="G1084" s="18">
        <f>preds!$D1084+preds!$E1084</f>
        <v>3332</v>
      </c>
      <c r="H1084" s="12">
        <f>ABS(preds!$D1084-preds!$E1084)</f>
        <v>1010</v>
      </c>
      <c r="I1084" s="24">
        <f>Table2[[#This Row],[margin]]/Table2[[#This Row],[dem_gop_total]]</f>
        <v>0.30312124849939975</v>
      </c>
      <c r="J1084" s="24">
        <f>Table2[[#This Row],[dem_votes]]/Table2[[#This Row],[dem_gop_total]]</f>
        <v>0.3484393757503001</v>
      </c>
      <c r="K1084" s="24">
        <f>Table2[[#This Row],[gop_votes]]/Table2[[#This Row],[dem_gop_total]]</f>
        <v>0.65156062424969985</v>
      </c>
      <c r="L1084" s="3">
        <v>-84.023779000000005</v>
      </c>
      <c r="M1084" s="3">
        <v>38.327655</v>
      </c>
      <c r="N1084" s="3">
        <v>-85.197307533333372</v>
      </c>
      <c r="O1084" s="3">
        <v>37.624966491666598</v>
      </c>
      <c r="P1084" s="3">
        <f>VLOOKUP(Table2[[#This Row],[State]],State!A:G,7,FALSE)</f>
        <v>8</v>
      </c>
      <c r="Q1084" s="3" t="str">
        <f>VLOOKUP(Table2[[#This Row],[State]],State!A:F,6,FALSE)</f>
        <v>Republican</v>
      </c>
    </row>
    <row r="1085" spans="1:17" ht="17" thickTop="1" thickBot="1" x14ac:dyDescent="0.25">
      <c r="A1085" s="7" t="s">
        <v>334</v>
      </c>
      <c r="B1085" s="21">
        <v>21183</v>
      </c>
      <c r="C1085" s="22" t="s">
        <v>948</v>
      </c>
      <c r="D1085" s="12">
        <v>2843</v>
      </c>
      <c r="E1085" s="12">
        <v>7840</v>
      </c>
      <c r="F1085" s="6">
        <v>2024</v>
      </c>
      <c r="G1085" s="18">
        <f>preds!$D1085+preds!$E1085</f>
        <v>10683</v>
      </c>
      <c r="H1085" s="12">
        <f>ABS(preds!$D1085-preds!$E1085)</f>
        <v>4997</v>
      </c>
      <c r="I1085" s="24">
        <f>Table2[[#This Row],[margin]]/Table2[[#This Row],[dem_gop_total]]</f>
        <v>0.46775250397828327</v>
      </c>
      <c r="J1085" s="24">
        <f>Table2[[#This Row],[dem_votes]]/Table2[[#This Row],[dem_gop_total]]</f>
        <v>0.26612374801085836</v>
      </c>
      <c r="K1085" s="24">
        <f>Table2[[#This Row],[gop_votes]]/Table2[[#This Row],[dem_gop_total]]</f>
        <v>0.73387625198914164</v>
      </c>
      <c r="L1085" s="3">
        <v>-86.864293000000004</v>
      </c>
      <c r="M1085" s="3">
        <v>37.465057999999999</v>
      </c>
      <c r="N1085" s="3">
        <v>-85.197307533333372</v>
      </c>
      <c r="O1085" s="3">
        <v>37.624966491666598</v>
      </c>
      <c r="P1085" s="3">
        <f>VLOOKUP(Table2[[#This Row],[State]],State!A:G,7,FALSE)</f>
        <v>8</v>
      </c>
      <c r="Q1085" s="3" t="str">
        <f>VLOOKUP(Table2[[#This Row],[State]],State!A:F,6,FALSE)</f>
        <v>Republican</v>
      </c>
    </row>
    <row r="1086" spans="1:17" ht="17" thickTop="1" thickBot="1" x14ac:dyDescent="0.25">
      <c r="A1086" s="8" t="s">
        <v>334</v>
      </c>
      <c r="B1086" s="19">
        <v>21185</v>
      </c>
      <c r="C1086" s="20" t="s">
        <v>1124</v>
      </c>
      <c r="D1086" s="13">
        <v>16379</v>
      </c>
      <c r="E1086" s="13">
        <v>23181</v>
      </c>
      <c r="F1086" s="6">
        <v>2024</v>
      </c>
      <c r="G1086" s="18">
        <f>preds!$D1086+preds!$E1086</f>
        <v>39560</v>
      </c>
      <c r="H1086" s="12">
        <f>ABS(preds!$D1086-preds!$E1086)</f>
        <v>6802</v>
      </c>
      <c r="I1086" s="24">
        <f>Table2[[#This Row],[margin]]/Table2[[#This Row],[dem_gop_total]]</f>
        <v>0.17194135490394338</v>
      </c>
      <c r="J1086" s="24">
        <f>Table2[[#This Row],[dem_votes]]/Table2[[#This Row],[dem_gop_total]]</f>
        <v>0.41402932254802832</v>
      </c>
      <c r="K1086" s="24">
        <f>Table2[[#This Row],[gop_votes]]/Table2[[#This Row],[dem_gop_total]]</f>
        <v>0.58597067745197173</v>
      </c>
      <c r="L1086" s="3">
        <v>-85.459537999999995</v>
      </c>
      <c r="M1086" s="3">
        <v>38.372847999999998</v>
      </c>
      <c r="N1086" s="3">
        <v>-85.197307533333372</v>
      </c>
      <c r="O1086" s="3">
        <v>37.624966491666598</v>
      </c>
      <c r="P1086" s="3">
        <f>VLOOKUP(Table2[[#This Row],[State]],State!A:G,7,FALSE)</f>
        <v>8</v>
      </c>
      <c r="Q1086" s="3" t="str">
        <f>VLOOKUP(Table2[[#This Row],[State]],State!A:F,6,FALSE)</f>
        <v>Republican</v>
      </c>
    </row>
    <row r="1087" spans="1:17" ht="17" thickTop="1" thickBot="1" x14ac:dyDescent="0.25">
      <c r="A1087" s="7" t="s">
        <v>334</v>
      </c>
      <c r="B1087" s="21">
        <v>21187</v>
      </c>
      <c r="C1087" s="22" t="s">
        <v>949</v>
      </c>
      <c r="D1087" s="12">
        <v>1700</v>
      </c>
      <c r="E1087" s="12">
        <v>4117</v>
      </c>
      <c r="F1087" s="6">
        <v>2024</v>
      </c>
      <c r="G1087" s="18">
        <f>preds!$D1087+preds!$E1087</f>
        <v>5817</v>
      </c>
      <c r="H1087" s="12">
        <f>ABS(preds!$D1087-preds!$E1087)</f>
        <v>2417</v>
      </c>
      <c r="I1087" s="24">
        <f>Table2[[#This Row],[margin]]/Table2[[#This Row],[dem_gop_total]]</f>
        <v>0.41550627471205087</v>
      </c>
      <c r="J1087" s="24">
        <f>Table2[[#This Row],[dem_votes]]/Table2[[#This Row],[dem_gop_total]]</f>
        <v>0.29224686264397454</v>
      </c>
      <c r="K1087" s="24">
        <f>Table2[[#This Row],[gop_votes]]/Table2[[#This Row],[dem_gop_total]]</f>
        <v>0.70775313735602541</v>
      </c>
      <c r="L1087" s="3">
        <v>-84.831924999999998</v>
      </c>
      <c r="M1087" s="3">
        <v>38.531934999999997</v>
      </c>
      <c r="N1087" s="3">
        <v>-85.197307533333372</v>
      </c>
      <c r="O1087" s="3">
        <v>37.624966491666598</v>
      </c>
      <c r="P1087" s="3">
        <f>VLOOKUP(Table2[[#This Row],[State]],State!A:G,7,FALSE)</f>
        <v>8</v>
      </c>
      <c r="Q1087" s="3" t="str">
        <f>VLOOKUP(Table2[[#This Row],[State]],State!A:F,6,FALSE)</f>
        <v>Republican</v>
      </c>
    </row>
    <row r="1088" spans="1:17" ht="17" thickTop="1" thickBot="1" x14ac:dyDescent="0.25">
      <c r="A1088" s="8" t="s">
        <v>334</v>
      </c>
      <c r="B1088" s="19">
        <v>21189</v>
      </c>
      <c r="C1088" s="20" t="s">
        <v>1125</v>
      </c>
      <c r="D1088" s="13">
        <v>342</v>
      </c>
      <c r="E1088" s="13">
        <v>1130</v>
      </c>
      <c r="F1088" s="6">
        <v>2024</v>
      </c>
      <c r="G1088" s="18">
        <f>preds!$D1088+preds!$E1088</f>
        <v>1472</v>
      </c>
      <c r="H1088" s="12">
        <f>ABS(preds!$D1088-preds!$E1088)</f>
        <v>788</v>
      </c>
      <c r="I1088" s="24">
        <f>Table2[[#This Row],[margin]]/Table2[[#This Row],[dem_gop_total]]</f>
        <v>0.53532608695652173</v>
      </c>
      <c r="J1088" s="24">
        <f>Table2[[#This Row],[dem_votes]]/Table2[[#This Row],[dem_gop_total]]</f>
        <v>0.23233695652173914</v>
      </c>
      <c r="K1088" s="24">
        <f>Table2[[#This Row],[gop_votes]]/Table2[[#This Row],[dem_gop_total]]</f>
        <v>0.76766304347826086</v>
      </c>
      <c r="L1088" s="3">
        <v>-83.684099000000003</v>
      </c>
      <c r="M1088" s="3">
        <v>37.452096999999902</v>
      </c>
      <c r="N1088" s="3">
        <v>-85.197307533333372</v>
      </c>
      <c r="O1088" s="3">
        <v>37.624966491666598</v>
      </c>
      <c r="P1088" s="3">
        <f>VLOOKUP(Table2[[#This Row],[State]],State!A:G,7,FALSE)</f>
        <v>8</v>
      </c>
      <c r="Q1088" s="3" t="str">
        <f>VLOOKUP(Table2[[#This Row],[State]],State!A:F,6,FALSE)</f>
        <v>Republican</v>
      </c>
    </row>
    <row r="1089" spans="1:17" ht="17" thickTop="1" thickBot="1" x14ac:dyDescent="0.25">
      <c r="A1089" s="7" t="s">
        <v>334</v>
      </c>
      <c r="B1089" s="21">
        <v>21191</v>
      </c>
      <c r="C1089" s="22" t="s">
        <v>1126</v>
      </c>
      <c r="D1089" s="12">
        <v>1823</v>
      </c>
      <c r="E1089" s="12">
        <v>5436</v>
      </c>
      <c r="F1089" s="6">
        <v>2024</v>
      </c>
      <c r="G1089" s="18">
        <f>preds!$D1089+preds!$E1089</f>
        <v>7259</v>
      </c>
      <c r="H1089" s="12">
        <f>ABS(preds!$D1089-preds!$E1089)</f>
        <v>3613</v>
      </c>
      <c r="I1089" s="24">
        <f>Table2[[#This Row],[margin]]/Table2[[#This Row],[dem_gop_total]]</f>
        <v>0.49772695963631353</v>
      </c>
      <c r="J1089" s="24">
        <f>Table2[[#This Row],[dem_votes]]/Table2[[#This Row],[dem_gop_total]]</f>
        <v>0.25113652018184324</v>
      </c>
      <c r="K1089" s="24">
        <f>Table2[[#This Row],[gop_votes]]/Table2[[#This Row],[dem_gop_total]]</f>
        <v>0.74886347981815682</v>
      </c>
      <c r="L1089" s="3">
        <v>-84.359741999999997</v>
      </c>
      <c r="M1089" s="3">
        <v>38.715797999999999</v>
      </c>
      <c r="N1089" s="3">
        <v>-85.197307533333372</v>
      </c>
      <c r="O1089" s="3">
        <v>37.624966491666598</v>
      </c>
      <c r="P1089" s="3">
        <f>VLOOKUP(Table2[[#This Row],[State]],State!A:G,7,FALSE)</f>
        <v>8</v>
      </c>
      <c r="Q1089" s="3" t="str">
        <f>VLOOKUP(Table2[[#This Row],[State]],State!A:F,6,FALSE)</f>
        <v>Republican</v>
      </c>
    </row>
    <row r="1090" spans="1:17" ht="17" thickTop="1" thickBot="1" x14ac:dyDescent="0.25">
      <c r="A1090" s="8" t="s">
        <v>334</v>
      </c>
      <c r="B1090" s="19">
        <v>21193</v>
      </c>
      <c r="C1090" s="20" t="s">
        <v>442</v>
      </c>
      <c r="D1090" s="13">
        <v>3068</v>
      </c>
      <c r="E1090" s="13">
        <v>7482</v>
      </c>
      <c r="F1090" s="6">
        <v>2024</v>
      </c>
      <c r="G1090" s="18">
        <f>preds!$D1090+preds!$E1090</f>
        <v>10550</v>
      </c>
      <c r="H1090" s="12">
        <f>ABS(preds!$D1090-preds!$E1090)</f>
        <v>4414</v>
      </c>
      <c r="I1090" s="24">
        <f>Table2[[#This Row],[margin]]/Table2[[#This Row],[dem_gop_total]]</f>
        <v>0.41838862559241707</v>
      </c>
      <c r="J1090" s="24">
        <f>Table2[[#This Row],[dem_votes]]/Table2[[#This Row],[dem_gop_total]]</f>
        <v>0.29080568720379146</v>
      </c>
      <c r="K1090" s="24">
        <f>Table2[[#This Row],[gop_votes]]/Table2[[#This Row],[dem_gop_total]]</f>
        <v>0.70919431279620848</v>
      </c>
      <c r="L1090" s="3">
        <v>-83.201059999999998</v>
      </c>
      <c r="M1090" s="3">
        <v>37.257624999999997</v>
      </c>
      <c r="N1090" s="3">
        <v>-85.197307533333372</v>
      </c>
      <c r="O1090" s="3">
        <v>37.624966491666598</v>
      </c>
      <c r="P1090" s="3">
        <f>VLOOKUP(Table2[[#This Row],[State]],State!A:G,7,FALSE)</f>
        <v>8</v>
      </c>
      <c r="Q1090" s="3" t="str">
        <f>VLOOKUP(Table2[[#This Row],[State]],State!A:F,6,FALSE)</f>
        <v>Republican</v>
      </c>
    </row>
    <row r="1091" spans="1:17" ht="17" thickTop="1" thickBot="1" x14ac:dyDescent="0.25">
      <c r="A1091" s="7" t="s">
        <v>334</v>
      </c>
      <c r="B1091" s="21">
        <v>21195</v>
      </c>
      <c r="C1091" s="22" t="s">
        <v>444</v>
      </c>
      <c r="D1091" s="12">
        <v>6606</v>
      </c>
      <c r="E1091" s="12">
        <v>18635</v>
      </c>
      <c r="F1091" s="6">
        <v>2024</v>
      </c>
      <c r="G1091" s="18">
        <f>preds!$D1091+preds!$E1091</f>
        <v>25241</v>
      </c>
      <c r="H1091" s="12">
        <f>ABS(preds!$D1091-preds!$E1091)</f>
        <v>12029</v>
      </c>
      <c r="I1091" s="24">
        <f>Table2[[#This Row],[margin]]/Table2[[#This Row],[dem_gop_total]]</f>
        <v>0.47656590467889542</v>
      </c>
      <c r="J1091" s="24">
        <f>Table2[[#This Row],[dem_votes]]/Table2[[#This Row],[dem_gop_total]]</f>
        <v>0.26171704766055226</v>
      </c>
      <c r="K1091" s="24">
        <f>Table2[[#This Row],[gop_votes]]/Table2[[#This Row],[dem_gop_total]]</f>
        <v>0.73828295233944774</v>
      </c>
      <c r="L1091" s="3">
        <v>-82.420659000000001</v>
      </c>
      <c r="M1091" s="3">
        <v>37.463504999999998</v>
      </c>
      <c r="N1091" s="3">
        <v>-85.197307533333372</v>
      </c>
      <c r="O1091" s="3">
        <v>37.624966491666598</v>
      </c>
      <c r="P1091" s="3">
        <f>VLOOKUP(Table2[[#This Row],[State]],State!A:G,7,FALSE)</f>
        <v>8</v>
      </c>
      <c r="Q1091" s="3" t="str">
        <f>VLOOKUP(Table2[[#This Row],[State]],State!A:F,6,FALSE)</f>
        <v>Republican</v>
      </c>
    </row>
    <row r="1092" spans="1:17" ht="17" thickTop="1" thickBot="1" x14ac:dyDescent="0.25">
      <c r="A1092" s="8" t="s">
        <v>334</v>
      </c>
      <c r="B1092" s="19">
        <v>21197</v>
      </c>
      <c r="C1092" s="20" t="s">
        <v>1127</v>
      </c>
      <c r="D1092" s="13">
        <v>1513</v>
      </c>
      <c r="E1092" s="13">
        <v>3802</v>
      </c>
      <c r="F1092" s="6">
        <v>2024</v>
      </c>
      <c r="G1092" s="18">
        <f>preds!$D1092+preds!$E1092</f>
        <v>5315</v>
      </c>
      <c r="H1092" s="12">
        <f>ABS(preds!$D1092-preds!$E1092)</f>
        <v>2289</v>
      </c>
      <c r="I1092" s="24">
        <f>Table2[[#This Row],[margin]]/Table2[[#This Row],[dem_gop_total]]</f>
        <v>0.43066792097836315</v>
      </c>
      <c r="J1092" s="24">
        <f>Table2[[#This Row],[dem_votes]]/Table2[[#This Row],[dem_gop_total]]</f>
        <v>0.28466603951081842</v>
      </c>
      <c r="K1092" s="24">
        <f>Table2[[#This Row],[gop_votes]]/Table2[[#This Row],[dem_gop_total]]</f>
        <v>0.71533396048918152</v>
      </c>
      <c r="L1092" s="3">
        <v>-83.881129999999999</v>
      </c>
      <c r="M1092" s="3">
        <v>37.852292999999896</v>
      </c>
      <c r="N1092" s="3">
        <v>-85.197307533333372</v>
      </c>
      <c r="O1092" s="3">
        <v>37.624966491666598</v>
      </c>
      <c r="P1092" s="3">
        <f>VLOOKUP(Table2[[#This Row],[State]],State!A:G,7,FALSE)</f>
        <v>8</v>
      </c>
      <c r="Q1092" s="3" t="str">
        <f>VLOOKUP(Table2[[#This Row],[State]],State!A:F,6,FALSE)</f>
        <v>Republican</v>
      </c>
    </row>
    <row r="1093" spans="1:17" ht="17" thickTop="1" thickBot="1" x14ac:dyDescent="0.25">
      <c r="A1093" s="7" t="s">
        <v>334</v>
      </c>
      <c r="B1093" s="21">
        <v>21199</v>
      </c>
      <c r="C1093" s="22" t="s">
        <v>544</v>
      </c>
      <c r="D1093" s="12">
        <v>4827</v>
      </c>
      <c r="E1093" s="12">
        <v>25223</v>
      </c>
      <c r="F1093" s="6">
        <v>2024</v>
      </c>
      <c r="G1093" s="18">
        <f>preds!$D1093+preds!$E1093</f>
        <v>30050</v>
      </c>
      <c r="H1093" s="12">
        <f>ABS(preds!$D1093-preds!$E1093)</f>
        <v>20396</v>
      </c>
      <c r="I1093" s="24">
        <f>Table2[[#This Row],[margin]]/Table2[[#This Row],[dem_gop_total]]</f>
        <v>0.6787354409317804</v>
      </c>
      <c r="J1093" s="24">
        <f>Table2[[#This Row],[dem_votes]]/Table2[[#This Row],[dem_gop_total]]</f>
        <v>0.16063227953410983</v>
      </c>
      <c r="K1093" s="24">
        <f>Table2[[#This Row],[gop_votes]]/Table2[[#This Row],[dem_gop_total]]</f>
        <v>0.83936772046589014</v>
      </c>
      <c r="L1093" s="3">
        <v>-84.614644999999996</v>
      </c>
      <c r="M1093" s="3">
        <v>37.092818999999999</v>
      </c>
      <c r="N1093" s="3">
        <v>-85.197307533333372</v>
      </c>
      <c r="O1093" s="3">
        <v>37.624966491666598</v>
      </c>
      <c r="P1093" s="3">
        <f>VLOOKUP(Table2[[#This Row],[State]],State!A:G,7,FALSE)</f>
        <v>8</v>
      </c>
      <c r="Q1093" s="3" t="str">
        <f>VLOOKUP(Table2[[#This Row],[State]],State!A:F,6,FALSE)</f>
        <v>Republican</v>
      </c>
    </row>
    <row r="1094" spans="1:17" ht="17" thickTop="1" thickBot="1" x14ac:dyDescent="0.25">
      <c r="A1094" s="8" t="s">
        <v>334</v>
      </c>
      <c r="B1094" s="19">
        <v>21201</v>
      </c>
      <c r="C1094" s="20" t="s">
        <v>1128</v>
      </c>
      <c r="D1094" s="13">
        <v>361</v>
      </c>
      <c r="E1094" s="13">
        <v>795</v>
      </c>
      <c r="F1094" s="6">
        <v>2024</v>
      </c>
      <c r="G1094" s="18">
        <f>preds!$D1094+preds!$E1094</f>
        <v>1156</v>
      </c>
      <c r="H1094" s="12">
        <f>ABS(preds!$D1094-preds!$E1094)</f>
        <v>434</v>
      </c>
      <c r="I1094" s="24">
        <f>Table2[[#This Row],[margin]]/Table2[[#This Row],[dem_gop_total]]</f>
        <v>0.37543252595155707</v>
      </c>
      <c r="J1094" s="24">
        <f>Table2[[#This Row],[dem_votes]]/Table2[[#This Row],[dem_gop_total]]</f>
        <v>0.31228373702422146</v>
      </c>
      <c r="K1094" s="24">
        <f>Table2[[#This Row],[gop_votes]]/Table2[[#This Row],[dem_gop_total]]</f>
        <v>0.68771626297577859</v>
      </c>
      <c r="L1094" s="3">
        <v>-84.048847999999893</v>
      </c>
      <c r="M1094" s="3">
        <v>38.520826</v>
      </c>
      <c r="N1094" s="3">
        <v>-85.197307533333372</v>
      </c>
      <c r="O1094" s="3">
        <v>37.624966491666598</v>
      </c>
      <c r="P1094" s="3">
        <f>VLOOKUP(Table2[[#This Row],[State]],State!A:G,7,FALSE)</f>
        <v>8</v>
      </c>
      <c r="Q1094" s="3" t="str">
        <f>VLOOKUP(Table2[[#This Row],[State]],State!A:F,6,FALSE)</f>
        <v>Republican</v>
      </c>
    </row>
    <row r="1095" spans="1:17" ht="17" thickTop="1" thickBot="1" x14ac:dyDescent="0.25">
      <c r="A1095" s="7" t="s">
        <v>334</v>
      </c>
      <c r="B1095" s="21">
        <v>21203</v>
      </c>
      <c r="C1095" s="22" t="s">
        <v>1129</v>
      </c>
      <c r="D1095" s="12">
        <v>1289</v>
      </c>
      <c r="E1095" s="12">
        <v>6622</v>
      </c>
      <c r="F1095" s="6">
        <v>2024</v>
      </c>
      <c r="G1095" s="18">
        <f>preds!$D1095+preds!$E1095</f>
        <v>7911</v>
      </c>
      <c r="H1095" s="12">
        <f>ABS(preds!$D1095-preds!$E1095)</f>
        <v>5333</v>
      </c>
      <c r="I1095" s="24">
        <f>Table2[[#This Row],[margin]]/Table2[[#This Row],[dem_gop_total]]</f>
        <v>0.67412463658197441</v>
      </c>
      <c r="J1095" s="24">
        <f>Table2[[#This Row],[dem_votes]]/Table2[[#This Row],[dem_gop_total]]</f>
        <v>0.16293768170901277</v>
      </c>
      <c r="K1095" s="24">
        <f>Table2[[#This Row],[gop_votes]]/Table2[[#This Row],[dem_gop_total]]</f>
        <v>0.83706231829098721</v>
      </c>
      <c r="L1095" s="3">
        <v>-84.348395999999994</v>
      </c>
      <c r="M1095" s="3">
        <v>37.381611999999997</v>
      </c>
      <c r="N1095" s="3">
        <v>-85.197307533333372</v>
      </c>
      <c r="O1095" s="3">
        <v>37.624966491666598</v>
      </c>
      <c r="P1095" s="3">
        <f>VLOOKUP(Table2[[#This Row],[State]],State!A:G,7,FALSE)</f>
        <v>8</v>
      </c>
      <c r="Q1095" s="3" t="str">
        <f>VLOOKUP(Table2[[#This Row],[State]],State!A:F,6,FALSE)</f>
        <v>Republican</v>
      </c>
    </row>
    <row r="1096" spans="1:17" ht="17" thickTop="1" thickBot="1" x14ac:dyDescent="0.25">
      <c r="A1096" s="8" t="s">
        <v>334</v>
      </c>
      <c r="B1096" s="19">
        <v>21205</v>
      </c>
      <c r="C1096" s="20" t="s">
        <v>1130</v>
      </c>
      <c r="D1096" s="13">
        <v>3711</v>
      </c>
      <c r="E1096" s="13">
        <v>4955</v>
      </c>
      <c r="F1096" s="6">
        <v>2024</v>
      </c>
      <c r="G1096" s="18">
        <f>preds!$D1096+preds!$E1096</f>
        <v>8666</v>
      </c>
      <c r="H1096" s="12">
        <f>ABS(preds!$D1096-preds!$E1096)</f>
        <v>1244</v>
      </c>
      <c r="I1096" s="24">
        <f>Table2[[#This Row],[margin]]/Table2[[#This Row],[dem_gop_total]]</f>
        <v>0.14354950380798523</v>
      </c>
      <c r="J1096" s="24">
        <f>Table2[[#This Row],[dem_votes]]/Table2[[#This Row],[dem_gop_total]]</f>
        <v>0.42822524809600737</v>
      </c>
      <c r="K1096" s="24">
        <f>Table2[[#This Row],[gop_votes]]/Table2[[#This Row],[dem_gop_total]]</f>
        <v>0.57177475190399263</v>
      </c>
      <c r="L1096" s="3">
        <v>-83.442318</v>
      </c>
      <c r="M1096" s="3">
        <v>38.194615999999897</v>
      </c>
      <c r="N1096" s="3">
        <v>-85.197307533333372</v>
      </c>
      <c r="O1096" s="3">
        <v>37.624966491666598</v>
      </c>
      <c r="P1096" s="3">
        <f>VLOOKUP(Table2[[#This Row],[State]],State!A:G,7,FALSE)</f>
        <v>8</v>
      </c>
      <c r="Q1096" s="3" t="str">
        <f>VLOOKUP(Table2[[#This Row],[State]],State!A:F,6,FALSE)</f>
        <v>Republican</v>
      </c>
    </row>
    <row r="1097" spans="1:17" ht="17" thickTop="1" thickBot="1" x14ac:dyDescent="0.25">
      <c r="A1097" s="7" t="s">
        <v>334</v>
      </c>
      <c r="B1097" s="21">
        <v>21207</v>
      </c>
      <c r="C1097" s="22" t="s">
        <v>446</v>
      </c>
      <c r="D1097" s="12">
        <v>1507</v>
      </c>
      <c r="E1097" s="12">
        <v>7191</v>
      </c>
      <c r="F1097" s="6">
        <v>2024</v>
      </c>
      <c r="G1097" s="18">
        <f>preds!$D1097+preds!$E1097</f>
        <v>8698</v>
      </c>
      <c r="H1097" s="12">
        <f>ABS(preds!$D1097-preds!$E1097)</f>
        <v>5684</v>
      </c>
      <c r="I1097" s="24">
        <f>Table2[[#This Row],[margin]]/Table2[[#This Row],[dem_gop_total]]</f>
        <v>0.65348355943895153</v>
      </c>
      <c r="J1097" s="24">
        <f>Table2[[#This Row],[dem_votes]]/Table2[[#This Row],[dem_gop_total]]</f>
        <v>0.17325822028052426</v>
      </c>
      <c r="K1097" s="24">
        <f>Table2[[#This Row],[gop_votes]]/Table2[[#This Row],[dem_gop_total]]</f>
        <v>0.82674177971947571</v>
      </c>
      <c r="L1097" s="3">
        <v>-85.05932</v>
      </c>
      <c r="M1097" s="3">
        <v>37.029336000000001</v>
      </c>
      <c r="N1097" s="3">
        <v>-85.197307533333372</v>
      </c>
      <c r="O1097" s="3">
        <v>37.624966491666598</v>
      </c>
      <c r="P1097" s="3">
        <f>VLOOKUP(Table2[[#This Row],[State]],State!A:G,7,FALSE)</f>
        <v>8</v>
      </c>
      <c r="Q1097" s="3" t="str">
        <f>VLOOKUP(Table2[[#This Row],[State]],State!A:F,6,FALSE)</f>
        <v>Republican</v>
      </c>
    </row>
    <row r="1098" spans="1:17" ht="17" thickTop="1" thickBot="1" x14ac:dyDescent="0.25">
      <c r="A1098" s="8" t="s">
        <v>334</v>
      </c>
      <c r="B1098" s="19">
        <v>21209</v>
      </c>
      <c r="C1098" s="20" t="s">
        <v>547</v>
      </c>
      <c r="D1098" s="13">
        <v>11855</v>
      </c>
      <c r="E1098" s="13">
        <v>17980</v>
      </c>
      <c r="F1098" s="6">
        <v>2024</v>
      </c>
      <c r="G1098" s="18">
        <f>preds!$D1098+preds!$E1098</f>
        <v>29835</v>
      </c>
      <c r="H1098" s="12">
        <f>ABS(preds!$D1098-preds!$E1098)</f>
        <v>6125</v>
      </c>
      <c r="I1098" s="24">
        <f>Table2[[#This Row],[margin]]/Table2[[#This Row],[dem_gop_total]]</f>
        <v>0.20529579353108765</v>
      </c>
      <c r="J1098" s="24">
        <f>Table2[[#This Row],[dem_votes]]/Table2[[#This Row],[dem_gop_total]]</f>
        <v>0.39735210323445619</v>
      </c>
      <c r="K1098" s="24">
        <f>Table2[[#This Row],[gop_votes]]/Table2[[#This Row],[dem_gop_total]]</f>
        <v>0.60264789676554387</v>
      </c>
      <c r="L1098" s="3">
        <v>-84.570575000000005</v>
      </c>
      <c r="M1098" s="3">
        <v>38.231690999999998</v>
      </c>
      <c r="N1098" s="3">
        <v>-85.197307533333372</v>
      </c>
      <c r="O1098" s="3">
        <v>37.624966491666598</v>
      </c>
      <c r="P1098" s="3">
        <f>VLOOKUP(Table2[[#This Row],[State]],State!A:G,7,FALSE)</f>
        <v>8</v>
      </c>
      <c r="Q1098" s="3" t="str">
        <f>VLOOKUP(Table2[[#This Row],[State]],State!A:F,6,FALSE)</f>
        <v>Republican</v>
      </c>
    </row>
    <row r="1099" spans="1:17" ht="17" thickTop="1" thickBot="1" x14ac:dyDescent="0.25">
      <c r="A1099" s="7" t="s">
        <v>334</v>
      </c>
      <c r="B1099" s="21">
        <v>21211</v>
      </c>
      <c r="C1099" s="22" t="s">
        <v>448</v>
      </c>
      <c r="D1099" s="12">
        <v>7183</v>
      </c>
      <c r="E1099" s="12">
        <v>15584</v>
      </c>
      <c r="F1099" s="6">
        <v>2024</v>
      </c>
      <c r="G1099" s="18">
        <f>preds!$D1099+preds!$E1099</f>
        <v>22767</v>
      </c>
      <c r="H1099" s="12">
        <f>ABS(preds!$D1099-preds!$E1099)</f>
        <v>8401</v>
      </c>
      <c r="I1099" s="24">
        <f>Table2[[#This Row],[margin]]/Table2[[#This Row],[dem_gop_total]]</f>
        <v>0.36899898976588924</v>
      </c>
      <c r="J1099" s="24">
        <f>Table2[[#This Row],[dem_votes]]/Table2[[#This Row],[dem_gop_total]]</f>
        <v>0.31550050511705541</v>
      </c>
      <c r="K1099" s="24">
        <f>Table2[[#This Row],[gop_votes]]/Table2[[#This Row],[dem_gop_total]]</f>
        <v>0.68449949488294459</v>
      </c>
      <c r="L1099" s="3">
        <v>-85.230241000000007</v>
      </c>
      <c r="M1099" s="3">
        <v>38.213512999999999</v>
      </c>
      <c r="N1099" s="3">
        <v>-85.197307533333372</v>
      </c>
      <c r="O1099" s="3">
        <v>37.624966491666598</v>
      </c>
      <c r="P1099" s="3">
        <f>VLOOKUP(Table2[[#This Row],[State]],State!A:G,7,FALSE)</f>
        <v>8</v>
      </c>
      <c r="Q1099" s="3" t="str">
        <f>VLOOKUP(Table2[[#This Row],[State]],State!A:F,6,FALSE)</f>
        <v>Republican</v>
      </c>
    </row>
    <row r="1100" spans="1:17" ht="17" thickTop="1" thickBot="1" x14ac:dyDescent="0.25">
      <c r="A1100" s="8" t="s">
        <v>334</v>
      </c>
      <c r="B1100" s="19">
        <v>21213</v>
      </c>
      <c r="C1100" s="20" t="s">
        <v>1131</v>
      </c>
      <c r="D1100" s="13">
        <v>2774</v>
      </c>
      <c r="E1100" s="13">
        <v>5598</v>
      </c>
      <c r="F1100" s="6">
        <v>2024</v>
      </c>
      <c r="G1100" s="18">
        <f>preds!$D1100+preds!$E1100</f>
        <v>8372</v>
      </c>
      <c r="H1100" s="12">
        <f>ABS(preds!$D1100-preds!$E1100)</f>
        <v>2824</v>
      </c>
      <c r="I1100" s="24">
        <f>Table2[[#This Row],[margin]]/Table2[[#This Row],[dem_gop_total]]</f>
        <v>0.3373148590539895</v>
      </c>
      <c r="J1100" s="24">
        <f>Table2[[#This Row],[dem_votes]]/Table2[[#This Row],[dem_gop_total]]</f>
        <v>0.33134257047300525</v>
      </c>
      <c r="K1100" s="24">
        <f>Table2[[#This Row],[gop_votes]]/Table2[[#This Row],[dem_gop_total]]</f>
        <v>0.6686574295269947</v>
      </c>
      <c r="L1100" s="3">
        <v>-86.572108999999998</v>
      </c>
      <c r="M1100" s="3">
        <v>36.733284999999903</v>
      </c>
      <c r="N1100" s="3">
        <v>-85.197307533333372</v>
      </c>
      <c r="O1100" s="3">
        <v>37.624966491666598</v>
      </c>
      <c r="P1100" s="3">
        <f>VLOOKUP(Table2[[#This Row],[State]],State!A:G,7,FALSE)</f>
        <v>8</v>
      </c>
      <c r="Q1100" s="3" t="str">
        <f>VLOOKUP(Table2[[#This Row],[State]],State!A:F,6,FALSE)</f>
        <v>Republican</v>
      </c>
    </row>
    <row r="1101" spans="1:17" ht="17" thickTop="1" thickBot="1" x14ac:dyDescent="0.25">
      <c r="A1101" s="7" t="s">
        <v>334</v>
      </c>
      <c r="B1101" s="21">
        <v>21215</v>
      </c>
      <c r="C1101" s="22" t="s">
        <v>956</v>
      </c>
      <c r="D1101" s="12">
        <v>2278</v>
      </c>
      <c r="E1101" s="12">
        <v>8975</v>
      </c>
      <c r="F1101" s="6">
        <v>2024</v>
      </c>
      <c r="G1101" s="18">
        <f>preds!$D1101+preds!$E1101</f>
        <v>11253</v>
      </c>
      <c r="H1101" s="12">
        <f>ABS(preds!$D1101-preds!$E1101)</f>
        <v>6697</v>
      </c>
      <c r="I1101" s="24">
        <f>Table2[[#This Row],[margin]]/Table2[[#This Row],[dem_gop_total]]</f>
        <v>0.59513018750555402</v>
      </c>
      <c r="J1101" s="24">
        <f>Table2[[#This Row],[dem_votes]]/Table2[[#This Row],[dem_gop_total]]</f>
        <v>0.20243490624722296</v>
      </c>
      <c r="K1101" s="24">
        <f>Table2[[#This Row],[gop_votes]]/Table2[[#This Row],[dem_gop_total]]</f>
        <v>0.79756509375277707</v>
      </c>
      <c r="L1101" s="3">
        <v>-85.350915000000001</v>
      </c>
      <c r="M1101" s="3">
        <v>38.059721000000003</v>
      </c>
      <c r="N1101" s="3">
        <v>-85.197307533333372</v>
      </c>
      <c r="O1101" s="3">
        <v>37.624966491666598</v>
      </c>
      <c r="P1101" s="3">
        <f>VLOOKUP(Table2[[#This Row],[State]],State!A:G,7,FALSE)</f>
        <v>8</v>
      </c>
      <c r="Q1101" s="3" t="str">
        <f>VLOOKUP(Table2[[#This Row],[State]],State!A:F,6,FALSE)</f>
        <v>Republican</v>
      </c>
    </row>
    <row r="1102" spans="1:17" ht="17" thickTop="1" thickBot="1" x14ac:dyDescent="0.25">
      <c r="A1102" s="8" t="s">
        <v>334</v>
      </c>
      <c r="B1102" s="19">
        <v>21217</v>
      </c>
      <c r="C1102" s="20" t="s">
        <v>725</v>
      </c>
      <c r="D1102" s="13">
        <v>2975</v>
      </c>
      <c r="E1102" s="13">
        <v>9016</v>
      </c>
      <c r="F1102" s="6">
        <v>2024</v>
      </c>
      <c r="G1102" s="18">
        <f>preds!$D1102+preds!$E1102</f>
        <v>11991</v>
      </c>
      <c r="H1102" s="12">
        <f>ABS(preds!$D1102-preds!$E1102)</f>
        <v>6041</v>
      </c>
      <c r="I1102" s="24">
        <f>Table2[[#This Row],[margin]]/Table2[[#This Row],[dem_gop_total]]</f>
        <v>0.50379451255107999</v>
      </c>
      <c r="J1102" s="24">
        <f>Table2[[#This Row],[dem_votes]]/Table2[[#This Row],[dem_gop_total]]</f>
        <v>0.24810274372446001</v>
      </c>
      <c r="K1102" s="24">
        <f>Table2[[#This Row],[gop_votes]]/Table2[[#This Row],[dem_gop_total]]</f>
        <v>0.75189725627553994</v>
      </c>
      <c r="L1102" s="3">
        <v>-85.343424999999996</v>
      </c>
      <c r="M1102" s="3">
        <v>37.350402000000003</v>
      </c>
      <c r="N1102" s="3">
        <v>-85.197307533333372</v>
      </c>
      <c r="O1102" s="3">
        <v>37.624966491666598</v>
      </c>
      <c r="P1102" s="3">
        <f>VLOOKUP(Table2[[#This Row],[State]],State!A:G,7,FALSE)</f>
        <v>8</v>
      </c>
      <c r="Q1102" s="3" t="str">
        <f>VLOOKUP(Table2[[#This Row],[State]],State!A:F,6,FALSE)</f>
        <v>Republican</v>
      </c>
    </row>
    <row r="1103" spans="1:17" ht="17" thickTop="1" thickBot="1" x14ac:dyDescent="0.25">
      <c r="A1103" s="7" t="s">
        <v>334</v>
      </c>
      <c r="B1103" s="21">
        <v>21219</v>
      </c>
      <c r="C1103" s="22" t="s">
        <v>1132</v>
      </c>
      <c r="D1103" s="12">
        <v>1593</v>
      </c>
      <c r="E1103" s="12">
        <v>3873</v>
      </c>
      <c r="F1103" s="6">
        <v>2024</v>
      </c>
      <c r="G1103" s="18">
        <f>preds!$D1103+preds!$E1103</f>
        <v>5466</v>
      </c>
      <c r="H1103" s="12">
        <f>ABS(preds!$D1103-preds!$E1103)</f>
        <v>2280</v>
      </c>
      <c r="I1103" s="24">
        <f>Table2[[#This Row],[margin]]/Table2[[#This Row],[dem_gop_total]]</f>
        <v>0.41712403951701427</v>
      </c>
      <c r="J1103" s="24">
        <f>Table2[[#This Row],[dem_votes]]/Table2[[#This Row],[dem_gop_total]]</f>
        <v>0.29143798024149287</v>
      </c>
      <c r="K1103" s="24">
        <f>Table2[[#This Row],[gop_votes]]/Table2[[#This Row],[dem_gop_total]]</f>
        <v>0.70856201975850719</v>
      </c>
      <c r="L1103" s="3">
        <v>-87.171453999999997</v>
      </c>
      <c r="M1103" s="3">
        <v>36.81176</v>
      </c>
      <c r="N1103" s="3">
        <v>-85.197307533333372</v>
      </c>
      <c r="O1103" s="3">
        <v>37.624966491666598</v>
      </c>
      <c r="P1103" s="3">
        <f>VLOOKUP(Table2[[#This Row],[State]],State!A:G,7,FALSE)</f>
        <v>8</v>
      </c>
      <c r="Q1103" s="3" t="str">
        <f>VLOOKUP(Table2[[#This Row],[State]],State!A:F,6,FALSE)</f>
        <v>Republican</v>
      </c>
    </row>
    <row r="1104" spans="1:17" ht="17" thickTop="1" thickBot="1" x14ac:dyDescent="0.25">
      <c r="A1104" s="8" t="s">
        <v>334</v>
      </c>
      <c r="B1104" s="19">
        <v>21221</v>
      </c>
      <c r="C1104" s="20" t="s">
        <v>1133</v>
      </c>
      <c r="D1104" s="13">
        <v>2051</v>
      </c>
      <c r="E1104" s="13">
        <v>5405</v>
      </c>
      <c r="F1104" s="6">
        <v>2024</v>
      </c>
      <c r="G1104" s="18">
        <f>preds!$D1104+preds!$E1104</f>
        <v>7456</v>
      </c>
      <c r="H1104" s="12">
        <f>ABS(preds!$D1104-preds!$E1104)</f>
        <v>3354</v>
      </c>
      <c r="I1104" s="24">
        <f>Table2[[#This Row],[margin]]/Table2[[#This Row],[dem_gop_total]]</f>
        <v>0.44983905579399142</v>
      </c>
      <c r="J1104" s="24">
        <f>Table2[[#This Row],[dem_votes]]/Table2[[#This Row],[dem_gop_total]]</f>
        <v>0.27508047210300429</v>
      </c>
      <c r="K1104" s="24">
        <f>Table2[[#This Row],[gop_votes]]/Table2[[#This Row],[dem_gop_total]]</f>
        <v>0.72491952789699576</v>
      </c>
      <c r="L1104" s="3">
        <v>-87.836202</v>
      </c>
      <c r="M1104" s="3">
        <v>36.847046999999897</v>
      </c>
      <c r="N1104" s="3">
        <v>-85.197307533333372</v>
      </c>
      <c r="O1104" s="3">
        <v>37.624966491666598</v>
      </c>
      <c r="P1104" s="3">
        <f>VLOOKUP(Table2[[#This Row],[State]],State!A:G,7,FALSE)</f>
        <v>8</v>
      </c>
      <c r="Q1104" s="3" t="str">
        <f>VLOOKUP(Table2[[#This Row],[State]],State!A:F,6,FALSE)</f>
        <v>Republican</v>
      </c>
    </row>
    <row r="1105" spans="1:17" ht="17" thickTop="1" thickBot="1" x14ac:dyDescent="0.25">
      <c r="A1105" s="7" t="s">
        <v>334</v>
      </c>
      <c r="B1105" s="21">
        <v>21223</v>
      </c>
      <c r="C1105" s="22" t="s">
        <v>1134</v>
      </c>
      <c r="D1105" s="12">
        <v>1398</v>
      </c>
      <c r="E1105" s="12">
        <v>2821</v>
      </c>
      <c r="F1105" s="6">
        <v>2024</v>
      </c>
      <c r="G1105" s="18">
        <f>preds!$D1105+preds!$E1105</f>
        <v>4219</v>
      </c>
      <c r="H1105" s="12">
        <f>ABS(preds!$D1105-preds!$E1105)</f>
        <v>1423</v>
      </c>
      <c r="I1105" s="24">
        <f>Table2[[#This Row],[margin]]/Table2[[#This Row],[dem_gop_total]]</f>
        <v>0.33728371652050249</v>
      </c>
      <c r="J1105" s="24">
        <f>Table2[[#This Row],[dem_votes]]/Table2[[#This Row],[dem_gop_total]]</f>
        <v>0.33135814173974876</v>
      </c>
      <c r="K1105" s="24">
        <f>Table2[[#This Row],[gop_votes]]/Table2[[#This Row],[dem_gop_total]]</f>
        <v>0.66864185826025124</v>
      </c>
      <c r="L1105" s="3">
        <v>-85.332526000000001</v>
      </c>
      <c r="M1105" s="3">
        <v>38.620697999999997</v>
      </c>
      <c r="N1105" s="3">
        <v>-85.197307533333372</v>
      </c>
      <c r="O1105" s="3">
        <v>37.624966491666598</v>
      </c>
      <c r="P1105" s="3">
        <f>VLOOKUP(Table2[[#This Row],[State]],State!A:G,7,FALSE)</f>
        <v>8</v>
      </c>
      <c r="Q1105" s="3" t="str">
        <f>VLOOKUP(Table2[[#This Row],[State]],State!A:F,6,FALSE)</f>
        <v>Republican</v>
      </c>
    </row>
    <row r="1106" spans="1:17" ht="17" thickTop="1" thickBot="1" x14ac:dyDescent="0.25">
      <c r="A1106" s="8" t="s">
        <v>334</v>
      </c>
      <c r="B1106" s="19">
        <v>21225</v>
      </c>
      <c r="C1106" s="20" t="s">
        <v>553</v>
      </c>
      <c r="D1106" s="13">
        <v>2149</v>
      </c>
      <c r="E1106" s="13">
        <v>4467</v>
      </c>
      <c r="F1106" s="6">
        <v>2024</v>
      </c>
      <c r="G1106" s="18">
        <f>preds!$D1106+preds!$E1106</f>
        <v>6616</v>
      </c>
      <c r="H1106" s="12">
        <f>ABS(preds!$D1106-preds!$E1106)</f>
        <v>2318</v>
      </c>
      <c r="I1106" s="24">
        <f>Table2[[#This Row],[margin]]/Table2[[#This Row],[dem_gop_total]]</f>
        <v>0.35036275695284158</v>
      </c>
      <c r="J1106" s="24">
        <f>Table2[[#This Row],[dem_votes]]/Table2[[#This Row],[dem_gop_total]]</f>
        <v>0.32481862152357921</v>
      </c>
      <c r="K1106" s="24">
        <f>Table2[[#This Row],[gop_votes]]/Table2[[#This Row],[dem_gop_total]]</f>
        <v>0.67518137847642079</v>
      </c>
      <c r="L1106" s="3">
        <v>-87.926957999999999</v>
      </c>
      <c r="M1106" s="3">
        <v>37.653314999999999</v>
      </c>
      <c r="N1106" s="3">
        <v>-85.197307533333372</v>
      </c>
      <c r="O1106" s="3">
        <v>37.624966491666598</v>
      </c>
      <c r="P1106" s="3">
        <f>VLOOKUP(Table2[[#This Row],[State]],State!A:G,7,FALSE)</f>
        <v>8</v>
      </c>
      <c r="Q1106" s="3" t="str">
        <f>VLOOKUP(Table2[[#This Row],[State]],State!A:F,6,FALSE)</f>
        <v>Republican</v>
      </c>
    </row>
    <row r="1107" spans="1:17" ht="17" thickTop="1" thickBot="1" x14ac:dyDescent="0.25">
      <c r="A1107" s="7" t="s">
        <v>334</v>
      </c>
      <c r="B1107" s="21">
        <v>21227</v>
      </c>
      <c r="C1107" s="22" t="s">
        <v>829</v>
      </c>
      <c r="D1107" s="12">
        <v>20949</v>
      </c>
      <c r="E1107" s="12">
        <v>31976</v>
      </c>
      <c r="F1107" s="6">
        <v>2024</v>
      </c>
      <c r="G1107" s="18">
        <f>preds!$D1107+preds!$E1107</f>
        <v>52925</v>
      </c>
      <c r="H1107" s="12">
        <f>ABS(preds!$D1107-preds!$E1107)</f>
        <v>11027</v>
      </c>
      <c r="I1107" s="24">
        <f>Table2[[#This Row],[margin]]/Table2[[#This Row],[dem_gop_total]]</f>
        <v>0.20835144071799716</v>
      </c>
      <c r="J1107" s="24">
        <f>Table2[[#This Row],[dem_votes]]/Table2[[#This Row],[dem_gop_total]]</f>
        <v>0.39582427964100142</v>
      </c>
      <c r="K1107" s="24">
        <f>Table2[[#This Row],[gop_votes]]/Table2[[#This Row],[dem_gop_total]]</f>
        <v>0.60417572035899858</v>
      </c>
      <c r="L1107" s="3">
        <v>-86.434562999999997</v>
      </c>
      <c r="M1107" s="3">
        <v>36.970396000000001</v>
      </c>
      <c r="N1107" s="3">
        <v>-85.197307533333372</v>
      </c>
      <c r="O1107" s="3">
        <v>37.624966491666598</v>
      </c>
      <c r="P1107" s="3">
        <f>VLOOKUP(Table2[[#This Row],[State]],State!A:G,7,FALSE)</f>
        <v>8</v>
      </c>
      <c r="Q1107" s="3" t="str">
        <f>VLOOKUP(Table2[[#This Row],[State]],State!A:F,6,FALSE)</f>
        <v>Republican</v>
      </c>
    </row>
    <row r="1108" spans="1:17" ht="17" thickTop="1" thickBot="1" x14ac:dyDescent="0.25">
      <c r="A1108" s="8" t="s">
        <v>334</v>
      </c>
      <c r="B1108" s="19">
        <v>21229</v>
      </c>
      <c r="C1108" s="20" t="s">
        <v>454</v>
      </c>
      <c r="D1108" s="13">
        <v>1892</v>
      </c>
      <c r="E1108" s="13">
        <v>4174</v>
      </c>
      <c r="F1108" s="6">
        <v>2024</v>
      </c>
      <c r="G1108" s="18">
        <f>preds!$D1108+preds!$E1108</f>
        <v>6066</v>
      </c>
      <c r="H1108" s="12">
        <f>ABS(preds!$D1108-preds!$E1108)</f>
        <v>2282</v>
      </c>
      <c r="I1108" s="24">
        <f>Table2[[#This Row],[margin]]/Table2[[#This Row],[dem_gop_total]]</f>
        <v>0.37619518628420706</v>
      </c>
      <c r="J1108" s="24">
        <f>Table2[[#This Row],[dem_votes]]/Table2[[#This Row],[dem_gop_total]]</f>
        <v>0.3119024068578965</v>
      </c>
      <c r="K1108" s="24">
        <f>Table2[[#This Row],[gop_votes]]/Table2[[#This Row],[dem_gop_total]]</f>
        <v>0.6880975931421035</v>
      </c>
      <c r="L1108" s="3">
        <v>-85.190875000000005</v>
      </c>
      <c r="M1108" s="3">
        <v>37.738655000000001</v>
      </c>
      <c r="N1108" s="3">
        <v>-85.197307533333372</v>
      </c>
      <c r="O1108" s="3">
        <v>37.624966491666598</v>
      </c>
      <c r="P1108" s="3">
        <f>VLOOKUP(Table2[[#This Row],[State]],State!A:G,7,FALSE)</f>
        <v>8</v>
      </c>
      <c r="Q1108" s="3" t="str">
        <f>VLOOKUP(Table2[[#This Row],[State]],State!A:F,6,FALSE)</f>
        <v>Republican</v>
      </c>
    </row>
    <row r="1109" spans="1:17" ht="17" thickTop="1" thickBot="1" x14ac:dyDescent="0.25">
      <c r="A1109" s="7" t="s">
        <v>334</v>
      </c>
      <c r="B1109" s="21">
        <v>21231</v>
      </c>
      <c r="C1109" s="22" t="s">
        <v>830</v>
      </c>
      <c r="D1109" s="12">
        <v>2160</v>
      </c>
      <c r="E1109" s="12">
        <v>7285</v>
      </c>
      <c r="F1109" s="6">
        <v>2024</v>
      </c>
      <c r="G1109" s="18">
        <f>preds!$D1109+preds!$E1109</f>
        <v>9445</v>
      </c>
      <c r="H1109" s="12">
        <f>ABS(preds!$D1109-preds!$E1109)</f>
        <v>5125</v>
      </c>
      <c r="I1109" s="24">
        <f>Table2[[#This Row],[margin]]/Table2[[#This Row],[dem_gop_total]]</f>
        <v>0.54261514028586555</v>
      </c>
      <c r="J1109" s="24">
        <f>Table2[[#This Row],[dem_votes]]/Table2[[#This Row],[dem_gop_total]]</f>
        <v>0.22869242985706723</v>
      </c>
      <c r="K1109" s="24">
        <f>Table2[[#This Row],[gop_votes]]/Table2[[#This Row],[dem_gop_total]]</f>
        <v>0.77130757014293272</v>
      </c>
      <c r="L1109" s="3">
        <v>-84.844614000000007</v>
      </c>
      <c r="M1109" s="3">
        <v>36.837888</v>
      </c>
      <c r="N1109" s="3">
        <v>-85.197307533333372</v>
      </c>
      <c r="O1109" s="3">
        <v>37.624966491666598</v>
      </c>
      <c r="P1109" s="3">
        <f>VLOOKUP(Table2[[#This Row],[State]],State!A:G,7,FALSE)</f>
        <v>8</v>
      </c>
      <c r="Q1109" s="3" t="str">
        <f>VLOOKUP(Table2[[#This Row],[State]],State!A:F,6,FALSE)</f>
        <v>Republican</v>
      </c>
    </row>
    <row r="1110" spans="1:17" ht="17" thickTop="1" thickBot="1" x14ac:dyDescent="0.25">
      <c r="A1110" s="8" t="s">
        <v>334</v>
      </c>
      <c r="B1110" s="19">
        <v>21233</v>
      </c>
      <c r="C1110" s="20" t="s">
        <v>831</v>
      </c>
      <c r="D1110" s="13">
        <v>2027</v>
      </c>
      <c r="E1110" s="13">
        <v>3852</v>
      </c>
      <c r="F1110" s="6">
        <v>2024</v>
      </c>
      <c r="G1110" s="18">
        <f>preds!$D1110+preds!$E1110</f>
        <v>5879</v>
      </c>
      <c r="H1110" s="12">
        <f>ABS(preds!$D1110-preds!$E1110)</f>
        <v>1825</v>
      </c>
      <c r="I1110" s="24">
        <f>Table2[[#This Row],[margin]]/Table2[[#This Row],[dem_gop_total]]</f>
        <v>0.31042694335771387</v>
      </c>
      <c r="J1110" s="24">
        <f>Table2[[#This Row],[dem_votes]]/Table2[[#This Row],[dem_gop_total]]</f>
        <v>0.34478652832114304</v>
      </c>
      <c r="K1110" s="24">
        <f>Table2[[#This Row],[gop_votes]]/Table2[[#This Row],[dem_gop_total]]</f>
        <v>0.65521347167885691</v>
      </c>
      <c r="L1110" s="3">
        <v>-87.687044</v>
      </c>
      <c r="M1110" s="3">
        <v>37.499710999999998</v>
      </c>
      <c r="N1110" s="3">
        <v>-85.197307533333372</v>
      </c>
      <c r="O1110" s="3">
        <v>37.624966491666598</v>
      </c>
      <c r="P1110" s="3">
        <f>VLOOKUP(Table2[[#This Row],[State]],State!A:G,7,FALSE)</f>
        <v>8</v>
      </c>
      <c r="Q1110" s="3" t="str">
        <f>VLOOKUP(Table2[[#This Row],[State]],State!A:F,6,FALSE)</f>
        <v>Republican</v>
      </c>
    </row>
    <row r="1111" spans="1:17" ht="17" thickTop="1" thickBot="1" x14ac:dyDescent="0.25">
      <c r="A1111" s="7" t="s">
        <v>334</v>
      </c>
      <c r="B1111" s="21">
        <v>21235</v>
      </c>
      <c r="C1111" s="22" t="s">
        <v>968</v>
      </c>
      <c r="D1111" s="12">
        <v>3215</v>
      </c>
      <c r="E1111" s="12">
        <v>12332</v>
      </c>
      <c r="F1111" s="6">
        <v>2024</v>
      </c>
      <c r="G1111" s="18">
        <f>preds!$D1111+preds!$E1111</f>
        <v>15547</v>
      </c>
      <c r="H1111" s="12">
        <f>ABS(preds!$D1111-preds!$E1111)</f>
        <v>9117</v>
      </c>
      <c r="I1111" s="24">
        <f>Table2[[#This Row],[margin]]/Table2[[#This Row],[dem_gop_total]]</f>
        <v>0.58641538560493989</v>
      </c>
      <c r="J1111" s="24">
        <f>Table2[[#This Row],[dem_votes]]/Table2[[#This Row],[dem_gop_total]]</f>
        <v>0.20679230719753006</v>
      </c>
      <c r="K1111" s="24">
        <f>Table2[[#This Row],[gop_votes]]/Table2[[#This Row],[dem_gop_total]]</f>
        <v>0.79320769280246994</v>
      </c>
      <c r="L1111" s="3">
        <v>-84.140994999999904</v>
      </c>
      <c r="M1111" s="3">
        <v>36.809691999999998</v>
      </c>
      <c r="N1111" s="3">
        <v>-85.197307533333372</v>
      </c>
      <c r="O1111" s="3">
        <v>37.624966491666598</v>
      </c>
      <c r="P1111" s="3">
        <f>VLOOKUP(Table2[[#This Row],[State]],State!A:G,7,FALSE)</f>
        <v>8</v>
      </c>
      <c r="Q1111" s="3" t="str">
        <f>VLOOKUP(Table2[[#This Row],[State]],State!A:F,6,FALSE)</f>
        <v>Republican</v>
      </c>
    </row>
    <row r="1112" spans="1:17" ht="17" thickTop="1" thickBot="1" x14ac:dyDescent="0.25">
      <c r="A1112" s="8" t="s">
        <v>334</v>
      </c>
      <c r="B1112" s="19">
        <v>21237</v>
      </c>
      <c r="C1112" s="20" t="s">
        <v>1135</v>
      </c>
      <c r="D1112" s="13">
        <v>1317</v>
      </c>
      <c r="E1112" s="13">
        <v>1905</v>
      </c>
      <c r="F1112" s="6">
        <v>2024</v>
      </c>
      <c r="G1112" s="18">
        <f>preds!$D1112+preds!$E1112</f>
        <v>3222</v>
      </c>
      <c r="H1112" s="12">
        <f>ABS(preds!$D1112-preds!$E1112)</f>
        <v>588</v>
      </c>
      <c r="I1112" s="24">
        <f>Table2[[#This Row],[margin]]/Table2[[#This Row],[dem_gop_total]]</f>
        <v>0.18249534450651769</v>
      </c>
      <c r="J1112" s="24">
        <f>Table2[[#This Row],[dem_votes]]/Table2[[#This Row],[dem_gop_total]]</f>
        <v>0.40875232774674114</v>
      </c>
      <c r="K1112" s="24">
        <f>Table2[[#This Row],[gop_votes]]/Table2[[#This Row],[dem_gop_total]]</f>
        <v>0.5912476722532588</v>
      </c>
      <c r="L1112" s="3">
        <v>-83.510902000000002</v>
      </c>
      <c r="M1112" s="3">
        <v>37.740621999999902</v>
      </c>
      <c r="N1112" s="3">
        <v>-85.197307533333372</v>
      </c>
      <c r="O1112" s="3">
        <v>37.624966491666598</v>
      </c>
      <c r="P1112" s="3">
        <f>VLOOKUP(Table2[[#This Row],[State]],State!A:G,7,FALSE)</f>
        <v>8</v>
      </c>
      <c r="Q1112" s="3" t="str">
        <f>VLOOKUP(Table2[[#This Row],[State]],State!A:F,6,FALSE)</f>
        <v>Republican</v>
      </c>
    </row>
    <row r="1113" spans="1:17" ht="17" thickTop="1" thickBot="1" x14ac:dyDescent="0.25">
      <c r="A1113" s="7" t="s">
        <v>334</v>
      </c>
      <c r="B1113" s="21">
        <v>21239</v>
      </c>
      <c r="C1113" s="22" t="s">
        <v>927</v>
      </c>
      <c r="D1113" s="12">
        <v>6028</v>
      </c>
      <c r="E1113" s="12">
        <v>8026</v>
      </c>
      <c r="F1113" s="6">
        <v>2024</v>
      </c>
      <c r="G1113" s="18">
        <f>preds!$D1113+preds!$E1113</f>
        <v>14054</v>
      </c>
      <c r="H1113" s="12">
        <f>ABS(preds!$D1113-preds!$E1113)</f>
        <v>1998</v>
      </c>
      <c r="I1113" s="24">
        <f>Table2[[#This Row],[margin]]/Table2[[#This Row],[dem_gop_total]]</f>
        <v>0.1421659314074285</v>
      </c>
      <c r="J1113" s="24">
        <f>Table2[[#This Row],[dem_votes]]/Table2[[#This Row],[dem_gop_total]]</f>
        <v>0.42891703429628575</v>
      </c>
      <c r="K1113" s="24">
        <f>Table2[[#This Row],[gop_votes]]/Table2[[#This Row],[dem_gop_total]]</f>
        <v>0.5710829657037142</v>
      </c>
      <c r="L1113" s="3">
        <v>-84.727271000000002</v>
      </c>
      <c r="M1113" s="3">
        <v>38.050067999999897</v>
      </c>
      <c r="N1113" s="3">
        <v>-85.197307533333372</v>
      </c>
      <c r="O1113" s="3">
        <v>37.624966491666598</v>
      </c>
      <c r="P1113" s="3">
        <f>VLOOKUP(Table2[[#This Row],[State]],State!A:G,7,FALSE)</f>
        <v>8</v>
      </c>
      <c r="Q1113" s="3" t="str">
        <f>VLOOKUP(Table2[[#This Row],[State]],State!A:F,6,FALSE)</f>
        <v>Republican</v>
      </c>
    </row>
    <row r="1114" spans="1:17" ht="17" thickTop="1" thickBot="1" x14ac:dyDescent="0.25">
      <c r="A1114" s="8" t="s">
        <v>335</v>
      </c>
      <c r="B1114" s="19">
        <v>22001</v>
      </c>
      <c r="C1114" s="20" t="s">
        <v>1136</v>
      </c>
      <c r="D1114" s="13">
        <v>7460</v>
      </c>
      <c r="E1114" s="13">
        <v>21515</v>
      </c>
      <c r="F1114" s="6">
        <v>2024</v>
      </c>
      <c r="G1114" s="18">
        <f>preds!$D1114+preds!$E1114</f>
        <v>28975</v>
      </c>
      <c r="H1114" s="12">
        <f>ABS(preds!$D1114-preds!$E1114)</f>
        <v>14055</v>
      </c>
      <c r="I1114" s="24">
        <f>Table2[[#This Row],[margin]]/Table2[[#This Row],[dem_gop_total]]</f>
        <v>0.48507333908541844</v>
      </c>
      <c r="J1114" s="24">
        <f>Table2[[#This Row],[dem_votes]]/Table2[[#This Row],[dem_gop_total]]</f>
        <v>0.25746333045729075</v>
      </c>
      <c r="K1114" s="24">
        <f>Table2[[#This Row],[gop_votes]]/Table2[[#This Row],[dem_gop_total]]</f>
        <v>0.74253666954270925</v>
      </c>
      <c r="L1114" s="3">
        <v>-92.351799</v>
      </c>
      <c r="M1114" s="3">
        <v>30.278554999999901</v>
      </c>
      <c r="N1114" s="3">
        <v>-91.833927187499953</v>
      </c>
      <c r="O1114" s="3">
        <v>31.110193390624961</v>
      </c>
      <c r="P1114" s="3">
        <f>VLOOKUP(Table2[[#This Row],[State]],State!A:G,7,FALSE)</f>
        <v>8</v>
      </c>
      <c r="Q1114" s="3" t="str">
        <f>VLOOKUP(Table2[[#This Row],[State]],State!A:F,6,FALSE)</f>
        <v>Republican</v>
      </c>
    </row>
    <row r="1115" spans="1:17" ht="17" thickTop="1" thickBot="1" x14ac:dyDescent="0.25">
      <c r="A1115" s="7" t="s">
        <v>335</v>
      </c>
      <c r="B1115" s="21">
        <v>22003</v>
      </c>
      <c r="C1115" s="22" t="s">
        <v>1137</v>
      </c>
      <c r="D1115" s="12">
        <v>3299</v>
      </c>
      <c r="E1115" s="12">
        <v>7044</v>
      </c>
      <c r="F1115" s="6">
        <v>2024</v>
      </c>
      <c r="G1115" s="18">
        <f>preds!$D1115+preds!$E1115</f>
        <v>10343</v>
      </c>
      <c r="H1115" s="12">
        <f>ABS(preds!$D1115-preds!$E1115)</f>
        <v>3745</v>
      </c>
      <c r="I1115" s="24">
        <f>Table2[[#This Row],[margin]]/Table2[[#This Row],[dem_gop_total]]</f>
        <v>0.36208063424538334</v>
      </c>
      <c r="J1115" s="24">
        <f>Table2[[#This Row],[dem_votes]]/Table2[[#This Row],[dem_gop_total]]</f>
        <v>0.3189596828773083</v>
      </c>
      <c r="K1115" s="24">
        <f>Table2[[#This Row],[gop_votes]]/Table2[[#This Row],[dem_gop_total]]</f>
        <v>0.68104031712269164</v>
      </c>
      <c r="L1115" s="3">
        <v>-92.774457999999996</v>
      </c>
      <c r="M1115" s="3">
        <v>30.669387</v>
      </c>
      <c r="N1115" s="3">
        <v>-91.833927187499953</v>
      </c>
      <c r="O1115" s="3">
        <v>31.110193390624961</v>
      </c>
      <c r="P1115" s="3">
        <f>VLOOKUP(Table2[[#This Row],[State]],State!A:G,7,FALSE)</f>
        <v>8</v>
      </c>
      <c r="Q1115" s="3" t="str">
        <f>VLOOKUP(Table2[[#This Row],[State]],State!A:F,6,FALSE)</f>
        <v>Republican</v>
      </c>
    </row>
    <row r="1116" spans="1:17" ht="17" thickTop="1" thickBot="1" x14ac:dyDescent="0.25">
      <c r="A1116" s="8" t="s">
        <v>335</v>
      </c>
      <c r="B1116" s="19">
        <v>22005</v>
      </c>
      <c r="C1116" s="20" t="s">
        <v>1138</v>
      </c>
      <c r="D1116" s="13">
        <v>20683</v>
      </c>
      <c r="E1116" s="13">
        <v>41780</v>
      </c>
      <c r="F1116" s="6">
        <v>2024</v>
      </c>
      <c r="G1116" s="18">
        <f>preds!$D1116+preds!$E1116</f>
        <v>62463</v>
      </c>
      <c r="H1116" s="12">
        <f>ABS(preds!$D1116-preds!$E1116)</f>
        <v>21097</v>
      </c>
      <c r="I1116" s="24">
        <f>Table2[[#This Row],[margin]]/Table2[[#This Row],[dem_gop_total]]</f>
        <v>0.33775194915389911</v>
      </c>
      <c r="J1116" s="24">
        <f>Table2[[#This Row],[dem_votes]]/Table2[[#This Row],[dem_gop_total]]</f>
        <v>0.33112402542305047</v>
      </c>
      <c r="K1116" s="24">
        <f>Table2[[#This Row],[gop_votes]]/Table2[[#This Row],[dem_gop_total]]</f>
        <v>0.66887597457694958</v>
      </c>
      <c r="L1116" s="3">
        <v>-90.934027999999998</v>
      </c>
      <c r="M1116" s="3">
        <v>30.248525000000001</v>
      </c>
      <c r="N1116" s="3">
        <v>-91.833927187499953</v>
      </c>
      <c r="O1116" s="3">
        <v>31.110193390624961</v>
      </c>
      <c r="P1116" s="3">
        <f>VLOOKUP(Table2[[#This Row],[State]],State!A:G,7,FALSE)</f>
        <v>8</v>
      </c>
      <c r="Q1116" s="3" t="str">
        <f>VLOOKUP(Table2[[#This Row],[State]],State!A:F,6,FALSE)</f>
        <v>Republican</v>
      </c>
    </row>
    <row r="1117" spans="1:17" ht="17" thickTop="1" thickBot="1" x14ac:dyDescent="0.25">
      <c r="A1117" s="7" t="s">
        <v>335</v>
      </c>
      <c r="B1117" s="21">
        <v>22007</v>
      </c>
      <c r="C1117" s="22" t="s">
        <v>1139</v>
      </c>
      <c r="D1117" s="12">
        <v>3960</v>
      </c>
      <c r="E1117" s="12">
        <v>6864</v>
      </c>
      <c r="F1117" s="6">
        <v>2024</v>
      </c>
      <c r="G1117" s="18">
        <f>preds!$D1117+preds!$E1117</f>
        <v>10824</v>
      </c>
      <c r="H1117" s="12">
        <f>ABS(preds!$D1117-preds!$E1117)</f>
        <v>2904</v>
      </c>
      <c r="I1117" s="24">
        <f>Table2[[#This Row],[margin]]/Table2[[#This Row],[dem_gop_total]]</f>
        <v>0.26829268292682928</v>
      </c>
      <c r="J1117" s="24">
        <f>Table2[[#This Row],[dem_votes]]/Table2[[#This Row],[dem_gop_total]]</f>
        <v>0.36585365853658536</v>
      </c>
      <c r="K1117" s="24">
        <f>Table2[[#This Row],[gop_votes]]/Table2[[#This Row],[dem_gop_total]]</f>
        <v>0.63414634146341464</v>
      </c>
      <c r="L1117" s="3">
        <v>-91.066450000000003</v>
      </c>
      <c r="M1117" s="3">
        <v>29.922957</v>
      </c>
      <c r="N1117" s="3">
        <v>-91.833927187499953</v>
      </c>
      <c r="O1117" s="3">
        <v>31.110193390624961</v>
      </c>
      <c r="P1117" s="3">
        <f>VLOOKUP(Table2[[#This Row],[State]],State!A:G,7,FALSE)</f>
        <v>8</v>
      </c>
      <c r="Q1117" s="3" t="str">
        <f>VLOOKUP(Table2[[#This Row],[State]],State!A:F,6,FALSE)</f>
        <v>Republican</v>
      </c>
    </row>
    <row r="1118" spans="1:17" ht="17" thickTop="1" thickBot="1" x14ac:dyDescent="0.25">
      <c r="A1118" s="8" t="s">
        <v>335</v>
      </c>
      <c r="B1118" s="19">
        <v>22009</v>
      </c>
      <c r="C1118" s="20" t="s">
        <v>1140</v>
      </c>
      <c r="D1118" s="13">
        <v>5867</v>
      </c>
      <c r="E1118" s="13">
        <v>11091</v>
      </c>
      <c r="F1118" s="6">
        <v>2024</v>
      </c>
      <c r="G1118" s="18">
        <f>preds!$D1118+preds!$E1118</f>
        <v>16958</v>
      </c>
      <c r="H1118" s="12">
        <f>ABS(preds!$D1118-preds!$E1118)</f>
        <v>5224</v>
      </c>
      <c r="I1118" s="24">
        <f>Table2[[#This Row],[margin]]/Table2[[#This Row],[dem_gop_total]]</f>
        <v>0.30805519518811181</v>
      </c>
      <c r="J1118" s="24">
        <f>Table2[[#This Row],[dem_votes]]/Table2[[#This Row],[dem_gop_total]]</f>
        <v>0.34597240240594412</v>
      </c>
      <c r="K1118" s="24">
        <f>Table2[[#This Row],[gop_votes]]/Table2[[#This Row],[dem_gop_total]]</f>
        <v>0.65402759759405593</v>
      </c>
      <c r="L1118" s="3">
        <v>-92.062566000000004</v>
      </c>
      <c r="M1118" s="3">
        <v>31.053585999999999</v>
      </c>
      <c r="N1118" s="3">
        <v>-91.833927187499953</v>
      </c>
      <c r="O1118" s="3">
        <v>31.110193390624961</v>
      </c>
      <c r="P1118" s="3">
        <f>VLOOKUP(Table2[[#This Row],[State]],State!A:G,7,FALSE)</f>
        <v>8</v>
      </c>
      <c r="Q1118" s="3" t="str">
        <f>VLOOKUP(Table2[[#This Row],[State]],State!A:F,6,FALSE)</f>
        <v>Republican</v>
      </c>
    </row>
    <row r="1119" spans="1:17" ht="17" thickTop="1" thickBot="1" x14ac:dyDescent="0.25">
      <c r="A1119" s="7" t="s">
        <v>335</v>
      </c>
      <c r="B1119" s="21">
        <v>22011</v>
      </c>
      <c r="C1119" s="22" t="s">
        <v>1141</v>
      </c>
      <c r="D1119" s="12">
        <v>3531</v>
      </c>
      <c r="E1119" s="12">
        <v>13087</v>
      </c>
      <c r="F1119" s="6">
        <v>2024</v>
      </c>
      <c r="G1119" s="18">
        <f>preds!$D1119+preds!$E1119</f>
        <v>16618</v>
      </c>
      <c r="H1119" s="12">
        <f>ABS(preds!$D1119-preds!$E1119)</f>
        <v>9556</v>
      </c>
      <c r="I1119" s="24">
        <f>Table2[[#This Row],[margin]]/Table2[[#This Row],[dem_gop_total]]</f>
        <v>0.5750391142135034</v>
      </c>
      <c r="J1119" s="24">
        <f>Table2[[#This Row],[dem_votes]]/Table2[[#This Row],[dem_gop_total]]</f>
        <v>0.21248044289324827</v>
      </c>
      <c r="K1119" s="24">
        <f>Table2[[#This Row],[gop_votes]]/Table2[[#This Row],[dem_gop_total]]</f>
        <v>0.7875195571067517</v>
      </c>
      <c r="L1119" s="3">
        <v>-93.287136000000004</v>
      </c>
      <c r="M1119" s="3">
        <v>30.733884999999901</v>
      </c>
      <c r="N1119" s="3">
        <v>-91.833927187499953</v>
      </c>
      <c r="O1119" s="3">
        <v>31.110193390624961</v>
      </c>
      <c r="P1119" s="3">
        <f>VLOOKUP(Table2[[#This Row],[State]],State!A:G,7,FALSE)</f>
        <v>8</v>
      </c>
      <c r="Q1119" s="3" t="str">
        <f>VLOOKUP(Table2[[#This Row],[State]],State!A:F,6,FALSE)</f>
        <v>Republican</v>
      </c>
    </row>
    <row r="1120" spans="1:17" ht="17" thickTop="1" thickBot="1" x14ac:dyDescent="0.25">
      <c r="A1120" s="8" t="s">
        <v>335</v>
      </c>
      <c r="B1120" s="19">
        <v>22013</v>
      </c>
      <c r="C1120" s="20" t="s">
        <v>1142</v>
      </c>
      <c r="D1120" s="13">
        <v>3063</v>
      </c>
      <c r="E1120" s="13">
        <v>3075</v>
      </c>
      <c r="F1120" s="6">
        <v>2024</v>
      </c>
      <c r="G1120" s="18">
        <f>preds!$D1120+preds!$E1120</f>
        <v>6138</v>
      </c>
      <c r="H1120" s="12">
        <f>ABS(preds!$D1120-preds!$E1120)</f>
        <v>12</v>
      </c>
      <c r="I1120" s="24">
        <f>Table2[[#This Row],[margin]]/Table2[[#This Row],[dem_gop_total]]</f>
        <v>1.9550342130987292E-3</v>
      </c>
      <c r="J1120" s="24">
        <f>Table2[[#This Row],[dem_votes]]/Table2[[#This Row],[dem_gop_total]]</f>
        <v>0.49902248289345064</v>
      </c>
      <c r="K1120" s="24">
        <f>Table2[[#This Row],[gop_votes]]/Table2[[#This Row],[dem_gop_total]]</f>
        <v>0.50097751710654936</v>
      </c>
      <c r="L1120" s="3">
        <v>-93.080260999999993</v>
      </c>
      <c r="M1120" s="3">
        <v>32.388897999999998</v>
      </c>
      <c r="N1120" s="3">
        <v>-91.833927187499953</v>
      </c>
      <c r="O1120" s="3">
        <v>31.110193390624961</v>
      </c>
      <c r="P1120" s="3">
        <f>VLOOKUP(Table2[[#This Row],[State]],State!A:G,7,FALSE)</f>
        <v>8</v>
      </c>
      <c r="Q1120" s="3" t="str">
        <f>VLOOKUP(Table2[[#This Row],[State]],State!A:F,6,FALSE)</f>
        <v>Republican</v>
      </c>
    </row>
    <row r="1121" spans="1:17" ht="17" thickTop="1" thickBot="1" x14ac:dyDescent="0.25">
      <c r="A1121" s="7" t="s">
        <v>335</v>
      </c>
      <c r="B1121" s="21">
        <v>22015</v>
      </c>
      <c r="C1121" s="22" t="s">
        <v>1143</v>
      </c>
      <c r="D1121" s="12">
        <v>15066</v>
      </c>
      <c r="E1121" s="12">
        <v>37056</v>
      </c>
      <c r="F1121" s="6">
        <v>2024</v>
      </c>
      <c r="G1121" s="18">
        <f>preds!$D1121+preds!$E1121</f>
        <v>52122</v>
      </c>
      <c r="H1121" s="12">
        <f>ABS(preds!$D1121-preds!$E1121)</f>
        <v>21990</v>
      </c>
      <c r="I1121" s="24">
        <f>Table2[[#This Row],[margin]]/Table2[[#This Row],[dem_gop_total]]</f>
        <v>0.4218947853113848</v>
      </c>
      <c r="J1121" s="24">
        <f>Table2[[#This Row],[dem_votes]]/Table2[[#This Row],[dem_gop_total]]</f>
        <v>0.2890526073443076</v>
      </c>
      <c r="K1121" s="24">
        <f>Table2[[#This Row],[gop_votes]]/Table2[[#This Row],[dem_gop_total]]</f>
        <v>0.7109473926556924</v>
      </c>
      <c r="L1121" s="3">
        <v>-93.656675000000007</v>
      </c>
      <c r="M1121" s="3">
        <v>32.555696999999903</v>
      </c>
      <c r="N1121" s="3">
        <v>-91.833927187499953</v>
      </c>
      <c r="O1121" s="3">
        <v>31.110193390624961</v>
      </c>
      <c r="P1121" s="3">
        <f>VLOOKUP(Table2[[#This Row],[State]],State!A:G,7,FALSE)</f>
        <v>8</v>
      </c>
      <c r="Q1121" s="3" t="str">
        <f>VLOOKUP(Table2[[#This Row],[State]],State!A:F,6,FALSE)</f>
        <v>Republican</v>
      </c>
    </row>
    <row r="1122" spans="1:17" ht="17" thickTop="1" thickBot="1" x14ac:dyDescent="0.25">
      <c r="A1122" s="8" t="s">
        <v>335</v>
      </c>
      <c r="B1122" s="19">
        <v>22017</v>
      </c>
      <c r="C1122" s="20" t="s">
        <v>1144</v>
      </c>
      <c r="D1122" s="13">
        <v>54378</v>
      </c>
      <c r="E1122" s="13">
        <v>45062</v>
      </c>
      <c r="F1122" s="6">
        <v>2024</v>
      </c>
      <c r="G1122" s="18">
        <f>preds!$D1122+preds!$E1122</f>
        <v>99440</v>
      </c>
      <c r="H1122" s="12">
        <f>ABS(preds!$D1122-preds!$E1122)</f>
        <v>9316</v>
      </c>
      <c r="I1122" s="24">
        <f>Table2[[#This Row],[margin]]/Table2[[#This Row],[dem_gop_total]]</f>
        <v>9.368463395012068E-2</v>
      </c>
      <c r="J1122" s="24">
        <f>Table2[[#This Row],[dem_votes]]/Table2[[#This Row],[dem_gop_total]]</f>
        <v>0.54684231697506036</v>
      </c>
      <c r="K1122" s="24">
        <f>Table2[[#This Row],[gop_votes]]/Table2[[#This Row],[dem_gop_total]]</f>
        <v>0.45315768302493964</v>
      </c>
      <c r="L1122" s="3">
        <v>-93.800831000000002</v>
      </c>
      <c r="M1122" s="3">
        <v>32.472073999999999</v>
      </c>
      <c r="N1122" s="3">
        <v>-91.833927187499953</v>
      </c>
      <c r="O1122" s="3">
        <v>31.110193390624961</v>
      </c>
      <c r="P1122" s="3">
        <f>VLOOKUP(Table2[[#This Row],[State]],State!A:G,7,FALSE)</f>
        <v>8</v>
      </c>
      <c r="Q1122" s="3" t="str">
        <f>VLOOKUP(Table2[[#This Row],[State]],State!A:F,6,FALSE)</f>
        <v>Republican</v>
      </c>
    </row>
    <row r="1123" spans="1:17" ht="17" thickTop="1" thickBot="1" x14ac:dyDescent="0.25">
      <c r="A1123" s="7" t="s">
        <v>335</v>
      </c>
      <c r="B1123" s="21">
        <v>22019</v>
      </c>
      <c r="C1123" s="22" t="s">
        <v>1145</v>
      </c>
      <c r="D1123" s="12">
        <v>30021</v>
      </c>
      <c r="E1123" s="12">
        <v>53462</v>
      </c>
      <c r="F1123" s="6">
        <v>2024</v>
      </c>
      <c r="G1123" s="18">
        <f>preds!$D1123+preds!$E1123</f>
        <v>83483</v>
      </c>
      <c r="H1123" s="12">
        <f>ABS(preds!$D1123-preds!$E1123)</f>
        <v>23441</v>
      </c>
      <c r="I1123" s="24">
        <f>Table2[[#This Row],[margin]]/Table2[[#This Row],[dem_gop_total]]</f>
        <v>0.28078770528131475</v>
      </c>
      <c r="J1123" s="24">
        <f>Table2[[#This Row],[dem_votes]]/Table2[[#This Row],[dem_gop_total]]</f>
        <v>0.3596061473593426</v>
      </c>
      <c r="K1123" s="24">
        <f>Table2[[#This Row],[gop_votes]]/Table2[[#This Row],[dem_gop_total]]</f>
        <v>0.6403938526406574</v>
      </c>
      <c r="L1123" s="3">
        <v>-93.261484999999993</v>
      </c>
      <c r="M1123" s="3">
        <v>30.227530999999999</v>
      </c>
      <c r="N1123" s="3">
        <v>-91.833927187499953</v>
      </c>
      <c r="O1123" s="3">
        <v>31.110193390624961</v>
      </c>
      <c r="P1123" s="3">
        <f>VLOOKUP(Table2[[#This Row],[State]],State!A:G,7,FALSE)</f>
        <v>8</v>
      </c>
      <c r="Q1123" s="3" t="str">
        <f>VLOOKUP(Table2[[#This Row],[State]],State!A:F,6,FALSE)</f>
        <v>Republican</v>
      </c>
    </row>
    <row r="1124" spans="1:17" ht="17" thickTop="1" thickBot="1" x14ac:dyDescent="0.25">
      <c r="A1124" s="8" t="s">
        <v>335</v>
      </c>
      <c r="B1124" s="19">
        <v>22021</v>
      </c>
      <c r="C1124" s="20" t="s">
        <v>1146</v>
      </c>
      <c r="D1124" s="13">
        <v>974</v>
      </c>
      <c r="E1124" s="13">
        <v>3543</v>
      </c>
      <c r="F1124" s="6">
        <v>2024</v>
      </c>
      <c r="G1124" s="18">
        <f>preds!$D1124+preds!$E1124</f>
        <v>4517</v>
      </c>
      <c r="H1124" s="12">
        <f>ABS(preds!$D1124-preds!$E1124)</f>
        <v>2569</v>
      </c>
      <c r="I1124" s="24">
        <f>Table2[[#This Row],[margin]]/Table2[[#This Row],[dem_gop_total]]</f>
        <v>0.56874031436794337</v>
      </c>
      <c r="J1124" s="24">
        <f>Table2[[#This Row],[dem_votes]]/Table2[[#This Row],[dem_gop_total]]</f>
        <v>0.21562984281602834</v>
      </c>
      <c r="K1124" s="24">
        <f>Table2[[#This Row],[gop_votes]]/Table2[[#This Row],[dem_gop_total]]</f>
        <v>0.78437015718397163</v>
      </c>
      <c r="L1124" s="3">
        <v>-92.103757000000002</v>
      </c>
      <c r="M1124" s="3">
        <v>32.078215</v>
      </c>
      <c r="N1124" s="3">
        <v>-91.833927187499953</v>
      </c>
      <c r="O1124" s="3">
        <v>31.110193390624961</v>
      </c>
      <c r="P1124" s="3">
        <f>VLOOKUP(Table2[[#This Row],[State]],State!A:G,7,FALSE)</f>
        <v>8</v>
      </c>
      <c r="Q1124" s="3" t="str">
        <f>VLOOKUP(Table2[[#This Row],[State]],State!A:F,6,FALSE)</f>
        <v>Republican</v>
      </c>
    </row>
    <row r="1125" spans="1:17" ht="17" thickTop="1" thickBot="1" x14ac:dyDescent="0.25">
      <c r="A1125" s="7" t="s">
        <v>335</v>
      </c>
      <c r="B1125" s="21">
        <v>22023</v>
      </c>
      <c r="C1125" s="22" t="s">
        <v>1147</v>
      </c>
      <c r="D1125" s="12">
        <v>798</v>
      </c>
      <c r="E1125" s="12">
        <v>3472</v>
      </c>
      <c r="F1125" s="6">
        <v>2024</v>
      </c>
      <c r="G1125" s="18">
        <f>preds!$D1125+preds!$E1125</f>
        <v>4270</v>
      </c>
      <c r="H1125" s="12">
        <f>ABS(preds!$D1125-preds!$E1125)</f>
        <v>2674</v>
      </c>
      <c r="I1125" s="24">
        <f>Table2[[#This Row],[margin]]/Table2[[#This Row],[dem_gop_total]]</f>
        <v>0.6262295081967213</v>
      </c>
      <c r="J1125" s="24">
        <f>Table2[[#This Row],[dem_votes]]/Table2[[#This Row],[dem_gop_total]]</f>
        <v>0.18688524590163935</v>
      </c>
      <c r="K1125" s="24">
        <f>Table2[[#This Row],[gop_votes]]/Table2[[#This Row],[dem_gop_total]]</f>
        <v>0.81311475409836065</v>
      </c>
      <c r="L1125" s="3">
        <v>-93.212142</v>
      </c>
      <c r="M1125" s="3">
        <v>29.956692999999898</v>
      </c>
      <c r="N1125" s="3">
        <v>-91.833927187499953</v>
      </c>
      <c r="O1125" s="3">
        <v>31.110193390624961</v>
      </c>
      <c r="P1125" s="3">
        <f>VLOOKUP(Table2[[#This Row],[State]],State!A:G,7,FALSE)</f>
        <v>8</v>
      </c>
      <c r="Q1125" s="3" t="str">
        <f>VLOOKUP(Table2[[#This Row],[State]],State!A:F,6,FALSE)</f>
        <v>Republican</v>
      </c>
    </row>
    <row r="1126" spans="1:17" ht="17" thickTop="1" thickBot="1" x14ac:dyDescent="0.25">
      <c r="A1126" s="8" t="s">
        <v>335</v>
      </c>
      <c r="B1126" s="19">
        <v>22025</v>
      </c>
      <c r="C1126" s="20" t="s">
        <v>1148</v>
      </c>
      <c r="D1126" s="13">
        <v>1461</v>
      </c>
      <c r="E1126" s="13">
        <v>3029</v>
      </c>
      <c r="F1126" s="6">
        <v>2024</v>
      </c>
      <c r="G1126" s="18">
        <f>preds!$D1126+preds!$E1126</f>
        <v>4490</v>
      </c>
      <c r="H1126" s="12">
        <f>ABS(preds!$D1126-preds!$E1126)</f>
        <v>1568</v>
      </c>
      <c r="I1126" s="24">
        <f>Table2[[#This Row],[margin]]/Table2[[#This Row],[dem_gop_total]]</f>
        <v>0.34922048997772831</v>
      </c>
      <c r="J1126" s="24">
        <f>Table2[[#This Row],[dem_votes]]/Table2[[#This Row],[dem_gop_total]]</f>
        <v>0.32538975501113587</v>
      </c>
      <c r="K1126" s="24">
        <f>Table2[[#This Row],[gop_votes]]/Table2[[#This Row],[dem_gop_total]]</f>
        <v>0.67461024498886413</v>
      </c>
      <c r="L1126" s="3">
        <v>-91.824471000000003</v>
      </c>
      <c r="M1126" s="3">
        <v>31.696935999999901</v>
      </c>
      <c r="N1126" s="3">
        <v>-91.833927187499953</v>
      </c>
      <c r="O1126" s="3">
        <v>31.110193390624961</v>
      </c>
      <c r="P1126" s="3">
        <f>VLOOKUP(Table2[[#This Row],[State]],State!A:G,7,FALSE)</f>
        <v>8</v>
      </c>
      <c r="Q1126" s="3" t="str">
        <f>VLOOKUP(Table2[[#This Row],[State]],State!A:F,6,FALSE)</f>
        <v>Republican</v>
      </c>
    </row>
    <row r="1127" spans="1:17" ht="17" thickTop="1" thickBot="1" x14ac:dyDescent="0.25">
      <c r="A1127" s="7" t="s">
        <v>335</v>
      </c>
      <c r="B1127" s="21">
        <v>22027</v>
      </c>
      <c r="C1127" s="22" t="s">
        <v>1149</v>
      </c>
      <c r="D1127" s="12">
        <v>2645</v>
      </c>
      <c r="E1127" s="12">
        <v>3062</v>
      </c>
      <c r="F1127" s="6">
        <v>2024</v>
      </c>
      <c r="G1127" s="18">
        <f>preds!$D1127+preds!$E1127</f>
        <v>5707</v>
      </c>
      <c r="H1127" s="12">
        <f>ABS(preds!$D1127-preds!$E1127)</f>
        <v>417</v>
      </c>
      <c r="I1127" s="24">
        <f>Table2[[#This Row],[margin]]/Table2[[#This Row],[dem_gop_total]]</f>
        <v>7.3068161906430701E-2</v>
      </c>
      <c r="J1127" s="24">
        <f>Table2[[#This Row],[dem_votes]]/Table2[[#This Row],[dem_gop_total]]</f>
        <v>0.46346591904678464</v>
      </c>
      <c r="K1127" s="24">
        <f>Table2[[#This Row],[gop_votes]]/Table2[[#This Row],[dem_gop_total]]</f>
        <v>0.53653408095321531</v>
      </c>
      <c r="L1127" s="3">
        <v>-93.033059999999907</v>
      </c>
      <c r="M1127" s="3">
        <v>32.833682000000003</v>
      </c>
      <c r="N1127" s="3">
        <v>-91.833927187499953</v>
      </c>
      <c r="O1127" s="3">
        <v>31.110193390624961</v>
      </c>
      <c r="P1127" s="3">
        <f>VLOOKUP(Table2[[#This Row],[State]],State!A:G,7,FALSE)</f>
        <v>8</v>
      </c>
      <c r="Q1127" s="3" t="str">
        <f>VLOOKUP(Table2[[#This Row],[State]],State!A:F,6,FALSE)</f>
        <v>Republican</v>
      </c>
    </row>
    <row r="1128" spans="1:17" ht="17" thickTop="1" thickBot="1" x14ac:dyDescent="0.25">
      <c r="A1128" s="8" t="s">
        <v>335</v>
      </c>
      <c r="B1128" s="19">
        <v>22029</v>
      </c>
      <c r="C1128" s="20" t="s">
        <v>1150</v>
      </c>
      <c r="D1128" s="13">
        <v>3119</v>
      </c>
      <c r="E1128" s="13">
        <v>4963</v>
      </c>
      <c r="F1128" s="6">
        <v>2024</v>
      </c>
      <c r="G1128" s="18">
        <f>preds!$D1128+preds!$E1128</f>
        <v>8082</v>
      </c>
      <c r="H1128" s="12">
        <f>ABS(preds!$D1128-preds!$E1128)</f>
        <v>1844</v>
      </c>
      <c r="I1128" s="24">
        <f>Table2[[#This Row],[margin]]/Table2[[#This Row],[dem_gop_total]]</f>
        <v>0.2281613462014353</v>
      </c>
      <c r="J1128" s="24">
        <f>Table2[[#This Row],[dem_votes]]/Table2[[#This Row],[dem_gop_total]]</f>
        <v>0.38591932689928238</v>
      </c>
      <c r="K1128" s="24">
        <f>Table2[[#This Row],[gop_votes]]/Table2[[#This Row],[dem_gop_total]]</f>
        <v>0.61408067310071768</v>
      </c>
      <c r="L1128" s="3">
        <v>-91.545991000000001</v>
      </c>
      <c r="M1128" s="3">
        <v>31.592783000000001</v>
      </c>
      <c r="N1128" s="3">
        <v>-91.833927187499953</v>
      </c>
      <c r="O1128" s="3">
        <v>31.110193390624961</v>
      </c>
      <c r="P1128" s="3">
        <f>VLOOKUP(Table2[[#This Row],[State]],State!A:G,7,FALSE)</f>
        <v>8</v>
      </c>
      <c r="Q1128" s="3" t="str">
        <f>VLOOKUP(Table2[[#This Row],[State]],State!A:F,6,FALSE)</f>
        <v>Republican</v>
      </c>
    </row>
    <row r="1129" spans="1:17" ht="17" thickTop="1" thickBot="1" x14ac:dyDescent="0.25">
      <c r="A1129" s="7" t="s">
        <v>335</v>
      </c>
      <c r="B1129" s="21">
        <v>22031</v>
      </c>
      <c r="C1129" s="22" t="s">
        <v>1151</v>
      </c>
      <c r="D1129" s="12">
        <v>5305</v>
      </c>
      <c r="E1129" s="12">
        <v>8317</v>
      </c>
      <c r="F1129" s="6">
        <v>2024</v>
      </c>
      <c r="G1129" s="18">
        <f>preds!$D1129+preds!$E1129</f>
        <v>13622</v>
      </c>
      <c r="H1129" s="12">
        <f>ABS(preds!$D1129-preds!$E1129)</f>
        <v>3012</v>
      </c>
      <c r="I1129" s="24">
        <f>Table2[[#This Row],[margin]]/Table2[[#This Row],[dem_gop_total]]</f>
        <v>0.22111290559389224</v>
      </c>
      <c r="J1129" s="24">
        <f>Table2[[#This Row],[dem_votes]]/Table2[[#This Row],[dem_gop_total]]</f>
        <v>0.38944354720305391</v>
      </c>
      <c r="K1129" s="24">
        <f>Table2[[#This Row],[gop_votes]]/Table2[[#This Row],[dem_gop_total]]</f>
        <v>0.61055645279694615</v>
      </c>
      <c r="L1129" s="3">
        <v>-93.776733999999905</v>
      </c>
      <c r="M1129" s="3">
        <v>32.104979999999998</v>
      </c>
      <c r="N1129" s="3">
        <v>-91.833927187499953</v>
      </c>
      <c r="O1129" s="3">
        <v>31.110193390624961</v>
      </c>
      <c r="P1129" s="3">
        <f>VLOOKUP(Table2[[#This Row],[State]],State!A:G,7,FALSE)</f>
        <v>8</v>
      </c>
      <c r="Q1129" s="3" t="str">
        <f>VLOOKUP(Table2[[#This Row],[State]],State!A:F,6,FALSE)</f>
        <v>Republican</v>
      </c>
    </row>
    <row r="1130" spans="1:17" ht="17" thickTop="1" thickBot="1" x14ac:dyDescent="0.25">
      <c r="A1130" s="8" t="s">
        <v>335</v>
      </c>
      <c r="B1130" s="19">
        <v>22033</v>
      </c>
      <c r="C1130" s="20" t="s">
        <v>1152</v>
      </c>
      <c r="D1130" s="13">
        <v>119378</v>
      </c>
      <c r="E1130" s="13">
        <v>86990</v>
      </c>
      <c r="F1130" s="6">
        <v>2024</v>
      </c>
      <c r="G1130" s="18">
        <f>preds!$D1130+preds!$E1130</f>
        <v>206368</v>
      </c>
      <c r="H1130" s="12">
        <f>ABS(preds!$D1130-preds!$E1130)</f>
        <v>32388</v>
      </c>
      <c r="I1130" s="24">
        <f>Table2[[#This Row],[margin]]/Table2[[#This Row],[dem_gop_total]]</f>
        <v>0.15694293688944022</v>
      </c>
      <c r="J1130" s="24">
        <f>Table2[[#This Row],[dem_votes]]/Table2[[#This Row],[dem_gop_total]]</f>
        <v>0.57847146844472008</v>
      </c>
      <c r="K1130" s="24">
        <f>Table2[[#This Row],[gop_votes]]/Table2[[#This Row],[dem_gop_total]]</f>
        <v>0.42152853155527986</v>
      </c>
      <c r="L1130" s="3">
        <v>-91.100943000000001</v>
      </c>
      <c r="M1130" s="3">
        <v>30.462491999999902</v>
      </c>
      <c r="N1130" s="3">
        <v>-91.833927187499953</v>
      </c>
      <c r="O1130" s="3">
        <v>31.110193390624961</v>
      </c>
      <c r="P1130" s="3">
        <f>VLOOKUP(Table2[[#This Row],[State]],State!A:G,7,FALSE)</f>
        <v>8</v>
      </c>
      <c r="Q1130" s="3" t="str">
        <f>VLOOKUP(Table2[[#This Row],[State]],State!A:F,6,FALSE)</f>
        <v>Republican</v>
      </c>
    </row>
    <row r="1131" spans="1:17" ht="17" thickTop="1" thickBot="1" x14ac:dyDescent="0.25">
      <c r="A1131" s="7" t="s">
        <v>335</v>
      </c>
      <c r="B1131" s="21">
        <v>22035</v>
      </c>
      <c r="C1131" s="22" t="s">
        <v>1153</v>
      </c>
      <c r="D1131" s="12">
        <v>1823</v>
      </c>
      <c r="E1131" s="12">
        <v>1287</v>
      </c>
      <c r="F1131" s="6">
        <v>2024</v>
      </c>
      <c r="G1131" s="18">
        <f>preds!$D1131+preds!$E1131</f>
        <v>3110</v>
      </c>
      <c r="H1131" s="12">
        <f>ABS(preds!$D1131-preds!$E1131)</f>
        <v>536</v>
      </c>
      <c r="I1131" s="24">
        <f>Table2[[#This Row],[margin]]/Table2[[#This Row],[dem_gop_total]]</f>
        <v>0.17234726688102894</v>
      </c>
      <c r="J1131" s="24">
        <f>Table2[[#This Row],[dem_votes]]/Table2[[#This Row],[dem_gop_total]]</f>
        <v>0.58617363344051443</v>
      </c>
      <c r="K1131" s="24">
        <f>Table2[[#This Row],[gop_votes]]/Table2[[#This Row],[dem_gop_total]]</f>
        <v>0.41382636655948551</v>
      </c>
      <c r="L1131" s="3">
        <v>-91.195160000000001</v>
      </c>
      <c r="M1131" s="3">
        <v>32.770972</v>
      </c>
      <c r="N1131" s="3">
        <v>-91.833927187499953</v>
      </c>
      <c r="O1131" s="3">
        <v>31.110193390624961</v>
      </c>
      <c r="P1131" s="3">
        <f>VLOOKUP(Table2[[#This Row],[State]],State!A:G,7,FALSE)</f>
        <v>8</v>
      </c>
      <c r="Q1131" s="3" t="str">
        <f>VLOOKUP(Table2[[#This Row],[State]],State!A:F,6,FALSE)</f>
        <v>Republican</v>
      </c>
    </row>
    <row r="1132" spans="1:17" ht="17" thickTop="1" thickBot="1" x14ac:dyDescent="0.25">
      <c r="A1132" s="8" t="s">
        <v>335</v>
      </c>
      <c r="B1132" s="19">
        <v>22037</v>
      </c>
      <c r="C1132" s="20" t="s">
        <v>1154</v>
      </c>
      <c r="D1132" s="13">
        <v>4215</v>
      </c>
      <c r="E1132" s="13">
        <v>5786</v>
      </c>
      <c r="F1132" s="6">
        <v>2024</v>
      </c>
      <c r="G1132" s="18">
        <f>preds!$D1132+preds!$E1132</f>
        <v>10001</v>
      </c>
      <c r="H1132" s="12">
        <f>ABS(preds!$D1132-preds!$E1132)</f>
        <v>1571</v>
      </c>
      <c r="I1132" s="24">
        <f>Table2[[#This Row],[margin]]/Table2[[#This Row],[dem_gop_total]]</f>
        <v>0.15708429157084292</v>
      </c>
      <c r="J1132" s="24">
        <f>Table2[[#This Row],[dem_votes]]/Table2[[#This Row],[dem_gop_total]]</f>
        <v>0.42145785421457854</v>
      </c>
      <c r="K1132" s="24">
        <f>Table2[[#This Row],[gop_votes]]/Table2[[#This Row],[dem_gop_total]]</f>
        <v>0.57854214578542151</v>
      </c>
      <c r="L1132" s="3">
        <v>-91.089224000000002</v>
      </c>
      <c r="M1132" s="3">
        <v>30.826843</v>
      </c>
      <c r="N1132" s="3">
        <v>-91.833927187499953</v>
      </c>
      <c r="O1132" s="3">
        <v>31.110193390624961</v>
      </c>
      <c r="P1132" s="3">
        <f>VLOOKUP(Table2[[#This Row],[State]],State!A:G,7,FALSE)</f>
        <v>8</v>
      </c>
      <c r="Q1132" s="3" t="str">
        <f>VLOOKUP(Table2[[#This Row],[State]],State!A:F,6,FALSE)</f>
        <v>Republican</v>
      </c>
    </row>
    <row r="1133" spans="1:17" ht="17" thickTop="1" thickBot="1" x14ac:dyDescent="0.25">
      <c r="A1133" s="7" t="s">
        <v>335</v>
      </c>
      <c r="B1133" s="21">
        <v>22039</v>
      </c>
      <c r="C1133" s="22" t="s">
        <v>1155</v>
      </c>
      <c r="D1133" s="12">
        <v>5293</v>
      </c>
      <c r="E1133" s="12">
        <v>10353</v>
      </c>
      <c r="F1133" s="6">
        <v>2024</v>
      </c>
      <c r="G1133" s="18">
        <f>preds!$D1133+preds!$E1133</f>
        <v>15646</v>
      </c>
      <c r="H1133" s="12">
        <f>ABS(preds!$D1133-preds!$E1133)</f>
        <v>5060</v>
      </c>
      <c r="I1133" s="24">
        <f>Table2[[#This Row],[margin]]/Table2[[#This Row],[dem_gop_total]]</f>
        <v>0.32340534321871406</v>
      </c>
      <c r="J1133" s="24">
        <f>Table2[[#This Row],[dem_votes]]/Table2[[#This Row],[dem_gop_total]]</f>
        <v>0.33829732839064297</v>
      </c>
      <c r="K1133" s="24">
        <f>Table2[[#This Row],[gop_votes]]/Table2[[#This Row],[dem_gop_total]]</f>
        <v>0.66170267160935703</v>
      </c>
      <c r="L1133" s="3">
        <v>-92.362230999999994</v>
      </c>
      <c r="M1133" s="3">
        <v>30.685721999999998</v>
      </c>
      <c r="N1133" s="3">
        <v>-91.833927187499953</v>
      </c>
      <c r="O1133" s="3">
        <v>31.110193390624961</v>
      </c>
      <c r="P1133" s="3">
        <f>VLOOKUP(Table2[[#This Row],[State]],State!A:G,7,FALSE)</f>
        <v>8</v>
      </c>
      <c r="Q1133" s="3" t="str">
        <f>VLOOKUP(Table2[[#This Row],[State]],State!A:F,6,FALSE)</f>
        <v>Republican</v>
      </c>
    </row>
    <row r="1134" spans="1:17" ht="17" thickTop="1" thickBot="1" x14ac:dyDescent="0.25">
      <c r="A1134" s="8" t="s">
        <v>335</v>
      </c>
      <c r="B1134" s="19">
        <v>22041</v>
      </c>
      <c r="C1134" s="20" t="s">
        <v>1156</v>
      </c>
      <c r="D1134" s="13">
        <v>3134</v>
      </c>
      <c r="E1134" s="13">
        <v>4940</v>
      </c>
      <c r="F1134" s="6">
        <v>2024</v>
      </c>
      <c r="G1134" s="18">
        <f>preds!$D1134+preds!$E1134</f>
        <v>8074</v>
      </c>
      <c r="H1134" s="12">
        <f>ABS(preds!$D1134-preds!$E1134)</f>
        <v>1806</v>
      </c>
      <c r="I1134" s="24">
        <f>Table2[[#This Row],[margin]]/Table2[[#This Row],[dem_gop_total]]</f>
        <v>0.22368095120138717</v>
      </c>
      <c r="J1134" s="24">
        <f>Table2[[#This Row],[dem_votes]]/Table2[[#This Row],[dem_gop_total]]</f>
        <v>0.3881595243993064</v>
      </c>
      <c r="K1134" s="24">
        <f>Table2[[#This Row],[gop_votes]]/Table2[[#This Row],[dem_gop_total]]</f>
        <v>0.61184047560069355</v>
      </c>
      <c r="L1134" s="3">
        <v>-91.696268000000003</v>
      </c>
      <c r="M1134" s="3">
        <v>32.143813000000002</v>
      </c>
      <c r="N1134" s="3">
        <v>-91.833927187499953</v>
      </c>
      <c r="O1134" s="3">
        <v>31.110193390624961</v>
      </c>
      <c r="P1134" s="3">
        <f>VLOOKUP(Table2[[#This Row],[State]],State!A:G,7,FALSE)</f>
        <v>8</v>
      </c>
      <c r="Q1134" s="3" t="str">
        <f>VLOOKUP(Table2[[#This Row],[State]],State!A:F,6,FALSE)</f>
        <v>Republican</v>
      </c>
    </row>
    <row r="1135" spans="1:17" ht="17" thickTop="1" thickBot="1" x14ac:dyDescent="0.25">
      <c r="A1135" s="7" t="s">
        <v>335</v>
      </c>
      <c r="B1135" s="21">
        <v>22043</v>
      </c>
      <c r="C1135" s="22" t="s">
        <v>1157</v>
      </c>
      <c r="D1135" s="12">
        <v>1616</v>
      </c>
      <c r="E1135" s="12">
        <v>7532</v>
      </c>
      <c r="F1135" s="6">
        <v>2024</v>
      </c>
      <c r="G1135" s="18">
        <f>preds!$D1135+preds!$E1135</f>
        <v>9148</v>
      </c>
      <c r="H1135" s="12">
        <f>ABS(preds!$D1135-preds!$E1135)</f>
        <v>5916</v>
      </c>
      <c r="I1135" s="24">
        <f>Table2[[#This Row],[margin]]/Table2[[#This Row],[dem_gop_total]]</f>
        <v>0.64669873196327066</v>
      </c>
      <c r="J1135" s="24">
        <f>Table2[[#This Row],[dem_votes]]/Table2[[#This Row],[dem_gop_total]]</f>
        <v>0.17665063401836467</v>
      </c>
      <c r="K1135" s="24">
        <f>Table2[[#This Row],[gop_votes]]/Table2[[#This Row],[dem_gop_total]]</f>
        <v>0.82334936598163533</v>
      </c>
      <c r="L1135" s="3">
        <v>-92.542816000000002</v>
      </c>
      <c r="M1135" s="3">
        <v>31.534148999999999</v>
      </c>
      <c r="N1135" s="3">
        <v>-91.833927187499953</v>
      </c>
      <c r="O1135" s="3">
        <v>31.110193390624961</v>
      </c>
      <c r="P1135" s="3">
        <f>VLOOKUP(Table2[[#This Row],[State]],State!A:G,7,FALSE)</f>
        <v>8</v>
      </c>
      <c r="Q1135" s="3" t="str">
        <f>VLOOKUP(Table2[[#This Row],[State]],State!A:F,6,FALSE)</f>
        <v>Republican</v>
      </c>
    </row>
    <row r="1136" spans="1:17" ht="17" thickTop="1" thickBot="1" x14ac:dyDescent="0.25">
      <c r="A1136" s="8" t="s">
        <v>335</v>
      </c>
      <c r="B1136" s="19">
        <v>22045</v>
      </c>
      <c r="C1136" s="20" t="s">
        <v>1158</v>
      </c>
      <c r="D1136" s="13">
        <v>10906</v>
      </c>
      <c r="E1136" s="13">
        <v>20549</v>
      </c>
      <c r="F1136" s="6">
        <v>2024</v>
      </c>
      <c r="G1136" s="18">
        <f>preds!$D1136+preds!$E1136</f>
        <v>31455</v>
      </c>
      <c r="H1136" s="12">
        <f>ABS(preds!$D1136-preds!$E1136)</f>
        <v>9643</v>
      </c>
      <c r="I1136" s="24">
        <f>Table2[[#This Row],[margin]]/Table2[[#This Row],[dem_gop_total]]</f>
        <v>0.30656493403274521</v>
      </c>
      <c r="J1136" s="24">
        <f>Table2[[#This Row],[dem_votes]]/Table2[[#This Row],[dem_gop_total]]</f>
        <v>0.3467175329836274</v>
      </c>
      <c r="K1136" s="24">
        <f>Table2[[#This Row],[gop_votes]]/Table2[[#This Row],[dem_gop_total]]</f>
        <v>0.6532824670163726</v>
      </c>
      <c r="L1136" s="3">
        <v>-91.810231000000002</v>
      </c>
      <c r="M1136" s="3">
        <v>29.994198999999998</v>
      </c>
      <c r="N1136" s="3">
        <v>-91.833927187499953</v>
      </c>
      <c r="O1136" s="3">
        <v>31.110193390624961</v>
      </c>
      <c r="P1136" s="3">
        <f>VLOOKUP(Table2[[#This Row],[State]],State!A:G,7,FALSE)</f>
        <v>8</v>
      </c>
      <c r="Q1136" s="3" t="str">
        <f>VLOOKUP(Table2[[#This Row],[State]],State!A:F,6,FALSE)</f>
        <v>Republican</v>
      </c>
    </row>
    <row r="1137" spans="1:17" ht="17" thickTop="1" thickBot="1" x14ac:dyDescent="0.25">
      <c r="A1137" s="7" t="s">
        <v>335</v>
      </c>
      <c r="B1137" s="21">
        <v>22047</v>
      </c>
      <c r="C1137" s="22" t="s">
        <v>1159</v>
      </c>
      <c r="D1137" s="12">
        <v>8409</v>
      </c>
      <c r="E1137" s="12">
        <v>7469</v>
      </c>
      <c r="F1137" s="6">
        <v>2024</v>
      </c>
      <c r="G1137" s="18">
        <f>preds!$D1137+preds!$E1137</f>
        <v>15878</v>
      </c>
      <c r="H1137" s="12">
        <f>ABS(preds!$D1137-preds!$E1137)</f>
        <v>940</v>
      </c>
      <c r="I1137" s="24">
        <f>Table2[[#This Row],[margin]]/Table2[[#This Row],[dem_gop_total]]</f>
        <v>5.9201410757022295E-2</v>
      </c>
      <c r="J1137" s="24">
        <f>Table2[[#This Row],[dem_votes]]/Table2[[#This Row],[dem_gop_total]]</f>
        <v>0.52960070537851112</v>
      </c>
      <c r="K1137" s="24">
        <f>Table2[[#This Row],[gop_votes]]/Table2[[#This Row],[dem_gop_total]]</f>
        <v>0.47039929462148883</v>
      </c>
      <c r="L1137" s="3">
        <v>-91.234302</v>
      </c>
      <c r="M1137" s="3">
        <v>30.272099000000001</v>
      </c>
      <c r="N1137" s="3">
        <v>-91.833927187499953</v>
      </c>
      <c r="O1137" s="3">
        <v>31.110193390624961</v>
      </c>
      <c r="P1137" s="3">
        <f>VLOOKUP(Table2[[#This Row],[State]],State!A:G,7,FALSE)</f>
        <v>8</v>
      </c>
      <c r="Q1137" s="3" t="str">
        <f>VLOOKUP(Table2[[#This Row],[State]],State!A:F,6,FALSE)</f>
        <v>Republican</v>
      </c>
    </row>
    <row r="1138" spans="1:17" ht="17" thickTop="1" thickBot="1" x14ac:dyDescent="0.25">
      <c r="A1138" s="8" t="s">
        <v>335</v>
      </c>
      <c r="B1138" s="19">
        <v>22049</v>
      </c>
      <c r="C1138" s="20" t="s">
        <v>1160</v>
      </c>
      <c r="D1138" s="13">
        <v>2433</v>
      </c>
      <c r="E1138" s="13">
        <v>4692</v>
      </c>
      <c r="F1138" s="6">
        <v>2024</v>
      </c>
      <c r="G1138" s="18">
        <f>preds!$D1138+preds!$E1138</f>
        <v>7125</v>
      </c>
      <c r="H1138" s="12">
        <f>ABS(preds!$D1138-preds!$E1138)</f>
        <v>2259</v>
      </c>
      <c r="I1138" s="24">
        <f>Table2[[#This Row],[margin]]/Table2[[#This Row],[dem_gop_total]]</f>
        <v>0.31705263157894736</v>
      </c>
      <c r="J1138" s="24">
        <f>Table2[[#This Row],[dem_votes]]/Table2[[#This Row],[dem_gop_total]]</f>
        <v>0.34147368421052632</v>
      </c>
      <c r="K1138" s="24">
        <f>Table2[[#This Row],[gop_votes]]/Table2[[#This Row],[dem_gop_total]]</f>
        <v>0.65852631578947374</v>
      </c>
      <c r="L1138" s="3">
        <v>-92.646015000000006</v>
      </c>
      <c r="M1138" s="3">
        <v>32.280659</v>
      </c>
      <c r="N1138" s="3">
        <v>-91.833927187499953</v>
      </c>
      <c r="O1138" s="3">
        <v>31.110193390624961</v>
      </c>
      <c r="P1138" s="3">
        <f>VLOOKUP(Table2[[#This Row],[State]],State!A:G,7,FALSE)</f>
        <v>8</v>
      </c>
      <c r="Q1138" s="3" t="str">
        <f>VLOOKUP(Table2[[#This Row],[State]],State!A:F,6,FALSE)</f>
        <v>Republican</v>
      </c>
    </row>
    <row r="1139" spans="1:17" ht="17" thickTop="1" thickBot="1" x14ac:dyDescent="0.25">
      <c r="A1139" s="7" t="s">
        <v>335</v>
      </c>
      <c r="B1139" s="21">
        <v>22051</v>
      </c>
      <c r="C1139" s="22" t="s">
        <v>1161</v>
      </c>
      <c r="D1139" s="12">
        <v>80824</v>
      </c>
      <c r="E1139" s="12">
        <v>104535</v>
      </c>
      <c r="F1139" s="6">
        <v>2024</v>
      </c>
      <c r="G1139" s="18">
        <f>preds!$D1139+preds!$E1139</f>
        <v>185359</v>
      </c>
      <c r="H1139" s="12">
        <f>ABS(preds!$D1139-preds!$E1139)</f>
        <v>23711</v>
      </c>
      <c r="I1139" s="24">
        <f>Table2[[#This Row],[margin]]/Table2[[#This Row],[dem_gop_total]]</f>
        <v>0.12791933491225135</v>
      </c>
      <c r="J1139" s="24">
        <f>Table2[[#This Row],[dem_votes]]/Table2[[#This Row],[dem_gop_total]]</f>
        <v>0.43604033254387431</v>
      </c>
      <c r="K1139" s="24">
        <f>Table2[[#This Row],[gop_votes]]/Table2[[#This Row],[dem_gop_total]]</f>
        <v>0.56395966745612569</v>
      </c>
      <c r="L1139" s="3">
        <v>-90.153175000000005</v>
      </c>
      <c r="M1139" s="3">
        <v>29.945260999999999</v>
      </c>
      <c r="N1139" s="3">
        <v>-91.833927187499953</v>
      </c>
      <c r="O1139" s="3">
        <v>31.110193390624961</v>
      </c>
      <c r="P1139" s="3">
        <f>VLOOKUP(Table2[[#This Row],[State]],State!A:G,7,FALSE)</f>
        <v>8</v>
      </c>
      <c r="Q1139" s="3" t="str">
        <f>VLOOKUP(Table2[[#This Row],[State]],State!A:F,6,FALSE)</f>
        <v>Republican</v>
      </c>
    </row>
    <row r="1140" spans="1:17" ht="17" thickTop="1" thickBot="1" x14ac:dyDescent="0.25">
      <c r="A1140" s="8" t="s">
        <v>335</v>
      </c>
      <c r="B1140" s="19">
        <v>22053</v>
      </c>
      <c r="C1140" s="20" t="s">
        <v>1162</v>
      </c>
      <c r="D1140" s="13">
        <v>4495</v>
      </c>
      <c r="E1140" s="13">
        <v>10703</v>
      </c>
      <c r="F1140" s="6">
        <v>2024</v>
      </c>
      <c r="G1140" s="18">
        <f>preds!$D1140+preds!$E1140</f>
        <v>15198</v>
      </c>
      <c r="H1140" s="12">
        <f>ABS(preds!$D1140-preds!$E1140)</f>
        <v>6208</v>
      </c>
      <c r="I1140" s="24">
        <f>Table2[[#This Row],[margin]]/Table2[[#This Row],[dem_gop_total]]</f>
        <v>0.40847479931569941</v>
      </c>
      <c r="J1140" s="24">
        <f>Table2[[#This Row],[dem_votes]]/Table2[[#This Row],[dem_gop_total]]</f>
        <v>0.29576260034215029</v>
      </c>
      <c r="K1140" s="24">
        <f>Table2[[#This Row],[gop_votes]]/Table2[[#This Row],[dem_gop_total]]</f>
        <v>0.70423739965784971</v>
      </c>
      <c r="L1140" s="3">
        <v>-92.738028</v>
      </c>
      <c r="M1140" s="3">
        <v>30.240193999999999</v>
      </c>
      <c r="N1140" s="3">
        <v>-91.833927187499953</v>
      </c>
      <c r="O1140" s="3">
        <v>31.110193390624961</v>
      </c>
      <c r="P1140" s="3">
        <f>VLOOKUP(Table2[[#This Row],[State]],State!A:G,7,FALSE)</f>
        <v>8</v>
      </c>
      <c r="Q1140" s="3" t="str">
        <f>VLOOKUP(Table2[[#This Row],[State]],State!A:F,6,FALSE)</f>
        <v>Republican</v>
      </c>
    </row>
    <row r="1141" spans="1:17" ht="17" thickTop="1" thickBot="1" x14ac:dyDescent="0.25">
      <c r="A1141" s="7" t="s">
        <v>335</v>
      </c>
      <c r="B1141" s="21">
        <v>22055</v>
      </c>
      <c r="C1141" s="22" t="s">
        <v>1163</v>
      </c>
      <c r="D1141" s="12">
        <v>38772</v>
      </c>
      <c r="E1141" s="12">
        <v>72287</v>
      </c>
      <c r="F1141" s="6">
        <v>2024</v>
      </c>
      <c r="G1141" s="18">
        <f>preds!$D1141+preds!$E1141</f>
        <v>111059</v>
      </c>
      <c r="H1141" s="12">
        <f>ABS(preds!$D1141-preds!$E1141)</f>
        <v>33515</v>
      </c>
      <c r="I1141" s="24">
        <f>Table2[[#This Row],[margin]]/Table2[[#This Row],[dem_gop_total]]</f>
        <v>0.301776533194068</v>
      </c>
      <c r="J1141" s="24">
        <f>Table2[[#This Row],[dem_votes]]/Table2[[#This Row],[dem_gop_total]]</f>
        <v>0.34911173340296597</v>
      </c>
      <c r="K1141" s="24">
        <f>Table2[[#This Row],[gop_votes]]/Table2[[#This Row],[dem_gop_total]]</f>
        <v>0.65088826659703403</v>
      </c>
      <c r="L1141" s="3">
        <v>-92.043758999999994</v>
      </c>
      <c r="M1141" s="3">
        <v>30.205214999999999</v>
      </c>
      <c r="N1141" s="3">
        <v>-91.833927187499953</v>
      </c>
      <c r="O1141" s="3">
        <v>31.110193390624961</v>
      </c>
      <c r="P1141" s="3">
        <f>VLOOKUP(Table2[[#This Row],[State]],State!A:G,7,FALSE)</f>
        <v>8</v>
      </c>
      <c r="Q1141" s="3" t="str">
        <f>VLOOKUP(Table2[[#This Row],[State]],State!A:F,6,FALSE)</f>
        <v>Republican</v>
      </c>
    </row>
    <row r="1142" spans="1:17" ht="17" thickTop="1" thickBot="1" x14ac:dyDescent="0.25">
      <c r="A1142" s="8" t="s">
        <v>335</v>
      </c>
      <c r="B1142" s="19">
        <v>22057</v>
      </c>
      <c r="C1142" s="20" t="s">
        <v>1164</v>
      </c>
      <c r="D1142" s="13">
        <v>10548</v>
      </c>
      <c r="E1142" s="13">
        <v>35348</v>
      </c>
      <c r="F1142" s="6">
        <v>2024</v>
      </c>
      <c r="G1142" s="18">
        <f>preds!$D1142+preds!$E1142</f>
        <v>45896</v>
      </c>
      <c r="H1142" s="12">
        <f>ABS(preds!$D1142-preds!$E1142)</f>
        <v>24800</v>
      </c>
      <c r="I1142" s="24">
        <f>Table2[[#This Row],[margin]]/Table2[[#This Row],[dem_gop_total]]</f>
        <v>0.54035210040090642</v>
      </c>
      <c r="J1142" s="24">
        <f>Table2[[#This Row],[dem_votes]]/Table2[[#This Row],[dem_gop_total]]</f>
        <v>0.22982394979954679</v>
      </c>
      <c r="K1142" s="24">
        <f>Table2[[#This Row],[gop_votes]]/Table2[[#This Row],[dem_gop_total]]</f>
        <v>0.77017605020045321</v>
      </c>
      <c r="L1142" s="3">
        <v>-90.615099000000001</v>
      </c>
      <c r="M1142" s="3">
        <v>29.679993</v>
      </c>
      <c r="N1142" s="3">
        <v>-91.833927187499953</v>
      </c>
      <c r="O1142" s="3">
        <v>31.110193390624961</v>
      </c>
      <c r="P1142" s="3">
        <f>VLOOKUP(Table2[[#This Row],[State]],State!A:G,7,FALSE)</f>
        <v>8</v>
      </c>
      <c r="Q1142" s="3" t="str">
        <f>VLOOKUP(Table2[[#This Row],[State]],State!A:F,6,FALSE)</f>
        <v>Republican</v>
      </c>
    </row>
    <row r="1143" spans="1:17" ht="17" thickTop="1" thickBot="1" x14ac:dyDescent="0.25">
      <c r="A1143" s="7" t="s">
        <v>335</v>
      </c>
      <c r="B1143" s="21">
        <v>22059</v>
      </c>
      <c r="C1143" s="22" t="s">
        <v>1165</v>
      </c>
      <c r="D1143" s="12">
        <v>1286</v>
      </c>
      <c r="E1143" s="12">
        <v>5538</v>
      </c>
      <c r="F1143" s="6">
        <v>2024</v>
      </c>
      <c r="G1143" s="18">
        <f>preds!$D1143+preds!$E1143</f>
        <v>6824</v>
      </c>
      <c r="H1143" s="12">
        <f>ABS(preds!$D1143-preds!$E1143)</f>
        <v>4252</v>
      </c>
      <c r="I1143" s="24">
        <f>Table2[[#This Row],[margin]]/Table2[[#This Row],[dem_gop_total]]</f>
        <v>0.62309495896834699</v>
      </c>
      <c r="J1143" s="24">
        <f>Table2[[#This Row],[dem_votes]]/Table2[[#This Row],[dem_gop_total]]</f>
        <v>0.1884525205158265</v>
      </c>
      <c r="K1143" s="24">
        <f>Table2[[#This Row],[gop_votes]]/Table2[[#This Row],[dem_gop_total]]</f>
        <v>0.8115474794841735</v>
      </c>
      <c r="L1143" s="3">
        <v>-92.172552999999994</v>
      </c>
      <c r="M1143" s="3">
        <v>31.730557999999998</v>
      </c>
      <c r="N1143" s="3">
        <v>-91.833927187499953</v>
      </c>
      <c r="O1143" s="3">
        <v>31.110193390624961</v>
      </c>
      <c r="P1143" s="3">
        <f>VLOOKUP(Table2[[#This Row],[State]],State!A:G,7,FALSE)</f>
        <v>8</v>
      </c>
      <c r="Q1143" s="3" t="str">
        <f>VLOOKUP(Table2[[#This Row],[State]],State!A:F,6,FALSE)</f>
        <v>Republican</v>
      </c>
    </row>
    <row r="1144" spans="1:17" ht="17" thickTop="1" thickBot="1" x14ac:dyDescent="0.25">
      <c r="A1144" s="8" t="s">
        <v>335</v>
      </c>
      <c r="B1144" s="19">
        <v>22061</v>
      </c>
      <c r="C1144" s="20" t="s">
        <v>1166</v>
      </c>
      <c r="D1144" s="13">
        <v>7818</v>
      </c>
      <c r="E1144" s="13">
        <v>10804</v>
      </c>
      <c r="F1144" s="6">
        <v>2024</v>
      </c>
      <c r="G1144" s="18">
        <f>preds!$D1144+preds!$E1144</f>
        <v>18622</v>
      </c>
      <c r="H1144" s="12">
        <f>ABS(preds!$D1144-preds!$E1144)</f>
        <v>2986</v>
      </c>
      <c r="I1144" s="24">
        <f>Table2[[#This Row],[margin]]/Table2[[#This Row],[dem_gop_total]]</f>
        <v>0.16034797551283428</v>
      </c>
      <c r="J1144" s="24">
        <f>Table2[[#This Row],[dem_votes]]/Table2[[#This Row],[dem_gop_total]]</f>
        <v>0.41982601224358285</v>
      </c>
      <c r="K1144" s="24">
        <f>Table2[[#This Row],[gop_votes]]/Table2[[#This Row],[dem_gop_total]]</f>
        <v>0.58017398775641715</v>
      </c>
      <c r="L1144" s="3">
        <v>-92.647930000000002</v>
      </c>
      <c r="M1144" s="3">
        <v>32.549258000000002</v>
      </c>
      <c r="N1144" s="3">
        <v>-91.833927187499953</v>
      </c>
      <c r="O1144" s="3">
        <v>31.110193390624961</v>
      </c>
      <c r="P1144" s="3">
        <f>VLOOKUP(Table2[[#This Row],[State]],State!A:G,7,FALSE)</f>
        <v>8</v>
      </c>
      <c r="Q1144" s="3" t="str">
        <f>VLOOKUP(Table2[[#This Row],[State]],State!A:F,6,FALSE)</f>
        <v>Republican</v>
      </c>
    </row>
    <row r="1145" spans="1:17" ht="17" thickTop="1" thickBot="1" x14ac:dyDescent="0.25">
      <c r="A1145" s="7" t="s">
        <v>335</v>
      </c>
      <c r="B1145" s="21">
        <v>22063</v>
      </c>
      <c r="C1145" s="22" t="s">
        <v>1167</v>
      </c>
      <c r="D1145" s="12">
        <v>9572</v>
      </c>
      <c r="E1145" s="12">
        <v>55371</v>
      </c>
      <c r="F1145" s="6">
        <v>2024</v>
      </c>
      <c r="G1145" s="18">
        <f>preds!$D1145+preds!$E1145</f>
        <v>64943</v>
      </c>
      <c r="H1145" s="12">
        <f>ABS(preds!$D1145-preds!$E1145)</f>
        <v>45799</v>
      </c>
      <c r="I1145" s="24">
        <f>Table2[[#This Row],[margin]]/Table2[[#This Row],[dem_gop_total]]</f>
        <v>0.70521842230879384</v>
      </c>
      <c r="J1145" s="24">
        <f>Table2[[#This Row],[dem_votes]]/Table2[[#This Row],[dem_gop_total]]</f>
        <v>0.14739078884560305</v>
      </c>
      <c r="K1145" s="24">
        <f>Table2[[#This Row],[gop_votes]]/Table2[[#This Row],[dem_gop_total]]</f>
        <v>0.85260921115439692</v>
      </c>
      <c r="L1145" s="3">
        <v>-90.840765000000005</v>
      </c>
      <c r="M1145" s="3">
        <v>30.483388000000001</v>
      </c>
      <c r="N1145" s="3">
        <v>-91.833927187499953</v>
      </c>
      <c r="O1145" s="3">
        <v>31.110193390624961</v>
      </c>
      <c r="P1145" s="3">
        <f>VLOOKUP(Table2[[#This Row],[State]],State!A:G,7,FALSE)</f>
        <v>8</v>
      </c>
      <c r="Q1145" s="3" t="str">
        <f>VLOOKUP(Table2[[#This Row],[State]],State!A:F,6,FALSE)</f>
        <v>Republican</v>
      </c>
    </row>
    <row r="1146" spans="1:17" ht="17" thickTop="1" thickBot="1" x14ac:dyDescent="0.25">
      <c r="A1146" s="8" t="s">
        <v>335</v>
      </c>
      <c r="B1146" s="19">
        <v>22065</v>
      </c>
      <c r="C1146" s="20" t="s">
        <v>1168</v>
      </c>
      <c r="D1146" s="13">
        <v>2612</v>
      </c>
      <c r="E1146" s="13">
        <v>1872</v>
      </c>
      <c r="F1146" s="6">
        <v>2024</v>
      </c>
      <c r="G1146" s="18">
        <f>preds!$D1146+preds!$E1146</f>
        <v>4484</v>
      </c>
      <c r="H1146" s="12">
        <f>ABS(preds!$D1146-preds!$E1146)</f>
        <v>740</v>
      </c>
      <c r="I1146" s="24">
        <f>Table2[[#This Row],[margin]]/Table2[[#This Row],[dem_gop_total]]</f>
        <v>0.16503122212310437</v>
      </c>
      <c r="J1146" s="24">
        <f>Table2[[#This Row],[dem_votes]]/Table2[[#This Row],[dem_gop_total]]</f>
        <v>0.58251561106155214</v>
      </c>
      <c r="K1146" s="24">
        <f>Table2[[#This Row],[gop_votes]]/Table2[[#This Row],[dem_gop_total]]</f>
        <v>0.4174843889384478</v>
      </c>
      <c r="L1146" s="3">
        <v>-91.196833999999996</v>
      </c>
      <c r="M1146" s="3">
        <v>32.397647999999997</v>
      </c>
      <c r="N1146" s="3">
        <v>-91.833927187499953</v>
      </c>
      <c r="O1146" s="3">
        <v>31.110193390624961</v>
      </c>
      <c r="P1146" s="3">
        <f>VLOOKUP(Table2[[#This Row],[State]],State!A:G,7,FALSE)</f>
        <v>8</v>
      </c>
      <c r="Q1146" s="3" t="str">
        <f>VLOOKUP(Table2[[#This Row],[State]],State!A:F,6,FALSE)</f>
        <v>Republican</v>
      </c>
    </row>
    <row r="1147" spans="1:17" ht="17" thickTop="1" thickBot="1" x14ac:dyDescent="0.25">
      <c r="A1147" s="7" t="s">
        <v>335</v>
      </c>
      <c r="B1147" s="21">
        <v>22067</v>
      </c>
      <c r="C1147" s="22" t="s">
        <v>1169</v>
      </c>
      <c r="D1147" s="12">
        <v>4912</v>
      </c>
      <c r="E1147" s="12">
        <v>6027</v>
      </c>
      <c r="F1147" s="6">
        <v>2024</v>
      </c>
      <c r="G1147" s="18">
        <f>preds!$D1147+preds!$E1147</f>
        <v>10939</v>
      </c>
      <c r="H1147" s="12">
        <f>ABS(preds!$D1147-preds!$E1147)</f>
        <v>1115</v>
      </c>
      <c r="I1147" s="24">
        <f>Table2[[#This Row],[margin]]/Table2[[#This Row],[dem_gop_total]]</f>
        <v>0.10192887832525825</v>
      </c>
      <c r="J1147" s="24">
        <f>Table2[[#This Row],[dem_votes]]/Table2[[#This Row],[dem_gop_total]]</f>
        <v>0.4490355608373709</v>
      </c>
      <c r="K1147" s="24">
        <f>Table2[[#This Row],[gop_votes]]/Table2[[#This Row],[dem_gop_total]]</f>
        <v>0.55096443916262916</v>
      </c>
      <c r="L1147" s="3">
        <v>-91.886161000000001</v>
      </c>
      <c r="M1147" s="3">
        <v>32.786392999999997</v>
      </c>
      <c r="N1147" s="3">
        <v>-91.833927187499953</v>
      </c>
      <c r="O1147" s="3">
        <v>31.110193390624961</v>
      </c>
      <c r="P1147" s="3">
        <f>VLOOKUP(Table2[[#This Row],[State]],State!A:G,7,FALSE)</f>
        <v>8</v>
      </c>
      <c r="Q1147" s="3" t="str">
        <f>VLOOKUP(Table2[[#This Row],[State]],State!A:F,6,FALSE)</f>
        <v>Republican</v>
      </c>
    </row>
    <row r="1148" spans="1:17" ht="17" thickTop="1" thickBot="1" x14ac:dyDescent="0.25">
      <c r="A1148" s="8" t="s">
        <v>335</v>
      </c>
      <c r="B1148" s="19">
        <v>22069</v>
      </c>
      <c r="C1148" s="20" t="s">
        <v>1170</v>
      </c>
      <c r="D1148" s="13">
        <v>6783</v>
      </c>
      <c r="E1148" s="13">
        <v>8678</v>
      </c>
      <c r="F1148" s="6">
        <v>2024</v>
      </c>
      <c r="G1148" s="18">
        <f>preds!$D1148+preds!$E1148</f>
        <v>15461</v>
      </c>
      <c r="H1148" s="12">
        <f>ABS(preds!$D1148-preds!$E1148)</f>
        <v>1895</v>
      </c>
      <c r="I1148" s="24">
        <f>Table2[[#This Row],[margin]]/Table2[[#This Row],[dem_gop_total]]</f>
        <v>0.12256645753832222</v>
      </c>
      <c r="J1148" s="24">
        <f>Table2[[#This Row],[dem_votes]]/Table2[[#This Row],[dem_gop_total]]</f>
        <v>0.43871677123083891</v>
      </c>
      <c r="K1148" s="24">
        <f>Table2[[#This Row],[gop_votes]]/Table2[[#This Row],[dem_gop_total]]</f>
        <v>0.56128322876916115</v>
      </c>
      <c r="L1148" s="3">
        <v>-93.097360999999907</v>
      </c>
      <c r="M1148" s="3">
        <v>31.759481999999998</v>
      </c>
      <c r="N1148" s="3">
        <v>-91.833927187499953</v>
      </c>
      <c r="O1148" s="3">
        <v>31.110193390624961</v>
      </c>
      <c r="P1148" s="3">
        <f>VLOOKUP(Table2[[#This Row],[State]],State!A:G,7,FALSE)</f>
        <v>8</v>
      </c>
      <c r="Q1148" s="3" t="str">
        <f>VLOOKUP(Table2[[#This Row],[State]],State!A:F,6,FALSE)</f>
        <v>Republican</v>
      </c>
    </row>
    <row r="1149" spans="1:17" ht="17" thickTop="1" thickBot="1" x14ac:dyDescent="0.25">
      <c r="A1149" s="7" t="s">
        <v>335</v>
      </c>
      <c r="B1149" s="21">
        <v>22071</v>
      </c>
      <c r="C1149" s="22" t="s">
        <v>1171</v>
      </c>
      <c r="D1149" s="12">
        <v>142263</v>
      </c>
      <c r="E1149" s="12">
        <v>32826</v>
      </c>
      <c r="F1149" s="6">
        <v>2024</v>
      </c>
      <c r="G1149" s="18">
        <f>preds!$D1149+preds!$E1149</f>
        <v>175089</v>
      </c>
      <c r="H1149" s="12">
        <f>ABS(preds!$D1149-preds!$E1149)</f>
        <v>109437</v>
      </c>
      <c r="I1149" s="24">
        <f>Table2[[#This Row],[margin]]/Table2[[#This Row],[dem_gop_total]]</f>
        <v>0.62503641005431521</v>
      </c>
      <c r="J1149" s="24">
        <f>Table2[[#This Row],[dem_votes]]/Table2[[#This Row],[dem_gop_total]]</f>
        <v>0.81251820502715766</v>
      </c>
      <c r="K1149" s="24">
        <f>Table2[[#This Row],[gop_votes]]/Table2[[#This Row],[dem_gop_total]]</f>
        <v>0.18748179497284237</v>
      </c>
      <c r="L1149" s="3">
        <v>-90.052840000000003</v>
      </c>
      <c r="M1149" s="3">
        <v>29.972698999999999</v>
      </c>
      <c r="N1149" s="3">
        <v>-91.833927187499953</v>
      </c>
      <c r="O1149" s="3">
        <v>31.110193390624961</v>
      </c>
      <c r="P1149" s="3">
        <f>VLOOKUP(Table2[[#This Row],[State]],State!A:G,7,FALSE)</f>
        <v>8</v>
      </c>
      <c r="Q1149" s="3" t="str">
        <f>VLOOKUP(Table2[[#This Row],[State]],State!A:F,6,FALSE)</f>
        <v>Republican</v>
      </c>
    </row>
    <row r="1150" spans="1:17" ht="17" thickTop="1" thickBot="1" x14ac:dyDescent="0.25">
      <c r="A1150" s="8" t="s">
        <v>335</v>
      </c>
      <c r="B1150" s="19">
        <v>22073</v>
      </c>
      <c r="C1150" s="20" t="s">
        <v>1172</v>
      </c>
      <c r="D1150" s="13">
        <v>25510</v>
      </c>
      <c r="E1150" s="13">
        <v>40811</v>
      </c>
      <c r="F1150" s="6">
        <v>2024</v>
      </c>
      <c r="G1150" s="18">
        <f>preds!$D1150+preds!$E1150</f>
        <v>66321</v>
      </c>
      <c r="H1150" s="12">
        <f>ABS(preds!$D1150-preds!$E1150)</f>
        <v>15301</v>
      </c>
      <c r="I1150" s="24">
        <f>Table2[[#This Row],[margin]]/Table2[[#This Row],[dem_gop_total]]</f>
        <v>0.23071123776782618</v>
      </c>
      <c r="J1150" s="24">
        <f>Table2[[#This Row],[dem_votes]]/Table2[[#This Row],[dem_gop_total]]</f>
        <v>0.3846443811160869</v>
      </c>
      <c r="K1150" s="24">
        <f>Table2[[#This Row],[gop_votes]]/Table2[[#This Row],[dem_gop_total]]</f>
        <v>0.6153556188839131</v>
      </c>
      <c r="L1150" s="3">
        <v>-92.129633999999996</v>
      </c>
      <c r="M1150" s="3">
        <v>32.514346000000003</v>
      </c>
      <c r="N1150" s="3">
        <v>-91.833927187499953</v>
      </c>
      <c r="O1150" s="3">
        <v>31.110193390624961</v>
      </c>
      <c r="P1150" s="3">
        <f>VLOOKUP(Table2[[#This Row],[State]],State!A:G,7,FALSE)</f>
        <v>8</v>
      </c>
      <c r="Q1150" s="3" t="str">
        <f>VLOOKUP(Table2[[#This Row],[State]],State!A:F,6,FALSE)</f>
        <v>Republican</v>
      </c>
    </row>
    <row r="1151" spans="1:17" ht="17" thickTop="1" thickBot="1" x14ac:dyDescent="0.25">
      <c r="A1151" s="7" t="s">
        <v>335</v>
      </c>
      <c r="B1151" s="21">
        <v>22075</v>
      </c>
      <c r="C1151" s="22" t="s">
        <v>1173</v>
      </c>
      <c r="D1151" s="12">
        <v>3316</v>
      </c>
      <c r="E1151" s="12">
        <v>6510</v>
      </c>
      <c r="F1151" s="6">
        <v>2024</v>
      </c>
      <c r="G1151" s="18">
        <f>preds!$D1151+preds!$E1151</f>
        <v>9826</v>
      </c>
      <c r="H1151" s="12">
        <f>ABS(preds!$D1151-preds!$E1151)</f>
        <v>3194</v>
      </c>
      <c r="I1151" s="24">
        <f>Table2[[#This Row],[margin]]/Table2[[#This Row],[dem_gop_total]]</f>
        <v>0.32505597394667207</v>
      </c>
      <c r="J1151" s="24">
        <f>Table2[[#This Row],[dem_votes]]/Table2[[#This Row],[dem_gop_total]]</f>
        <v>0.33747201302666396</v>
      </c>
      <c r="K1151" s="24">
        <f>Table2[[#This Row],[gop_votes]]/Table2[[#This Row],[dem_gop_total]]</f>
        <v>0.66252798697333604</v>
      </c>
      <c r="L1151" s="3">
        <v>-89.900759999999906</v>
      </c>
      <c r="M1151" s="3">
        <v>29.7217599999999</v>
      </c>
      <c r="N1151" s="3">
        <v>-91.833927187499953</v>
      </c>
      <c r="O1151" s="3">
        <v>31.110193390624961</v>
      </c>
      <c r="P1151" s="3">
        <f>VLOOKUP(Table2[[#This Row],[State]],State!A:G,7,FALSE)</f>
        <v>8</v>
      </c>
      <c r="Q1151" s="3" t="str">
        <f>VLOOKUP(Table2[[#This Row],[State]],State!A:F,6,FALSE)</f>
        <v>Republican</v>
      </c>
    </row>
    <row r="1152" spans="1:17" ht="17" thickTop="1" thickBot="1" x14ac:dyDescent="0.25">
      <c r="A1152" s="8" t="s">
        <v>335</v>
      </c>
      <c r="B1152" s="19">
        <v>22077</v>
      </c>
      <c r="C1152" s="20" t="s">
        <v>1174</v>
      </c>
      <c r="D1152" s="13">
        <v>4767</v>
      </c>
      <c r="E1152" s="13">
        <v>7105</v>
      </c>
      <c r="F1152" s="6">
        <v>2024</v>
      </c>
      <c r="G1152" s="18">
        <f>preds!$D1152+preds!$E1152</f>
        <v>11872</v>
      </c>
      <c r="H1152" s="12">
        <f>ABS(preds!$D1152-preds!$E1152)</f>
        <v>2338</v>
      </c>
      <c r="I1152" s="24">
        <f>Table2[[#This Row],[margin]]/Table2[[#This Row],[dem_gop_total]]</f>
        <v>0.19693396226415094</v>
      </c>
      <c r="J1152" s="24">
        <f>Table2[[#This Row],[dem_votes]]/Table2[[#This Row],[dem_gop_total]]</f>
        <v>0.40153301886792453</v>
      </c>
      <c r="K1152" s="24">
        <f>Table2[[#This Row],[gop_votes]]/Table2[[#This Row],[dem_gop_total]]</f>
        <v>0.59846698113207553</v>
      </c>
      <c r="L1152" s="3">
        <v>-91.500059999999905</v>
      </c>
      <c r="M1152" s="3">
        <v>30.67107</v>
      </c>
      <c r="N1152" s="3">
        <v>-91.833927187499953</v>
      </c>
      <c r="O1152" s="3">
        <v>31.110193390624961</v>
      </c>
      <c r="P1152" s="3">
        <f>VLOOKUP(Table2[[#This Row],[State]],State!A:G,7,FALSE)</f>
        <v>8</v>
      </c>
      <c r="Q1152" s="3" t="str">
        <f>VLOOKUP(Table2[[#This Row],[State]],State!A:F,6,FALSE)</f>
        <v>Republican</v>
      </c>
    </row>
    <row r="1153" spans="1:17" ht="17" thickTop="1" thickBot="1" x14ac:dyDescent="0.25">
      <c r="A1153" s="7" t="s">
        <v>335</v>
      </c>
      <c r="B1153" s="21">
        <v>22079</v>
      </c>
      <c r="C1153" s="22" t="s">
        <v>1175</v>
      </c>
      <c r="D1153" s="12">
        <v>18885</v>
      </c>
      <c r="E1153" s="12">
        <v>36837</v>
      </c>
      <c r="F1153" s="6">
        <v>2024</v>
      </c>
      <c r="G1153" s="18">
        <f>preds!$D1153+preds!$E1153</f>
        <v>55722</v>
      </c>
      <c r="H1153" s="12">
        <f>ABS(preds!$D1153-preds!$E1153)</f>
        <v>17952</v>
      </c>
      <c r="I1153" s="24">
        <f>Table2[[#This Row],[margin]]/Table2[[#This Row],[dem_gop_total]]</f>
        <v>0.32217077635404329</v>
      </c>
      <c r="J1153" s="24">
        <f>Table2[[#This Row],[dem_votes]]/Table2[[#This Row],[dem_gop_total]]</f>
        <v>0.33891461182297838</v>
      </c>
      <c r="K1153" s="24">
        <f>Table2[[#This Row],[gop_votes]]/Table2[[#This Row],[dem_gop_total]]</f>
        <v>0.66108538817702167</v>
      </c>
      <c r="L1153" s="3">
        <v>-92.457472999999993</v>
      </c>
      <c r="M1153" s="3">
        <v>31.284579999999998</v>
      </c>
      <c r="N1153" s="3">
        <v>-91.833927187499953</v>
      </c>
      <c r="O1153" s="3">
        <v>31.110193390624961</v>
      </c>
      <c r="P1153" s="3">
        <f>VLOOKUP(Table2[[#This Row],[State]],State!A:G,7,FALSE)</f>
        <v>8</v>
      </c>
      <c r="Q1153" s="3" t="str">
        <f>VLOOKUP(Table2[[#This Row],[State]],State!A:F,6,FALSE)</f>
        <v>Republican</v>
      </c>
    </row>
    <row r="1154" spans="1:17" ht="17" thickTop="1" thickBot="1" x14ac:dyDescent="0.25">
      <c r="A1154" s="8" t="s">
        <v>335</v>
      </c>
      <c r="B1154" s="19">
        <v>22081</v>
      </c>
      <c r="C1154" s="20" t="s">
        <v>1176</v>
      </c>
      <c r="D1154" s="13">
        <v>1606</v>
      </c>
      <c r="E1154" s="13">
        <v>1937</v>
      </c>
      <c r="F1154" s="6">
        <v>2024</v>
      </c>
      <c r="G1154" s="18">
        <f>preds!$D1154+preds!$E1154</f>
        <v>3543</v>
      </c>
      <c r="H1154" s="12">
        <f>ABS(preds!$D1154-preds!$E1154)</f>
        <v>331</v>
      </c>
      <c r="I1154" s="24">
        <f>Table2[[#This Row],[margin]]/Table2[[#This Row],[dem_gop_total]]</f>
        <v>9.3423652272085808E-2</v>
      </c>
      <c r="J1154" s="24">
        <f>Table2[[#This Row],[dem_votes]]/Table2[[#This Row],[dem_gop_total]]</f>
        <v>0.45328817386395709</v>
      </c>
      <c r="K1154" s="24">
        <f>Table2[[#This Row],[gop_votes]]/Table2[[#This Row],[dem_gop_total]]</f>
        <v>0.54671182613604286</v>
      </c>
      <c r="L1154" s="3">
        <v>-93.307602000000003</v>
      </c>
      <c r="M1154" s="3">
        <v>32.054628999999998</v>
      </c>
      <c r="N1154" s="3">
        <v>-91.833927187499953</v>
      </c>
      <c r="O1154" s="3">
        <v>31.110193390624961</v>
      </c>
      <c r="P1154" s="3">
        <f>VLOOKUP(Table2[[#This Row],[State]],State!A:G,7,FALSE)</f>
        <v>8</v>
      </c>
      <c r="Q1154" s="3" t="str">
        <f>VLOOKUP(Table2[[#This Row],[State]],State!A:F,6,FALSE)</f>
        <v>Republican</v>
      </c>
    </row>
    <row r="1155" spans="1:17" ht="17" thickTop="1" thickBot="1" x14ac:dyDescent="0.25">
      <c r="A1155" s="7" t="s">
        <v>335</v>
      </c>
      <c r="B1155" s="21">
        <v>22083</v>
      </c>
      <c r="C1155" s="22" t="s">
        <v>1177</v>
      </c>
      <c r="D1155" s="12">
        <v>3246</v>
      </c>
      <c r="E1155" s="12">
        <v>6034</v>
      </c>
      <c r="F1155" s="6">
        <v>2024</v>
      </c>
      <c r="G1155" s="18">
        <f>preds!$D1155+preds!$E1155</f>
        <v>9280</v>
      </c>
      <c r="H1155" s="12">
        <f>ABS(preds!$D1155-preds!$E1155)</f>
        <v>2788</v>
      </c>
      <c r="I1155" s="24">
        <f>Table2[[#This Row],[margin]]/Table2[[#This Row],[dem_gop_total]]</f>
        <v>0.3004310344827586</v>
      </c>
      <c r="J1155" s="24">
        <f>Table2[[#This Row],[dem_votes]]/Table2[[#This Row],[dem_gop_total]]</f>
        <v>0.34978448275862067</v>
      </c>
      <c r="K1155" s="24">
        <f>Table2[[#This Row],[gop_votes]]/Table2[[#This Row],[dem_gop_total]]</f>
        <v>0.65021551724137927</v>
      </c>
      <c r="L1155" s="3">
        <v>-91.714755999999994</v>
      </c>
      <c r="M1155" s="3">
        <v>32.441085000000001</v>
      </c>
      <c r="N1155" s="3">
        <v>-91.833927187499953</v>
      </c>
      <c r="O1155" s="3">
        <v>31.110193390624961</v>
      </c>
      <c r="P1155" s="3">
        <f>VLOOKUP(Table2[[#This Row],[State]],State!A:G,7,FALSE)</f>
        <v>8</v>
      </c>
      <c r="Q1155" s="3" t="str">
        <f>VLOOKUP(Table2[[#This Row],[State]],State!A:F,6,FALSE)</f>
        <v>Republican</v>
      </c>
    </row>
    <row r="1156" spans="1:17" ht="17" thickTop="1" thickBot="1" x14ac:dyDescent="0.25">
      <c r="A1156" s="8" t="s">
        <v>335</v>
      </c>
      <c r="B1156" s="19">
        <v>22085</v>
      </c>
      <c r="C1156" s="20" t="s">
        <v>1178</v>
      </c>
      <c r="D1156" s="13">
        <v>2450</v>
      </c>
      <c r="E1156" s="13">
        <v>7868</v>
      </c>
      <c r="F1156" s="6">
        <v>2024</v>
      </c>
      <c r="G1156" s="18">
        <f>preds!$D1156+preds!$E1156</f>
        <v>10318</v>
      </c>
      <c r="H1156" s="12">
        <f>ABS(preds!$D1156-preds!$E1156)</f>
        <v>5418</v>
      </c>
      <c r="I1156" s="24">
        <f>Table2[[#This Row],[margin]]/Table2[[#This Row],[dem_gop_total]]</f>
        <v>0.52510176390773411</v>
      </c>
      <c r="J1156" s="24">
        <f>Table2[[#This Row],[dem_votes]]/Table2[[#This Row],[dem_gop_total]]</f>
        <v>0.23744911804613297</v>
      </c>
      <c r="K1156" s="24">
        <f>Table2[[#This Row],[gop_votes]]/Table2[[#This Row],[dem_gop_total]]</f>
        <v>0.762550881953867</v>
      </c>
      <c r="L1156" s="3">
        <v>-93.566642999999999</v>
      </c>
      <c r="M1156" s="3">
        <v>31.581882</v>
      </c>
      <c r="N1156" s="3">
        <v>-91.833927187499953</v>
      </c>
      <c r="O1156" s="3">
        <v>31.110193390624961</v>
      </c>
      <c r="P1156" s="3">
        <f>VLOOKUP(Table2[[#This Row],[State]],State!A:G,7,FALSE)</f>
        <v>8</v>
      </c>
      <c r="Q1156" s="3" t="str">
        <f>VLOOKUP(Table2[[#This Row],[State]],State!A:F,6,FALSE)</f>
        <v>Republican</v>
      </c>
    </row>
    <row r="1157" spans="1:17" ht="17" thickTop="1" thickBot="1" x14ac:dyDescent="0.25">
      <c r="A1157" s="7" t="s">
        <v>335</v>
      </c>
      <c r="B1157" s="21">
        <v>22087</v>
      </c>
      <c r="C1157" s="22" t="s">
        <v>1179</v>
      </c>
      <c r="D1157" s="12">
        <v>7420</v>
      </c>
      <c r="E1157" s="12">
        <v>11790</v>
      </c>
      <c r="F1157" s="6">
        <v>2024</v>
      </c>
      <c r="G1157" s="18">
        <f>preds!$D1157+preds!$E1157</f>
        <v>19210</v>
      </c>
      <c r="H1157" s="12">
        <f>ABS(preds!$D1157-preds!$E1157)</f>
        <v>4370</v>
      </c>
      <c r="I1157" s="24">
        <f>Table2[[#This Row],[margin]]/Table2[[#This Row],[dem_gop_total]]</f>
        <v>0.22748568453930246</v>
      </c>
      <c r="J1157" s="24">
        <f>Table2[[#This Row],[dem_votes]]/Table2[[#This Row],[dem_gop_total]]</f>
        <v>0.3862571577303488</v>
      </c>
      <c r="K1157" s="24">
        <f>Table2[[#This Row],[gop_votes]]/Table2[[#This Row],[dem_gop_total]]</f>
        <v>0.61374284226965126</v>
      </c>
      <c r="L1157" s="3">
        <v>-89.934425000000005</v>
      </c>
      <c r="M1157" s="3">
        <v>29.928239000000001</v>
      </c>
      <c r="N1157" s="3">
        <v>-91.833927187499953</v>
      </c>
      <c r="O1157" s="3">
        <v>31.110193390624961</v>
      </c>
      <c r="P1157" s="3">
        <f>VLOOKUP(Table2[[#This Row],[State]],State!A:G,7,FALSE)</f>
        <v>8</v>
      </c>
      <c r="Q1157" s="3" t="str">
        <f>VLOOKUP(Table2[[#This Row],[State]],State!A:F,6,FALSE)</f>
        <v>Republican</v>
      </c>
    </row>
    <row r="1158" spans="1:17" ht="17" thickTop="1" thickBot="1" x14ac:dyDescent="0.25">
      <c r="A1158" s="8" t="s">
        <v>335</v>
      </c>
      <c r="B1158" s="19">
        <v>22089</v>
      </c>
      <c r="C1158" s="20" t="s">
        <v>1180</v>
      </c>
      <c r="D1158" s="13">
        <v>9424</v>
      </c>
      <c r="E1158" s="13">
        <v>18046</v>
      </c>
      <c r="F1158" s="6">
        <v>2024</v>
      </c>
      <c r="G1158" s="18">
        <f>preds!$D1158+preds!$E1158</f>
        <v>27470</v>
      </c>
      <c r="H1158" s="12">
        <f>ABS(preds!$D1158-preds!$E1158)</f>
        <v>8622</v>
      </c>
      <c r="I1158" s="24">
        <f>Table2[[#This Row],[margin]]/Table2[[#This Row],[dem_gop_total]]</f>
        <v>0.31386967601019294</v>
      </c>
      <c r="J1158" s="24">
        <f>Table2[[#This Row],[dem_votes]]/Table2[[#This Row],[dem_gop_total]]</f>
        <v>0.34306516199490356</v>
      </c>
      <c r="K1158" s="24">
        <f>Table2[[#This Row],[gop_votes]]/Table2[[#This Row],[dem_gop_total]]</f>
        <v>0.65693483800509644</v>
      </c>
      <c r="L1158" s="3">
        <v>-90.376773</v>
      </c>
      <c r="M1158" s="3">
        <v>29.9393969999999</v>
      </c>
      <c r="N1158" s="3">
        <v>-91.833927187499953</v>
      </c>
      <c r="O1158" s="3">
        <v>31.110193390624961</v>
      </c>
      <c r="P1158" s="3">
        <f>VLOOKUP(Table2[[#This Row],[State]],State!A:G,7,FALSE)</f>
        <v>8</v>
      </c>
      <c r="Q1158" s="3" t="str">
        <f>VLOOKUP(Table2[[#This Row],[State]],State!A:F,6,FALSE)</f>
        <v>Republican</v>
      </c>
    </row>
    <row r="1159" spans="1:17" ht="17" thickTop="1" thickBot="1" x14ac:dyDescent="0.25">
      <c r="A1159" s="7" t="s">
        <v>335</v>
      </c>
      <c r="B1159" s="21">
        <v>22091</v>
      </c>
      <c r="C1159" s="22" t="s">
        <v>1181</v>
      </c>
      <c r="D1159" s="12">
        <v>3220</v>
      </c>
      <c r="E1159" s="12">
        <v>2513</v>
      </c>
      <c r="F1159" s="6">
        <v>2024</v>
      </c>
      <c r="G1159" s="18">
        <f>preds!$D1159+preds!$E1159</f>
        <v>5733</v>
      </c>
      <c r="H1159" s="12">
        <f>ABS(preds!$D1159-preds!$E1159)</f>
        <v>707</v>
      </c>
      <c r="I1159" s="24">
        <f>Table2[[#This Row],[margin]]/Table2[[#This Row],[dem_gop_total]]</f>
        <v>0.12332112332112333</v>
      </c>
      <c r="J1159" s="24">
        <f>Table2[[#This Row],[dem_votes]]/Table2[[#This Row],[dem_gop_total]]</f>
        <v>0.56166056166056166</v>
      </c>
      <c r="K1159" s="24">
        <f>Table2[[#This Row],[gop_votes]]/Table2[[#This Row],[dem_gop_total]]</f>
        <v>0.43833943833943834</v>
      </c>
      <c r="L1159" s="3">
        <v>-90.693878999999995</v>
      </c>
      <c r="M1159" s="3">
        <v>30.788338</v>
      </c>
      <c r="N1159" s="3">
        <v>-91.833927187499953</v>
      </c>
      <c r="O1159" s="3">
        <v>31.110193390624961</v>
      </c>
      <c r="P1159" s="3">
        <f>VLOOKUP(Table2[[#This Row],[State]],State!A:G,7,FALSE)</f>
        <v>8</v>
      </c>
      <c r="Q1159" s="3" t="str">
        <f>VLOOKUP(Table2[[#This Row],[State]],State!A:F,6,FALSE)</f>
        <v>Republican</v>
      </c>
    </row>
    <row r="1160" spans="1:17" ht="17" thickTop="1" thickBot="1" x14ac:dyDescent="0.25">
      <c r="A1160" s="8" t="s">
        <v>335</v>
      </c>
      <c r="B1160" s="19">
        <v>22093</v>
      </c>
      <c r="C1160" s="20" t="s">
        <v>1182</v>
      </c>
      <c r="D1160" s="13">
        <v>6437</v>
      </c>
      <c r="E1160" s="13">
        <v>5696</v>
      </c>
      <c r="F1160" s="6">
        <v>2024</v>
      </c>
      <c r="G1160" s="18">
        <f>preds!$D1160+preds!$E1160</f>
        <v>12133</v>
      </c>
      <c r="H1160" s="12">
        <f>ABS(preds!$D1160-preds!$E1160)</f>
        <v>741</v>
      </c>
      <c r="I1160" s="24">
        <f>Table2[[#This Row],[margin]]/Table2[[#This Row],[dem_gop_total]]</f>
        <v>6.1073106404022089E-2</v>
      </c>
      <c r="J1160" s="24">
        <f>Table2[[#This Row],[dem_votes]]/Table2[[#This Row],[dem_gop_total]]</f>
        <v>0.5305365532020111</v>
      </c>
      <c r="K1160" s="24">
        <f>Table2[[#This Row],[gop_votes]]/Table2[[#This Row],[dem_gop_total]]</f>
        <v>0.46946344679798896</v>
      </c>
      <c r="L1160" s="3">
        <v>-90.737206999999998</v>
      </c>
      <c r="M1160" s="3">
        <v>30.020769000000001</v>
      </c>
      <c r="N1160" s="3">
        <v>-91.833927187499953</v>
      </c>
      <c r="O1160" s="3">
        <v>31.110193390624961</v>
      </c>
      <c r="P1160" s="3">
        <f>VLOOKUP(Table2[[#This Row],[State]],State!A:G,7,FALSE)</f>
        <v>8</v>
      </c>
      <c r="Q1160" s="3" t="str">
        <f>VLOOKUP(Table2[[#This Row],[State]],State!A:F,6,FALSE)</f>
        <v>Republican</v>
      </c>
    </row>
    <row r="1161" spans="1:17" ht="17" thickTop="1" thickBot="1" x14ac:dyDescent="0.25">
      <c r="A1161" s="7" t="s">
        <v>335</v>
      </c>
      <c r="B1161" s="21">
        <v>22095</v>
      </c>
      <c r="C1161" s="22" t="s">
        <v>1183</v>
      </c>
      <c r="D1161" s="12">
        <v>14402</v>
      </c>
      <c r="E1161" s="12">
        <v>7317</v>
      </c>
      <c r="F1161" s="6">
        <v>2024</v>
      </c>
      <c r="G1161" s="18">
        <f>preds!$D1161+preds!$E1161</f>
        <v>21719</v>
      </c>
      <c r="H1161" s="12">
        <f>ABS(preds!$D1161-preds!$E1161)</f>
        <v>7085</v>
      </c>
      <c r="I1161" s="24">
        <f>Table2[[#This Row],[margin]]/Table2[[#This Row],[dem_gop_total]]</f>
        <v>0.326212072379023</v>
      </c>
      <c r="J1161" s="24">
        <f>Table2[[#This Row],[dem_votes]]/Table2[[#This Row],[dem_gop_total]]</f>
        <v>0.66310603618951147</v>
      </c>
      <c r="K1161" s="24">
        <f>Table2[[#This Row],[gop_votes]]/Table2[[#This Row],[dem_gop_total]]</f>
        <v>0.33689396381048853</v>
      </c>
      <c r="L1161" s="3">
        <v>-90.513417000000004</v>
      </c>
      <c r="M1161" s="3">
        <v>30.071496999999901</v>
      </c>
      <c r="N1161" s="3">
        <v>-91.833927187499953</v>
      </c>
      <c r="O1161" s="3">
        <v>31.110193390624961</v>
      </c>
      <c r="P1161" s="3">
        <f>VLOOKUP(Table2[[#This Row],[State]],State!A:G,7,FALSE)</f>
        <v>8</v>
      </c>
      <c r="Q1161" s="3" t="str">
        <f>VLOOKUP(Table2[[#This Row],[State]],State!A:F,6,FALSE)</f>
        <v>Republican</v>
      </c>
    </row>
    <row r="1162" spans="1:17" ht="17" thickTop="1" thickBot="1" x14ac:dyDescent="0.25">
      <c r="A1162" s="8" t="s">
        <v>335</v>
      </c>
      <c r="B1162" s="19">
        <v>22097</v>
      </c>
      <c r="C1162" s="20" t="s">
        <v>1184</v>
      </c>
      <c r="D1162" s="13">
        <v>17344</v>
      </c>
      <c r="E1162" s="13">
        <v>21669</v>
      </c>
      <c r="F1162" s="6">
        <v>2024</v>
      </c>
      <c r="G1162" s="18">
        <f>preds!$D1162+preds!$E1162</f>
        <v>39013</v>
      </c>
      <c r="H1162" s="12">
        <f>ABS(preds!$D1162-preds!$E1162)</f>
        <v>4325</v>
      </c>
      <c r="I1162" s="24">
        <f>Table2[[#This Row],[margin]]/Table2[[#This Row],[dem_gop_total]]</f>
        <v>0.11086048240330146</v>
      </c>
      <c r="J1162" s="24">
        <f>Table2[[#This Row],[dem_votes]]/Table2[[#This Row],[dem_gop_total]]</f>
        <v>0.44456975879834926</v>
      </c>
      <c r="K1162" s="24">
        <f>Table2[[#This Row],[gop_votes]]/Table2[[#This Row],[dem_gop_total]]</f>
        <v>0.55543024120165074</v>
      </c>
      <c r="L1162" s="3">
        <v>-92.111313999999993</v>
      </c>
      <c r="M1162" s="3">
        <v>30.514028999999901</v>
      </c>
      <c r="N1162" s="3">
        <v>-91.833927187499953</v>
      </c>
      <c r="O1162" s="3">
        <v>31.110193390624961</v>
      </c>
      <c r="P1162" s="3">
        <f>VLOOKUP(Table2[[#This Row],[State]],State!A:G,7,FALSE)</f>
        <v>8</v>
      </c>
      <c r="Q1162" s="3" t="str">
        <f>VLOOKUP(Table2[[#This Row],[State]],State!A:F,6,FALSE)</f>
        <v>Republican</v>
      </c>
    </row>
    <row r="1163" spans="1:17" ht="17" thickTop="1" thickBot="1" x14ac:dyDescent="0.25">
      <c r="A1163" s="7" t="s">
        <v>335</v>
      </c>
      <c r="B1163" s="21">
        <v>22099</v>
      </c>
      <c r="C1163" s="22" t="s">
        <v>1185</v>
      </c>
      <c r="D1163" s="12">
        <v>8390</v>
      </c>
      <c r="E1163" s="12">
        <v>17705</v>
      </c>
      <c r="F1163" s="6">
        <v>2024</v>
      </c>
      <c r="G1163" s="18">
        <f>preds!$D1163+preds!$E1163</f>
        <v>26095</v>
      </c>
      <c r="H1163" s="12">
        <f>ABS(preds!$D1163-preds!$E1163)</f>
        <v>9315</v>
      </c>
      <c r="I1163" s="24">
        <f>Table2[[#This Row],[margin]]/Table2[[#This Row],[dem_gop_total]]</f>
        <v>0.35696493581145811</v>
      </c>
      <c r="J1163" s="24">
        <f>Table2[[#This Row],[dem_votes]]/Table2[[#This Row],[dem_gop_total]]</f>
        <v>0.32151753209427092</v>
      </c>
      <c r="K1163" s="24">
        <f>Table2[[#This Row],[gop_votes]]/Table2[[#This Row],[dem_gop_total]]</f>
        <v>0.67848246790572908</v>
      </c>
      <c r="L1163" s="3">
        <v>-91.835168999999993</v>
      </c>
      <c r="M1163" s="3">
        <v>30.229051999999999</v>
      </c>
      <c r="N1163" s="3">
        <v>-91.833927187499953</v>
      </c>
      <c r="O1163" s="3">
        <v>31.110193390624961</v>
      </c>
      <c r="P1163" s="3">
        <f>VLOOKUP(Table2[[#This Row],[State]],State!A:G,7,FALSE)</f>
        <v>8</v>
      </c>
      <c r="Q1163" s="3" t="str">
        <f>VLOOKUP(Table2[[#This Row],[State]],State!A:F,6,FALSE)</f>
        <v>Republican</v>
      </c>
    </row>
    <row r="1164" spans="1:17" ht="17" thickTop="1" thickBot="1" x14ac:dyDescent="0.25">
      <c r="A1164" s="8" t="s">
        <v>335</v>
      </c>
      <c r="B1164" s="19">
        <v>22101</v>
      </c>
      <c r="C1164" s="20" t="s">
        <v>1186</v>
      </c>
      <c r="D1164" s="13">
        <v>8451</v>
      </c>
      <c r="E1164" s="13">
        <v>13798</v>
      </c>
      <c r="F1164" s="6">
        <v>2024</v>
      </c>
      <c r="G1164" s="18">
        <f>preds!$D1164+preds!$E1164</f>
        <v>22249</v>
      </c>
      <c r="H1164" s="12">
        <f>ABS(preds!$D1164-preds!$E1164)</f>
        <v>5347</v>
      </c>
      <c r="I1164" s="24">
        <f>Table2[[#This Row],[margin]]/Table2[[#This Row],[dem_gop_total]]</f>
        <v>0.24032540788350037</v>
      </c>
      <c r="J1164" s="24">
        <f>Table2[[#This Row],[dem_votes]]/Table2[[#This Row],[dem_gop_total]]</f>
        <v>0.37983729605824978</v>
      </c>
      <c r="K1164" s="24">
        <f>Table2[[#This Row],[gop_votes]]/Table2[[#This Row],[dem_gop_total]]</f>
        <v>0.62016270394175022</v>
      </c>
      <c r="L1164" s="3">
        <v>-91.344781999999995</v>
      </c>
      <c r="M1164" s="3">
        <v>29.740593000000001</v>
      </c>
      <c r="N1164" s="3">
        <v>-91.833927187499953</v>
      </c>
      <c r="O1164" s="3">
        <v>31.110193390624961</v>
      </c>
      <c r="P1164" s="3">
        <f>VLOOKUP(Table2[[#This Row],[State]],State!A:G,7,FALSE)</f>
        <v>8</v>
      </c>
      <c r="Q1164" s="3" t="str">
        <f>VLOOKUP(Table2[[#This Row],[State]],State!A:F,6,FALSE)</f>
        <v>Republican</v>
      </c>
    </row>
    <row r="1165" spans="1:17" ht="17" thickTop="1" thickBot="1" x14ac:dyDescent="0.25">
      <c r="A1165" s="7" t="s">
        <v>335</v>
      </c>
      <c r="B1165" s="21">
        <v>22103</v>
      </c>
      <c r="C1165" s="22" t="s">
        <v>1187</v>
      </c>
      <c r="D1165" s="12">
        <v>38136</v>
      </c>
      <c r="E1165" s="12">
        <v>101261</v>
      </c>
      <c r="F1165" s="6">
        <v>2024</v>
      </c>
      <c r="G1165" s="18">
        <f>preds!$D1165+preds!$E1165</f>
        <v>139397</v>
      </c>
      <c r="H1165" s="12">
        <f>ABS(preds!$D1165-preds!$E1165)</f>
        <v>63125</v>
      </c>
      <c r="I1165" s="24">
        <f>Table2[[#This Row],[margin]]/Table2[[#This Row],[dem_gop_total]]</f>
        <v>0.452843318005409</v>
      </c>
      <c r="J1165" s="24">
        <f>Table2[[#This Row],[dem_votes]]/Table2[[#This Row],[dem_gop_total]]</f>
        <v>0.2735783409972955</v>
      </c>
      <c r="K1165" s="24">
        <f>Table2[[#This Row],[gop_votes]]/Table2[[#This Row],[dem_gop_total]]</f>
        <v>0.7264216590027045</v>
      </c>
      <c r="L1165" s="3">
        <v>-89.948329000000001</v>
      </c>
      <c r="M1165" s="3">
        <v>30.383308</v>
      </c>
      <c r="N1165" s="3">
        <v>-91.833927187499953</v>
      </c>
      <c r="O1165" s="3">
        <v>31.110193390624961</v>
      </c>
      <c r="P1165" s="3">
        <f>VLOOKUP(Table2[[#This Row],[State]],State!A:G,7,FALSE)</f>
        <v>8</v>
      </c>
      <c r="Q1165" s="3" t="str">
        <f>VLOOKUP(Table2[[#This Row],[State]],State!A:F,6,FALSE)</f>
        <v>Republican</v>
      </c>
    </row>
    <row r="1166" spans="1:17" ht="17" thickTop="1" thickBot="1" x14ac:dyDescent="0.25">
      <c r="A1166" s="8" t="s">
        <v>335</v>
      </c>
      <c r="B1166" s="19">
        <v>22105</v>
      </c>
      <c r="C1166" s="20" t="s">
        <v>1188</v>
      </c>
      <c r="D1166" s="13">
        <v>18403</v>
      </c>
      <c r="E1166" s="13">
        <v>36531</v>
      </c>
      <c r="F1166" s="6">
        <v>2024</v>
      </c>
      <c r="G1166" s="18">
        <f>preds!$D1166+preds!$E1166</f>
        <v>54934</v>
      </c>
      <c r="H1166" s="12">
        <f>ABS(preds!$D1166-preds!$E1166)</f>
        <v>18128</v>
      </c>
      <c r="I1166" s="24">
        <f>Table2[[#This Row],[margin]]/Table2[[#This Row],[dem_gop_total]]</f>
        <v>0.32999599519423306</v>
      </c>
      <c r="J1166" s="24">
        <f>Table2[[#This Row],[dem_votes]]/Table2[[#This Row],[dem_gop_total]]</f>
        <v>0.33500200240288347</v>
      </c>
      <c r="K1166" s="24">
        <f>Table2[[#This Row],[gop_votes]]/Table2[[#This Row],[dem_gop_total]]</f>
        <v>0.66499799759711653</v>
      </c>
      <c r="L1166" s="3">
        <v>-90.455512999999996</v>
      </c>
      <c r="M1166" s="3">
        <v>30.571610999999901</v>
      </c>
      <c r="N1166" s="3">
        <v>-91.833927187499953</v>
      </c>
      <c r="O1166" s="3">
        <v>31.110193390624961</v>
      </c>
      <c r="P1166" s="3">
        <f>VLOOKUP(Table2[[#This Row],[State]],State!A:G,7,FALSE)</f>
        <v>8</v>
      </c>
      <c r="Q1166" s="3" t="str">
        <f>VLOOKUP(Table2[[#This Row],[State]],State!A:F,6,FALSE)</f>
        <v>Republican</v>
      </c>
    </row>
    <row r="1167" spans="1:17" ht="17" thickTop="1" thickBot="1" x14ac:dyDescent="0.25">
      <c r="A1167" s="7" t="s">
        <v>335</v>
      </c>
      <c r="B1167" s="21">
        <v>22107</v>
      </c>
      <c r="C1167" s="22" t="s">
        <v>1189</v>
      </c>
      <c r="D1167" s="12">
        <v>1405</v>
      </c>
      <c r="E1167" s="12">
        <v>1349</v>
      </c>
      <c r="F1167" s="6">
        <v>2024</v>
      </c>
      <c r="G1167" s="18">
        <f>preds!$D1167+preds!$E1167</f>
        <v>2754</v>
      </c>
      <c r="H1167" s="12">
        <f>ABS(preds!$D1167-preds!$E1167)</f>
        <v>56</v>
      </c>
      <c r="I1167" s="24">
        <f>Table2[[#This Row],[margin]]/Table2[[#This Row],[dem_gop_total]]</f>
        <v>2.0334059549745823E-2</v>
      </c>
      <c r="J1167" s="24">
        <f>Table2[[#This Row],[dem_votes]]/Table2[[#This Row],[dem_gop_total]]</f>
        <v>0.51016702977487294</v>
      </c>
      <c r="K1167" s="24">
        <f>Table2[[#This Row],[gop_votes]]/Table2[[#This Row],[dem_gop_total]]</f>
        <v>0.48983297022512706</v>
      </c>
      <c r="L1167" s="3">
        <v>-91.297083999999998</v>
      </c>
      <c r="M1167" s="3">
        <v>31.964791999999999</v>
      </c>
      <c r="N1167" s="3">
        <v>-91.833927187499953</v>
      </c>
      <c r="O1167" s="3">
        <v>31.110193390624961</v>
      </c>
      <c r="P1167" s="3">
        <f>VLOOKUP(Table2[[#This Row],[State]],State!A:G,7,FALSE)</f>
        <v>8</v>
      </c>
      <c r="Q1167" s="3" t="str">
        <f>VLOOKUP(Table2[[#This Row],[State]],State!A:F,6,FALSE)</f>
        <v>Republican</v>
      </c>
    </row>
    <row r="1168" spans="1:17" ht="17" thickTop="1" thickBot="1" x14ac:dyDescent="0.25">
      <c r="A1168" s="8" t="s">
        <v>335</v>
      </c>
      <c r="B1168" s="19">
        <v>22109</v>
      </c>
      <c r="C1168" s="20" t="s">
        <v>1190</v>
      </c>
      <c r="D1168" s="13">
        <v>11140</v>
      </c>
      <c r="E1168" s="13">
        <v>33538</v>
      </c>
      <c r="F1168" s="6">
        <v>2024</v>
      </c>
      <c r="G1168" s="18">
        <f>preds!$D1168+preds!$E1168</f>
        <v>44678</v>
      </c>
      <c r="H1168" s="12">
        <f>ABS(preds!$D1168-preds!$E1168)</f>
        <v>22398</v>
      </c>
      <c r="I1168" s="24">
        <f>Table2[[#This Row],[margin]]/Table2[[#This Row],[dem_gop_total]]</f>
        <v>0.50132056045480999</v>
      </c>
      <c r="J1168" s="24">
        <f>Table2[[#This Row],[dem_votes]]/Table2[[#This Row],[dem_gop_total]]</f>
        <v>0.249339719772595</v>
      </c>
      <c r="K1168" s="24">
        <f>Table2[[#This Row],[gop_votes]]/Table2[[#This Row],[dem_gop_total]]</f>
        <v>0.75066028022740494</v>
      </c>
      <c r="L1168" s="3">
        <v>-90.722239000000002</v>
      </c>
      <c r="M1168" s="3">
        <v>29.592811999999999</v>
      </c>
      <c r="N1168" s="3">
        <v>-91.833927187499953</v>
      </c>
      <c r="O1168" s="3">
        <v>31.110193390624961</v>
      </c>
      <c r="P1168" s="3">
        <f>VLOOKUP(Table2[[#This Row],[State]],State!A:G,7,FALSE)</f>
        <v>8</v>
      </c>
      <c r="Q1168" s="3" t="str">
        <f>VLOOKUP(Table2[[#This Row],[State]],State!A:F,6,FALSE)</f>
        <v>Republican</v>
      </c>
    </row>
    <row r="1169" spans="1:17" ht="17" thickTop="1" thickBot="1" x14ac:dyDescent="0.25">
      <c r="A1169" s="7" t="s">
        <v>335</v>
      </c>
      <c r="B1169" s="21">
        <v>22111</v>
      </c>
      <c r="C1169" s="22" t="s">
        <v>1191</v>
      </c>
      <c r="D1169" s="12">
        <v>2804</v>
      </c>
      <c r="E1169" s="12">
        <v>7781</v>
      </c>
      <c r="F1169" s="6">
        <v>2024</v>
      </c>
      <c r="G1169" s="18">
        <f>preds!$D1169+preds!$E1169</f>
        <v>10585</v>
      </c>
      <c r="H1169" s="12">
        <f>ABS(preds!$D1169-preds!$E1169)</f>
        <v>4977</v>
      </c>
      <c r="I1169" s="24">
        <f>Table2[[#This Row],[margin]]/Table2[[#This Row],[dem_gop_total]]</f>
        <v>0.47019367028814357</v>
      </c>
      <c r="J1169" s="24">
        <f>Table2[[#This Row],[dem_votes]]/Table2[[#This Row],[dem_gop_total]]</f>
        <v>0.26490316485592819</v>
      </c>
      <c r="K1169" s="24">
        <f>Table2[[#This Row],[gop_votes]]/Table2[[#This Row],[dem_gop_total]]</f>
        <v>0.73509683514407176</v>
      </c>
      <c r="L1169" s="3">
        <v>-92.404306999999903</v>
      </c>
      <c r="M1169" s="3">
        <v>32.794503999999897</v>
      </c>
      <c r="N1169" s="3">
        <v>-91.833927187499953</v>
      </c>
      <c r="O1169" s="3">
        <v>31.110193390624961</v>
      </c>
      <c r="P1169" s="3">
        <f>VLOOKUP(Table2[[#This Row],[State]],State!A:G,7,FALSE)</f>
        <v>8</v>
      </c>
      <c r="Q1169" s="3" t="str">
        <f>VLOOKUP(Table2[[#This Row],[State]],State!A:F,6,FALSE)</f>
        <v>Republican</v>
      </c>
    </row>
    <row r="1170" spans="1:17" ht="17" thickTop="1" thickBot="1" x14ac:dyDescent="0.25">
      <c r="A1170" s="8" t="s">
        <v>335</v>
      </c>
      <c r="B1170" s="19">
        <v>22113</v>
      </c>
      <c r="C1170" s="20" t="s">
        <v>1192</v>
      </c>
      <c r="D1170" s="13">
        <v>7036</v>
      </c>
      <c r="E1170" s="13">
        <v>21121</v>
      </c>
      <c r="F1170" s="6">
        <v>2024</v>
      </c>
      <c r="G1170" s="18">
        <f>preds!$D1170+preds!$E1170</f>
        <v>28157</v>
      </c>
      <c r="H1170" s="12">
        <f>ABS(preds!$D1170-preds!$E1170)</f>
        <v>14085</v>
      </c>
      <c r="I1170" s="24">
        <f>Table2[[#This Row],[margin]]/Table2[[#This Row],[dem_gop_total]]</f>
        <v>0.50023084845686683</v>
      </c>
      <c r="J1170" s="24">
        <f>Table2[[#This Row],[dem_votes]]/Table2[[#This Row],[dem_gop_total]]</f>
        <v>0.24988457577156659</v>
      </c>
      <c r="K1170" s="24">
        <f>Table2[[#This Row],[gop_votes]]/Table2[[#This Row],[dem_gop_total]]</f>
        <v>0.75011542422843347</v>
      </c>
      <c r="L1170" s="3">
        <v>-92.165922999999907</v>
      </c>
      <c r="M1170" s="3">
        <v>29.993689</v>
      </c>
      <c r="N1170" s="3">
        <v>-91.833927187499953</v>
      </c>
      <c r="O1170" s="3">
        <v>31.110193390624961</v>
      </c>
      <c r="P1170" s="3">
        <f>VLOOKUP(Table2[[#This Row],[State]],State!A:G,7,FALSE)</f>
        <v>8</v>
      </c>
      <c r="Q1170" s="3" t="str">
        <f>VLOOKUP(Table2[[#This Row],[State]],State!A:F,6,FALSE)</f>
        <v>Republican</v>
      </c>
    </row>
    <row r="1171" spans="1:17" ht="17" thickTop="1" thickBot="1" x14ac:dyDescent="0.25">
      <c r="A1171" s="7" t="s">
        <v>335</v>
      </c>
      <c r="B1171" s="21">
        <v>22115</v>
      </c>
      <c r="C1171" s="22" t="s">
        <v>1193</v>
      </c>
      <c r="D1171" s="12">
        <v>3838</v>
      </c>
      <c r="E1171" s="12">
        <v>13431</v>
      </c>
      <c r="F1171" s="6">
        <v>2024</v>
      </c>
      <c r="G1171" s="18">
        <f>preds!$D1171+preds!$E1171</f>
        <v>17269</v>
      </c>
      <c r="H1171" s="12">
        <f>ABS(preds!$D1171-preds!$E1171)</f>
        <v>9593</v>
      </c>
      <c r="I1171" s="24">
        <f>Table2[[#This Row],[margin]]/Table2[[#This Row],[dem_gop_total]]</f>
        <v>0.55550408245989924</v>
      </c>
      <c r="J1171" s="24">
        <f>Table2[[#This Row],[dem_votes]]/Table2[[#This Row],[dem_gop_total]]</f>
        <v>0.22224795877005038</v>
      </c>
      <c r="K1171" s="24">
        <f>Table2[[#This Row],[gop_votes]]/Table2[[#This Row],[dem_gop_total]]</f>
        <v>0.77775204122994968</v>
      </c>
      <c r="L1171" s="3">
        <v>-93.245823000000001</v>
      </c>
      <c r="M1171" s="3">
        <v>31.094949</v>
      </c>
      <c r="N1171" s="3">
        <v>-91.833927187499953</v>
      </c>
      <c r="O1171" s="3">
        <v>31.110193390624961</v>
      </c>
      <c r="P1171" s="3">
        <f>VLOOKUP(Table2[[#This Row],[State]],State!A:G,7,FALSE)</f>
        <v>8</v>
      </c>
      <c r="Q1171" s="3" t="str">
        <f>VLOOKUP(Table2[[#This Row],[State]],State!A:F,6,FALSE)</f>
        <v>Republican</v>
      </c>
    </row>
    <row r="1172" spans="1:17" ht="17" thickTop="1" thickBot="1" x14ac:dyDescent="0.25">
      <c r="A1172" s="8" t="s">
        <v>335</v>
      </c>
      <c r="B1172" s="19">
        <v>22117</v>
      </c>
      <c r="C1172" s="20" t="s">
        <v>1194</v>
      </c>
      <c r="D1172" s="13">
        <v>7351</v>
      </c>
      <c r="E1172" s="13">
        <v>11985</v>
      </c>
      <c r="F1172" s="6">
        <v>2024</v>
      </c>
      <c r="G1172" s="18">
        <f>preds!$D1172+preds!$E1172</f>
        <v>19336</v>
      </c>
      <c r="H1172" s="12">
        <f>ABS(preds!$D1172-preds!$E1172)</f>
        <v>4634</v>
      </c>
      <c r="I1172" s="24">
        <f>Table2[[#This Row],[margin]]/Table2[[#This Row],[dem_gop_total]]</f>
        <v>0.23965659908978071</v>
      </c>
      <c r="J1172" s="24">
        <f>Table2[[#This Row],[dem_votes]]/Table2[[#This Row],[dem_gop_total]]</f>
        <v>0.38017170045510962</v>
      </c>
      <c r="K1172" s="24">
        <f>Table2[[#This Row],[gop_votes]]/Table2[[#This Row],[dem_gop_total]]</f>
        <v>0.61982829954489038</v>
      </c>
      <c r="L1172" s="3">
        <v>-89.996173999999996</v>
      </c>
      <c r="M1172" s="3">
        <v>30.835917999999999</v>
      </c>
      <c r="N1172" s="3">
        <v>-91.833927187499953</v>
      </c>
      <c r="O1172" s="3">
        <v>31.110193390624961</v>
      </c>
      <c r="P1172" s="3">
        <f>VLOOKUP(Table2[[#This Row],[State]],State!A:G,7,FALSE)</f>
        <v>8</v>
      </c>
      <c r="Q1172" s="3" t="str">
        <f>VLOOKUP(Table2[[#This Row],[State]],State!A:F,6,FALSE)</f>
        <v>Republican</v>
      </c>
    </row>
    <row r="1173" spans="1:17" ht="17" thickTop="1" thickBot="1" x14ac:dyDescent="0.25">
      <c r="A1173" s="7" t="s">
        <v>335</v>
      </c>
      <c r="B1173" s="21">
        <v>22119</v>
      </c>
      <c r="C1173" s="22" t="s">
        <v>1195</v>
      </c>
      <c r="D1173" s="12">
        <v>6012</v>
      </c>
      <c r="E1173" s="12">
        <v>10556</v>
      </c>
      <c r="F1173" s="6">
        <v>2024</v>
      </c>
      <c r="G1173" s="18">
        <f>preds!$D1173+preds!$E1173</f>
        <v>16568</v>
      </c>
      <c r="H1173" s="12">
        <f>ABS(preds!$D1173-preds!$E1173)</f>
        <v>4544</v>
      </c>
      <c r="I1173" s="24">
        <f>Table2[[#This Row],[margin]]/Table2[[#This Row],[dem_gop_total]]</f>
        <v>0.27426364075325932</v>
      </c>
      <c r="J1173" s="24">
        <f>Table2[[#This Row],[dem_votes]]/Table2[[#This Row],[dem_gop_total]]</f>
        <v>0.36286817962337037</v>
      </c>
      <c r="K1173" s="24">
        <f>Table2[[#This Row],[gop_votes]]/Table2[[#This Row],[dem_gop_total]]</f>
        <v>0.63713182037662963</v>
      </c>
      <c r="L1173" s="3">
        <v>-93.340924999999999</v>
      </c>
      <c r="M1173" s="3">
        <v>32.700099999999999</v>
      </c>
      <c r="N1173" s="3">
        <v>-91.833927187499953</v>
      </c>
      <c r="O1173" s="3">
        <v>31.110193390624961</v>
      </c>
      <c r="P1173" s="3">
        <f>VLOOKUP(Table2[[#This Row],[State]],State!A:G,7,FALSE)</f>
        <v>8</v>
      </c>
      <c r="Q1173" s="3" t="str">
        <f>VLOOKUP(Table2[[#This Row],[State]],State!A:F,6,FALSE)</f>
        <v>Republican</v>
      </c>
    </row>
    <row r="1174" spans="1:17" ht="17" thickTop="1" thickBot="1" x14ac:dyDescent="0.25">
      <c r="A1174" s="8" t="s">
        <v>335</v>
      </c>
      <c r="B1174" s="19">
        <v>22121</v>
      </c>
      <c r="C1174" s="20" t="s">
        <v>1196</v>
      </c>
      <c r="D1174" s="13">
        <v>6158</v>
      </c>
      <c r="E1174" s="13">
        <v>7418</v>
      </c>
      <c r="F1174" s="6">
        <v>2024</v>
      </c>
      <c r="G1174" s="18">
        <f>preds!$D1174+preds!$E1174</f>
        <v>13576</v>
      </c>
      <c r="H1174" s="12">
        <f>ABS(preds!$D1174-preds!$E1174)</f>
        <v>1260</v>
      </c>
      <c r="I1174" s="24">
        <f>Table2[[#This Row],[margin]]/Table2[[#This Row],[dem_gop_total]]</f>
        <v>9.2810842663523865E-2</v>
      </c>
      <c r="J1174" s="24">
        <f>Table2[[#This Row],[dem_votes]]/Table2[[#This Row],[dem_gop_total]]</f>
        <v>0.45359457866823805</v>
      </c>
      <c r="K1174" s="24">
        <f>Table2[[#This Row],[gop_votes]]/Table2[[#This Row],[dem_gop_total]]</f>
        <v>0.54640542133176195</v>
      </c>
      <c r="L1174" s="3">
        <v>-91.264463000000006</v>
      </c>
      <c r="M1174" s="3">
        <v>30.443957000000001</v>
      </c>
      <c r="N1174" s="3">
        <v>-91.833927187499953</v>
      </c>
      <c r="O1174" s="3">
        <v>31.110193390624961</v>
      </c>
      <c r="P1174" s="3">
        <f>VLOOKUP(Table2[[#This Row],[State]],State!A:G,7,FALSE)</f>
        <v>8</v>
      </c>
      <c r="Q1174" s="3" t="str">
        <f>VLOOKUP(Table2[[#This Row],[State]],State!A:F,6,FALSE)</f>
        <v>Republican</v>
      </c>
    </row>
    <row r="1175" spans="1:17" ht="17" thickTop="1" thickBot="1" x14ac:dyDescent="0.25">
      <c r="A1175" s="7" t="s">
        <v>335</v>
      </c>
      <c r="B1175" s="21">
        <v>22123</v>
      </c>
      <c r="C1175" s="22" t="s">
        <v>1197</v>
      </c>
      <c r="D1175" s="12">
        <v>960</v>
      </c>
      <c r="E1175" s="12">
        <v>3684</v>
      </c>
      <c r="F1175" s="6">
        <v>2024</v>
      </c>
      <c r="G1175" s="18">
        <f>preds!$D1175+preds!$E1175</f>
        <v>4644</v>
      </c>
      <c r="H1175" s="12">
        <f>ABS(preds!$D1175-preds!$E1175)</f>
        <v>2724</v>
      </c>
      <c r="I1175" s="24">
        <f>Table2[[#This Row],[margin]]/Table2[[#This Row],[dem_gop_total]]</f>
        <v>0.58656330749354002</v>
      </c>
      <c r="J1175" s="24">
        <f>Table2[[#This Row],[dem_votes]]/Table2[[#This Row],[dem_gop_total]]</f>
        <v>0.20671834625322996</v>
      </c>
      <c r="K1175" s="24">
        <f>Table2[[#This Row],[gop_votes]]/Table2[[#This Row],[dem_gop_total]]</f>
        <v>0.79328165374677007</v>
      </c>
      <c r="L1175" s="3">
        <v>-91.431802000000005</v>
      </c>
      <c r="M1175" s="3">
        <v>32.816550999999997</v>
      </c>
      <c r="N1175" s="3">
        <v>-91.833927187499953</v>
      </c>
      <c r="O1175" s="3">
        <v>31.110193390624961</v>
      </c>
      <c r="P1175" s="3">
        <f>VLOOKUP(Table2[[#This Row],[State]],State!A:G,7,FALSE)</f>
        <v>8</v>
      </c>
      <c r="Q1175" s="3" t="str">
        <f>VLOOKUP(Table2[[#This Row],[State]],State!A:F,6,FALSE)</f>
        <v>Republican</v>
      </c>
    </row>
    <row r="1176" spans="1:17" ht="17" thickTop="1" thickBot="1" x14ac:dyDescent="0.25">
      <c r="A1176" s="8" t="s">
        <v>335</v>
      </c>
      <c r="B1176" s="19">
        <v>22125</v>
      </c>
      <c r="C1176" s="20" t="s">
        <v>1198</v>
      </c>
      <c r="D1176" s="13">
        <v>2234</v>
      </c>
      <c r="E1176" s="13">
        <v>3754</v>
      </c>
      <c r="F1176" s="6">
        <v>2024</v>
      </c>
      <c r="G1176" s="18">
        <f>preds!$D1176+preds!$E1176</f>
        <v>5988</v>
      </c>
      <c r="H1176" s="12">
        <f>ABS(preds!$D1176-preds!$E1176)</f>
        <v>1520</v>
      </c>
      <c r="I1176" s="24">
        <f>Table2[[#This Row],[margin]]/Table2[[#This Row],[dem_gop_total]]</f>
        <v>0.25384101536406145</v>
      </c>
      <c r="J1176" s="24">
        <f>Table2[[#This Row],[dem_votes]]/Table2[[#This Row],[dem_gop_total]]</f>
        <v>0.37307949231796927</v>
      </c>
      <c r="K1176" s="24">
        <f>Table2[[#This Row],[gop_votes]]/Table2[[#This Row],[dem_gop_total]]</f>
        <v>0.62692050768203078</v>
      </c>
      <c r="L1176" s="3">
        <v>-91.404736999999997</v>
      </c>
      <c r="M1176" s="3">
        <v>30.893606999999999</v>
      </c>
      <c r="N1176" s="3">
        <v>-91.833927187499953</v>
      </c>
      <c r="O1176" s="3">
        <v>31.110193390624961</v>
      </c>
      <c r="P1176" s="3">
        <f>VLOOKUP(Table2[[#This Row],[State]],State!A:G,7,FALSE)</f>
        <v>8</v>
      </c>
      <c r="Q1176" s="3" t="str">
        <f>VLOOKUP(Table2[[#This Row],[State]],State!A:F,6,FALSE)</f>
        <v>Republican</v>
      </c>
    </row>
    <row r="1177" spans="1:17" ht="17" thickTop="1" thickBot="1" x14ac:dyDescent="0.25">
      <c r="A1177" s="7" t="s">
        <v>335</v>
      </c>
      <c r="B1177" s="21">
        <v>22127</v>
      </c>
      <c r="C1177" s="22" t="s">
        <v>1199</v>
      </c>
      <c r="D1177" s="12">
        <v>1892</v>
      </c>
      <c r="E1177" s="12">
        <v>3585</v>
      </c>
      <c r="F1177" s="6">
        <v>2024</v>
      </c>
      <c r="G1177" s="18">
        <f>preds!$D1177+preds!$E1177</f>
        <v>5477</v>
      </c>
      <c r="H1177" s="12">
        <f>ABS(preds!$D1177-preds!$E1177)</f>
        <v>1693</v>
      </c>
      <c r="I1177" s="24">
        <f>Table2[[#This Row],[margin]]/Table2[[#This Row],[dem_gop_total]]</f>
        <v>0.30911082709512505</v>
      </c>
      <c r="J1177" s="24">
        <f>Table2[[#This Row],[dem_votes]]/Table2[[#This Row],[dem_gop_total]]</f>
        <v>0.34544458645243747</v>
      </c>
      <c r="K1177" s="24">
        <f>Table2[[#This Row],[gop_votes]]/Table2[[#This Row],[dem_gop_total]]</f>
        <v>0.65455541354756253</v>
      </c>
      <c r="L1177" s="3">
        <v>-92.676587999999995</v>
      </c>
      <c r="M1177" s="3">
        <v>31.929891999999999</v>
      </c>
      <c r="N1177" s="3">
        <v>-91.833927187499953</v>
      </c>
      <c r="O1177" s="3">
        <v>31.110193390624961</v>
      </c>
      <c r="P1177" s="3">
        <f>VLOOKUP(Table2[[#This Row],[State]],State!A:G,7,FALSE)</f>
        <v>8</v>
      </c>
      <c r="Q1177" s="3" t="str">
        <f>VLOOKUP(Table2[[#This Row],[State]],State!A:F,6,FALSE)</f>
        <v>Republican</v>
      </c>
    </row>
    <row r="1178" spans="1:17" ht="17" thickTop="1" thickBot="1" x14ac:dyDescent="0.25">
      <c r="A1178" s="8" t="s">
        <v>336</v>
      </c>
      <c r="B1178" s="19">
        <v>23001</v>
      </c>
      <c r="C1178" s="20" t="s">
        <v>1200</v>
      </c>
      <c r="D1178" s="13">
        <v>26544</v>
      </c>
      <c r="E1178" s="13">
        <v>22939</v>
      </c>
      <c r="F1178" s="6">
        <v>2024</v>
      </c>
      <c r="G1178" s="18">
        <f>preds!$D1178+preds!$E1178</f>
        <v>49483</v>
      </c>
      <c r="H1178" s="12">
        <f>ABS(preds!$D1178-preds!$E1178)</f>
        <v>3605</v>
      </c>
      <c r="I1178" s="24">
        <f>Table2[[#This Row],[margin]]/Table2[[#This Row],[dem_gop_total]]</f>
        <v>7.2853303154618756E-2</v>
      </c>
      <c r="J1178" s="24">
        <f>Table2[[#This Row],[dem_votes]]/Table2[[#This Row],[dem_gop_total]]</f>
        <v>0.5364266515773094</v>
      </c>
      <c r="K1178" s="24">
        <f>Table2[[#This Row],[gop_votes]]/Table2[[#This Row],[dem_gop_total]]</f>
        <v>0.4635733484226906</v>
      </c>
      <c r="L1178" s="3">
        <v>-70.201312000000001</v>
      </c>
      <c r="M1178" s="3">
        <v>44.119069000000003</v>
      </c>
      <c r="N1178" s="3">
        <v>-69.448278062499895</v>
      </c>
      <c r="O1178" s="3">
        <v>44.521490750000048</v>
      </c>
      <c r="P1178" s="3">
        <f>VLOOKUP(Table2[[#This Row],[State]],State!A:G,7,FALSE)</f>
        <v>4</v>
      </c>
      <c r="Q1178" s="3" t="str">
        <f>VLOOKUP(Table2[[#This Row],[State]],State!A:F,6,FALSE)</f>
        <v>Democratic</v>
      </c>
    </row>
    <row r="1179" spans="1:17" ht="17" thickTop="1" thickBot="1" x14ac:dyDescent="0.25">
      <c r="A1179" s="7" t="s">
        <v>336</v>
      </c>
      <c r="B1179" s="21">
        <v>23003</v>
      </c>
      <c r="C1179" s="22" t="s">
        <v>1201</v>
      </c>
      <c r="D1179" s="12">
        <v>15492</v>
      </c>
      <c r="E1179" s="12">
        <v>17263</v>
      </c>
      <c r="F1179" s="6">
        <v>2024</v>
      </c>
      <c r="G1179" s="18">
        <f>preds!$D1179+preds!$E1179</f>
        <v>32755</v>
      </c>
      <c r="H1179" s="12">
        <f>ABS(preds!$D1179-preds!$E1179)</f>
        <v>1771</v>
      </c>
      <c r="I1179" s="24">
        <f>Table2[[#This Row],[margin]]/Table2[[#This Row],[dem_gop_total]]</f>
        <v>5.406808120897573E-2</v>
      </c>
      <c r="J1179" s="24">
        <f>Table2[[#This Row],[dem_votes]]/Table2[[#This Row],[dem_gop_total]]</f>
        <v>0.47296595939551211</v>
      </c>
      <c r="K1179" s="24">
        <f>Table2[[#This Row],[gop_votes]]/Table2[[#This Row],[dem_gop_total]]</f>
        <v>0.52703404060448789</v>
      </c>
      <c r="L1179" s="3">
        <v>-68.086628000000005</v>
      </c>
      <c r="M1179" s="3">
        <v>46.705047999999998</v>
      </c>
      <c r="N1179" s="3">
        <v>-69.448278062499895</v>
      </c>
      <c r="O1179" s="3">
        <v>44.521490750000048</v>
      </c>
      <c r="P1179" s="3">
        <f>VLOOKUP(Table2[[#This Row],[State]],State!A:G,7,FALSE)</f>
        <v>4</v>
      </c>
      <c r="Q1179" s="3" t="str">
        <f>VLOOKUP(Table2[[#This Row],[State]],State!A:F,6,FALSE)</f>
        <v>Democratic</v>
      </c>
    </row>
    <row r="1180" spans="1:17" ht="17" thickTop="1" thickBot="1" x14ac:dyDescent="0.25">
      <c r="A1180" s="8" t="s">
        <v>336</v>
      </c>
      <c r="B1180" s="19">
        <v>23005</v>
      </c>
      <c r="C1180" s="20" t="s">
        <v>883</v>
      </c>
      <c r="D1180" s="13">
        <v>138696</v>
      </c>
      <c r="E1180" s="13">
        <v>56228</v>
      </c>
      <c r="F1180" s="6">
        <v>2024</v>
      </c>
      <c r="G1180" s="18">
        <f>preds!$D1180+preds!$E1180</f>
        <v>194924</v>
      </c>
      <c r="H1180" s="12">
        <f>ABS(preds!$D1180-preds!$E1180)</f>
        <v>82468</v>
      </c>
      <c r="I1180" s="24">
        <f>Table2[[#This Row],[margin]]/Table2[[#This Row],[dem_gop_total]]</f>
        <v>0.42307771233916808</v>
      </c>
      <c r="J1180" s="24">
        <f>Table2[[#This Row],[dem_votes]]/Table2[[#This Row],[dem_gop_total]]</f>
        <v>0.71153885616958401</v>
      </c>
      <c r="K1180" s="24">
        <f>Table2[[#This Row],[gop_votes]]/Table2[[#This Row],[dem_gop_total]]</f>
        <v>0.28846114383041593</v>
      </c>
      <c r="L1180" s="3">
        <v>-70.305588999999998</v>
      </c>
      <c r="M1180" s="3">
        <v>43.748088000000003</v>
      </c>
      <c r="N1180" s="3">
        <v>-69.448278062499895</v>
      </c>
      <c r="O1180" s="3">
        <v>44.521490750000048</v>
      </c>
      <c r="P1180" s="3">
        <f>VLOOKUP(Table2[[#This Row],[State]],State!A:G,7,FALSE)</f>
        <v>4</v>
      </c>
      <c r="Q1180" s="3" t="str">
        <f>VLOOKUP(Table2[[#This Row],[State]],State!A:F,6,FALSE)</f>
        <v>Democratic</v>
      </c>
    </row>
    <row r="1181" spans="1:17" ht="17" thickTop="1" thickBot="1" x14ac:dyDescent="0.25">
      <c r="A1181" s="7" t="s">
        <v>336</v>
      </c>
      <c r="B1181" s="21">
        <v>23007</v>
      </c>
      <c r="C1181" s="22" t="s">
        <v>419</v>
      </c>
      <c r="D1181" s="12">
        <v>7690</v>
      </c>
      <c r="E1181" s="12">
        <v>7262</v>
      </c>
      <c r="F1181" s="6">
        <v>2024</v>
      </c>
      <c r="G1181" s="18">
        <f>preds!$D1181+preds!$E1181</f>
        <v>14952</v>
      </c>
      <c r="H1181" s="12">
        <f>ABS(preds!$D1181-preds!$E1181)</f>
        <v>428</v>
      </c>
      <c r="I1181" s="24">
        <f>Table2[[#This Row],[margin]]/Table2[[#This Row],[dem_gop_total]]</f>
        <v>2.8624933119315143E-2</v>
      </c>
      <c r="J1181" s="24">
        <f>Table2[[#This Row],[dem_votes]]/Table2[[#This Row],[dem_gop_total]]</f>
        <v>0.51431246655965757</v>
      </c>
      <c r="K1181" s="24">
        <f>Table2[[#This Row],[gop_votes]]/Table2[[#This Row],[dem_gop_total]]</f>
        <v>0.48568753344034243</v>
      </c>
      <c r="L1181" s="3">
        <v>-70.225633999999999</v>
      </c>
      <c r="M1181" s="3">
        <v>44.70749</v>
      </c>
      <c r="N1181" s="3">
        <v>-69.448278062499895</v>
      </c>
      <c r="O1181" s="3">
        <v>44.521490750000048</v>
      </c>
      <c r="P1181" s="3">
        <f>VLOOKUP(Table2[[#This Row],[State]],State!A:G,7,FALSE)</f>
        <v>4</v>
      </c>
      <c r="Q1181" s="3" t="str">
        <f>VLOOKUP(Table2[[#This Row],[State]],State!A:F,6,FALSE)</f>
        <v>Democratic</v>
      </c>
    </row>
    <row r="1182" spans="1:17" ht="17" thickTop="1" thickBot="1" x14ac:dyDescent="0.25">
      <c r="A1182" s="8" t="s">
        <v>336</v>
      </c>
      <c r="B1182" s="19">
        <v>23009</v>
      </c>
      <c r="C1182" s="20" t="s">
        <v>780</v>
      </c>
      <c r="D1182" s="13">
        <v>18889</v>
      </c>
      <c r="E1182" s="13">
        <v>13337</v>
      </c>
      <c r="F1182" s="6">
        <v>2024</v>
      </c>
      <c r="G1182" s="18">
        <f>preds!$D1182+preds!$E1182</f>
        <v>32226</v>
      </c>
      <c r="H1182" s="12">
        <f>ABS(preds!$D1182-preds!$E1182)</f>
        <v>5552</v>
      </c>
      <c r="I1182" s="24">
        <f>Table2[[#This Row],[margin]]/Table2[[#This Row],[dem_gop_total]]</f>
        <v>0.17228324955005275</v>
      </c>
      <c r="J1182" s="24">
        <f>Table2[[#This Row],[dem_votes]]/Table2[[#This Row],[dem_gop_total]]</f>
        <v>0.5861416247750264</v>
      </c>
      <c r="K1182" s="24">
        <f>Table2[[#This Row],[gop_votes]]/Table2[[#This Row],[dem_gop_total]]</f>
        <v>0.41385837522497365</v>
      </c>
      <c r="L1182" s="3">
        <v>-68.467742999999999</v>
      </c>
      <c r="M1182" s="3">
        <v>44.471474999999998</v>
      </c>
      <c r="N1182" s="3">
        <v>-69.448278062499895</v>
      </c>
      <c r="O1182" s="3">
        <v>44.521490750000048</v>
      </c>
      <c r="P1182" s="3">
        <f>VLOOKUP(Table2[[#This Row],[State]],State!A:G,7,FALSE)</f>
        <v>4</v>
      </c>
      <c r="Q1182" s="3" t="str">
        <f>VLOOKUP(Table2[[#This Row],[State]],State!A:F,6,FALSE)</f>
        <v>Democratic</v>
      </c>
    </row>
    <row r="1183" spans="1:17" ht="17" thickTop="1" thickBot="1" x14ac:dyDescent="0.25">
      <c r="A1183" s="7" t="s">
        <v>336</v>
      </c>
      <c r="B1183" s="21">
        <v>23011</v>
      </c>
      <c r="C1183" s="22" t="s">
        <v>1202</v>
      </c>
      <c r="D1183" s="12">
        <v>32905</v>
      </c>
      <c r="E1183" s="12">
        <v>29371</v>
      </c>
      <c r="F1183" s="6">
        <v>2024</v>
      </c>
      <c r="G1183" s="18">
        <f>preds!$D1183+preds!$E1183</f>
        <v>62276</v>
      </c>
      <c r="H1183" s="12">
        <f>ABS(preds!$D1183-preds!$E1183)</f>
        <v>3534</v>
      </c>
      <c r="I1183" s="24">
        <f>Table2[[#This Row],[margin]]/Table2[[#This Row],[dem_gop_total]]</f>
        <v>5.6747382619307597E-2</v>
      </c>
      <c r="J1183" s="24">
        <f>Table2[[#This Row],[dem_votes]]/Table2[[#This Row],[dem_gop_total]]</f>
        <v>0.52837369130965384</v>
      </c>
      <c r="K1183" s="24">
        <f>Table2[[#This Row],[gop_votes]]/Table2[[#This Row],[dem_gop_total]]</f>
        <v>0.47162630869034622</v>
      </c>
      <c r="L1183" s="3">
        <v>-69.749178000000001</v>
      </c>
      <c r="M1183" s="3">
        <v>44.396101999999999</v>
      </c>
      <c r="N1183" s="3">
        <v>-69.448278062499895</v>
      </c>
      <c r="O1183" s="3">
        <v>44.521490750000048</v>
      </c>
      <c r="P1183" s="3">
        <f>VLOOKUP(Table2[[#This Row],[State]],State!A:G,7,FALSE)</f>
        <v>4</v>
      </c>
      <c r="Q1183" s="3" t="str">
        <f>VLOOKUP(Table2[[#This Row],[State]],State!A:F,6,FALSE)</f>
        <v>Democratic</v>
      </c>
    </row>
    <row r="1184" spans="1:17" ht="17" thickTop="1" thickBot="1" x14ac:dyDescent="0.25">
      <c r="A1184" s="8" t="s">
        <v>336</v>
      </c>
      <c r="B1184" s="19">
        <v>23013</v>
      </c>
      <c r="C1184" s="20" t="s">
        <v>899</v>
      </c>
      <c r="D1184" s="13">
        <v>14478</v>
      </c>
      <c r="E1184" s="13">
        <v>8923</v>
      </c>
      <c r="F1184" s="6">
        <v>2024</v>
      </c>
      <c r="G1184" s="18">
        <f>preds!$D1184+preds!$E1184</f>
        <v>23401</v>
      </c>
      <c r="H1184" s="12">
        <f>ABS(preds!$D1184-preds!$E1184)</f>
        <v>5555</v>
      </c>
      <c r="I1184" s="24">
        <f>Table2[[#This Row],[margin]]/Table2[[#This Row],[dem_gop_total]]</f>
        <v>0.2373830178197513</v>
      </c>
      <c r="J1184" s="24">
        <f>Table2[[#This Row],[dem_votes]]/Table2[[#This Row],[dem_gop_total]]</f>
        <v>0.61869150890987568</v>
      </c>
      <c r="K1184" s="24">
        <f>Table2[[#This Row],[gop_votes]]/Table2[[#This Row],[dem_gop_total]]</f>
        <v>0.38130849109012438</v>
      </c>
      <c r="L1184" s="3">
        <v>-69.162848999999994</v>
      </c>
      <c r="M1184" s="3">
        <v>44.129785999999903</v>
      </c>
      <c r="N1184" s="3">
        <v>-69.448278062499895</v>
      </c>
      <c r="O1184" s="3">
        <v>44.521490750000048</v>
      </c>
      <c r="P1184" s="3">
        <f>VLOOKUP(Table2[[#This Row],[State]],State!A:G,7,FALSE)</f>
        <v>4</v>
      </c>
      <c r="Q1184" s="3" t="str">
        <f>VLOOKUP(Table2[[#This Row],[State]],State!A:F,6,FALSE)</f>
        <v>Democratic</v>
      </c>
    </row>
    <row r="1185" spans="1:17" ht="17" thickTop="1" thickBot="1" x14ac:dyDescent="0.25">
      <c r="A1185" s="7" t="s">
        <v>336</v>
      </c>
      <c r="B1185" s="21">
        <v>23015</v>
      </c>
      <c r="C1185" s="22" t="s">
        <v>530</v>
      </c>
      <c r="D1185" s="12">
        <v>12204</v>
      </c>
      <c r="E1185" s="12">
        <v>9242</v>
      </c>
      <c r="F1185" s="6">
        <v>2024</v>
      </c>
      <c r="G1185" s="18">
        <f>preds!$D1185+preds!$E1185</f>
        <v>21446</v>
      </c>
      <c r="H1185" s="12">
        <f>ABS(preds!$D1185-preds!$E1185)</f>
        <v>2962</v>
      </c>
      <c r="I1185" s="24">
        <f>Table2[[#This Row],[margin]]/Table2[[#This Row],[dem_gop_total]]</f>
        <v>0.13811433367527745</v>
      </c>
      <c r="J1185" s="24">
        <f>Table2[[#This Row],[dem_votes]]/Table2[[#This Row],[dem_gop_total]]</f>
        <v>0.56905716683763874</v>
      </c>
      <c r="K1185" s="24">
        <f>Table2[[#This Row],[gop_votes]]/Table2[[#This Row],[dem_gop_total]]</f>
        <v>0.43094283316236126</v>
      </c>
      <c r="L1185" s="3">
        <v>-69.555056999999906</v>
      </c>
      <c r="M1185" s="3">
        <v>44.032331999999997</v>
      </c>
      <c r="N1185" s="3">
        <v>-69.448278062499895</v>
      </c>
      <c r="O1185" s="3">
        <v>44.521490750000048</v>
      </c>
      <c r="P1185" s="3">
        <f>VLOOKUP(Table2[[#This Row],[State]],State!A:G,7,FALSE)</f>
        <v>4</v>
      </c>
      <c r="Q1185" s="3" t="str">
        <f>VLOOKUP(Table2[[#This Row],[State]],State!A:F,6,FALSE)</f>
        <v>Democratic</v>
      </c>
    </row>
    <row r="1186" spans="1:17" ht="17" thickTop="1" thickBot="1" x14ac:dyDescent="0.25">
      <c r="A1186" s="8" t="s">
        <v>336</v>
      </c>
      <c r="B1186" s="19">
        <v>23017</v>
      </c>
      <c r="C1186" s="20" t="s">
        <v>1203</v>
      </c>
      <c r="D1186" s="13">
        <v>13640</v>
      </c>
      <c r="E1186" s="13">
        <v>13006</v>
      </c>
      <c r="F1186" s="6">
        <v>2024</v>
      </c>
      <c r="G1186" s="18">
        <f>preds!$D1186+preds!$E1186</f>
        <v>26646</v>
      </c>
      <c r="H1186" s="12">
        <f>ABS(preds!$D1186-preds!$E1186)</f>
        <v>634</v>
      </c>
      <c r="I1186" s="24">
        <f>Table2[[#This Row],[margin]]/Table2[[#This Row],[dem_gop_total]]</f>
        <v>2.3793439915934848E-2</v>
      </c>
      <c r="J1186" s="24">
        <f>Table2[[#This Row],[dem_votes]]/Table2[[#This Row],[dem_gop_total]]</f>
        <v>0.51189671995796737</v>
      </c>
      <c r="K1186" s="24">
        <f>Table2[[#This Row],[gop_votes]]/Table2[[#This Row],[dem_gop_total]]</f>
        <v>0.48810328004203257</v>
      </c>
      <c r="L1186" s="3">
        <v>-70.61336</v>
      </c>
      <c r="M1186" s="3">
        <v>44.28237</v>
      </c>
      <c r="N1186" s="3">
        <v>-69.448278062499895</v>
      </c>
      <c r="O1186" s="3">
        <v>44.521490750000048</v>
      </c>
      <c r="P1186" s="3">
        <f>VLOOKUP(Table2[[#This Row],[State]],State!A:G,7,FALSE)</f>
        <v>4</v>
      </c>
      <c r="Q1186" s="3" t="str">
        <f>VLOOKUP(Table2[[#This Row],[State]],State!A:F,6,FALSE)</f>
        <v>Democratic</v>
      </c>
    </row>
    <row r="1187" spans="1:17" ht="17" thickTop="1" thickBot="1" x14ac:dyDescent="0.25">
      <c r="A1187" s="7" t="s">
        <v>336</v>
      </c>
      <c r="B1187" s="21">
        <v>23019</v>
      </c>
      <c r="C1187" s="22" t="s">
        <v>1204</v>
      </c>
      <c r="D1187" s="12">
        <v>35714</v>
      </c>
      <c r="E1187" s="12">
        <v>39201</v>
      </c>
      <c r="F1187" s="6">
        <v>2024</v>
      </c>
      <c r="G1187" s="18">
        <f>preds!$D1187+preds!$E1187</f>
        <v>74915</v>
      </c>
      <c r="H1187" s="12">
        <f>ABS(preds!$D1187-preds!$E1187)</f>
        <v>3487</v>
      </c>
      <c r="I1187" s="24">
        <f>Table2[[#This Row],[margin]]/Table2[[#This Row],[dem_gop_total]]</f>
        <v>4.6546085563638789E-2</v>
      </c>
      <c r="J1187" s="24">
        <f>Table2[[#This Row],[dem_votes]]/Table2[[#This Row],[dem_gop_total]]</f>
        <v>0.47672695721818059</v>
      </c>
      <c r="K1187" s="24">
        <f>Table2[[#This Row],[gop_votes]]/Table2[[#This Row],[dem_gop_total]]</f>
        <v>0.52327304278181941</v>
      </c>
      <c r="L1187" s="3">
        <v>-68.794229999999999</v>
      </c>
      <c r="M1187" s="3">
        <v>44.953035999999997</v>
      </c>
      <c r="N1187" s="3">
        <v>-69.448278062499895</v>
      </c>
      <c r="O1187" s="3">
        <v>44.521490750000048</v>
      </c>
      <c r="P1187" s="3">
        <f>VLOOKUP(Table2[[#This Row],[State]],State!A:G,7,FALSE)</f>
        <v>4</v>
      </c>
      <c r="Q1187" s="3" t="str">
        <f>VLOOKUP(Table2[[#This Row],[State]],State!A:F,6,FALSE)</f>
        <v>Democratic</v>
      </c>
    </row>
    <row r="1188" spans="1:17" ht="17" thickTop="1" thickBot="1" x14ac:dyDescent="0.25">
      <c r="A1188" s="8" t="s">
        <v>336</v>
      </c>
      <c r="B1188" s="19">
        <v>23021</v>
      </c>
      <c r="C1188" s="20" t="s">
        <v>1205</v>
      </c>
      <c r="D1188" s="13">
        <v>3706</v>
      </c>
      <c r="E1188" s="13">
        <v>5187</v>
      </c>
      <c r="F1188" s="6">
        <v>2024</v>
      </c>
      <c r="G1188" s="18">
        <f>preds!$D1188+preds!$E1188</f>
        <v>8893</v>
      </c>
      <c r="H1188" s="12">
        <f>ABS(preds!$D1188-preds!$E1188)</f>
        <v>1481</v>
      </c>
      <c r="I1188" s="24">
        <f>Table2[[#This Row],[margin]]/Table2[[#This Row],[dem_gop_total]]</f>
        <v>0.16653547734172944</v>
      </c>
      <c r="J1188" s="24">
        <f>Table2[[#This Row],[dem_votes]]/Table2[[#This Row],[dem_gop_total]]</f>
        <v>0.41673226132913527</v>
      </c>
      <c r="K1188" s="24">
        <f>Table2[[#This Row],[gop_votes]]/Table2[[#This Row],[dem_gop_total]]</f>
        <v>0.58326773867086468</v>
      </c>
      <c r="L1188" s="3">
        <v>-69.263374999999996</v>
      </c>
      <c r="M1188" s="3">
        <v>45.242096999999902</v>
      </c>
      <c r="N1188" s="3">
        <v>-69.448278062499895</v>
      </c>
      <c r="O1188" s="3">
        <v>44.521490750000048</v>
      </c>
      <c r="P1188" s="3">
        <f>VLOOKUP(Table2[[#This Row],[State]],State!A:G,7,FALSE)</f>
        <v>4</v>
      </c>
      <c r="Q1188" s="3" t="str">
        <f>VLOOKUP(Table2[[#This Row],[State]],State!A:F,6,FALSE)</f>
        <v>Democratic</v>
      </c>
    </row>
    <row r="1189" spans="1:17" ht="17" thickTop="1" thickBot="1" x14ac:dyDescent="0.25">
      <c r="A1189" s="7" t="s">
        <v>336</v>
      </c>
      <c r="B1189" s="21">
        <v>23023</v>
      </c>
      <c r="C1189" s="22" t="s">
        <v>1206</v>
      </c>
      <c r="D1189" s="12">
        <v>12658</v>
      </c>
      <c r="E1189" s="12">
        <v>8570</v>
      </c>
      <c r="F1189" s="6">
        <v>2024</v>
      </c>
      <c r="G1189" s="18">
        <f>preds!$D1189+preds!$E1189</f>
        <v>21228</v>
      </c>
      <c r="H1189" s="12">
        <f>ABS(preds!$D1189-preds!$E1189)</f>
        <v>4088</v>
      </c>
      <c r="I1189" s="24">
        <f>Table2[[#This Row],[margin]]/Table2[[#This Row],[dem_gop_total]]</f>
        <v>0.19257584322592802</v>
      </c>
      <c r="J1189" s="24">
        <f>Table2[[#This Row],[dem_votes]]/Table2[[#This Row],[dem_gop_total]]</f>
        <v>0.59628792161296396</v>
      </c>
      <c r="K1189" s="24">
        <f>Table2[[#This Row],[gop_votes]]/Table2[[#This Row],[dem_gop_total]]</f>
        <v>0.40371207838703599</v>
      </c>
      <c r="L1189" s="3">
        <v>-69.869703999999999</v>
      </c>
      <c r="M1189" s="3">
        <v>43.956201999999998</v>
      </c>
      <c r="N1189" s="3">
        <v>-69.448278062499895</v>
      </c>
      <c r="O1189" s="3">
        <v>44.521490750000048</v>
      </c>
      <c r="P1189" s="3">
        <f>VLOOKUP(Table2[[#This Row],[State]],State!A:G,7,FALSE)</f>
        <v>4</v>
      </c>
      <c r="Q1189" s="3" t="str">
        <f>VLOOKUP(Table2[[#This Row],[State]],State!A:F,6,FALSE)</f>
        <v>Democratic</v>
      </c>
    </row>
    <row r="1190" spans="1:17" ht="17" thickTop="1" thickBot="1" x14ac:dyDescent="0.25">
      <c r="A1190" s="8" t="s">
        <v>336</v>
      </c>
      <c r="B1190" s="19">
        <v>23025</v>
      </c>
      <c r="C1190" s="20" t="s">
        <v>1207</v>
      </c>
      <c r="D1190" s="13">
        <v>9979</v>
      </c>
      <c r="E1190" s="13">
        <v>13511</v>
      </c>
      <c r="F1190" s="6">
        <v>2024</v>
      </c>
      <c r="G1190" s="18">
        <f>preds!$D1190+preds!$E1190</f>
        <v>23490</v>
      </c>
      <c r="H1190" s="12">
        <f>ABS(preds!$D1190-preds!$E1190)</f>
        <v>3532</v>
      </c>
      <c r="I1190" s="24">
        <f>Table2[[#This Row],[margin]]/Table2[[#This Row],[dem_gop_total]]</f>
        <v>0.15036185610898253</v>
      </c>
      <c r="J1190" s="24">
        <f>Table2[[#This Row],[dem_votes]]/Table2[[#This Row],[dem_gop_total]]</f>
        <v>0.42481907194550872</v>
      </c>
      <c r="K1190" s="24">
        <f>Table2[[#This Row],[gop_votes]]/Table2[[#This Row],[dem_gop_total]]</f>
        <v>0.57518092805449128</v>
      </c>
      <c r="L1190" s="3">
        <v>-69.685756999999995</v>
      </c>
      <c r="M1190" s="3">
        <v>44.821921000000003</v>
      </c>
      <c r="N1190" s="3">
        <v>-69.448278062499895</v>
      </c>
      <c r="O1190" s="3">
        <v>44.521490750000048</v>
      </c>
      <c r="P1190" s="3">
        <f>VLOOKUP(Table2[[#This Row],[State]],State!A:G,7,FALSE)</f>
        <v>4</v>
      </c>
      <c r="Q1190" s="3" t="str">
        <f>VLOOKUP(Table2[[#This Row],[State]],State!A:F,6,FALSE)</f>
        <v>Democratic</v>
      </c>
    </row>
    <row r="1191" spans="1:17" ht="17" thickTop="1" thickBot="1" x14ac:dyDescent="0.25">
      <c r="A1191" s="7" t="s">
        <v>336</v>
      </c>
      <c r="B1191" s="21">
        <v>23027</v>
      </c>
      <c r="C1191" s="22" t="s">
        <v>1208</v>
      </c>
      <c r="D1191" s="12">
        <v>11895</v>
      </c>
      <c r="E1191" s="12">
        <v>9588</v>
      </c>
      <c r="F1191" s="6">
        <v>2024</v>
      </c>
      <c r="G1191" s="18">
        <f>preds!$D1191+preds!$E1191</f>
        <v>21483</v>
      </c>
      <c r="H1191" s="12">
        <f>ABS(preds!$D1191-preds!$E1191)</f>
        <v>2307</v>
      </c>
      <c r="I1191" s="24">
        <f>Table2[[#This Row],[margin]]/Table2[[#This Row],[dem_gop_total]]</f>
        <v>0.10738723641949448</v>
      </c>
      <c r="J1191" s="24">
        <f>Table2[[#This Row],[dem_votes]]/Table2[[#This Row],[dem_gop_total]]</f>
        <v>0.55369361820974727</v>
      </c>
      <c r="K1191" s="24">
        <f>Table2[[#This Row],[gop_votes]]/Table2[[#This Row],[dem_gop_total]]</f>
        <v>0.44630638179025278</v>
      </c>
      <c r="L1191" s="3">
        <v>-69.086552999999995</v>
      </c>
      <c r="M1191" s="3">
        <v>44.491137000000002</v>
      </c>
      <c r="N1191" s="3">
        <v>-69.448278062499895</v>
      </c>
      <c r="O1191" s="3">
        <v>44.521490750000048</v>
      </c>
      <c r="P1191" s="3">
        <f>VLOOKUP(Table2[[#This Row],[State]],State!A:G,7,FALSE)</f>
        <v>4</v>
      </c>
      <c r="Q1191" s="3" t="str">
        <f>VLOOKUP(Table2[[#This Row],[State]],State!A:F,6,FALSE)</f>
        <v>Democratic</v>
      </c>
    </row>
    <row r="1192" spans="1:17" ht="17" thickTop="1" thickBot="1" x14ac:dyDescent="0.25">
      <c r="A1192" s="8" t="s">
        <v>336</v>
      </c>
      <c r="B1192" s="19">
        <v>23029</v>
      </c>
      <c r="C1192" s="20" t="s">
        <v>454</v>
      </c>
      <c r="D1192" s="13">
        <v>7219</v>
      </c>
      <c r="E1192" s="13">
        <v>8318</v>
      </c>
      <c r="F1192" s="6">
        <v>2024</v>
      </c>
      <c r="G1192" s="18">
        <f>preds!$D1192+preds!$E1192</f>
        <v>15537</v>
      </c>
      <c r="H1192" s="12">
        <f>ABS(preds!$D1192-preds!$E1192)</f>
        <v>1099</v>
      </c>
      <c r="I1192" s="24">
        <f>Table2[[#This Row],[margin]]/Table2[[#This Row],[dem_gop_total]]</f>
        <v>7.0734376005663901E-2</v>
      </c>
      <c r="J1192" s="24">
        <f>Table2[[#This Row],[dem_votes]]/Table2[[#This Row],[dem_gop_total]]</f>
        <v>0.46463281199716805</v>
      </c>
      <c r="K1192" s="24">
        <f>Table2[[#This Row],[gop_votes]]/Table2[[#This Row],[dem_gop_total]]</f>
        <v>0.5353671880028319</v>
      </c>
      <c r="L1192" s="3">
        <v>-67.464918999999995</v>
      </c>
      <c r="M1192" s="3">
        <v>44.863591</v>
      </c>
      <c r="N1192" s="3">
        <v>-69.448278062499895</v>
      </c>
      <c r="O1192" s="3">
        <v>44.521490750000048</v>
      </c>
      <c r="P1192" s="3">
        <f>VLOOKUP(Table2[[#This Row],[State]],State!A:G,7,FALSE)</f>
        <v>4</v>
      </c>
      <c r="Q1192" s="3" t="str">
        <f>VLOOKUP(Table2[[#This Row],[State]],State!A:F,6,FALSE)</f>
        <v>Democratic</v>
      </c>
    </row>
    <row r="1193" spans="1:17" ht="17" thickTop="1" thickBot="1" x14ac:dyDescent="0.25">
      <c r="A1193" s="7" t="s">
        <v>336</v>
      </c>
      <c r="B1193" s="21">
        <v>23031</v>
      </c>
      <c r="C1193" s="22" t="s">
        <v>1209</v>
      </c>
      <c r="D1193" s="12">
        <v>69316</v>
      </c>
      <c r="E1193" s="12">
        <v>52900</v>
      </c>
      <c r="F1193" s="6">
        <v>2024</v>
      </c>
      <c r="G1193" s="18">
        <f>preds!$D1193+preds!$E1193</f>
        <v>122216</v>
      </c>
      <c r="H1193" s="12">
        <f>ABS(preds!$D1193-preds!$E1193)</f>
        <v>16416</v>
      </c>
      <c r="I1193" s="24">
        <f>Table2[[#This Row],[margin]]/Table2[[#This Row],[dem_gop_total]]</f>
        <v>0.13431956535969103</v>
      </c>
      <c r="J1193" s="24">
        <f>Table2[[#This Row],[dem_votes]]/Table2[[#This Row],[dem_gop_total]]</f>
        <v>0.56715978267984557</v>
      </c>
      <c r="K1193" s="24">
        <f>Table2[[#This Row],[gop_votes]]/Table2[[#This Row],[dem_gop_total]]</f>
        <v>0.43284021732015449</v>
      </c>
      <c r="L1193" s="3">
        <v>-70.640561000000005</v>
      </c>
      <c r="M1193" s="3">
        <v>43.424107999999997</v>
      </c>
      <c r="N1193" s="3">
        <v>-69.448278062499895</v>
      </c>
      <c r="O1193" s="3">
        <v>44.521490750000048</v>
      </c>
      <c r="P1193" s="3">
        <f>VLOOKUP(Table2[[#This Row],[State]],State!A:G,7,FALSE)</f>
        <v>4</v>
      </c>
      <c r="Q1193" s="3" t="str">
        <f>VLOOKUP(Table2[[#This Row],[State]],State!A:F,6,FALSE)</f>
        <v>Democratic</v>
      </c>
    </row>
    <row r="1194" spans="1:17" ht="17" thickTop="1" thickBot="1" x14ac:dyDescent="0.25">
      <c r="A1194" s="8" t="s">
        <v>337</v>
      </c>
      <c r="B1194" s="19">
        <v>24001</v>
      </c>
      <c r="C1194" s="20" t="s">
        <v>1210</v>
      </c>
      <c r="D1194" s="13">
        <v>9617</v>
      </c>
      <c r="E1194" s="13">
        <v>18755</v>
      </c>
      <c r="F1194" s="6">
        <v>2024</v>
      </c>
      <c r="G1194" s="18">
        <f>preds!$D1194+preds!$E1194</f>
        <v>28372</v>
      </c>
      <c r="H1194" s="12">
        <f>ABS(preds!$D1194-preds!$E1194)</f>
        <v>9138</v>
      </c>
      <c r="I1194" s="24">
        <f>Table2[[#This Row],[margin]]/Table2[[#This Row],[dem_gop_total]]</f>
        <v>0.32207810517411534</v>
      </c>
      <c r="J1194" s="24">
        <f>Table2[[#This Row],[dem_votes]]/Table2[[#This Row],[dem_gop_total]]</f>
        <v>0.33896094741294236</v>
      </c>
      <c r="K1194" s="24">
        <f>Table2[[#This Row],[gop_votes]]/Table2[[#This Row],[dem_gop_total]]</f>
        <v>0.66103905258705764</v>
      </c>
      <c r="L1194" s="3">
        <v>-78.822260999999997</v>
      </c>
      <c r="M1194" s="3">
        <v>39.629196999999998</v>
      </c>
      <c r="N1194" s="3">
        <v>-76.666775916666609</v>
      </c>
      <c r="O1194" s="3">
        <v>39.022583958333286</v>
      </c>
      <c r="P1194" s="3">
        <f>VLOOKUP(Table2[[#This Row],[State]],State!A:G,7,FALSE)</f>
        <v>10</v>
      </c>
      <c r="Q1194" s="3" t="str">
        <f>VLOOKUP(Table2[[#This Row],[State]],State!A:F,6,FALSE)</f>
        <v>Democratic</v>
      </c>
    </row>
    <row r="1195" spans="1:17" ht="17" thickTop="1" thickBot="1" x14ac:dyDescent="0.25">
      <c r="A1195" s="7" t="s">
        <v>337</v>
      </c>
      <c r="B1195" s="21">
        <v>24003</v>
      </c>
      <c r="C1195" s="22" t="s">
        <v>1211</v>
      </c>
      <c r="D1195" s="12">
        <v>192521</v>
      </c>
      <c r="E1195" s="12">
        <v>128583</v>
      </c>
      <c r="F1195" s="6">
        <v>2024</v>
      </c>
      <c r="G1195" s="18">
        <f>preds!$D1195+preds!$E1195</f>
        <v>321104</v>
      </c>
      <c r="H1195" s="12">
        <f>ABS(preds!$D1195-preds!$E1195)</f>
        <v>63938</v>
      </c>
      <c r="I1195" s="24">
        <f>Table2[[#This Row],[margin]]/Table2[[#This Row],[dem_gop_total]]</f>
        <v>0.19911928845483085</v>
      </c>
      <c r="J1195" s="24">
        <f>Table2[[#This Row],[dem_votes]]/Table2[[#This Row],[dem_gop_total]]</f>
        <v>0.59955964422741537</v>
      </c>
      <c r="K1195" s="24">
        <f>Table2[[#This Row],[gop_votes]]/Table2[[#This Row],[dem_gop_total]]</f>
        <v>0.40044035577258458</v>
      </c>
      <c r="L1195" s="3">
        <v>-76.598917</v>
      </c>
      <c r="M1195" s="3">
        <v>39.067301</v>
      </c>
      <c r="N1195" s="3">
        <v>-76.666775916666609</v>
      </c>
      <c r="O1195" s="3">
        <v>39.022583958333286</v>
      </c>
      <c r="P1195" s="3">
        <f>VLOOKUP(Table2[[#This Row],[State]],State!A:G,7,FALSE)</f>
        <v>10</v>
      </c>
      <c r="Q1195" s="3" t="str">
        <f>VLOOKUP(Table2[[#This Row],[State]],State!A:F,6,FALSE)</f>
        <v>Democratic</v>
      </c>
    </row>
    <row r="1196" spans="1:17" ht="17" thickTop="1" thickBot="1" x14ac:dyDescent="0.25">
      <c r="A1196" s="8" t="s">
        <v>337</v>
      </c>
      <c r="B1196" s="19">
        <v>24005</v>
      </c>
      <c r="C1196" s="20" t="s">
        <v>1212</v>
      </c>
      <c r="D1196" s="13">
        <v>236736</v>
      </c>
      <c r="E1196" s="13">
        <v>152812</v>
      </c>
      <c r="F1196" s="6">
        <v>2024</v>
      </c>
      <c r="G1196" s="18">
        <f>preds!$D1196+preds!$E1196</f>
        <v>389548</v>
      </c>
      <c r="H1196" s="12">
        <f>ABS(preds!$D1196-preds!$E1196)</f>
        <v>83924</v>
      </c>
      <c r="I1196" s="24">
        <f>Table2[[#This Row],[margin]]/Table2[[#This Row],[dem_gop_total]]</f>
        <v>0.21543943236776983</v>
      </c>
      <c r="J1196" s="24">
        <f>Table2[[#This Row],[dem_votes]]/Table2[[#This Row],[dem_gop_total]]</f>
        <v>0.60771971618388487</v>
      </c>
      <c r="K1196" s="24">
        <f>Table2[[#This Row],[gop_votes]]/Table2[[#This Row],[dem_gop_total]]</f>
        <v>0.39228028381611507</v>
      </c>
      <c r="L1196" s="3">
        <v>-76.620366000000004</v>
      </c>
      <c r="M1196" s="3">
        <v>39.369252000000003</v>
      </c>
      <c r="N1196" s="3">
        <v>-76.666775916666609</v>
      </c>
      <c r="O1196" s="3">
        <v>39.022583958333286</v>
      </c>
      <c r="P1196" s="3">
        <f>VLOOKUP(Table2[[#This Row],[State]],State!A:G,7,FALSE)</f>
        <v>10</v>
      </c>
      <c r="Q1196" s="3" t="str">
        <f>VLOOKUP(Table2[[#This Row],[State]],State!A:F,6,FALSE)</f>
        <v>Democratic</v>
      </c>
    </row>
    <row r="1197" spans="1:17" ht="17" thickTop="1" thickBot="1" x14ac:dyDescent="0.25">
      <c r="A1197" s="7" t="s">
        <v>337</v>
      </c>
      <c r="B1197" s="21">
        <v>24009</v>
      </c>
      <c r="C1197" s="22" t="s">
        <v>1213</v>
      </c>
      <c r="D1197" s="12">
        <v>25310</v>
      </c>
      <c r="E1197" s="12">
        <v>24733</v>
      </c>
      <c r="F1197" s="6">
        <v>2024</v>
      </c>
      <c r="G1197" s="18">
        <f>preds!$D1197+preds!$E1197</f>
        <v>50043</v>
      </c>
      <c r="H1197" s="12">
        <f>ABS(preds!$D1197-preds!$E1197)</f>
        <v>577</v>
      </c>
      <c r="I1197" s="24">
        <f>Table2[[#This Row],[margin]]/Table2[[#This Row],[dem_gop_total]]</f>
        <v>1.1530084127650221E-2</v>
      </c>
      <c r="J1197" s="24">
        <f>Table2[[#This Row],[dem_votes]]/Table2[[#This Row],[dem_gop_total]]</f>
        <v>0.50576504206382511</v>
      </c>
      <c r="K1197" s="24">
        <f>Table2[[#This Row],[gop_votes]]/Table2[[#This Row],[dem_gop_total]]</f>
        <v>0.49423495793617489</v>
      </c>
      <c r="L1197" s="3">
        <v>-76.542041999999995</v>
      </c>
      <c r="M1197" s="3">
        <v>38.548518000000001</v>
      </c>
      <c r="N1197" s="3">
        <v>-76.666775916666609</v>
      </c>
      <c r="O1197" s="3">
        <v>39.022583958333286</v>
      </c>
      <c r="P1197" s="3">
        <f>VLOOKUP(Table2[[#This Row],[State]],State!A:G,7,FALSE)</f>
        <v>10</v>
      </c>
      <c r="Q1197" s="3" t="str">
        <f>VLOOKUP(Table2[[#This Row],[State]],State!A:F,6,FALSE)</f>
        <v>Democratic</v>
      </c>
    </row>
    <row r="1198" spans="1:17" ht="17" thickTop="1" thickBot="1" x14ac:dyDescent="0.25">
      <c r="A1198" s="8" t="s">
        <v>337</v>
      </c>
      <c r="B1198" s="19">
        <v>24011</v>
      </c>
      <c r="C1198" s="20" t="s">
        <v>1214</v>
      </c>
      <c r="D1198" s="13">
        <v>5339</v>
      </c>
      <c r="E1198" s="13">
        <v>9964</v>
      </c>
      <c r="F1198" s="6">
        <v>2024</v>
      </c>
      <c r="G1198" s="18">
        <f>preds!$D1198+preds!$E1198</f>
        <v>15303</v>
      </c>
      <c r="H1198" s="12">
        <f>ABS(preds!$D1198-preds!$E1198)</f>
        <v>4625</v>
      </c>
      <c r="I1198" s="24">
        <f>Table2[[#This Row],[margin]]/Table2[[#This Row],[dem_gop_total]]</f>
        <v>0.30222832124420046</v>
      </c>
      <c r="J1198" s="24">
        <f>Table2[[#This Row],[dem_votes]]/Table2[[#This Row],[dem_gop_total]]</f>
        <v>0.34888583937789974</v>
      </c>
      <c r="K1198" s="24">
        <f>Table2[[#This Row],[gop_votes]]/Table2[[#This Row],[dem_gop_total]]</f>
        <v>0.65111416062210026</v>
      </c>
      <c r="L1198" s="3">
        <v>-75.831491</v>
      </c>
      <c r="M1198" s="3">
        <v>38.874330999999998</v>
      </c>
      <c r="N1198" s="3">
        <v>-76.666775916666609</v>
      </c>
      <c r="O1198" s="3">
        <v>39.022583958333286</v>
      </c>
      <c r="P1198" s="3">
        <f>VLOOKUP(Table2[[#This Row],[State]],State!A:G,7,FALSE)</f>
        <v>10</v>
      </c>
      <c r="Q1198" s="3" t="str">
        <f>VLOOKUP(Table2[[#This Row],[State]],State!A:F,6,FALSE)</f>
        <v>Democratic</v>
      </c>
    </row>
    <row r="1199" spans="1:17" ht="17" thickTop="1" thickBot="1" x14ac:dyDescent="0.25">
      <c r="A1199" s="7" t="s">
        <v>337</v>
      </c>
      <c r="B1199" s="21">
        <v>24013</v>
      </c>
      <c r="C1199" s="22" t="s">
        <v>507</v>
      </c>
      <c r="D1199" s="12">
        <v>43282</v>
      </c>
      <c r="E1199" s="12">
        <v>61817</v>
      </c>
      <c r="F1199" s="6">
        <v>2024</v>
      </c>
      <c r="G1199" s="18">
        <f>preds!$D1199+preds!$E1199</f>
        <v>105099</v>
      </c>
      <c r="H1199" s="12">
        <f>ABS(preds!$D1199-preds!$E1199)</f>
        <v>18535</v>
      </c>
      <c r="I1199" s="24">
        <f>Table2[[#This Row],[margin]]/Table2[[#This Row],[dem_gop_total]]</f>
        <v>0.17635752956736031</v>
      </c>
      <c r="J1199" s="24">
        <f>Table2[[#This Row],[dem_votes]]/Table2[[#This Row],[dem_gop_total]]</f>
        <v>0.41182123521631986</v>
      </c>
      <c r="K1199" s="24">
        <f>Table2[[#This Row],[gop_votes]]/Table2[[#This Row],[dem_gop_total]]</f>
        <v>0.58817876478368014</v>
      </c>
      <c r="L1199" s="3">
        <v>-76.993099999999998</v>
      </c>
      <c r="M1199" s="3">
        <v>39.527217999999998</v>
      </c>
      <c r="N1199" s="3">
        <v>-76.666775916666609</v>
      </c>
      <c r="O1199" s="3">
        <v>39.022583958333286</v>
      </c>
      <c r="P1199" s="3">
        <f>VLOOKUP(Table2[[#This Row],[State]],State!A:G,7,FALSE)</f>
        <v>10</v>
      </c>
      <c r="Q1199" s="3" t="str">
        <f>VLOOKUP(Table2[[#This Row],[State]],State!A:F,6,FALSE)</f>
        <v>Democratic</v>
      </c>
    </row>
    <row r="1200" spans="1:17" ht="17" thickTop="1" thickBot="1" x14ac:dyDescent="0.25">
      <c r="A1200" s="8" t="s">
        <v>337</v>
      </c>
      <c r="B1200" s="19">
        <v>24015</v>
      </c>
      <c r="C1200" s="20" t="s">
        <v>1215</v>
      </c>
      <c r="D1200" s="13">
        <v>15354</v>
      </c>
      <c r="E1200" s="13">
        <v>28186</v>
      </c>
      <c r="F1200" s="6">
        <v>2024</v>
      </c>
      <c r="G1200" s="18">
        <f>preds!$D1200+preds!$E1200</f>
        <v>43540</v>
      </c>
      <c r="H1200" s="12">
        <f>ABS(preds!$D1200-preds!$E1200)</f>
        <v>12832</v>
      </c>
      <c r="I1200" s="24">
        <f>Table2[[#This Row],[margin]]/Table2[[#This Row],[dem_gop_total]]</f>
        <v>0.29471750114836931</v>
      </c>
      <c r="J1200" s="24">
        <f>Table2[[#This Row],[dem_votes]]/Table2[[#This Row],[dem_gop_total]]</f>
        <v>0.35264124942581532</v>
      </c>
      <c r="K1200" s="24">
        <f>Table2[[#This Row],[gop_votes]]/Table2[[#This Row],[dem_gop_total]]</f>
        <v>0.64735875057418468</v>
      </c>
      <c r="L1200" s="3">
        <v>-75.936584999999994</v>
      </c>
      <c r="M1200" s="3">
        <v>39.613824000000001</v>
      </c>
      <c r="N1200" s="3">
        <v>-76.666775916666609</v>
      </c>
      <c r="O1200" s="3">
        <v>39.022583958333286</v>
      </c>
      <c r="P1200" s="3">
        <f>VLOOKUP(Table2[[#This Row],[State]],State!A:G,7,FALSE)</f>
        <v>10</v>
      </c>
      <c r="Q1200" s="3" t="str">
        <f>VLOOKUP(Table2[[#This Row],[State]],State!A:F,6,FALSE)</f>
        <v>Democratic</v>
      </c>
    </row>
    <row r="1201" spans="1:17" ht="17" thickTop="1" thickBot="1" x14ac:dyDescent="0.25">
      <c r="A1201" s="7" t="s">
        <v>337</v>
      </c>
      <c r="B1201" s="21">
        <v>24017</v>
      </c>
      <c r="C1201" s="22" t="s">
        <v>1216</v>
      </c>
      <c r="D1201" s="12">
        <v>69040</v>
      </c>
      <c r="E1201" s="12">
        <v>25039</v>
      </c>
      <c r="F1201" s="6">
        <v>2024</v>
      </c>
      <c r="G1201" s="18">
        <f>preds!$D1201+preds!$E1201</f>
        <v>94079</v>
      </c>
      <c r="H1201" s="12">
        <f>ABS(preds!$D1201-preds!$E1201)</f>
        <v>44001</v>
      </c>
      <c r="I1201" s="24">
        <f>Table2[[#This Row],[margin]]/Table2[[#This Row],[dem_gop_total]]</f>
        <v>0.46770267541109067</v>
      </c>
      <c r="J1201" s="24">
        <f>Table2[[#This Row],[dem_votes]]/Table2[[#This Row],[dem_gop_total]]</f>
        <v>0.73385133770554534</v>
      </c>
      <c r="K1201" s="24">
        <f>Table2[[#This Row],[gop_votes]]/Table2[[#This Row],[dem_gop_total]]</f>
        <v>0.26614866229445466</v>
      </c>
      <c r="L1201" s="3">
        <v>-76.953006000000002</v>
      </c>
      <c r="M1201" s="3">
        <v>38.578558999999998</v>
      </c>
      <c r="N1201" s="3">
        <v>-76.666775916666609</v>
      </c>
      <c r="O1201" s="3">
        <v>39.022583958333286</v>
      </c>
      <c r="P1201" s="3">
        <f>VLOOKUP(Table2[[#This Row],[State]],State!A:G,7,FALSE)</f>
        <v>10</v>
      </c>
      <c r="Q1201" s="3" t="str">
        <f>VLOOKUP(Table2[[#This Row],[State]],State!A:F,6,FALSE)</f>
        <v>Democratic</v>
      </c>
    </row>
    <row r="1202" spans="1:17" ht="17" thickTop="1" thickBot="1" x14ac:dyDescent="0.25">
      <c r="A1202" s="8" t="s">
        <v>337</v>
      </c>
      <c r="B1202" s="19">
        <v>24019</v>
      </c>
      <c r="C1202" s="20" t="s">
        <v>1217</v>
      </c>
      <c r="D1202" s="13">
        <v>6752</v>
      </c>
      <c r="E1202" s="13">
        <v>7823</v>
      </c>
      <c r="F1202" s="6">
        <v>2024</v>
      </c>
      <c r="G1202" s="18">
        <f>preds!$D1202+preds!$E1202</f>
        <v>14575</v>
      </c>
      <c r="H1202" s="12">
        <f>ABS(preds!$D1202-preds!$E1202)</f>
        <v>1071</v>
      </c>
      <c r="I1202" s="24">
        <f>Table2[[#This Row],[margin]]/Table2[[#This Row],[dem_gop_total]]</f>
        <v>7.3481989708404805E-2</v>
      </c>
      <c r="J1202" s="24">
        <f>Table2[[#This Row],[dem_votes]]/Table2[[#This Row],[dem_gop_total]]</f>
        <v>0.4632590051457976</v>
      </c>
      <c r="K1202" s="24">
        <f>Table2[[#This Row],[gop_votes]]/Table2[[#This Row],[dem_gop_total]]</f>
        <v>0.53674099485420235</v>
      </c>
      <c r="L1202" s="3">
        <v>-76.009757999999906</v>
      </c>
      <c r="M1202" s="3">
        <v>38.570622999999998</v>
      </c>
      <c r="N1202" s="3">
        <v>-76.666775916666609</v>
      </c>
      <c r="O1202" s="3">
        <v>39.022583958333286</v>
      </c>
      <c r="P1202" s="3">
        <f>VLOOKUP(Table2[[#This Row],[State]],State!A:G,7,FALSE)</f>
        <v>10</v>
      </c>
      <c r="Q1202" s="3" t="str">
        <f>VLOOKUP(Table2[[#This Row],[State]],State!A:F,6,FALSE)</f>
        <v>Democratic</v>
      </c>
    </row>
    <row r="1203" spans="1:17" ht="17" thickTop="1" thickBot="1" x14ac:dyDescent="0.25">
      <c r="A1203" s="7" t="s">
        <v>337</v>
      </c>
      <c r="B1203" s="21">
        <v>24021</v>
      </c>
      <c r="C1203" s="22" t="s">
        <v>1218</v>
      </c>
      <c r="D1203" s="12">
        <v>88056</v>
      </c>
      <c r="E1203" s="12">
        <v>64869</v>
      </c>
      <c r="F1203" s="6">
        <v>2024</v>
      </c>
      <c r="G1203" s="18">
        <f>preds!$D1203+preds!$E1203</f>
        <v>152925</v>
      </c>
      <c r="H1203" s="12">
        <f>ABS(preds!$D1203-preds!$E1203)</f>
        <v>23187</v>
      </c>
      <c r="I1203" s="24">
        <f>Table2[[#This Row],[margin]]/Table2[[#This Row],[dem_gop_total]]</f>
        <v>0.15162334477685141</v>
      </c>
      <c r="J1203" s="24">
        <f>Table2[[#This Row],[dem_votes]]/Table2[[#This Row],[dem_gop_total]]</f>
        <v>0.57581167238842568</v>
      </c>
      <c r="K1203" s="24">
        <f>Table2[[#This Row],[gop_votes]]/Table2[[#This Row],[dem_gop_total]]</f>
        <v>0.42418832761157432</v>
      </c>
      <c r="L1203" s="3">
        <v>-77.400231000000005</v>
      </c>
      <c r="M1203" s="3">
        <v>39.432254</v>
      </c>
      <c r="N1203" s="3">
        <v>-76.666775916666609</v>
      </c>
      <c r="O1203" s="3">
        <v>39.022583958333286</v>
      </c>
      <c r="P1203" s="3">
        <f>VLOOKUP(Table2[[#This Row],[State]],State!A:G,7,FALSE)</f>
        <v>10</v>
      </c>
      <c r="Q1203" s="3" t="str">
        <f>VLOOKUP(Table2[[#This Row],[State]],State!A:F,6,FALSE)</f>
        <v>Democratic</v>
      </c>
    </row>
    <row r="1204" spans="1:17" ht="17" thickTop="1" thickBot="1" x14ac:dyDescent="0.25">
      <c r="A1204" s="8" t="s">
        <v>337</v>
      </c>
      <c r="B1204" s="19">
        <v>24023</v>
      </c>
      <c r="C1204" s="20" t="s">
        <v>1219</v>
      </c>
      <c r="D1204" s="13">
        <v>2696</v>
      </c>
      <c r="E1204" s="13">
        <v>12386</v>
      </c>
      <c r="F1204" s="6">
        <v>2024</v>
      </c>
      <c r="G1204" s="18">
        <f>preds!$D1204+preds!$E1204</f>
        <v>15082</v>
      </c>
      <c r="H1204" s="12">
        <f>ABS(preds!$D1204-preds!$E1204)</f>
        <v>9690</v>
      </c>
      <c r="I1204" s="24">
        <f>Table2[[#This Row],[margin]]/Table2[[#This Row],[dem_gop_total]]</f>
        <v>0.64248773372231804</v>
      </c>
      <c r="J1204" s="24">
        <f>Table2[[#This Row],[dem_votes]]/Table2[[#This Row],[dem_gop_total]]</f>
        <v>0.17875613313884101</v>
      </c>
      <c r="K1204" s="24">
        <f>Table2[[#This Row],[gop_votes]]/Table2[[#This Row],[dem_gop_total]]</f>
        <v>0.82124386686115902</v>
      </c>
      <c r="L1204" s="3">
        <v>-79.303138000000004</v>
      </c>
      <c r="M1204" s="3">
        <v>39.512186999999997</v>
      </c>
      <c r="N1204" s="3">
        <v>-76.666775916666609</v>
      </c>
      <c r="O1204" s="3">
        <v>39.022583958333286</v>
      </c>
      <c r="P1204" s="3">
        <f>VLOOKUP(Table2[[#This Row],[State]],State!A:G,7,FALSE)</f>
        <v>10</v>
      </c>
      <c r="Q1204" s="3" t="str">
        <f>VLOOKUP(Table2[[#This Row],[State]],State!A:F,6,FALSE)</f>
        <v>Democratic</v>
      </c>
    </row>
    <row r="1205" spans="1:17" ht="17" thickTop="1" thickBot="1" x14ac:dyDescent="0.25">
      <c r="A1205" s="7" t="s">
        <v>337</v>
      </c>
      <c r="B1205" s="21">
        <v>24025</v>
      </c>
      <c r="C1205" s="22" t="s">
        <v>1220</v>
      </c>
      <c r="D1205" s="12">
        <v>62598</v>
      </c>
      <c r="E1205" s="12">
        <v>84994</v>
      </c>
      <c r="F1205" s="6">
        <v>2024</v>
      </c>
      <c r="G1205" s="18">
        <f>preds!$D1205+preds!$E1205</f>
        <v>147592</v>
      </c>
      <c r="H1205" s="12">
        <f>ABS(preds!$D1205-preds!$E1205)</f>
        <v>22396</v>
      </c>
      <c r="I1205" s="24">
        <f>Table2[[#This Row],[margin]]/Table2[[#This Row],[dem_gop_total]]</f>
        <v>0.15174264187760855</v>
      </c>
      <c r="J1205" s="24">
        <f>Table2[[#This Row],[dem_votes]]/Table2[[#This Row],[dem_gop_total]]</f>
        <v>0.42412867906119572</v>
      </c>
      <c r="K1205" s="24">
        <f>Table2[[#This Row],[gop_votes]]/Table2[[#This Row],[dem_gop_total]]</f>
        <v>0.57587132093880422</v>
      </c>
      <c r="L1205" s="3">
        <v>-76.310879</v>
      </c>
      <c r="M1205" s="3">
        <v>39.521375999999997</v>
      </c>
      <c r="N1205" s="3">
        <v>-76.666775916666609</v>
      </c>
      <c r="O1205" s="3">
        <v>39.022583958333286</v>
      </c>
      <c r="P1205" s="3">
        <f>VLOOKUP(Table2[[#This Row],[State]],State!A:G,7,FALSE)</f>
        <v>10</v>
      </c>
      <c r="Q1205" s="3" t="str">
        <f>VLOOKUP(Table2[[#This Row],[State]],State!A:F,6,FALSE)</f>
        <v>Democratic</v>
      </c>
    </row>
    <row r="1206" spans="1:17" ht="17" thickTop="1" thickBot="1" x14ac:dyDescent="0.25">
      <c r="A1206" s="8" t="s">
        <v>337</v>
      </c>
      <c r="B1206" s="19">
        <v>24027</v>
      </c>
      <c r="C1206" s="20" t="s">
        <v>525</v>
      </c>
      <c r="D1206" s="13">
        <v>143586</v>
      </c>
      <c r="E1206" s="13">
        <v>49350</v>
      </c>
      <c r="F1206" s="6">
        <v>2024</v>
      </c>
      <c r="G1206" s="18">
        <f>preds!$D1206+preds!$E1206</f>
        <v>192936</v>
      </c>
      <c r="H1206" s="12">
        <f>ABS(preds!$D1206-preds!$E1206)</f>
        <v>94236</v>
      </c>
      <c r="I1206" s="24">
        <f>Table2[[#This Row],[margin]]/Table2[[#This Row],[dem_gop_total]]</f>
        <v>0.48843139693991788</v>
      </c>
      <c r="J1206" s="24">
        <f>Table2[[#This Row],[dem_votes]]/Table2[[#This Row],[dem_gop_total]]</f>
        <v>0.74421569846995894</v>
      </c>
      <c r="K1206" s="24">
        <f>Table2[[#This Row],[gop_votes]]/Table2[[#This Row],[dem_gop_total]]</f>
        <v>0.25578430153004106</v>
      </c>
      <c r="L1206" s="3">
        <v>-76.856729000000001</v>
      </c>
      <c r="M1206" s="3">
        <v>39.219270999999999</v>
      </c>
      <c r="N1206" s="3">
        <v>-76.666775916666609</v>
      </c>
      <c r="O1206" s="3">
        <v>39.022583958333286</v>
      </c>
      <c r="P1206" s="3">
        <f>VLOOKUP(Table2[[#This Row],[State]],State!A:G,7,FALSE)</f>
        <v>10</v>
      </c>
      <c r="Q1206" s="3" t="str">
        <f>VLOOKUP(Table2[[#This Row],[State]],State!A:F,6,FALSE)</f>
        <v>Democratic</v>
      </c>
    </row>
    <row r="1207" spans="1:17" ht="17" thickTop="1" thickBot="1" x14ac:dyDescent="0.25">
      <c r="A1207" s="7" t="s">
        <v>337</v>
      </c>
      <c r="B1207" s="21">
        <v>24029</v>
      </c>
      <c r="C1207" s="22" t="s">
        <v>677</v>
      </c>
      <c r="D1207" s="12">
        <v>4686</v>
      </c>
      <c r="E1207" s="12">
        <v>4889</v>
      </c>
      <c r="F1207" s="6">
        <v>2024</v>
      </c>
      <c r="G1207" s="18">
        <f>preds!$D1207+preds!$E1207</f>
        <v>9575</v>
      </c>
      <c r="H1207" s="12">
        <f>ABS(preds!$D1207-preds!$E1207)</f>
        <v>203</v>
      </c>
      <c r="I1207" s="24">
        <f>Table2[[#This Row],[margin]]/Table2[[#This Row],[dem_gop_total]]</f>
        <v>2.1201044386422976E-2</v>
      </c>
      <c r="J1207" s="24">
        <f>Table2[[#This Row],[dem_votes]]/Table2[[#This Row],[dem_gop_total]]</f>
        <v>0.4893994778067885</v>
      </c>
      <c r="K1207" s="24">
        <f>Table2[[#This Row],[gop_votes]]/Table2[[#This Row],[dem_gop_total]]</f>
        <v>0.5106005221932115</v>
      </c>
      <c r="L1207" s="3">
        <v>-76.058525000000003</v>
      </c>
      <c r="M1207" s="3">
        <v>39.245059999999903</v>
      </c>
      <c r="N1207" s="3">
        <v>-76.666775916666609</v>
      </c>
      <c r="O1207" s="3">
        <v>39.022583958333286</v>
      </c>
      <c r="P1207" s="3">
        <f>VLOOKUP(Table2[[#This Row],[State]],State!A:G,7,FALSE)</f>
        <v>10</v>
      </c>
      <c r="Q1207" s="3" t="str">
        <f>VLOOKUP(Table2[[#This Row],[State]],State!A:F,6,FALSE)</f>
        <v>Democratic</v>
      </c>
    </row>
    <row r="1208" spans="1:17" ht="17" thickTop="1" thickBot="1" x14ac:dyDescent="0.25">
      <c r="A1208" s="8" t="s">
        <v>337</v>
      </c>
      <c r="B1208" s="19">
        <v>24031</v>
      </c>
      <c r="C1208" s="20" t="s">
        <v>440</v>
      </c>
      <c r="D1208" s="13">
        <v>435591</v>
      </c>
      <c r="E1208" s="13">
        <v>113035</v>
      </c>
      <c r="F1208" s="6">
        <v>2024</v>
      </c>
      <c r="G1208" s="18">
        <f>preds!$D1208+preds!$E1208</f>
        <v>548626</v>
      </c>
      <c r="H1208" s="12">
        <f>ABS(preds!$D1208-preds!$E1208)</f>
        <v>322556</v>
      </c>
      <c r="I1208" s="24">
        <f>Table2[[#This Row],[margin]]/Table2[[#This Row],[dem_gop_total]]</f>
        <v>0.58793422112696081</v>
      </c>
      <c r="J1208" s="24">
        <f>Table2[[#This Row],[dem_votes]]/Table2[[#This Row],[dem_gop_total]]</f>
        <v>0.79396711056348035</v>
      </c>
      <c r="K1208" s="24">
        <f>Table2[[#This Row],[gop_votes]]/Table2[[#This Row],[dem_gop_total]]</f>
        <v>0.2060328894365196</v>
      </c>
      <c r="L1208" s="3">
        <v>-77.122861999999998</v>
      </c>
      <c r="M1208" s="3">
        <v>39.086185</v>
      </c>
      <c r="N1208" s="3">
        <v>-76.666775916666609</v>
      </c>
      <c r="O1208" s="3">
        <v>39.022583958333286</v>
      </c>
      <c r="P1208" s="3">
        <f>VLOOKUP(Table2[[#This Row],[State]],State!A:G,7,FALSE)</f>
        <v>10</v>
      </c>
      <c r="Q1208" s="3" t="str">
        <f>VLOOKUP(Table2[[#This Row],[State]],State!A:F,6,FALSE)</f>
        <v>Democratic</v>
      </c>
    </row>
    <row r="1209" spans="1:17" ht="17" thickTop="1" thickBot="1" x14ac:dyDescent="0.25">
      <c r="A1209" s="7" t="s">
        <v>337</v>
      </c>
      <c r="B1209" s="21">
        <v>24033</v>
      </c>
      <c r="C1209" s="22" t="s">
        <v>1221</v>
      </c>
      <c r="D1209" s="12">
        <v>381918</v>
      </c>
      <c r="E1209" s="12">
        <v>48478</v>
      </c>
      <c r="F1209" s="6">
        <v>2024</v>
      </c>
      <c r="G1209" s="18">
        <f>preds!$D1209+preds!$E1209</f>
        <v>430396</v>
      </c>
      <c r="H1209" s="12">
        <f>ABS(preds!$D1209-preds!$E1209)</f>
        <v>333440</v>
      </c>
      <c r="I1209" s="24">
        <f>Table2[[#This Row],[margin]]/Table2[[#This Row],[dem_gop_total]]</f>
        <v>0.774728389669049</v>
      </c>
      <c r="J1209" s="24">
        <f>Table2[[#This Row],[dem_votes]]/Table2[[#This Row],[dem_gop_total]]</f>
        <v>0.88736419483452444</v>
      </c>
      <c r="K1209" s="24">
        <f>Table2[[#This Row],[gop_votes]]/Table2[[#This Row],[dem_gop_total]]</f>
        <v>0.11263580516547551</v>
      </c>
      <c r="L1209" s="3">
        <v>-76.889946999999907</v>
      </c>
      <c r="M1209" s="3">
        <v>38.908575999999996</v>
      </c>
      <c r="N1209" s="3">
        <v>-76.666775916666609</v>
      </c>
      <c r="O1209" s="3">
        <v>39.022583958333286</v>
      </c>
      <c r="P1209" s="3">
        <f>VLOOKUP(Table2[[#This Row],[State]],State!A:G,7,FALSE)</f>
        <v>10</v>
      </c>
      <c r="Q1209" s="3" t="str">
        <f>VLOOKUP(Table2[[#This Row],[State]],State!A:F,6,FALSE)</f>
        <v>Democratic</v>
      </c>
    </row>
    <row r="1210" spans="1:17" ht="17" thickTop="1" thickBot="1" x14ac:dyDescent="0.25">
      <c r="A1210" s="8" t="s">
        <v>337</v>
      </c>
      <c r="B1210" s="19">
        <v>24035</v>
      </c>
      <c r="C1210" s="20" t="s">
        <v>1222</v>
      </c>
      <c r="D1210" s="13">
        <v>9882</v>
      </c>
      <c r="E1210" s="13">
        <v>19495</v>
      </c>
      <c r="F1210" s="6">
        <v>2024</v>
      </c>
      <c r="G1210" s="18">
        <f>preds!$D1210+preds!$E1210</f>
        <v>29377</v>
      </c>
      <c r="H1210" s="12">
        <f>ABS(preds!$D1210-preds!$E1210)</f>
        <v>9613</v>
      </c>
      <c r="I1210" s="24">
        <f>Table2[[#This Row],[margin]]/Table2[[#This Row],[dem_gop_total]]</f>
        <v>0.3272287844231882</v>
      </c>
      <c r="J1210" s="24">
        <f>Table2[[#This Row],[dem_votes]]/Table2[[#This Row],[dem_gop_total]]</f>
        <v>0.33638560778840587</v>
      </c>
      <c r="K1210" s="24">
        <f>Table2[[#This Row],[gop_votes]]/Table2[[#This Row],[dem_gop_total]]</f>
        <v>0.66361439221159413</v>
      </c>
      <c r="L1210" s="3">
        <v>-76.148099000000002</v>
      </c>
      <c r="M1210" s="3">
        <v>39.022435999999999</v>
      </c>
      <c r="N1210" s="3">
        <v>-76.666775916666609</v>
      </c>
      <c r="O1210" s="3">
        <v>39.022583958333286</v>
      </c>
      <c r="P1210" s="3">
        <f>VLOOKUP(Table2[[#This Row],[State]],State!A:G,7,FALSE)</f>
        <v>10</v>
      </c>
      <c r="Q1210" s="3" t="str">
        <f>VLOOKUP(Table2[[#This Row],[State]],State!A:F,6,FALSE)</f>
        <v>Democratic</v>
      </c>
    </row>
    <row r="1211" spans="1:17" ht="17" thickTop="1" thickBot="1" x14ac:dyDescent="0.25">
      <c r="A1211" s="7" t="s">
        <v>337</v>
      </c>
      <c r="B1211" s="21">
        <v>24037</v>
      </c>
      <c r="C1211" s="22" t="s">
        <v>1223</v>
      </c>
      <c r="D1211" s="12">
        <v>26122</v>
      </c>
      <c r="E1211" s="12">
        <v>31484</v>
      </c>
      <c r="F1211" s="6">
        <v>2024</v>
      </c>
      <c r="G1211" s="18">
        <f>preds!$D1211+preds!$E1211</f>
        <v>57606</v>
      </c>
      <c r="H1211" s="12">
        <f>ABS(preds!$D1211-preds!$E1211)</f>
        <v>5362</v>
      </c>
      <c r="I1211" s="24">
        <f>Table2[[#This Row],[margin]]/Table2[[#This Row],[dem_gop_total]]</f>
        <v>9.3080581883831545E-2</v>
      </c>
      <c r="J1211" s="24">
        <f>Table2[[#This Row],[dem_votes]]/Table2[[#This Row],[dem_gop_total]]</f>
        <v>0.45345970905808425</v>
      </c>
      <c r="K1211" s="24">
        <f>Table2[[#This Row],[gop_votes]]/Table2[[#This Row],[dem_gop_total]]</f>
        <v>0.54654029094191581</v>
      </c>
      <c r="L1211" s="3">
        <v>-76.578863999999996</v>
      </c>
      <c r="M1211" s="3">
        <v>38.307326000000003</v>
      </c>
      <c r="N1211" s="3">
        <v>-76.666775916666609</v>
      </c>
      <c r="O1211" s="3">
        <v>39.022583958333286</v>
      </c>
      <c r="P1211" s="3">
        <f>VLOOKUP(Table2[[#This Row],[State]],State!A:G,7,FALSE)</f>
        <v>10</v>
      </c>
      <c r="Q1211" s="3" t="str">
        <f>VLOOKUP(Table2[[#This Row],[State]],State!A:F,6,FALSE)</f>
        <v>Democratic</v>
      </c>
    </row>
    <row r="1212" spans="1:17" ht="17" thickTop="1" thickBot="1" x14ac:dyDescent="0.25">
      <c r="A1212" s="8" t="s">
        <v>337</v>
      </c>
      <c r="B1212" s="19">
        <v>24039</v>
      </c>
      <c r="C1212" s="20" t="s">
        <v>1207</v>
      </c>
      <c r="D1212" s="13">
        <v>4250</v>
      </c>
      <c r="E1212" s="13">
        <v>5061</v>
      </c>
      <c r="F1212" s="6">
        <v>2024</v>
      </c>
      <c r="G1212" s="18">
        <f>preds!$D1212+preds!$E1212</f>
        <v>9311</v>
      </c>
      <c r="H1212" s="12">
        <f>ABS(preds!$D1212-preds!$E1212)</f>
        <v>811</v>
      </c>
      <c r="I1212" s="24">
        <f>Table2[[#This Row],[margin]]/Table2[[#This Row],[dem_gop_total]]</f>
        <v>8.7101278058210718E-2</v>
      </c>
      <c r="J1212" s="24">
        <f>Table2[[#This Row],[dem_votes]]/Table2[[#This Row],[dem_gop_total]]</f>
        <v>0.45644936097089461</v>
      </c>
      <c r="K1212" s="24">
        <f>Table2[[#This Row],[gop_votes]]/Table2[[#This Row],[dem_gop_total]]</f>
        <v>0.54355063902910539</v>
      </c>
      <c r="L1212" s="3">
        <v>-75.743444999999994</v>
      </c>
      <c r="M1212" s="3">
        <v>38.132883</v>
      </c>
      <c r="N1212" s="3">
        <v>-76.666775916666609</v>
      </c>
      <c r="O1212" s="3">
        <v>39.022583958333286</v>
      </c>
      <c r="P1212" s="3">
        <f>VLOOKUP(Table2[[#This Row],[State]],State!A:G,7,FALSE)</f>
        <v>10</v>
      </c>
      <c r="Q1212" s="3" t="str">
        <f>VLOOKUP(Table2[[#This Row],[State]],State!A:F,6,FALSE)</f>
        <v>Democratic</v>
      </c>
    </row>
    <row r="1213" spans="1:17" ht="17" thickTop="1" thickBot="1" x14ac:dyDescent="0.25">
      <c r="A1213" s="7" t="s">
        <v>337</v>
      </c>
      <c r="B1213" s="21">
        <v>24041</v>
      </c>
      <c r="C1213" s="22" t="s">
        <v>814</v>
      </c>
      <c r="D1213" s="12">
        <v>12118</v>
      </c>
      <c r="E1213" s="12">
        <v>11186</v>
      </c>
      <c r="F1213" s="6">
        <v>2024</v>
      </c>
      <c r="G1213" s="18">
        <f>preds!$D1213+preds!$E1213</f>
        <v>23304</v>
      </c>
      <c r="H1213" s="12">
        <f>ABS(preds!$D1213-preds!$E1213)</f>
        <v>932</v>
      </c>
      <c r="I1213" s="24">
        <f>Table2[[#This Row],[margin]]/Table2[[#This Row],[dem_gop_total]]</f>
        <v>3.9993134225883971E-2</v>
      </c>
      <c r="J1213" s="24">
        <f>Table2[[#This Row],[dem_votes]]/Table2[[#This Row],[dem_gop_total]]</f>
        <v>0.51999656711294195</v>
      </c>
      <c r="K1213" s="24">
        <f>Table2[[#This Row],[gop_votes]]/Table2[[#This Row],[dem_gop_total]]</f>
        <v>0.48000343288705799</v>
      </c>
      <c r="L1213" s="3">
        <v>-76.098125999999993</v>
      </c>
      <c r="M1213" s="3">
        <v>38.769665000000003</v>
      </c>
      <c r="N1213" s="3">
        <v>-76.666775916666609</v>
      </c>
      <c r="O1213" s="3">
        <v>39.022583958333286</v>
      </c>
      <c r="P1213" s="3">
        <f>VLOOKUP(Table2[[#This Row],[State]],State!A:G,7,FALSE)</f>
        <v>10</v>
      </c>
      <c r="Q1213" s="3" t="str">
        <f>VLOOKUP(Table2[[#This Row],[State]],State!A:F,6,FALSE)</f>
        <v>Democratic</v>
      </c>
    </row>
    <row r="1214" spans="1:17" ht="17" thickTop="1" thickBot="1" x14ac:dyDescent="0.25">
      <c r="A1214" s="8" t="s">
        <v>337</v>
      </c>
      <c r="B1214" s="19">
        <v>24043</v>
      </c>
      <c r="C1214" s="20" t="s">
        <v>454</v>
      </c>
      <c r="D1214" s="13">
        <v>22370</v>
      </c>
      <c r="E1214" s="13">
        <v>37372</v>
      </c>
      <c r="F1214" s="6">
        <v>2024</v>
      </c>
      <c r="G1214" s="18">
        <f>preds!$D1214+preds!$E1214</f>
        <v>59742</v>
      </c>
      <c r="H1214" s="12">
        <f>ABS(preds!$D1214-preds!$E1214)</f>
        <v>15002</v>
      </c>
      <c r="I1214" s="24">
        <f>Table2[[#This Row],[margin]]/Table2[[#This Row],[dem_gop_total]]</f>
        <v>0.25111311974825079</v>
      </c>
      <c r="J1214" s="24">
        <f>Table2[[#This Row],[dem_votes]]/Table2[[#This Row],[dem_gop_total]]</f>
        <v>0.3744434401258746</v>
      </c>
      <c r="K1214" s="24">
        <f>Table2[[#This Row],[gop_votes]]/Table2[[#This Row],[dem_gop_total]]</f>
        <v>0.6255565598741254</v>
      </c>
      <c r="L1214" s="3">
        <v>-77.731386000000001</v>
      </c>
      <c r="M1214" s="3">
        <v>39.617573999999998</v>
      </c>
      <c r="N1214" s="3">
        <v>-76.666775916666609</v>
      </c>
      <c r="O1214" s="3">
        <v>39.022583958333286</v>
      </c>
      <c r="P1214" s="3">
        <f>VLOOKUP(Table2[[#This Row],[State]],State!A:G,7,FALSE)</f>
        <v>10</v>
      </c>
      <c r="Q1214" s="3" t="str">
        <f>VLOOKUP(Table2[[#This Row],[State]],State!A:F,6,FALSE)</f>
        <v>Democratic</v>
      </c>
    </row>
    <row r="1215" spans="1:17" ht="17" thickTop="1" thickBot="1" x14ac:dyDescent="0.25">
      <c r="A1215" s="7" t="s">
        <v>337</v>
      </c>
      <c r="B1215" s="21">
        <v>24045</v>
      </c>
      <c r="C1215" s="22" t="s">
        <v>1224</v>
      </c>
      <c r="D1215" s="12">
        <v>20460</v>
      </c>
      <c r="E1215" s="12">
        <v>22822</v>
      </c>
      <c r="F1215" s="6">
        <v>2024</v>
      </c>
      <c r="G1215" s="18">
        <f>preds!$D1215+preds!$E1215</f>
        <v>43282</v>
      </c>
      <c r="H1215" s="12">
        <f>ABS(preds!$D1215-preds!$E1215)</f>
        <v>2362</v>
      </c>
      <c r="I1215" s="24">
        <f>Table2[[#This Row],[margin]]/Table2[[#This Row],[dem_gop_total]]</f>
        <v>5.457233954068666E-2</v>
      </c>
      <c r="J1215" s="24">
        <f>Table2[[#This Row],[dem_votes]]/Table2[[#This Row],[dem_gop_total]]</f>
        <v>0.47271383022965668</v>
      </c>
      <c r="K1215" s="24">
        <f>Table2[[#This Row],[gop_votes]]/Table2[[#This Row],[dem_gop_total]]</f>
        <v>0.52728616977034337</v>
      </c>
      <c r="L1215" s="3">
        <v>-75.595081999999906</v>
      </c>
      <c r="M1215" s="3">
        <v>38.371571000000003</v>
      </c>
      <c r="N1215" s="3">
        <v>-76.666775916666609</v>
      </c>
      <c r="O1215" s="3">
        <v>39.022583958333286</v>
      </c>
      <c r="P1215" s="3">
        <f>VLOOKUP(Table2[[#This Row],[State]],State!A:G,7,FALSE)</f>
        <v>10</v>
      </c>
      <c r="Q1215" s="3" t="str">
        <f>VLOOKUP(Table2[[#This Row],[State]],State!A:F,6,FALSE)</f>
        <v>Democratic</v>
      </c>
    </row>
    <row r="1216" spans="1:17" ht="17" thickTop="1" thickBot="1" x14ac:dyDescent="0.25">
      <c r="A1216" s="8" t="s">
        <v>337</v>
      </c>
      <c r="B1216" s="19">
        <v>24047</v>
      </c>
      <c r="C1216" s="20" t="s">
        <v>1225</v>
      </c>
      <c r="D1216" s="13">
        <v>13741</v>
      </c>
      <c r="E1216" s="13">
        <v>19450</v>
      </c>
      <c r="F1216" s="6">
        <v>2024</v>
      </c>
      <c r="G1216" s="18">
        <f>preds!$D1216+preds!$E1216</f>
        <v>33191</v>
      </c>
      <c r="H1216" s="12">
        <f>ABS(preds!$D1216-preds!$E1216)</f>
        <v>5709</v>
      </c>
      <c r="I1216" s="24">
        <f>Table2[[#This Row],[margin]]/Table2[[#This Row],[dem_gop_total]]</f>
        <v>0.17200445904010123</v>
      </c>
      <c r="J1216" s="24">
        <f>Table2[[#This Row],[dem_votes]]/Table2[[#This Row],[dem_gop_total]]</f>
        <v>0.4139977704799494</v>
      </c>
      <c r="K1216" s="24">
        <f>Table2[[#This Row],[gop_votes]]/Table2[[#This Row],[dem_gop_total]]</f>
        <v>0.58600222952005065</v>
      </c>
      <c r="L1216" s="3">
        <v>-75.238168999999999</v>
      </c>
      <c r="M1216" s="3">
        <v>38.301935999999998</v>
      </c>
      <c r="N1216" s="3">
        <v>-76.666775916666609</v>
      </c>
      <c r="O1216" s="3">
        <v>39.022583958333286</v>
      </c>
      <c r="P1216" s="3">
        <f>VLOOKUP(Table2[[#This Row],[State]],State!A:G,7,FALSE)</f>
        <v>10</v>
      </c>
      <c r="Q1216" s="3" t="str">
        <f>VLOOKUP(Table2[[#This Row],[State]],State!A:F,6,FALSE)</f>
        <v>Democratic</v>
      </c>
    </row>
    <row r="1217" spans="1:17" ht="17" thickTop="1" thickBot="1" x14ac:dyDescent="0.25">
      <c r="A1217" s="7" t="s">
        <v>337</v>
      </c>
      <c r="B1217" s="21">
        <v>24510</v>
      </c>
      <c r="C1217" s="22" t="s">
        <v>1226</v>
      </c>
      <c r="D1217" s="12">
        <v>194126</v>
      </c>
      <c r="E1217" s="12">
        <v>28840</v>
      </c>
      <c r="F1217" s="6">
        <v>2024</v>
      </c>
      <c r="G1217" s="18">
        <f>preds!$D1217+preds!$E1217</f>
        <v>222966</v>
      </c>
      <c r="H1217" s="12">
        <f>ABS(preds!$D1217-preds!$E1217)</f>
        <v>165286</v>
      </c>
      <c r="I1217" s="24">
        <f>Table2[[#This Row],[margin]]/Table2[[#This Row],[dem_gop_total]]</f>
        <v>0.74130584932231824</v>
      </c>
      <c r="J1217" s="24">
        <f>Table2[[#This Row],[dem_votes]]/Table2[[#This Row],[dem_gop_total]]</f>
        <v>0.87065292466115907</v>
      </c>
      <c r="K1217" s="24">
        <f>Table2[[#This Row],[gop_votes]]/Table2[[#This Row],[dem_gop_total]]</f>
        <v>0.12934707533884091</v>
      </c>
      <c r="L1217" s="3">
        <v>-76.619613999999999</v>
      </c>
      <c r="M1217" s="3">
        <v>39.314892</v>
      </c>
      <c r="N1217" s="3">
        <v>-76.666775916666609</v>
      </c>
      <c r="O1217" s="3">
        <v>39.022583958333286</v>
      </c>
      <c r="P1217" s="3">
        <f>VLOOKUP(Table2[[#This Row],[State]],State!A:G,7,FALSE)</f>
        <v>10</v>
      </c>
      <c r="Q1217" s="3" t="str">
        <f>VLOOKUP(Table2[[#This Row],[State]],State!A:F,6,FALSE)</f>
        <v>Democratic</v>
      </c>
    </row>
    <row r="1218" spans="1:17" ht="17" thickTop="1" thickBot="1" x14ac:dyDescent="0.25">
      <c r="A1218" s="8" t="s">
        <v>338</v>
      </c>
      <c r="B1218" s="19">
        <v>25001</v>
      </c>
      <c r="C1218" s="20" t="s">
        <v>1227</v>
      </c>
      <c r="D1218" s="13">
        <v>90872</v>
      </c>
      <c r="E1218" s="13">
        <v>54249</v>
      </c>
      <c r="F1218" s="6">
        <v>2024</v>
      </c>
      <c r="G1218" s="18">
        <f>preds!$D1218+preds!$E1218</f>
        <v>145121</v>
      </c>
      <c r="H1218" s="12">
        <f>ABS(preds!$D1218-preds!$E1218)</f>
        <v>36623</v>
      </c>
      <c r="I1218" s="24">
        <f>Table2[[#This Row],[margin]]/Table2[[#This Row],[dem_gop_total]]</f>
        <v>0.25236182220354048</v>
      </c>
      <c r="J1218" s="24">
        <f>Table2[[#This Row],[dem_votes]]/Table2[[#This Row],[dem_gop_total]]</f>
        <v>0.62618091110177021</v>
      </c>
      <c r="K1218" s="24">
        <f>Table2[[#This Row],[gop_votes]]/Table2[[#This Row],[dem_gop_total]]</f>
        <v>0.37381908889822973</v>
      </c>
      <c r="L1218" s="3">
        <v>-70.333967999999999</v>
      </c>
      <c r="M1218" s="3">
        <v>41.690215999999999</v>
      </c>
      <c r="N1218" s="3">
        <v>-71.442021571428569</v>
      </c>
      <c r="O1218" s="3">
        <v>42.113476428571367</v>
      </c>
      <c r="P1218" s="3">
        <f>VLOOKUP(Table2[[#This Row],[State]],State!A:G,7,FALSE)</f>
        <v>11</v>
      </c>
      <c r="Q1218" s="3" t="str">
        <f>VLOOKUP(Table2[[#This Row],[State]],State!A:F,6,FALSE)</f>
        <v>Democratic</v>
      </c>
    </row>
    <row r="1219" spans="1:17" ht="17" thickTop="1" thickBot="1" x14ac:dyDescent="0.25">
      <c r="A1219" s="7" t="s">
        <v>338</v>
      </c>
      <c r="B1219" s="21">
        <v>25003</v>
      </c>
      <c r="C1219" s="22" t="s">
        <v>1228</v>
      </c>
      <c r="D1219" s="12">
        <v>46849</v>
      </c>
      <c r="E1219" s="12">
        <v>19168</v>
      </c>
      <c r="F1219" s="6">
        <v>2024</v>
      </c>
      <c r="G1219" s="18">
        <f>preds!$D1219+preds!$E1219</f>
        <v>66017</v>
      </c>
      <c r="H1219" s="12">
        <f>ABS(preds!$D1219-preds!$E1219)</f>
        <v>27681</v>
      </c>
      <c r="I1219" s="24">
        <f>Table2[[#This Row],[margin]]/Table2[[#This Row],[dem_gop_total]]</f>
        <v>0.41930108911341019</v>
      </c>
      <c r="J1219" s="24">
        <f>Table2[[#This Row],[dem_votes]]/Table2[[#This Row],[dem_gop_total]]</f>
        <v>0.70965054455670507</v>
      </c>
      <c r="K1219" s="24">
        <f>Table2[[#This Row],[gop_votes]]/Table2[[#This Row],[dem_gop_total]]</f>
        <v>0.29034945544329493</v>
      </c>
      <c r="L1219" s="3">
        <v>-73.216577000000001</v>
      </c>
      <c r="M1219" s="3">
        <v>42.460780999999997</v>
      </c>
      <c r="N1219" s="3">
        <v>-71.442021571428569</v>
      </c>
      <c r="O1219" s="3">
        <v>42.113476428571367</v>
      </c>
      <c r="P1219" s="3">
        <f>VLOOKUP(Table2[[#This Row],[State]],State!A:G,7,FALSE)</f>
        <v>11</v>
      </c>
      <c r="Q1219" s="3" t="str">
        <f>VLOOKUP(Table2[[#This Row],[State]],State!A:F,6,FALSE)</f>
        <v>Democratic</v>
      </c>
    </row>
    <row r="1220" spans="1:17" ht="17" thickTop="1" thickBot="1" x14ac:dyDescent="0.25">
      <c r="A1220" s="8" t="s">
        <v>338</v>
      </c>
      <c r="B1220" s="19">
        <v>25005</v>
      </c>
      <c r="C1220" s="20" t="s">
        <v>1229</v>
      </c>
      <c r="D1220" s="13">
        <v>141771</v>
      </c>
      <c r="E1220" s="13">
        <v>111095</v>
      </c>
      <c r="F1220" s="6">
        <v>2024</v>
      </c>
      <c r="G1220" s="18">
        <f>preds!$D1220+preds!$E1220</f>
        <v>252866</v>
      </c>
      <c r="H1220" s="12">
        <f>ABS(preds!$D1220-preds!$E1220)</f>
        <v>30676</v>
      </c>
      <c r="I1220" s="24">
        <f>Table2[[#This Row],[margin]]/Table2[[#This Row],[dem_gop_total]]</f>
        <v>0.12131326473309974</v>
      </c>
      <c r="J1220" s="24">
        <f>Table2[[#This Row],[dem_votes]]/Table2[[#This Row],[dem_gop_total]]</f>
        <v>0.56065663236654983</v>
      </c>
      <c r="K1220" s="24">
        <f>Table2[[#This Row],[gop_votes]]/Table2[[#This Row],[dem_gop_total]]</f>
        <v>0.43934336763345011</v>
      </c>
      <c r="L1220" s="3">
        <v>-71.108300999999997</v>
      </c>
      <c r="M1220" s="3">
        <v>41.793219000000001</v>
      </c>
      <c r="N1220" s="3">
        <v>-71.442021571428569</v>
      </c>
      <c r="O1220" s="3">
        <v>42.113476428571367</v>
      </c>
      <c r="P1220" s="3">
        <f>VLOOKUP(Table2[[#This Row],[State]],State!A:G,7,FALSE)</f>
        <v>11</v>
      </c>
      <c r="Q1220" s="3" t="str">
        <f>VLOOKUP(Table2[[#This Row],[State]],State!A:F,6,FALSE)</f>
        <v>Democratic</v>
      </c>
    </row>
    <row r="1221" spans="1:17" ht="17" thickTop="1" thickBot="1" x14ac:dyDescent="0.25">
      <c r="A1221" s="7" t="s">
        <v>338</v>
      </c>
      <c r="B1221" s="21">
        <v>25007</v>
      </c>
      <c r="C1221" s="22" t="s">
        <v>1230</v>
      </c>
      <c r="D1221" s="12">
        <v>10084</v>
      </c>
      <c r="E1221" s="12">
        <v>2413</v>
      </c>
      <c r="F1221" s="6">
        <v>2024</v>
      </c>
      <c r="G1221" s="18">
        <f>preds!$D1221+preds!$E1221</f>
        <v>12497</v>
      </c>
      <c r="H1221" s="12">
        <f>ABS(preds!$D1221-preds!$E1221)</f>
        <v>7671</v>
      </c>
      <c r="I1221" s="24">
        <f>Table2[[#This Row],[margin]]/Table2[[#This Row],[dem_gop_total]]</f>
        <v>0.61382731855645356</v>
      </c>
      <c r="J1221" s="24">
        <f>Table2[[#This Row],[dem_votes]]/Table2[[#This Row],[dem_gop_total]]</f>
        <v>0.80691365927822678</v>
      </c>
      <c r="K1221" s="24">
        <f>Table2[[#This Row],[gop_votes]]/Table2[[#This Row],[dem_gop_total]]</f>
        <v>0.19308634072177322</v>
      </c>
      <c r="L1221" s="3">
        <v>-70.602744999999999</v>
      </c>
      <c r="M1221" s="3">
        <v>41.421286000000002</v>
      </c>
      <c r="N1221" s="3">
        <v>-71.442021571428569</v>
      </c>
      <c r="O1221" s="3">
        <v>42.113476428571367</v>
      </c>
      <c r="P1221" s="3">
        <f>VLOOKUP(Table2[[#This Row],[State]],State!A:G,7,FALSE)</f>
        <v>11</v>
      </c>
      <c r="Q1221" s="3" t="str">
        <f>VLOOKUP(Table2[[#This Row],[State]],State!A:F,6,FALSE)</f>
        <v>Democratic</v>
      </c>
    </row>
    <row r="1222" spans="1:17" ht="17" thickTop="1" thickBot="1" x14ac:dyDescent="0.25">
      <c r="A1222" s="8" t="s">
        <v>338</v>
      </c>
      <c r="B1222" s="19">
        <v>25009</v>
      </c>
      <c r="C1222" s="20" t="s">
        <v>1231</v>
      </c>
      <c r="D1222" s="13">
        <v>262890</v>
      </c>
      <c r="E1222" s="13">
        <v>150777</v>
      </c>
      <c r="F1222" s="6">
        <v>2024</v>
      </c>
      <c r="G1222" s="18">
        <f>preds!$D1222+preds!$E1222</f>
        <v>413667</v>
      </c>
      <c r="H1222" s="12">
        <f>ABS(preds!$D1222-preds!$E1222)</f>
        <v>112113</v>
      </c>
      <c r="I1222" s="24">
        <f>Table2[[#This Row],[margin]]/Table2[[#This Row],[dem_gop_total]]</f>
        <v>0.2710223440593521</v>
      </c>
      <c r="J1222" s="24">
        <f>Table2[[#This Row],[dem_votes]]/Table2[[#This Row],[dem_gop_total]]</f>
        <v>0.635511172029676</v>
      </c>
      <c r="K1222" s="24">
        <f>Table2[[#This Row],[gop_votes]]/Table2[[#This Row],[dem_gop_total]]</f>
        <v>0.36448882797032395</v>
      </c>
      <c r="L1222" s="3">
        <v>-70.987815999999995</v>
      </c>
      <c r="M1222" s="3">
        <v>42.624789999999997</v>
      </c>
      <c r="N1222" s="3">
        <v>-71.442021571428569</v>
      </c>
      <c r="O1222" s="3">
        <v>42.113476428571367</v>
      </c>
      <c r="P1222" s="3">
        <f>VLOOKUP(Table2[[#This Row],[State]],State!A:G,7,FALSE)</f>
        <v>11</v>
      </c>
      <c r="Q1222" s="3" t="str">
        <f>VLOOKUP(Table2[[#This Row],[State]],State!A:F,6,FALSE)</f>
        <v>Democratic</v>
      </c>
    </row>
    <row r="1223" spans="1:17" ht="17" thickTop="1" thickBot="1" x14ac:dyDescent="0.25">
      <c r="A1223" s="7" t="s">
        <v>338</v>
      </c>
      <c r="B1223" s="21">
        <v>25011</v>
      </c>
      <c r="C1223" s="22" t="s">
        <v>419</v>
      </c>
      <c r="D1223" s="12">
        <v>27622</v>
      </c>
      <c r="E1223" s="12">
        <v>11123</v>
      </c>
      <c r="F1223" s="6">
        <v>2024</v>
      </c>
      <c r="G1223" s="18">
        <f>preds!$D1223+preds!$E1223</f>
        <v>38745</v>
      </c>
      <c r="H1223" s="12">
        <f>ABS(preds!$D1223-preds!$E1223)</f>
        <v>16499</v>
      </c>
      <c r="I1223" s="24">
        <f>Table2[[#This Row],[margin]]/Table2[[#This Row],[dem_gop_total]]</f>
        <v>0.42583559168925023</v>
      </c>
      <c r="J1223" s="24">
        <f>Table2[[#This Row],[dem_votes]]/Table2[[#This Row],[dem_gop_total]]</f>
        <v>0.71291779584462511</v>
      </c>
      <c r="K1223" s="24">
        <f>Table2[[#This Row],[gop_votes]]/Table2[[#This Row],[dem_gop_total]]</f>
        <v>0.28708220415537489</v>
      </c>
      <c r="L1223" s="3">
        <v>-72.558702999999994</v>
      </c>
      <c r="M1223" s="3">
        <v>42.578288999999998</v>
      </c>
      <c r="N1223" s="3">
        <v>-71.442021571428569</v>
      </c>
      <c r="O1223" s="3">
        <v>42.113476428571367</v>
      </c>
      <c r="P1223" s="3">
        <f>VLOOKUP(Table2[[#This Row],[State]],State!A:G,7,FALSE)</f>
        <v>11</v>
      </c>
      <c r="Q1223" s="3" t="str">
        <f>VLOOKUP(Table2[[#This Row],[State]],State!A:F,6,FALSE)</f>
        <v>Democratic</v>
      </c>
    </row>
    <row r="1224" spans="1:17" ht="17" thickTop="1" thickBot="1" x14ac:dyDescent="0.25">
      <c r="A1224" s="8" t="s">
        <v>338</v>
      </c>
      <c r="B1224" s="19">
        <v>25013</v>
      </c>
      <c r="C1224" s="20" t="s">
        <v>1232</v>
      </c>
      <c r="D1224" s="13">
        <v>116960</v>
      </c>
      <c r="E1224" s="13">
        <v>80793</v>
      </c>
      <c r="F1224" s="6">
        <v>2024</v>
      </c>
      <c r="G1224" s="18">
        <f>preds!$D1224+preds!$E1224</f>
        <v>197753</v>
      </c>
      <c r="H1224" s="12">
        <f>ABS(preds!$D1224-preds!$E1224)</f>
        <v>36167</v>
      </c>
      <c r="I1224" s="24">
        <f>Table2[[#This Row],[margin]]/Table2[[#This Row],[dem_gop_total]]</f>
        <v>0.18288976652693006</v>
      </c>
      <c r="J1224" s="24">
        <f>Table2[[#This Row],[dem_votes]]/Table2[[#This Row],[dem_gop_total]]</f>
        <v>0.591444883263465</v>
      </c>
      <c r="K1224" s="24">
        <f>Table2[[#This Row],[gop_votes]]/Table2[[#This Row],[dem_gop_total]]</f>
        <v>0.408555116736535</v>
      </c>
      <c r="L1224" s="3">
        <v>-72.575325000000007</v>
      </c>
      <c r="M1224" s="3">
        <v>42.125926999999997</v>
      </c>
      <c r="N1224" s="3">
        <v>-71.442021571428569</v>
      </c>
      <c r="O1224" s="3">
        <v>42.113476428571367</v>
      </c>
      <c r="P1224" s="3">
        <f>VLOOKUP(Table2[[#This Row],[State]],State!A:G,7,FALSE)</f>
        <v>11</v>
      </c>
      <c r="Q1224" s="3" t="str">
        <f>VLOOKUP(Table2[[#This Row],[State]],State!A:F,6,FALSE)</f>
        <v>Democratic</v>
      </c>
    </row>
    <row r="1225" spans="1:17" ht="17" thickTop="1" thickBot="1" x14ac:dyDescent="0.25">
      <c r="A1225" s="7" t="s">
        <v>338</v>
      </c>
      <c r="B1225" s="21">
        <v>25015</v>
      </c>
      <c r="C1225" s="22" t="s">
        <v>1233</v>
      </c>
      <c r="D1225" s="12">
        <v>60270</v>
      </c>
      <c r="E1225" s="12">
        <v>21023</v>
      </c>
      <c r="F1225" s="6">
        <v>2024</v>
      </c>
      <c r="G1225" s="18">
        <f>preds!$D1225+preds!$E1225</f>
        <v>81293</v>
      </c>
      <c r="H1225" s="12">
        <f>ABS(preds!$D1225-preds!$E1225)</f>
        <v>39247</v>
      </c>
      <c r="I1225" s="24">
        <f>Table2[[#This Row],[margin]]/Table2[[#This Row],[dem_gop_total]]</f>
        <v>0.48278449559002617</v>
      </c>
      <c r="J1225" s="24">
        <f>Table2[[#This Row],[dem_votes]]/Table2[[#This Row],[dem_gop_total]]</f>
        <v>0.74139224779501312</v>
      </c>
      <c r="K1225" s="24">
        <f>Table2[[#This Row],[gop_votes]]/Table2[[#This Row],[dem_gop_total]]</f>
        <v>0.25860775220498688</v>
      </c>
      <c r="L1225" s="3">
        <v>-72.573321999999905</v>
      </c>
      <c r="M1225" s="3">
        <v>42.312536999999999</v>
      </c>
      <c r="N1225" s="3">
        <v>-71.442021571428569</v>
      </c>
      <c r="O1225" s="3">
        <v>42.113476428571367</v>
      </c>
      <c r="P1225" s="3">
        <f>VLOOKUP(Table2[[#This Row],[State]],State!A:G,7,FALSE)</f>
        <v>11</v>
      </c>
      <c r="Q1225" s="3" t="str">
        <f>VLOOKUP(Table2[[#This Row],[State]],State!A:F,6,FALSE)</f>
        <v>Democratic</v>
      </c>
    </row>
    <row r="1226" spans="1:17" ht="17" thickTop="1" thickBot="1" x14ac:dyDescent="0.25">
      <c r="A1226" s="8" t="s">
        <v>338</v>
      </c>
      <c r="B1226" s="19">
        <v>25017</v>
      </c>
      <c r="C1226" s="20" t="s">
        <v>672</v>
      </c>
      <c r="D1226" s="13">
        <v>582912</v>
      </c>
      <c r="E1226" s="13">
        <v>260485</v>
      </c>
      <c r="F1226" s="6">
        <v>2024</v>
      </c>
      <c r="G1226" s="18">
        <f>preds!$D1226+preds!$E1226</f>
        <v>843397</v>
      </c>
      <c r="H1226" s="12">
        <f>ABS(preds!$D1226-preds!$E1226)</f>
        <v>322427</v>
      </c>
      <c r="I1226" s="24">
        <f>Table2[[#This Row],[margin]]/Table2[[#This Row],[dem_gop_total]]</f>
        <v>0.38229564487424073</v>
      </c>
      <c r="J1226" s="24">
        <f>Table2[[#This Row],[dem_votes]]/Table2[[#This Row],[dem_gop_total]]</f>
        <v>0.69114782243712036</v>
      </c>
      <c r="K1226" s="24">
        <f>Table2[[#This Row],[gop_votes]]/Table2[[#This Row],[dem_gop_total]]</f>
        <v>0.30885217756287964</v>
      </c>
      <c r="L1226" s="3">
        <v>-71.255223000000001</v>
      </c>
      <c r="M1226" s="3">
        <v>42.448546</v>
      </c>
      <c r="N1226" s="3">
        <v>-71.442021571428569</v>
      </c>
      <c r="O1226" s="3">
        <v>42.113476428571367</v>
      </c>
      <c r="P1226" s="3">
        <f>VLOOKUP(Table2[[#This Row],[State]],State!A:G,7,FALSE)</f>
        <v>11</v>
      </c>
      <c r="Q1226" s="3" t="str">
        <f>VLOOKUP(Table2[[#This Row],[State]],State!A:F,6,FALSE)</f>
        <v>Democratic</v>
      </c>
    </row>
    <row r="1227" spans="1:17" ht="17" thickTop="1" thickBot="1" x14ac:dyDescent="0.25">
      <c r="A1227" s="7" t="s">
        <v>338</v>
      </c>
      <c r="B1227" s="21">
        <v>25019</v>
      </c>
      <c r="C1227" s="22" t="s">
        <v>1234</v>
      </c>
      <c r="D1227" s="12">
        <v>5472</v>
      </c>
      <c r="E1227" s="12">
        <v>1756</v>
      </c>
      <c r="F1227" s="6">
        <v>2024</v>
      </c>
      <c r="G1227" s="18">
        <f>preds!$D1227+preds!$E1227</f>
        <v>7228</v>
      </c>
      <c r="H1227" s="12">
        <f>ABS(preds!$D1227-preds!$E1227)</f>
        <v>3716</v>
      </c>
      <c r="I1227" s="24">
        <f>Table2[[#This Row],[margin]]/Table2[[#This Row],[dem_gop_total]]</f>
        <v>0.51411178749308251</v>
      </c>
      <c r="J1227" s="24">
        <f>Table2[[#This Row],[dem_votes]]/Table2[[#This Row],[dem_gop_total]]</f>
        <v>0.75705589374654125</v>
      </c>
      <c r="K1227" s="24">
        <f>Table2[[#This Row],[gop_votes]]/Table2[[#This Row],[dem_gop_total]]</f>
        <v>0.24294410625345877</v>
      </c>
      <c r="L1227" s="3">
        <v>-70.091119999999904</v>
      </c>
      <c r="M1227" s="3">
        <v>41.267912000000003</v>
      </c>
      <c r="N1227" s="3">
        <v>-71.442021571428569</v>
      </c>
      <c r="O1227" s="3">
        <v>42.113476428571367</v>
      </c>
      <c r="P1227" s="3">
        <f>VLOOKUP(Table2[[#This Row],[State]],State!A:G,7,FALSE)</f>
        <v>11</v>
      </c>
      <c r="Q1227" s="3" t="str">
        <f>VLOOKUP(Table2[[#This Row],[State]],State!A:F,6,FALSE)</f>
        <v>Democratic</v>
      </c>
    </row>
    <row r="1228" spans="1:17" ht="17" thickTop="1" thickBot="1" x14ac:dyDescent="0.25">
      <c r="A1228" s="8" t="s">
        <v>338</v>
      </c>
      <c r="B1228" s="19">
        <v>25021</v>
      </c>
      <c r="C1228" s="20" t="s">
        <v>1235</v>
      </c>
      <c r="D1228" s="13">
        <v>255299</v>
      </c>
      <c r="E1228" s="13">
        <v>140353</v>
      </c>
      <c r="F1228" s="6">
        <v>2024</v>
      </c>
      <c r="G1228" s="18">
        <f>preds!$D1228+preds!$E1228</f>
        <v>395652</v>
      </c>
      <c r="H1228" s="12">
        <f>ABS(preds!$D1228-preds!$E1228)</f>
        <v>114946</v>
      </c>
      <c r="I1228" s="24">
        <f>Table2[[#This Row],[margin]]/Table2[[#This Row],[dem_gop_total]]</f>
        <v>0.29052298484526806</v>
      </c>
      <c r="J1228" s="24">
        <f>Table2[[#This Row],[dem_votes]]/Table2[[#This Row],[dem_gop_total]]</f>
        <v>0.64526149242263409</v>
      </c>
      <c r="K1228" s="24">
        <f>Table2[[#This Row],[gop_votes]]/Table2[[#This Row],[dem_gop_total]]</f>
        <v>0.35473850757736597</v>
      </c>
      <c r="L1228" s="3">
        <v>-71.147559999999999</v>
      </c>
      <c r="M1228" s="3">
        <v>42.202694999999999</v>
      </c>
      <c r="N1228" s="3">
        <v>-71.442021571428569</v>
      </c>
      <c r="O1228" s="3">
        <v>42.113476428571367</v>
      </c>
      <c r="P1228" s="3">
        <f>VLOOKUP(Table2[[#This Row],[State]],State!A:G,7,FALSE)</f>
        <v>11</v>
      </c>
      <c r="Q1228" s="3" t="str">
        <f>VLOOKUP(Table2[[#This Row],[State]],State!A:F,6,FALSE)</f>
        <v>Democratic</v>
      </c>
    </row>
    <row r="1229" spans="1:17" ht="17" thickTop="1" thickBot="1" x14ac:dyDescent="0.25">
      <c r="A1229" s="7" t="s">
        <v>338</v>
      </c>
      <c r="B1229" s="21">
        <v>25023</v>
      </c>
      <c r="C1229" s="22" t="s">
        <v>1001</v>
      </c>
      <c r="D1229" s="12">
        <v>163419</v>
      </c>
      <c r="E1229" s="12">
        <v>118834</v>
      </c>
      <c r="F1229" s="6">
        <v>2024</v>
      </c>
      <c r="G1229" s="18">
        <f>preds!$D1229+preds!$E1229</f>
        <v>282253</v>
      </c>
      <c r="H1229" s="12">
        <f>ABS(preds!$D1229-preds!$E1229)</f>
        <v>44585</v>
      </c>
      <c r="I1229" s="24">
        <f>Table2[[#This Row],[margin]]/Table2[[#This Row],[dem_gop_total]]</f>
        <v>0.15796111998809578</v>
      </c>
      <c r="J1229" s="24">
        <f>Table2[[#This Row],[dem_votes]]/Table2[[#This Row],[dem_gop_total]]</f>
        <v>0.57898055999404785</v>
      </c>
      <c r="K1229" s="24">
        <f>Table2[[#This Row],[gop_votes]]/Table2[[#This Row],[dem_gop_total]]</f>
        <v>0.42101944000595209</v>
      </c>
      <c r="L1229" s="3">
        <v>-70.853689000000003</v>
      </c>
      <c r="M1229" s="3">
        <v>42.023961999999997</v>
      </c>
      <c r="N1229" s="3">
        <v>-71.442021571428569</v>
      </c>
      <c r="O1229" s="3">
        <v>42.113476428571367</v>
      </c>
      <c r="P1229" s="3">
        <f>VLOOKUP(Table2[[#This Row],[State]],State!A:G,7,FALSE)</f>
        <v>11</v>
      </c>
      <c r="Q1229" s="3" t="str">
        <f>VLOOKUP(Table2[[#This Row],[State]],State!A:F,6,FALSE)</f>
        <v>Democratic</v>
      </c>
    </row>
    <row r="1230" spans="1:17" ht="17" thickTop="1" thickBot="1" x14ac:dyDescent="0.25">
      <c r="A1230" s="8" t="s">
        <v>338</v>
      </c>
      <c r="B1230" s="19">
        <v>25025</v>
      </c>
      <c r="C1230" s="20" t="s">
        <v>1236</v>
      </c>
      <c r="D1230" s="13">
        <v>267034</v>
      </c>
      <c r="E1230" s="13">
        <v>67431</v>
      </c>
      <c r="F1230" s="6">
        <v>2024</v>
      </c>
      <c r="G1230" s="18">
        <f>preds!$D1230+preds!$E1230</f>
        <v>334465</v>
      </c>
      <c r="H1230" s="12">
        <f>ABS(preds!$D1230-preds!$E1230)</f>
        <v>199603</v>
      </c>
      <c r="I1230" s="24">
        <f>Table2[[#This Row],[margin]]/Table2[[#This Row],[dem_gop_total]]</f>
        <v>0.59678292197987837</v>
      </c>
      <c r="J1230" s="24">
        <f>Table2[[#This Row],[dem_votes]]/Table2[[#This Row],[dem_gop_total]]</f>
        <v>0.79839146098993918</v>
      </c>
      <c r="K1230" s="24">
        <f>Table2[[#This Row],[gop_votes]]/Table2[[#This Row],[dem_gop_total]]</f>
        <v>0.20160853901006084</v>
      </c>
      <c r="L1230" s="3">
        <v>-71.078631999999999</v>
      </c>
      <c r="M1230" s="3">
        <v>42.334806</v>
      </c>
      <c r="N1230" s="3">
        <v>-71.442021571428569</v>
      </c>
      <c r="O1230" s="3">
        <v>42.113476428571367</v>
      </c>
      <c r="P1230" s="3">
        <f>VLOOKUP(Table2[[#This Row],[State]],State!A:G,7,FALSE)</f>
        <v>11</v>
      </c>
      <c r="Q1230" s="3" t="str">
        <f>VLOOKUP(Table2[[#This Row],[State]],State!A:F,6,FALSE)</f>
        <v>Democratic</v>
      </c>
    </row>
    <row r="1231" spans="1:17" ht="17" thickTop="1" thickBot="1" x14ac:dyDescent="0.25">
      <c r="A1231" s="7" t="s">
        <v>338</v>
      </c>
      <c r="B1231" s="21">
        <v>25027</v>
      </c>
      <c r="C1231" s="22" t="s">
        <v>1225</v>
      </c>
      <c r="D1231" s="12">
        <v>221488</v>
      </c>
      <c r="E1231" s="12">
        <v>168434</v>
      </c>
      <c r="F1231" s="6">
        <v>2024</v>
      </c>
      <c r="G1231" s="18">
        <f>preds!$D1231+preds!$E1231</f>
        <v>389922</v>
      </c>
      <c r="H1231" s="12">
        <f>ABS(preds!$D1231-preds!$E1231)</f>
        <v>53054</v>
      </c>
      <c r="I1231" s="24">
        <f>Table2[[#This Row],[margin]]/Table2[[#This Row],[dem_gop_total]]</f>
        <v>0.13606311005790903</v>
      </c>
      <c r="J1231" s="24">
        <f>Table2[[#This Row],[dem_votes]]/Table2[[#This Row],[dem_gop_total]]</f>
        <v>0.56803155502895453</v>
      </c>
      <c r="K1231" s="24">
        <f>Table2[[#This Row],[gop_votes]]/Table2[[#This Row],[dem_gop_total]]</f>
        <v>0.43196844497104547</v>
      </c>
      <c r="L1231" s="3">
        <v>-71.805320999999907</v>
      </c>
      <c r="M1231" s="3">
        <v>42.303703999999897</v>
      </c>
      <c r="N1231" s="3">
        <v>-71.442021571428569</v>
      </c>
      <c r="O1231" s="3">
        <v>42.113476428571367</v>
      </c>
      <c r="P1231" s="3">
        <f>VLOOKUP(Table2[[#This Row],[State]],State!A:G,7,FALSE)</f>
        <v>11</v>
      </c>
      <c r="Q1231" s="3" t="str">
        <f>VLOOKUP(Table2[[#This Row],[State]],State!A:F,6,FALSE)</f>
        <v>Democratic</v>
      </c>
    </row>
    <row r="1232" spans="1:17" ht="17" thickTop="1" thickBot="1" x14ac:dyDescent="0.25">
      <c r="A1232" s="8" t="s">
        <v>339</v>
      </c>
      <c r="B1232" s="19">
        <v>26001</v>
      </c>
      <c r="C1232" s="20" t="s">
        <v>1237</v>
      </c>
      <c r="D1232" s="13">
        <v>2626</v>
      </c>
      <c r="E1232" s="13">
        <v>4895</v>
      </c>
      <c r="F1232" s="6">
        <v>2024</v>
      </c>
      <c r="G1232" s="18">
        <f>preds!$D1232+preds!$E1232</f>
        <v>7521</v>
      </c>
      <c r="H1232" s="12">
        <f>ABS(preds!$D1232-preds!$E1232)</f>
        <v>2269</v>
      </c>
      <c r="I1232" s="24">
        <f>Table2[[#This Row],[margin]]/Table2[[#This Row],[dem_gop_total]]</f>
        <v>0.30168860523866509</v>
      </c>
      <c r="J1232" s="24">
        <f>Table2[[#This Row],[dem_votes]]/Table2[[#This Row],[dem_gop_total]]</f>
        <v>0.34915569738066748</v>
      </c>
      <c r="K1232" s="24">
        <f>Table2[[#This Row],[gop_votes]]/Table2[[#This Row],[dem_gop_total]]</f>
        <v>0.65084430261933257</v>
      </c>
      <c r="L1232" s="3">
        <v>-83.467593999999906</v>
      </c>
      <c r="M1232" s="3">
        <v>44.665115</v>
      </c>
      <c r="N1232" s="3">
        <v>-85.181508542168487</v>
      </c>
      <c r="O1232" s="3">
        <v>44.023805746987868</v>
      </c>
      <c r="P1232" s="3">
        <f>VLOOKUP(Table2[[#This Row],[State]],State!A:G,7,FALSE)</f>
        <v>16</v>
      </c>
      <c r="Q1232" s="3" t="str">
        <f>VLOOKUP(Table2[[#This Row],[State]],State!A:F,6,FALSE)</f>
        <v>Democratic</v>
      </c>
    </row>
    <row r="1233" spans="1:17" ht="17" thickTop="1" thickBot="1" x14ac:dyDescent="0.25">
      <c r="A1233" s="7" t="s">
        <v>339</v>
      </c>
      <c r="B1233" s="21">
        <v>26003</v>
      </c>
      <c r="C1233" s="22" t="s">
        <v>1238</v>
      </c>
      <c r="D1233" s="12">
        <v>2245</v>
      </c>
      <c r="E1233" s="12">
        <v>2836</v>
      </c>
      <c r="F1233" s="6">
        <v>2024</v>
      </c>
      <c r="G1233" s="18">
        <f>preds!$D1233+preds!$E1233</f>
        <v>5081</v>
      </c>
      <c r="H1233" s="12">
        <f>ABS(preds!$D1233-preds!$E1233)</f>
        <v>591</v>
      </c>
      <c r="I1233" s="24">
        <f>Table2[[#This Row],[margin]]/Table2[[#This Row],[dem_gop_total]]</f>
        <v>0.11631568588860461</v>
      </c>
      <c r="J1233" s="24">
        <f>Table2[[#This Row],[dem_votes]]/Table2[[#This Row],[dem_gop_total]]</f>
        <v>0.44184215705569768</v>
      </c>
      <c r="K1233" s="24">
        <f>Table2[[#This Row],[gop_votes]]/Table2[[#This Row],[dem_gop_total]]</f>
        <v>0.55815784294430226</v>
      </c>
      <c r="L1233" s="3">
        <v>-86.700409999999906</v>
      </c>
      <c r="M1233" s="3">
        <v>46.388671000000002</v>
      </c>
      <c r="N1233" s="3">
        <v>-85.181508542168487</v>
      </c>
      <c r="O1233" s="3">
        <v>44.023805746987868</v>
      </c>
      <c r="P1233" s="3">
        <f>VLOOKUP(Table2[[#This Row],[State]],State!A:G,7,FALSE)</f>
        <v>16</v>
      </c>
      <c r="Q1233" s="3" t="str">
        <f>VLOOKUP(Table2[[#This Row],[State]],State!A:F,6,FALSE)</f>
        <v>Democratic</v>
      </c>
    </row>
    <row r="1234" spans="1:17" ht="17" thickTop="1" thickBot="1" x14ac:dyDescent="0.25">
      <c r="A1234" s="8" t="s">
        <v>339</v>
      </c>
      <c r="B1234" s="19">
        <v>26005</v>
      </c>
      <c r="C1234" s="20" t="s">
        <v>1239</v>
      </c>
      <c r="D1234" s="13">
        <v>22111</v>
      </c>
      <c r="E1234" s="13">
        <v>44253</v>
      </c>
      <c r="F1234" s="6">
        <v>2024</v>
      </c>
      <c r="G1234" s="18">
        <f>preds!$D1234+preds!$E1234</f>
        <v>66364</v>
      </c>
      <c r="H1234" s="12">
        <f>ABS(preds!$D1234-preds!$E1234)</f>
        <v>22142</v>
      </c>
      <c r="I1234" s="24">
        <f>Table2[[#This Row],[margin]]/Table2[[#This Row],[dem_gop_total]]</f>
        <v>0.33364474715207038</v>
      </c>
      <c r="J1234" s="24">
        <f>Table2[[#This Row],[dem_votes]]/Table2[[#This Row],[dem_gop_total]]</f>
        <v>0.33317762642396481</v>
      </c>
      <c r="K1234" s="24">
        <f>Table2[[#This Row],[gop_votes]]/Table2[[#This Row],[dem_gop_total]]</f>
        <v>0.66682237357603524</v>
      </c>
      <c r="L1234" s="3">
        <v>-85.874288000000007</v>
      </c>
      <c r="M1234" s="3">
        <v>42.603136999999997</v>
      </c>
      <c r="N1234" s="3">
        <v>-85.181508542168487</v>
      </c>
      <c r="O1234" s="3">
        <v>44.023805746987868</v>
      </c>
      <c r="P1234" s="3">
        <f>VLOOKUP(Table2[[#This Row],[State]],State!A:G,7,FALSE)</f>
        <v>16</v>
      </c>
      <c r="Q1234" s="3" t="str">
        <f>VLOOKUP(Table2[[#This Row],[State]],State!A:F,6,FALSE)</f>
        <v>Democratic</v>
      </c>
    </row>
    <row r="1235" spans="1:17" ht="17" thickTop="1" thickBot="1" x14ac:dyDescent="0.25">
      <c r="A1235" s="7" t="s">
        <v>339</v>
      </c>
      <c r="B1235" s="21">
        <v>26007</v>
      </c>
      <c r="C1235" s="22" t="s">
        <v>1240</v>
      </c>
      <c r="D1235" s="12">
        <v>6196</v>
      </c>
      <c r="E1235" s="12">
        <v>9365</v>
      </c>
      <c r="F1235" s="6">
        <v>2024</v>
      </c>
      <c r="G1235" s="18">
        <f>preds!$D1235+preds!$E1235</f>
        <v>15561</v>
      </c>
      <c r="H1235" s="12">
        <f>ABS(preds!$D1235-preds!$E1235)</f>
        <v>3169</v>
      </c>
      <c r="I1235" s="24">
        <f>Table2[[#This Row],[margin]]/Table2[[#This Row],[dem_gop_total]]</f>
        <v>0.20365015101857206</v>
      </c>
      <c r="J1235" s="24">
        <f>Table2[[#This Row],[dem_votes]]/Table2[[#This Row],[dem_gop_total]]</f>
        <v>0.39817492449071396</v>
      </c>
      <c r="K1235" s="24">
        <f>Table2[[#This Row],[gop_votes]]/Table2[[#This Row],[dem_gop_total]]</f>
        <v>0.60182507550928599</v>
      </c>
      <c r="L1235" s="3">
        <v>-83.504463000000001</v>
      </c>
      <c r="M1235" s="3">
        <v>45.050953</v>
      </c>
      <c r="N1235" s="3">
        <v>-85.181508542168487</v>
      </c>
      <c r="O1235" s="3">
        <v>44.023805746987868</v>
      </c>
      <c r="P1235" s="3">
        <f>VLOOKUP(Table2[[#This Row],[State]],State!A:G,7,FALSE)</f>
        <v>16</v>
      </c>
      <c r="Q1235" s="3" t="str">
        <f>VLOOKUP(Table2[[#This Row],[State]],State!A:F,6,FALSE)</f>
        <v>Democratic</v>
      </c>
    </row>
    <row r="1236" spans="1:17" ht="17" thickTop="1" thickBot="1" x14ac:dyDescent="0.25">
      <c r="A1236" s="8" t="s">
        <v>339</v>
      </c>
      <c r="B1236" s="19">
        <v>26009</v>
      </c>
      <c r="C1236" s="20" t="s">
        <v>1241</v>
      </c>
      <c r="D1236" s="13">
        <v>5455</v>
      </c>
      <c r="E1236" s="13">
        <v>9964</v>
      </c>
      <c r="F1236" s="6">
        <v>2024</v>
      </c>
      <c r="G1236" s="18">
        <f>preds!$D1236+preds!$E1236</f>
        <v>15419</v>
      </c>
      <c r="H1236" s="12">
        <f>ABS(preds!$D1236-preds!$E1236)</f>
        <v>4509</v>
      </c>
      <c r="I1236" s="24">
        <f>Table2[[#This Row],[margin]]/Table2[[#This Row],[dem_gop_total]]</f>
        <v>0.29243141578571891</v>
      </c>
      <c r="J1236" s="24">
        <f>Table2[[#This Row],[dem_votes]]/Table2[[#This Row],[dem_gop_total]]</f>
        <v>0.35378429210714052</v>
      </c>
      <c r="K1236" s="24">
        <f>Table2[[#This Row],[gop_votes]]/Table2[[#This Row],[dem_gop_total]]</f>
        <v>0.64621570789285943</v>
      </c>
      <c r="L1236" s="3">
        <v>-85.198691999999994</v>
      </c>
      <c r="M1236" s="3">
        <v>44.978646999999903</v>
      </c>
      <c r="N1236" s="3">
        <v>-85.181508542168487</v>
      </c>
      <c r="O1236" s="3">
        <v>44.023805746987868</v>
      </c>
      <c r="P1236" s="3">
        <f>VLOOKUP(Table2[[#This Row],[State]],State!A:G,7,FALSE)</f>
        <v>16</v>
      </c>
      <c r="Q1236" s="3" t="str">
        <f>VLOOKUP(Table2[[#This Row],[State]],State!A:F,6,FALSE)</f>
        <v>Democratic</v>
      </c>
    </row>
    <row r="1237" spans="1:17" ht="17" thickTop="1" thickBot="1" x14ac:dyDescent="0.25">
      <c r="A1237" s="7" t="s">
        <v>339</v>
      </c>
      <c r="B1237" s="21">
        <v>26011</v>
      </c>
      <c r="C1237" s="22" t="s">
        <v>1242</v>
      </c>
      <c r="D1237" s="12">
        <v>2774</v>
      </c>
      <c r="E1237" s="12">
        <v>6424</v>
      </c>
      <c r="F1237" s="6">
        <v>2024</v>
      </c>
      <c r="G1237" s="18">
        <f>preds!$D1237+preds!$E1237</f>
        <v>9198</v>
      </c>
      <c r="H1237" s="12">
        <f>ABS(preds!$D1237-preds!$E1237)</f>
        <v>3650</v>
      </c>
      <c r="I1237" s="24">
        <f>Table2[[#This Row],[margin]]/Table2[[#This Row],[dem_gop_total]]</f>
        <v>0.3968253968253968</v>
      </c>
      <c r="J1237" s="24">
        <f>Table2[[#This Row],[dem_votes]]/Table2[[#This Row],[dem_gop_total]]</f>
        <v>0.30158730158730157</v>
      </c>
      <c r="K1237" s="24">
        <f>Table2[[#This Row],[gop_votes]]/Table2[[#This Row],[dem_gop_total]]</f>
        <v>0.69841269841269837</v>
      </c>
      <c r="L1237" s="3">
        <v>-83.882729999999995</v>
      </c>
      <c r="M1237" s="3">
        <v>44.044496000000002</v>
      </c>
      <c r="N1237" s="3">
        <v>-85.181508542168487</v>
      </c>
      <c r="O1237" s="3">
        <v>44.023805746987868</v>
      </c>
      <c r="P1237" s="3">
        <f>VLOOKUP(Table2[[#This Row],[State]],State!A:G,7,FALSE)</f>
        <v>16</v>
      </c>
      <c r="Q1237" s="3" t="str">
        <f>VLOOKUP(Table2[[#This Row],[State]],State!A:F,6,FALSE)</f>
        <v>Democratic</v>
      </c>
    </row>
    <row r="1238" spans="1:17" ht="17" thickTop="1" thickBot="1" x14ac:dyDescent="0.25">
      <c r="A1238" s="8" t="s">
        <v>339</v>
      </c>
      <c r="B1238" s="19">
        <v>26013</v>
      </c>
      <c r="C1238" s="20" t="s">
        <v>1243</v>
      </c>
      <c r="D1238" s="13">
        <v>1836</v>
      </c>
      <c r="E1238" s="13">
        <v>2320</v>
      </c>
      <c r="F1238" s="6">
        <v>2024</v>
      </c>
      <c r="G1238" s="18">
        <f>preds!$D1238+preds!$E1238</f>
        <v>4156</v>
      </c>
      <c r="H1238" s="12">
        <f>ABS(preds!$D1238-preds!$E1238)</f>
        <v>484</v>
      </c>
      <c r="I1238" s="24">
        <f>Table2[[#This Row],[margin]]/Table2[[#This Row],[dem_gop_total]]</f>
        <v>0.11645813282001925</v>
      </c>
      <c r="J1238" s="24">
        <f>Table2[[#This Row],[dem_votes]]/Table2[[#This Row],[dem_gop_total]]</f>
        <v>0.44177093358999037</v>
      </c>
      <c r="K1238" s="24">
        <f>Table2[[#This Row],[gop_votes]]/Table2[[#This Row],[dem_gop_total]]</f>
        <v>0.55822906641000958</v>
      </c>
      <c r="L1238" s="3">
        <v>-88.454259999999906</v>
      </c>
      <c r="M1238" s="3">
        <v>46.765020999999997</v>
      </c>
      <c r="N1238" s="3">
        <v>-85.181508542168487</v>
      </c>
      <c r="O1238" s="3">
        <v>44.023805746987868</v>
      </c>
      <c r="P1238" s="3">
        <f>VLOOKUP(Table2[[#This Row],[State]],State!A:G,7,FALSE)</f>
        <v>16</v>
      </c>
      <c r="Q1238" s="3" t="str">
        <f>VLOOKUP(Table2[[#This Row],[State]],State!A:F,6,FALSE)</f>
        <v>Democratic</v>
      </c>
    </row>
    <row r="1239" spans="1:17" ht="17" thickTop="1" thickBot="1" x14ac:dyDescent="0.25">
      <c r="A1239" s="7" t="s">
        <v>339</v>
      </c>
      <c r="B1239" s="21">
        <v>26015</v>
      </c>
      <c r="C1239" s="22" t="s">
        <v>1244</v>
      </c>
      <c r="D1239" s="12">
        <v>10749</v>
      </c>
      <c r="E1239" s="12">
        <v>23733</v>
      </c>
      <c r="F1239" s="6">
        <v>2024</v>
      </c>
      <c r="G1239" s="18">
        <f>preds!$D1239+preds!$E1239</f>
        <v>34482</v>
      </c>
      <c r="H1239" s="12">
        <f>ABS(preds!$D1239-preds!$E1239)</f>
        <v>12984</v>
      </c>
      <c r="I1239" s="24">
        <f>Table2[[#This Row],[margin]]/Table2[[#This Row],[dem_gop_total]]</f>
        <v>0.37654428397424744</v>
      </c>
      <c r="J1239" s="24">
        <f>Table2[[#This Row],[dem_votes]]/Table2[[#This Row],[dem_gop_total]]</f>
        <v>0.31172785801287628</v>
      </c>
      <c r="K1239" s="24">
        <f>Table2[[#This Row],[gop_votes]]/Table2[[#This Row],[dem_gop_total]]</f>
        <v>0.68827214198712372</v>
      </c>
      <c r="L1239" s="3">
        <v>-85.341743999999906</v>
      </c>
      <c r="M1239" s="3">
        <v>42.614153000000002</v>
      </c>
      <c r="N1239" s="3">
        <v>-85.181508542168487</v>
      </c>
      <c r="O1239" s="3">
        <v>44.023805746987868</v>
      </c>
      <c r="P1239" s="3">
        <f>VLOOKUP(Table2[[#This Row],[State]],State!A:G,7,FALSE)</f>
        <v>16</v>
      </c>
      <c r="Q1239" s="3" t="str">
        <f>VLOOKUP(Table2[[#This Row],[State]],State!A:F,6,FALSE)</f>
        <v>Democratic</v>
      </c>
    </row>
    <row r="1240" spans="1:17" ht="17" thickTop="1" thickBot="1" x14ac:dyDescent="0.25">
      <c r="A1240" s="8" t="s">
        <v>339</v>
      </c>
      <c r="B1240" s="19">
        <v>26017</v>
      </c>
      <c r="C1240" s="20" t="s">
        <v>682</v>
      </c>
      <c r="D1240" s="13">
        <v>26771</v>
      </c>
      <c r="E1240" s="13">
        <v>27903</v>
      </c>
      <c r="F1240" s="6">
        <v>2024</v>
      </c>
      <c r="G1240" s="18">
        <f>preds!$D1240+preds!$E1240</f>
        <v>54674</v>
      </c>
      <c r="H1240" s="12">
        <f>ABS(preds!$D1240-preds!$E1240)</f>
        <v>1132</v>
      </c>
      <c r="I1240" s="24">
        <f>Table2[[#This Row],[margin]]/Table2[[#This Row],[dem_gop_total]]</f>
        <v>2.0704539634927022E-2</v>
      </c>
      <c r="J1240" s="24">
        <f>Table2[[#This Row],[dem_votes]]/Table2[[#This Row],[dem_gop_total]]</f>
        <v>0.48964773018253649</v>
      </c>
      <c r="K1240" s="24">
        <f>Table2[[#This Row],[gop_votes]]/Table2[[#This Row],[dem_gop_total]]</f>
        <v>0.51035226981746351</v>
      </c>
      <c r="L1240" s="3">
        <v>-83.928384999999906</v>
      </c>
      <c r="M1240" s="3">
        <v>43.630573999999903</v>
      </c>
      <c r="N1240" s="3">
        <v>-85.181508542168487</v>
      </c>
      <c r="O1240" s="3">
        <v>44.023805746987868</v>
      </c>
      <c r="P1240" s="3">
        <f>VLOOKUP(Table2[[#This Row],[State]],State!A:G,7,FALSE)</f>
        <v>16</v>
      </c>
      <c r="Q1240" s="3" t="str">
        <f>VLOOKUP(Table2[[#This Row],[State]],State!A:F,6,FALSE)</f>
        <v>Democratic</v>
      </c>
    </row>
    <row r="1241" spans="1:17" ht="17" thickTop="1" thickBot="1" x14ac:dyDescent="0.25">
      <c r="A1241" s="7" t="s">
        <v>339</v>
      </c>
      <c r="B1241" s="21">
        <v>26019</v>
      </c>
      <c r="C1241" s="22" t="s">
        <v>1245</v>
      </c>
      <c r="D1241" s="12">
        <v>5272</v>
      </c>
      <c r="E1241" s="12">
        <v>6709</v>
      </c>
      <c r="F1241" s="6">
        <v>2024</v>
      </c>
      <c r="G1241" s="18">
        <f>preds!$D1241+preds!$E1241</f>
        <v>11981</v>
      </c>
      <c r="H1241" s="12">
        <f>ABS(preds!$D1241-preds!$E1241)</f>
        <v>1437</v>
      </c>
      <c r="I1241" s="24">
        <f>Table2[[#This Row],[margin]]/Table2[[#This Row],[dem_gop_total]]</f>
        <v>0.1199399048493448</v>
      </c>
      <c r="J1241" s="24">
        <f>Table2[[#This Row],[dem_votes]]/Table2[[#This Row],[dem_gop_total]]</f>
        <v>0.4400300475753276</v>
      </c>
      <c r="K1241" s="24">
        <f>Table2[[#This Row],[gop_votes]]/Table2[[#This Row],[dem_gop_total]]</f>
        <v>0.5599699524246724</v>
      </c>
      <c r="L1241" s="3">
        <v>-86.016122999999993</v>
      </c>
      <c r="M1241" s="3">
        <v>44.650382</v>
      </c>
      <c r="N1241" s="3">
        <v>-85.181508542168487</v>
      </c>
      <c r="O1241" s="3">
        <v>44.023805746987868</v>
      </c>
      <c r="P1241" s="3">
        <f>VLOOKUP(Table2[[#This Row],[State]],State!A:G,7,FALSE)</f>
        <v>16</v>
      </c>
      <c r="Q1241" s="3" t="str">
        <f>VLOOKUP(Table2[[#This Row],[State]],State!A:F,6,FALSE)</f>
        <v>Democratic</v>
      </c>
    </row>
    <row r="1242" spans="1:17" ht="17" thickTop="1" thickBot="1" x14ac:dyDescent="0.25">
      <c r="A1242" s="8" t="s">
        <v>339</v>
      </c>
      <c r="B1242" s="19">
        <v>26021</v>
      </c>
      <c r="C1242" s="20" t="s">
        <v>736</v>
      </c>
      <c r="D1242" s="13">
        <v>32548</v>
      </c>
      <c r="E1242" s="13">
        <v>42512</v>
      </c>
      <c r="F1242" s="6">
        <v>2024</v>
      </c>
      <c r="G1242" s="18">
        <f>preds!$D1242+preds!$E1242</f>
        <v>75060</v>
      </c>
      <c r="H1242" s="12">
        <f>ABS(preds!$D1242-preds!$E1242)</f>
        <v>9964</v>
      </c>
      <c r="I1242" s="24">
        <f>Table2[[#This Row],[margin]]/Table2[[#This Row],[dem_gop_total]]</f>
        <v>0.13274713562483348</v>
      </c>
      <c r="J1242" s="24">
        <f>Table2[[#This Row],[dem_votes]]/Table2[[#This Row],[dem_gop_total]]</f>
        <v>0.43362643218758329</v>
      </c>
      <c r="K1242" s="24">
        <f>Table2[[#This Row],[gop_votes]]/Table2[[#This Row],[dem_gop_total]]</f>
        <v>0.56637356781241677</v>
      </c>
      <c r="L1242" s="3">
        <v>-86.407539</v>
      </c>
      <c r="M1242" s="3">
        <v>41.987513999999997</v>
      </c>
      <c r="N1242" s="3">
        <v>-85.181508542168487</v>
      </c>
      <c r="O1242" s="3">
        <v>44.023805746987868</v>
      </c>
      <c r="P1242" s="3">
        <f>VLOOKUP(Table2[[#This Row],[State]],State!A:G,7,FALSE)</f>
        <v>16</v>
      </c>
      <c r="Q1242" s="3" t="str">
        <f>VLOOKUP(Table2[[#This Row],[State]],State!A:F,6,FALSE)</f>
        <v>Democratic</v>
      </c>
    </row>
    <row r="1243" spans="1:17" ht="17" thickTop="1" thickBot="1" x14ac:dyDescent="0.25">
      <c r="A1243" s="7" t="s">
        <v>339</v>
      </c>
      <c r="B1243" s="21">
        <v>26023</v>
      </c>
      <c r="C1243" s="22" t="s">
        <v>1246</v>
      </c>
      <c r="D1243" s="12">
        <v>6302</v>
      </c>
      <c r="E1243" s="12">
        <v>13089</v>
      </c>
      <c r="F1243" s="6">
        <v>2024</v>
      </c>
      <c r="G1243" s="18">
        <f>preds!$D1243+preds!$E1243</f>
        <v>19391</v>
      </c>
      <c r="H1243" s="12">
        <f>ABS(preds!$D1243-preds!$E1243)</f>
        <v>6787</v>
      </c>
      <c r="I1243" s="24">
        <f>Table2[[#This Row],[margin]]/Table2[[#This Row],[dem_gop_total]]</f>
        <v>0.35000773554741893</v>
      </c>
      <c r="J1243" s="24">
        <f>Table2[[#This Row],[dem_votes]]/Table2[[#This Row],[dem_gop_total]]</f>
        <v>0.32499613222629053</v>
      </c>
      <c r="K1243" s="24">
        <f>Table2[[#This Row],[gop_votes]]/Table2[[#This Row],[dem_gop_total]]</f>
        <v>0.67500386777370947</v>
      </c>
      <c r="L1243" s="3">
        <v>-85.031761000000003</v>
      </c>
      <c r="M1243" s="3">
        <v>41.929763999999999</v>
      </c>
      <c r="N1243" s="3">
        <v>-85.181508542168487</v>
      </c>
      <c r="O1243" s="3">
        <v>44.023805746987868</v>
      </c>
      <c r="P1243" s="3">
        <f>VLOOKUP(Table2[[#This Row],[State]],State!A:G,7,FALSE)</f>
        <v>16</v>
      </c>
      <c r="Q1243" s="3" t="str">
        <f>VLOOKUP(Table2[[#This Row],[State]],State!A:F,6,FALSE)</f>
        <v>Democratic</v>
      </c>
    </row>
    <row r="1244" spans="1:17" ht="17" thickTop="1" thickBot="1" x14ac:dyDescent="0.25">
      <c r="A1244" s="8" t="s">
        <v>339</v>
      </c>
      <c r="B1244" s="19">
        <v>26025</v>
      </c>
      <c r="C1244" s="20" t="s">
        <v>397</v>
      </c>
      <c r="D1244" s="13">
        <v>28163</v>
      </c>
      <c r="E1244" s="13">
        <v>33293</v>
      </c>
      <c r="F1244" s="6">
        <v>2024</v>
      </c>
      <c r="G1244" s="18">
        <f>preds!$D1244+preds!$E1244</f>
        <v>61456</v>
      </c>
      <c r="H1244" s="12">
        <f>ABS(preds!$D1244-preds!$E1244)</f>
        <v>5130</v>
      </c>
      <c r="I1244" s="24">
        <f>Table2[[#This Row],[margin]]/Table2[[#This Row],[dem_gop_total]]</f>
        <v>8.3474355636552977E-2</v>
      </c>
      <c r="J1244" s="24">
        <f>Table2[[#This Row],[dem_votes]]/Table2[[#This Row],[dem_gop_total]]</f>
        <v>0.45826282218172348</v>
      </c>
      <c r="K1244" s="24">
        <f>Table2[[#This Row],[gop_votes]]/Table2[[#This Row],[dem_gop_total]]</f>
        <v>0.54173717781827646</v>
      </c>
      <c r="L1244" s="3">
        <v>-85.101834999999994</v>
      </c>
      <c r="M1244" s="3">
        <v>42.289509000000002</v>
      </c>
      <c r="N1244" s="3">
        <v>-85.181508542168487</v>
      </c>
      <c r="O1244" s="3">
        <v>44.023805746987868</v>
      </c>
      <c r="P1244" s="3">
        <f>VLOOKUP(Table2[[#This Row],[State]],State!A:G,7,FALSE)</f>
        <v>16</v>
      </c>
      <c r="Q1244" s="3" t="str">
        <f>VLOOKUP(Table2[[#This Row],[State]],State!A:F,6,FALSE)</f>
        <v>Democratic</v>
      </c>
    </row>
    <row r="1245" spans="1:17" ht="17" thickTop="1" thickBot="1" x14ac:dyDescent="0.25">
      <c r="A1245" s="7" t="s">
        <v>339</v>
      </c>
      <c r="B1245" s="21">
        <v>26027</v>
      </c>
      <c r="C1245" s="22" t="s">
        <v>878</v>
      </c>
      <c r="D1245" s="12">
        <v>8368</v>
      </c>
      <c r="E1245" s="12">
        <v>15814</v>
      </c>
      <c r="F1245" s="6">
        <v>2024</v>
      </c>
      <c r="G1245" s="18">
        <f>preds!$D1245+preds!$E1245</f>
        <v>24182</v>
      </c>
      <c r="H1245" s="12">
        <f>ABS(preds!$D1245-preds!$E1245)</f>
        <v>7446</v>
      </c>
      <c r="I1245" s="24">
        <f>Table2[[#This Row],[margin]]/Table2[[#This Row],[dem_gop_total]]</f>
        <v>0.30791497808287155</v>
      </c>
      <c r="J1245" s="24">
        <f>Table2[[#This Row],[dem_votes]]/Table2[[#This Row],[dem_gop_total]]</f>
        <v>0.3460425109585642</v>
      </c>
      <c r="K1245" s="24">
        <f>Table2[[#This Row],[gop_votes]]/Table2[[#This Row],[dem_gop_total]]</f>
        <v>0.6539574890414358</v>
      </c>
      <c r="L1245" s="3">
        <v>-86.040588999999997</v>
      </c>
      <c r="M1245" s="3">
        <v>41.891973999999998</v>
      </c>
      <c r="N1245" s="3">
        <v>-85.181508542168487</v>
      </c>
      <c r="O1245" s="3">
        <v>44.023805746987868</v>
      </c>
      <c r="P1245" s="3">
        <f>VLOOKUP(Table2[[#This Row],[State]],State!A:G,7,FALSE)</f>
        <v>16</v>
      </c>
      <c r="Q1245" s="3" t="str">
        <f>VLOOKUP(Table2[[#This Row],[State]],State!A:F,6,FALSE)</f>
        <v>Democratic</v>
      </c>
    </row>
    <row r="1246" spans="1:17" ht="17" thickTop="1" thickBot="1" x14ac:dyDescent="0.25">
      <c r="A1246" s="8" t="s">
        <v>339</v>
      </c>
      <c r="B1246" s="19">
        <v>26029</v>
      </c>
      <c r="C1246" s="20" t="s">
        <v>1247</v>
      </c>
      <c r="D1246" s="13">
        <v>6226</v>
      </c>
      <c r="E1246" s="13">
        <v>9617</v>
      </c>
      <c r="F1246" s="6">
        <v>2024</v>
      </c>
      <c r="G1246" s="18">
        <f>preds!$D1246+preds!$E1246</f>
        <v>15843</v>
      </c>
      <c r="H1246" s="12">
        <f>ABS(preds!$D1246-preds!$E1246)</f>
        <v>3391</v>
      </c>
      <c r="I1246" s="24">
        <f>Table2[[#This Row],[margin]]/Table2[[#This Row],[dem_gop_total]]</f>
        <v>0.21403774537650697</v>
      </c>
      <c r="J1246" s="24">
        <f>Table2[[#This Row],[dem_votes]]/Table2[[#This Row],[dem_gop_total]]</f>
        <v>0.3929811273117465</v>
      </c>
      <c r="K1246" s="24">
        <f>Table2[[#This Row],[gop_votes]]/Table2[[#This Row],[dem_gop_total]]</f>
        <v>0.6070188726882535</v>
      </c>
      <c r="L1246" s="3">
        <v>-85.115157999999994</v>
      </c>
      <c r="M1246" s="3">
        <v>45.247028999999998</v>
      </c>
      <c r="N1246" s="3">
        <v>-85.181508542168487</v>
      </c>
      <c r="O1246" s="3">
        <v>44.023805746987868</v>
      </c>
      <c r="P1246" s="3">
        <f>VLOOKUP(Table2[[#This Row],[State]],State!A:G,7,FALSE)</f>
        <v>16</v>
      </c>
      <c r="Q1246" s="3" t="str">
        <f>VLOOKUP(Table2[[#This Row],[State]],State!A:F,6,FALSE)</f>
        <v>Democratic</v>
      </c>
    </row>
    <row r="1247" spans="1:17" ht="17" thickTop="1" thickBot="1" x14ac:dyDescent="0.25">
      <c r="A1247" s="7" t="s">
        <v>339</v>
      </c>
      <c r="B1247" s="21">
        <v>26031</v>
      </c>
      <c r="C1247" s="22" t="s">
        <v>1248</v>
      </c>
      <c r="D1247" s="12">
        <v>5112</v>
      </c>
      <c r="E1247" s="12">
        <v>10189</v>
      </c>
      <c r="F1247" s="6">
        <v>2024</v>
      </c>
      <c r="G1247" s="18">
        <f>preds!$D1247+preds!$E1247</f>
        <v>15301</v>
      </c>
      <c r="H1247" s="12">
        <f>ABS(preds!$D1247-preds!$E1247)</f>
        <v>5077</v>
      </c>
      <c r="I1247" s="24">
        <f>Table2[[#This Row],[margin]]/Table2[[#This Row],[dem_gop_total]]</f>
        <v>0.33180837853735051</v>
      </c>
      <c r="J1247" s="24">
        <f>Table2[[#This Row],[dem_votes]]/Table2[[#This Row],[dem_gop_total]]</f>
        <v>0.33409581073132477</v>
      </c>
      <c r="K1247" s="24">
        <f>Table2[[#This Row],[gop_votes]]/Table2[[#This Row],[dem_gop_total]]</f>
        <v>0.66590418926867523</v>
      </c>
      <c r="L1247" s="3">
        <v>-84.518691000000004</v>
      </c>
      <c r="M1247" s="3">
        <v>45.512740999999998</v>
      </c>
      <c r="N1247" s="3">
        <v>-85.181508542168487</v>
      </c>
      <c r="O1247" s="3">
        <v>44.023805746987868</v>
      </c>
      <c r="P1247" s="3">
        <f>VLOOKUP(Table2[[#This Row],[State]],State!A:G,7,FALSE)</f>
        <v>16</v>
      </c>
      <c r="Q1247" s="3" t="str">
        <f>VLOOKUP(Table2[[#This Row],[State]],State!A:F,6,FALSE)</f>
        <v>Democratic</v>
      </c>
    </row>
    <row r="1248" spans="1:17" ht="17" thickTop="1" thickBot="1" x14ac:dyDescent="0.25">
      <c r="A1248" s="8" t="s">
        <v>339</v>
      </c>
      <c r="B1248" s="19">
        <v>26033</v>
      </c>
      <c r="C1248" s="20" t="s">
        <v>1249</v>
      </c>
      <c r="D1248" s="13">
        <v>6175</v>
      </c>
      <c r="E1248" s="13">
        <v>10220</v>
      </c>
      <c r="F1248" s="6">
        <v>2024</v>
      </c>
      <c r="G1248" s="18">
        <f>preds!$D1248+preds!$E1248</f>
        <v>16395</v>
      </c>
      <c r="H1248" s="12">
        <f>ABS(preds!$D1248-preds!$E1248)</f>
        <v>4045</v>
      </c>
      <c r="I1248" s="24">
        <f>Table2[[#This Row],[margin]]/Table2[[#This Row],[dem_gop_total]]</f>
        <v>0.2467215614516621</v>
      </c>
      <c r="J1248" s="24">
        <f>Table2[[#This Row],[dem_votes]]/Table2[[#This Row],[dem_gop_total]]</f>
        <v>0.37663921927416893</v>
      </c>
      <c r="K1248" s="24">
        <f>Table2[[#This Row],[gop_votes]]/Table2[[#This Row],[dem_gop_total]]</f>
        <v>0.62336078072583101</v>
      </c>
      <c r="L1248" s="3">
        <v>-84.395364000000001</v>
      </c>
      <c r="M1248" s="3">
        <v>46.367640999999999</v>
      </c>
      <c r="N1248" s="3">
        <v>-85.181508542168487</v>
      </c>
      <c r="O1248" s="3">
        <v>44.023805746987868</v>
      </c>
      <c r="P1248" s="3">
        <f>VLOOKUP(Table2[[#This Row],[State]],State!A:G,7,FALSE)</f>
        <v>16</v>
      </c>
      <c r="Q1248" s="3" t="str">
        <f>VLOOKUP(Table2[[#This Row],[State]],State!A:F,6,FALSE)</f>
        <v>Democratic</v>
      </c>
    </row>
    <row r="1249" spans="1:17" ht="17" thickTop="1" thickBot="1" x14ac:dyDescent="0.25">
      <c r="A1249" s="7" t="s">
        <v>339</v>
      </c>
      <c r="B1249" s="21">
        <v>26035</v>
      </c>
      <c r="C1249" s="22" t="s">
        <v>1250</v>
      </c>
      <c r="D1249" s="12">
        <v>5228</v>
      </c>
      <c r="E1249" s="12">
        <v>11144</v>
      </c>
      <c r="F1249" s="6">
        <v>2024</v>
      </c>
      <c r="G1249" s="18">
        <f>preds!$D1249+preds!$E1249</f>
        <v>16372</v>
      </c>
      <c r="H1249" s="12">
        <f>ABS(preds!$D1249-preds!$E1249)</f>
        <v>5916</v>
      </c>
      <c r="I1249" s="24">
        <f>Table2[[#This Row],[margin]]/Table2[[#This Row],[dem_gop_total]]</f>
        <v>0.3613486440263865</v>
      </c>
      <c r="J1249" s="24">
        <f>Table2[[#This Row],[dem_votes]]/Table2[[#This Row],[dem_gop_total]]</f>
        <v>0.31932567798680672</v>
      </c>
      <c r="K1249" s="24">
        <f>Table2[[#This Row],[gop_votes]]/Table2[[#This Row],[dem_gop_total]]</f>
        <v>0.68067432201319322</v>
      </c>
      <c r="L1249" s="3">
        <v>-84.826408999999998</v>
      </c>
      <c r="M1249" s="3">
        <v>43.945731000000002</v>
      </c>
      <c r="N1249" s="3">
        <v>-85.181508542168487</v>
      </c>
      <c r="O1249" s="3">
        <v>44.023805746987868</v>
      </c>
      <c r="P1249" s="3">
        <f>VLOOKUP(Table2[[#This Row],[State]],State!A:G,7,FALSE)</f>
        <v>16</v>
      </c>
      <c r="Q1249" s="3" t="str">
        <f>VLOOKUP(Table2[[#This Row],[State]],State!A:F,6,FALSE)</f>
        <v>Democratic</v>
      </c>
    </row>
    <row r="1250" spans="1:17" ht="17" thickTop="1" thickBot="1" x14ac:dyDescent="0.25">
      <c r="A1250" s="8" t="s">
        <v>339</v>
      </c>
      <c r="B1250" s="19">
        <v>26037</v>
      </c>
      <c r="C1250" s="20" t="s">
        <v>881</v>
      </c>
      <c r="D1250" s="13">
        <v>20492</v>
      </c>
      <c r="E1250" s="13">
        <v>25114</v>
      </c>
      <c r="F1250" s="6">
        <v>2024</v>
      </c>
      <c r="G1250" s="18">
        <f>preds!$D1250+preds!$E1250</f>
        <v>45606</v>
      </c>
      <c r="H1250" s="12">
        <f>ABS(preds!$D1250-preds!$E1250)</f>
        <v>4622</v>
      </c>
      <c r="I1250" s="24">
        <f>Table2[[#This Row],[margin]]/Table2[[#This Row],[dem_gop_total]]</f>
        <v>0.10134631408148051</v>
      </c>
      <c r="J1250" s="24">
        <f>Table2[[#This Row],[dem_votes]]/Table2[[#This Row],[dem_gop_total]]</f>
        <v>0.44932684295925973</v>
      </c>
      <c r="K1250" s="24">
        <f>Table2[[#This Row],[gop_votes]]/Table2[[#This Row],[dem_gop_total]]</f>
        <v>0.55067315704074027</v>
      </c>
      <c r="L1250" s="3">
        <v>-84.555030000000002</v>
      </c>
      <c r="M1250" s="3">
        <v>42.891278</v>
      </c>
      <c r="N1250" s="3">
        <v>-85.181508542168487</v>
      </c>
      <c r="O1250" s="3">
        <v>44.023805746987868</v>
      </c>
      <c r="P1250" s="3">
        <f>VLOOKUP(Table2[[#This Row],[State]],State!A:G,7,FALSE)</f>
        <v>16</v>
      </c>
      <c r="Q1250" s="3" t="str">
        <f>VLOOKUP(Table2[[#This Row],[State]],State!A:F,6,FALSE)</f>
        <v>Democratic</v>
      </c>
    </row>
    <row r="1251" spans="1:17" ht="17" thickTop="1" thickBot="1" x14ac:dyDescent="0.25">
      <c r="A1251" s="7" t="s">
        <v>339</v>
      </c>
      <c r="B1251" s="21">
        <v>26039</v>
      </c>
      <c r="C1251" s="22" t="s">
        <v>514</v>
      </c>
      <c r="D1251" s="12">
        <v>2529</v>
      </c>
      <c r="E1251" s="12">
        <v>5256</v>
      </c>
      <c r="F1251" s="6">
        <v>2024</v>
      </c>
      <c r="G1251" s="18">
        <f>preds!$D1251+preds!$E1251</f>
        <v>7785</v>
      </c>
      <c r="H1251" s="12">
        <f>ABS(preds!$D1251-preds!$E1251)</f>
        <v>2727</v>
      </c>
      <c r="I1251" s="24">
        <f>Table2[[#This Row],[margin]]/Table2[[#This Row],[dem_gop_total]]</f>
        <v>0.35028901734104045</v>
      </c>
      <c r="J1251" s="24">
        <f>Table2[[#This Row],[dem_votes]]/Table2[[#This Row],[dem_gop_total]]</f>
        <v>0.32485549132947977</v>
      </c>
      <c r="K1251" s="24">
        <f>Table2[[#This Row],[gop_votes]]/Table2[[#This Row],[dem_gop_total]]</f>
        <v>0.67514450867052023</v>
      </c>
      <c r="L1251" s="3">
        <v>-84.666533000000001</v>
      </c>
      <c r="M1251" s="3">
        <v>44.655060999999897</v>
      </c>
      <c r="N1251" s="3">
        <v>-85.181508542168487</v>
      </c>
      <c r="O1251" s="3">
        <v>44.023805746987868</v>
      </c>
      <c r="P1251" s="3">
        <f>VLOOKUP(Table2[[#This Row],[State]],State!A:G,7,FALSE)</f>
        <v>16</v>
      </c>
      <c r="Q1251" s="3" t="str">
        <f>VLOOKUP(Table2[[#This Row],[State]],State!A:F,6,FALSE)</f>
        <v>Democratic</v>
      </c>
    </row>
    <row r="1252" spans="1:17" ht="17" thickTop="1" thickBot="1" x14ac:dyDescent="0.25">
      <c r="A1252" s="8" t="s">
        <v>339</v>
      </c>
      <c r="B1252" s="19">
        <v>26041</v>
      </c>
      <c r="C1252" s="20" t="s">
        <v>629</v>
      </c>
      <c r="D1252" s="13">
        <v>8460</v>
      </c>
      <c r="E1252" s="13">
        <v>12758</v>
      </c>
      <c r="F1252" s="6">
        <v>2024</v>
      </c>
      <c r="G1252" s="18">
        <f>preds!$D1252+preds!$E1252</f>
        <v>21218</v>
      </c>
      <c r="H1252" s="12">
        <f>ABS(preds!$D1252-preds!$E1252)</f>
        <v>4298</v>
      </c>
      <c r="I1252" s="24">
        <f>Table2[[#This Row],[margin]]/Table2[[#This Row],[dem_gop_total]]</f>
        <v>0.20256386087284381</v>
      </c>
      <c r="J1252" s="24">
        <f>Table2[[#This Row],[dem_votes]]/Table2[[#This Row],[dem_gop_total]]</f>
        <v>0.39871806956357808</v>
      </c>
      <c r="K1252" s="24">
        <f>Table2[[#This Row],[gop_votes]]/Table2[[#This Row],[dem_gop_total]]</f>
        <v>0.60128193043642186</v>
      </c>
      <c r="L1252" s="3">
        <v>-87.066378</v>
      </c>
      <c r="M1252" s="3">
        <v>45.802380999999997</v>
      </c>
      <c r="N1252" s="3">
        <v>-85.181508542168487</v>
      </c>
      <c r="O1252" s="3">
        <v>44.023805746987868</v>
      </c>
      <c r="P1252" s="3">
        <f>VLOOKUP(Table2[[#This Row],[State]],State!A:G,7,FALSE)</f>
        <v>16</v>
      </c>
      <c r="Q1252" s="3" t="str">
        <f>VLOOKUP(Table2[[#This Row],[State]],State!A:F,6,FALSE)</f>
        <v>Democratic</v>
      </c>
    </row>
    <row r="1253" spans="1:17" ht="17" thickTop="1" thickBot="1" x14ac:dyDescent="0.25">
      <c r="A1253" s="7" t="s">
        <v>339</v>
      </c>
      <c r="B1253" s="21">
        <v>26043</v>
      </c>
      <c r="C1253" s="22" t="s">
        <v>982</v>
      </c>
      <c r="D1253" s="12">
        <v>5760</v>
      </c>
      <c r="E1253" s="12">
        <v>9584</v>
      </c>
      <c r="F1253" s="6">
        <v>2024</v>
      </c>
      <c r="G1253" s="18">
        <f>preds!$D1253+preds!$E1253</f>
        <v>15344</v>
      </c>
      <c r="H1253" s="12">
        <f>ABS(preds!$D1253-preds!$E1253)</f>
        <v>3824</v>
      </c>
      <c r="I1253" s="24">
        <f>Table2[[#This Row],[margin]]/Table2[[#This Row],[dem_gop_total]]</f>
        <v>0.24921793534932221</v>
      </c>
      <c r="J1253" s="24">
        <f>Table2[[#This Row],[dem_votes]]/Table2[[#This Row],[dem_gop_total]]</f>
        <v>0.37539103232533888</v>
      </c>
      <c r="K1253" s="24">
        <f>Table2[[#This Row],[gop_votes]]/Table2[[#This Row],[dem_gop_total]]</f>
        <v>0.62460896767466112</v>
      </c>
      <c r="L1253" s="3">
        <v>-88.013809999999907</v>
      </c>
      <c r="M1253" s="3">
        <v>45.833651000000003</v>
      </c>
      <c r="N1253" s="3">
        <v>-85.181508542168487</v>
      </c>
      <c r="O1253" s="3">
        <v>44.023805746987868</v>
      </c>
      <c r="P1253" s="3">
        <f>VLOOKUP(Table2[[#This Row],[State]],State!A:G,7,FALSE)</f>
        <v>16</v>
      </c>
      <c r="Q1253" s="3" t="str">
        <f>VLOOKUP(Table2[[#This Row],[State]],State!A:F,6,FALSE)</f>
        <v>Democratic</v>
      </c>
    </row>
    <row r="1254" spans="1:17" ht="17" thickTop="1" thickBot="1" x14ac:dyDescent="0.25">
      <c r="A1254" s="8" t="s">
        <v>339</v>
      </c>
      <c r="B1254" s="19">
        <v>26045</v>
      </c>
      <c r="C1254" s="20" t="s">
        <v>1251</v>
      </c>
      <c r="D1254" s="13">
        <v>29677</v>
      </c>
      <c r="E1254" s="13">
        <v>31145</v>
      </c>
      <c r="F1254" s="6">
        <v>2024</v>
      </c>
      <c r="G1254" s="18">
        <f>preds!$D1254+preds!$E1254</f>
        <v>60822</v>
      </c>
      <c r="H1254" s="12">
        <f>ABS(preds!$D1254-preds!$E1254)</f>
        <v>1468</v>
      </c>
      <c r="I1254" s="24">
        <f>Table2[[#This Row],[margin]]/Table2[[#This Row],[dem_gop_total]]</f>
        <v>2.41360034198152E-2</v>
      </c>
      <c r="J1254" s="24">
        <f>Table2[[#This Row],[dem_votes]]/Table2[[#This Row],[dem_gop_total]]</f>
        <v>0.48793199829009243</v>
      </c>
      <c r="K1254" s="24">
        <f>Table2[[#This Row],[gop_votes]]/Table2[[#This Row],[dem_gop_total]]</f>
        <v>0.51206800170990763</v>
      </c>
      <c r="L1254" s="3">
        <v>-84.740484999999893</v>
      </c>
      <c r="M1254" s="3">
        <v>42.64387</v>
      </c>
      <c r="N1254" s="3">
        <v>-85.181508542168487</v>
      </c>
      <c r="O1254" s="3">
        <v>44.023805746987868</v>
      </c>
      <c r="P1254" s="3">
        <f>VLOOKUP(Table2[[#This Row],[State]],State!A:G,7,FALSE)</f>
        <v>16</v>
      </c>
      <c r="Q1254" s="3" t="str">
        <f>VLOOKUP(Table2[[#This Row],[State]],State!A:F,6,FALSE)</f>
        <v>Democratic</v>
      </c>
    </row>
    <row r="1255" spans="1:17" ht="17" thickTop="1" thickBot="1" x14ac:dyDescent="0.25">
      <c r="A1255" s="7" t="s">
        <v>339</v>
      </c>
      <c r="B1255" s="21">
        <v>26047</v>
      </c>
      <c r="C1255" s="22" t="s">
        <v>984</v>
      </c>
      <c r="D1255" s="12">
        <v>8796</v>
      </c>
      <c r="E1255" s="12">
        <v>11874</v>
      </c>
      <c r="F1255" s="6">
        <v>2024</v>
      </c>
      <c r="G1255" s="18">
        <f>preds!$D1255+preds!$E1255</f>
        <v>20670</v>
      </c>
      <c r="H1255" s="12">
        <f>ABS(preds!$D1255-preds!$E1255)</f>
        <v>3078</v>
      </c>
      <c r="I1255" s="24">
        <f>Table2[[#This Row],[margin]]/Table2[[#This Row],[dem_gop_total]]</f>
        <v>0.14891146589259796</v>
      </c>
      <c r="J1255" s="24">
        <f>Table2[[#This Row],[dem_votes]]/Table2[[#This Row],[dem_gop_total]]</f>
        <v>0.42554426705370102</v>
      </c>
      <c r="K1255" s="24">
        <f>Table2[[#This Row],[gop_votes]]/Table2[[#This Row],[dem_gop_total]]</f>
        <v>0.57445573294629904</v>
      </c>
      <c r="L1255" s="3">
        <v>-84.908934000000002</v>
      </c>
      <c r="M1255" s="3">
        <v>45.433951</v>
      </c>
      <c r="N1255" s="3">
        <v>-85.181508542168487</v>
      </c>
      <c r="O1255" s="3">
        <v>44.023805746987868</v>
      </c>
      <c r="P1255" s="3">
        <f>VLOOKUP(Table2[[#This Row],[State]],State!A:G,7,FALSE)</f>
        <v>16</v>
      </c>
      <c r="Q1255" s="3" t="str">
        <f>VLOOKUP(Table2[[#This Row],[State]],State!A:F,6,FALSE)</f>
        <v>Democratic</v>
      </c>
    </row>
    <row r="1256" spans="1:17" ht="17" thickTop="1" thickBot="1" x14ac:dyDescent="0.25">
      <c r="A1256" s="8" t="s">
        <v>339</v>
      </c>
      <c r="B1256" s="19">
        <v>26049</v>
      </c>
      <c r="C1256" s="20" t="s">
        <v>1252</v>
      </c>
      <c r="D1256" s="13">
        <v>114185</v>
      </c>
      <c r="E1256" s="13">
        <v>91526</v>
      </c>
      <c r="F1256" s="6">
        <v>2024</v>
      </c>
      <c r="G1256" s="18">
        <f>preds!$D1256+preds!$E1256</f>
        <v>205711</v>
      </c>
      <c r="H1256" s="12">
        <f>ABS(preds!$D1256-preds!$E1256)</f>
        <v>22659</v>
      </c>
      <c r="I1256" s="24">
        <f>Table2[[#This Row],[margin]]/Table2[[#This Row],[dem_gop_total]]</f>
        <v>0.11014967600176948</v>
      </c>
      <c r="J1256" s="24">
        <f>Table2[[#This Row],[dem_votes]]/Table2[[#This Row],[dem_gop_total]]</f>
        <v>0.55507483800088475</v>
      </c>
      <c r="K1256" s="24">
        <f>Table2[[#This Row],[gop_votes]]/Table2[[#This Row],[dem_gop_total]]</f>
        <v>0.44492516199911525</v>
      </c>
      <c r="L1256" s="3">
        <v>-83.694732000000002</v>
      </c>
      <c r="M1256" s="3">
        <v>43.006413999999999</v>
      </c>
      <c r="N1256" s="3">
        <v>-85.181508542168487</v>
      </c>
      <c r="O1256" s="3">
        <v>44.023805746987868</v>
      </c>
      <c r="P1256" s="3">
        <f>VLOOKUP(Table2[[#This Row],[State]],State!A:G,7,FALSE)</f>
        <v>16</v>
      </c>
      <c r="Q1256" s="3" t="str">
        <f>VLOOKUP(Table2[[#This Row],[State]],State!A:F,6,FALSE)</f>
        <v>Democratic</v>
      </c>
    </row>
    <row r="1257" spans="1:17" ht="17" thickTop="1" thickBot="1" x14ac:dyDescent="0.25">
      <c r="A1257" s="7" t="s">
        <v>339</v>
      </c>
      <c r="B1257" s="21">
        <v>26051</v>
      </c>
      <c r="C1257" s="22" t="s">
        <v>1253</v>
      </c>
      <c r="D1257" s="12">
        <v>4462</v>
      </c>
      <c r="E1257" s="12">
        <v>10116</v>
      </c>
      <c r="F1257" s="6">
        <v>2024</v>
      </c>
      <c r="G1257" s="18">
        <f>preds!$D1257+preds!$E1257</f>
        <v>14578</v>
      </c>
      <c r="H1257" s="12">
        <f>ABS(preds!$D1257-preds!$E1257)</f>
        <v>5654</v>
      </c>
      <c r="I1257" s="24">
        <f>Table2[[#This Row],[margin]]/Table2[[#This Row],[dem_gop_total]]</f>
        <v>0.38784469748936756</v>
      </c>
      <c r="J1257" s="24">
        <f>Table2[[#This Row],[dem_votes]]/Table2[[#This Row],[dem_gop_total]]</f>
        <v>0.30607765125531622</v>
      </c>
      <c r="K1257" s="24">
        <f>Table2[[#This Row],[gop_votes]]/Table2[[#This Row],[dem_gop_total]]</f>
        <v>0.69392234874468373</v>
      </c>
      <c r="L1257" s="3">
        <v>-84.437376999999998</v>
      </c>
      <c r="M1257" s="3">
        <v>43.967070999999997</v>
      </c>
      <c r="N1257" s="3">
        <v>-85.181508542168487</v>
      </c>
      <c r="O1257" s="3">
        <v>44.023805746987868</v>
      </c>
      <c r="P1257" s="3">
        <f>VLOOKUP(Table2[[#This Row],[State]],State!A:G,7,FALSE)</f>
        <v>16</v>
      </c>
      <c r="Q1257" s="3" t="str">
        <f>VLOOKUP(Table2[[#This Row],[State]],State!A:F,6,FALSE)</f>
        <v>Democratic</v>
      </c>
    </row>
    <row r="1258" spans="1:17" ht="17" thickTop="1" thickBot="1" x14ac:dyDescent="0.25">
      <c r="A1258" s="8" t="s">
        <v>339</v>
      </c>
      <c r="B1258" s="19">
        <v>26053</v>
      </c>
      <c r="C1258" s="20" t="s">
        <v>1254</v>
      </c>
      <c r="D1258" s="13">
        <v>3720</v>
      </c>
      <c r="E1258" s="13">
        <v>4270</v>
      </c>
      <c r="F1258" s="6">
        <v>2024</v>
      </c>
      <c r="G1258" s="18">
        <f>preds!$D1258+preds!$E1258</f>
        <v>7990</v>
      </c>
      <c r="H1258" s="12">
        <f>ABS(preds!$D1258-preds!$E1258)</f>
        <v>550</v>
      </c>
      <c r="I1258" s="24">
        <f>Table2[[#This Row],[margin]]/Table2[[#This Row],[dem_gop_total]]</f>
        <v>6.8836045056320405E-2</v>
      </c>
      <c r="J1258" s="24">
        <f>Table2[[#This Row],[dem_votes]]/Table2[[#This Row],[dem_gop_total]]</f>
        <v>0.46558197747183983</v>
      </c>
      <c r="K1258" s="24">
        <f>Table2[[#This Row],[gop_votes]]/Table2[[#This Row],[dem_gop_total]]</f>
        <v>0.53441802252816017</v>
      </c>
      <c r="L1258" s="3">
        <v>-89.978538</v>
      </c>
      <c r="M1258" s="3">
        <v>46.435974999999999</v>
      </c>
      <c r="N1258" s="3">
        <v>-85.181508542168487</v>
      </c>
      <c r="O1258" s="3">
        <v>44.023805746987868</v>
      </c>
      <c r="P1258" s="3">
        <f>VLOOKUP(Table2[[#This Row],[State]],State!A:G,7,FALSE)</f>
        <v>16</v>
      </c>
      <c r="Q1258" s="3" t="str">
        <f>VLOOKUP(Table2[[#This Row],[State]],State!A:F,6,FALSE)</f>
        <v>Democratic</v>
      </c>
    </row>
    <row r="1259" spans="1:17" ht="17" thickTop="1" thickBot="1" x14ac:dyDescent="0.25">
      <c r="A1259" s="7" t="s">
        <v>339</v>
      </c>
      <c r="B1259" s="21">
        <v>26055</v>
      </c>
      <c r="C1259" s="22" t="s">
        <v>1255</v>
      </c>
      <c r="D1259" s="12">
        <v>31509</v>
      </c>
      <c r="E1259" s="12">
        <v>30586</v>
      </c>
      <c r="F1259" s="6">
        <v>2024</v>
      </c>
      <c r="G1259" s="18">
        <f>preds!$D1259+preds!$E1259</f>
        <v>62095</v>
      </c>
      <c r="H1259" s="12">
        <f>ABS(preds!$D1259-preds!$E1259)</f>
        <v>923</v>
      </c>
      <c r="I1259" s="24">
        <f>Table2[[#This Row],[margin]]/Table2[[#This Row],[dem_gop_total]]</f>
        <v>1.4864320798776068E-2</v>
      </c>
      <c r="J1259" s="24">
        <f>Table2[[#This Row],[dem_votes]]/Table2[[#This Row],[dem_gop_total]]</f>
        <v>0.50743216039938799</v>
      </c>
      <c r="K1259" s="24">
        <f>Table2[[#This Row],[gop_votes]]/Table2[[#This Row],[dem_gop_total]]</f>
        <v>0.49256783960061196</v>
      </c>
      <c r="L1259" s="3">
        <v>-85.607170999999994</v>
      </c>
      <c r="M1259" s="3">
        <v>44.710656</v>
      </c>
      <c r="N1259" s="3">
        <v>-85.181508542168487</v>
      </c>
      <c r="O1259" s="3">
        <v>44.023805746987868</v>
      </c>
      <c r="P1259" s="3">
        <f>VLOOKUP(Table2[[#This Row],[State]],State!A:G,7,FALSE)</f>
        <v>16</v>
      </c>
      <c r="Q1259" s="3" t="str">
        <f>VLOOKUP(Table2[[#This Row],[State]],State!A:F,6,FALSE)</f>
        <v>Democratic</v>
      </c>
    </row>
    <row r="1260" spans="1:17" ht="17" thickTop="1" thickBot="1" x14ac:dyDescent="0.25">
      <c r="A1260" s="8" t="s">
        <v>339</v>
      </c>
      <c r="B1260" s="19">
        <v>26057</v>
      </c>
      <c r="C1260" s="20" t="s">
        <v>1256</v>
      </c>
      <c r="D1260" s="13">
        <v>6337</v>
      </c>
      <c r="E1260" s="13">
        <v>9763</v>
      </c>
      <c r="F1260" s="6">
        <v>2024</v>
      </c>
      <c r="G1260" s="18">
        <f>preds!$D1260+preds!$E1260</f>
        <v>16100</v>
      </c>
      <c r="H1260" s="12">
        <f>ABS(preds!$D1260-preds!$E1260)</f>
        <v>3426</v>
      </c>
      <c r="I1260" s="24">
        <f>Table2[[#This Row],[margin]]/Table2[[#This Row],[dem_gop_total]]</f>
        <v>0.21279503105590061</v>
      </c>
      <c r="J1260" s="24">
        <f>Table2[[#This Row],[dem_votes]]/Table2[[#This Row],[dem_gop_total]]</f>
        <v>0.39360248447204971</v>
      </c>
      <c r="K1260" s="24">
        <f>Table2[[#This Row],[gop_votes]]/Table2[[#This Row],[dem_gop_total]]</f>
        <v>0.60639751552795029</v>
      </c>
      <c r="L1260" s="3">
        <v>-84.629372000000004</v>
      </c>
      <c r="M1260" s="3">
        <v>43.343313999999999</v>
      </c>
      <c r="N1260" s="3">
        <v>-85.181508542168487</v>
      </c>
      <c r="O1260" s="3">
        <v>44.023805746987868</v>
      </c>
      <c r="P1260" s="3">
        <f>VLOOKUP(Table2[[#This Row],[State]],State!A:G,7,FALSE)</f>
        <v>16</v>
      </c>
      <c r="Q1260" s="3" t="str">
        <f>VLOOKUP(Table2[[#This Row],[State]],State!A:F,6,FALSE)</f>
        <v>Democratic</v>
      </c>
    </row>
    <row r="1261" spans="1:17" ht="17" thickTop="1" thickBot="1" x14ac:dyDescent="0.25">
      <c r="A1261" s="7" t="s">
        <v>339</v>
      </c>
      <c r="B1261" s="21">
        <v>26059</v>
      </c>
      <c r="C1261" s="22" t="s">
        <v>1257</v>
      </c>
      <c r="D1261" s="12">
        <v>6147</v>
      </c>
      <c r="E1261" s="12">
        <v>15973</v>
      </c>
      <c r="F1261" s="6">
        <v>2024</v>
      </c>
      <c r="G1261" s="18">
        <f>preds!$D1261+preds!$E1261</f>
        <v>22120</v>
      </c>
      <c r="H1261" s="12">
        <f>ABS(preds!$D1261-preds!$E1261)</f>
        <v>9826</v>
      </c>
      <c r="I1261" s="24">
        <f>Table2[[#This Row],[margin]]/Table2[[#This Row],[dem_gop_total]]</f>
        <v>0.44421338155515372</v>
      </c>
      <c r="J1261" s="24">
        <f>Table2[[#This Row],[dem_votes]]/Table2[[#This Row],[dem_gop_total]]</f>
        <v>0.27789330922242317</v>
      </c>
      <c r="K1261" s="24">
        <f>Table2[[#This Row],[gop_votes]]/Table2[[#This Row],[dem_gop_total]]</f>
        <v>0.72210669077757683</v>
      </c>
      <c r="L1261" s="3">
        <v>-84.603982999999999</v>
      </c>
      <c r="M1261" s="3">
        <v>41.917025000000002</v>
      </c>
      <c r="N1261" s="3">
        <v>-85.181508542168487</v>
      </c>
      <c r="O1261" s="3">
        <v>44.023805746987868</v>
      </c>
      <c r="P1261" s="3">
        <f>VLOOKUP(Table2[[#This Row],[State]],State!A:G,7,FALSE)</f>
        <v>16</v>
      </c>
      <c r="Q1261" s="3" t="str">
        <f>VLOOKUP(Table2[[#This Row],[State]],State!A:F,6,FALSE)</f>
        <v>Democratic</v>
      </c>
    </row>
    <row r="1262" spans="1:17" ht="17" thickTop="1" thickBot="1" x14ac:dyDescent="0.25">
      <c r="A1262" s="8" t="s">
        <v>339</v>
      </c>
      <c r="B1262" s="19">
        <v>26061</v>
      </c>
      <c r="C1262" s="20" t="s">
        <v>1258</v>
      </c>
      <c r="D1262" s="13">
        <v>7864</v>
      </c>
      <c r="E1262" s="13">
        <v>10258</v>
      </c>
      <c r="F1262" s="6">
        <v>2024</v>
      </c>
      <c r="G1262" s="18">
        <f>preds!$D1262+preds!$E1262</f>
        <v>18122</v>
      </c>
      <c r="H1262" s="12">
        <f>ABS(preds!$D1262-preds!$E1262)</f>
        <v>2394</v>
      </c>
      <c r="I1262" s="24">
        <f>Table2[[#This Row],[margin]]/Table2[[#This Row],[dem_gop_total]]</f>
        <v>0.13210462421366295</v>
      </c>
      <c r="J1262" s="24">
        <f>Table2[[#This Row],[dem_votes]]/Table2[[#This Row],[dem_gop_total]]</f>
        <v>0.43394768789316851</v>
      </c>
      <c r="K1262" s="24">
        <f>Table2[[#This Row],[gop_votes]]/Table2[[#This Row],[dem_gop_total]]</f>
        <v>0.56605231210683149</v>
      </c>
      <c r="L1262" s="3">
        <v>-88.541609999999906</v>
      </c>
      <c r="M1262" s="3">
        <v>47.127650000000003</v>
      </c>
      <c r="N1262" s="3">
        <v>-85.181508542168487</v>
      </c>
      <c r="O1262" s="3">
        <v>44.023805746987868</v>
      </c>
      <c r="P1262" s="3">
        <f>VLOOKUP(Table2[[#This Row],[State]],State!A:G,7,FALSE)</f>
        <v>16</v>
      </c>
      <c r="Q1262" s="3" t="str">
        <f>VLOOKUP(Table2[[#This Row],[State]],State!A:F,6,FALSE)</f>
        <v>Democratic</v>
      </c>
    </row>
    <row r="1263" spans="1:17" ht="17" thickTop="1" thickBot="1" x14ac:dyDescent="0.25">
      <c r="A1263" s="7" t="s">
        <v>339</v>
      </c>
      <c r="B1263" s="21">
        <v>26063</v>
      </c>
      <c r="C1263" s="22" t="s">
        <v>1259</v>
      </c>
      <c r="D1263" s="12">
        <v>5985</v>
      </c>
      <c r="E1263" s="12">
        <v>11688</v>
      </c>
      <c r="F1263" s="6">
        <v>2024</v>
      </c>
      <c r="G1263" s="18">
        <f>preds!$D1263+preds!$E1263</f>
        <v>17673</v>
      </c>
      <c r="H1263" s="12">
        <f>ABS(preds!$D1263-preds!$E1263)</f>
        <v>5703</v>
      </c>
      <c r="I1263" s="24">
        <f>Table2[[#This Row],[margin]]/Table2[[#This Row],[dem_gop_total]]</f>
        <v>0.32269563741300289</v>
      </c>
      <c r="J1263" s="24">
        <f>Table2[[#This Row],[dem_votes]]/Table2[[#This Row],[dem_gop_total]]</f>
        <v>0.33865218129349856</v>
      </c>
      <c r="K1263" s="24">
        <f>Table2[[#This Row],[gop_votes]]/Table2[[#This Row],[dem_gop_total]]</f>
        <v>0.66134781870650139</v>
      </c>
      <c r="L1263" s="3">
        <v>-83.061782999999906</v>
      </c>
      <c r="M1263" s="3">
        <v>43.833604000000001</v>
      </c>
      <c r="N1263" s="3">
        <v>-85.181508542168487</v>
      </c>
      <c r="O1263" s="3">
        <v>44.023805746987868</v>
      </c>
      <c r="P1263" s="3">
        <f>VLOOKUP(Table2[[#This Row],[State]],State!A:G,7,FALSE)</f>
        <v>16</v>
      </c>
      <c r="Q1263" s="3" t="str">
        <f>VLOOKUP(Table2[[#This Row],[State]],State!A:F,6,FALSE)</f>
        <v>Democratic</v>
      </c>
    </row>
    <row r="1264" spans="1:17" ht="17" thickTop="1" thickBot="1" x14ac:dyDescent="0.25">
      <c r="A1264" s="8" t="s">
        <v>339</v>
      </c>
      <c r="B1264" s="19">
        <v>26065</v>
      </c>
      <c r="C1264" s="20" t="s">
        <v>1260</v>
      </c>
      <c r="D1264" s="13">
        <v>88288</v>
      </c>
      <c r="E1264" s="13">
        <v>50962</v>
      </c>
      <c r="F1264" s="6">
        <v>2024</v>
      </c>
      <c r="G1264" s="18">
        <f>preds!$D1264+preds!$E1264</f>
        <v>139250</v>
      </c>
      <c r="H1264" s="12">
        <f>ABS(preds!$D1264-preds!$E1264)</f>
        <v>37326</v>
      </c>
      <c r="I1264" s="24">
        <f>Table2[[#This Row],[margin]]/Table2[[#This Row],[dem_gop_total]]</f>
        <v>0.26805026929982045</v>
      </c>
      <c r="J1264" s="24">
        <f>Table2[[#This Row],[dem_votes]]/Table2[[#This Row],[dem_gop_total]]</f>
        <v>0.63402513464991028</v>
      </c>
      <c r="K1264" s="24">
        <f>Table2[[#This Row],[gop_votes]]/Table2[[#This Row],[dem_gop_total]]</f>
        <v>0.36597486535008977</v>
      </c>
      <c r="L1264" s="3">
        <v>-84.487815999999995</v>
      </c>
      <c r="M1264" s="3">
        <v>42.688879999999997</v>
      </c>
      <c r="N1264" s="3">
        <v>-85.181508542168487</v>
      </c>
      <c r="O1264" s="3">
        <v>44.023805746987868</v>
      </c>
      <c r="P1264" s="3">
        <f>VLOOKUP(Table2[[#This Row],[State]],State!A:G,7,FALSE)</f>
        <v>16</v>
      </c>
      <c r="Q1264" s="3" t="str">
        <f>VLOOKUP(Table2[[#This Row],[State]],State!A:F,6,FALSE)</f>
        <v>Democratic</v>
      </c>
    </row>
    <row r="1265" spans="1:17" ht="17" thickTop="1" thickBot="1" x14ac:dyDescent="0.25">
      <c r="A1265" s="7" t="s">
        <v>339</v>
      </c>
      <c r="B1265" s="21">
        <v>26067</v>
      </c>
      <c r="C1265" s="22" t="s">
        <v>1261</v>
      </c>
      <c r="D1265" s="12">
        <v>9676</v>
      </c>
      <c r="E1265" s="12">
        <v>19772</v>
      </c>
      <c r="F1265" s="6">
        <v>2024</v>
      </c>
      <c r="G1265" s="18">
        <f>preds!$D1265+preds!$E1265</f>
        <v>29448</v>
      </c>
      <c r="H1265" s="12">
        <f>ABS(preds!$D1265-preds!$E1265)</f>
        <v>10096</v>
      </c>
      <c r="I1265" s="24">
        <f>Table2[[#This Row],[margin]]/Table2[[#This Row],[dem_gop_total]]</f>
        <v>0.3428416191252377</v>
      </c>
      <c r="J1265" s="24">
        <f>Table2[[#This Row],[dem_votes]]/Table2[[#This Row],[dem_gop_total]]</f>
        <v>0.32857919043738115</v>
      </c>
      <c r="K1265" s="24">
        <f>Table2[[#This Row],[gop_votes]]/Table2[[#This Row],[dem_gop_total]]</f>
        <v>0.67142080956261885</v>
      </c>
      <c r="L1265" s="3">
        <v>-85.085925000000003</v>
      </c>
      <c r="M1265" s="3">
        <v>42.956879000000001</v>
      </c>
      <c r="N1265" s="3">
        <v>-85.181508542168487</v>
      </c>
      <c r="O1265" s="3">
        <v>44.023805746987868</v>
      </c>
      <c r="P1265" s="3">
        <f>VLOOKUP(Table2[[#This Row],[State]],State!A:G,7,FALSE)</f>
        <v>16</v>
      </c>
      <c r="Q1265" s="3" t="str">
        <f>VLOOKUP(Table2[[#This Row],[State]],State!A:F,6,FALSE)</f>
        <v>Democratic</v>
      </c>
    </row>
    <row r="1266" spans="1:17" ht="17" thickTop="1" thickBot="1" x14ac:dyDescent="0.25">
      <c r="A1266" s="8" t="s">
        <v>339</v>
      </c>
      <c r="B1266" s="19">
        <v>26069</v>
      </c>
      <c r="C1266" s="20" t="s">
        <v>1262</v>
      </c>
      <c r="D1266" s="13">
        <v>5156</v>
      </c>
      <c r="E1266" s="13">
        <v>9676</v>
      </c>
      <c r="F1266" s="6">
        <v>2024</v>
      </c>
      <c r="G1266" s="18">
        <f>preds!$D1266+preds!$E1266</f>
        <v>14832</v>
      </c>
      <c r="H1266" s="12">
        <f>ABS(preds!$D1266-preds!$E1266)</f>
        <v>4520</v>
      </c>
      <c r="I1266" s="24">
        <f>Table2[[#This Row],[margin]]/Table2[[#This Row],[dem_gop_total]]</f>
        <v>0.30474649406688242</v>
      </c>
      <c r="J1266" s="24">
        <f>Table2[[#This Row],[dem_votes]]/Table2[[#This Row],[dem_gop_total]]</f>
        <v>0.34762675296655882</v>
      </c>
      <c r="K1266" s="24">
        <f>Table2[[#This Row],[gop_votes]]/Table2[[#This Row],[dem_gop_total]]</f>
        <v>0.65237324703344124</v>
      </c>
      <c r="L1266" s="3">
        <v>-83.536959999999993</v>
      </c>
      <c r="M1266" s="3">
        <v>44.356582000000003</v>
      </c>
      <c r="N1266" s="3">
        <v>-85.181508542168487</v>
      </c>
      <c r="O1266" s="3">
        <v>44.023805746987868</v>
      </c>
      <c r="P1266" s="3">
        <f>VLOOKUP(Table2[[#This Row],[State]],State!A:G,7,FALSE)</f>
        <v>16</v>
      </c>
      <c r="Q1266" s="3" t="str">
        <f>VLOOKUP(Table2[[#This Row],[State]],State!A:F,6,FALSE)</f>
        <v>Democratic</v>
      </c>
    </row>
    <row r="1267" spans="1:17" ht="17" thickTop="1" thickBot="1" x14ac:dyDescent="0.25">
      <c r="A1267" s="7" t="s">
        <v>339</v>
      </c>
      <c r="B1267" s="21">
        <v>26071</v>
      </c>
      <c r="C1267" s="22" t="s">
        <v>1263</v>
      </c>
      <c r="D1267" s="12">
        <v>3424</v>
      </c>
      <c r="E1267" s="12">
        <v>3936</v>
      </c>
      <c r="F1267" s="6">
        <v>2024</v>
      </c>
      <c r="G1267" s="18">
        <f>preds!$D1267+preds!$E1267</f>
        <v>7360</v>
      </c>
      <c r="H1267" s="12">
        <f>ABS(preds!$D1267-preds!$E1267)</f>
        <v>512</v>
      </c>
      <c r="I1267" s="24">
        <f>Table2[[#This Row],[margin]]/Table2[[#This Row],[dem_gop_total]]</f>
        <v>6.9565217391304349E-2</v>
      </c>
      <c r="J1267" s="24">
        <f>Table2[[#This Row],[dem_votes]]/Table2[[#This Row],[dem_gop_total]]</f>
        <v>0.4652173913043478</v>
      </c>
      <c r="K1267" s="24">
        <f>Table2[[#This Row],[gop_votes]]/Table2[[#This Row],[dem_gop_total]]</f>
        <v>0.5347826086956522</v>
      </c>
      <c r="L1267" s="3">
        <v>-88.534278999999998</v>
      </c>
      <c r="M1267" s="3">
        <v>46.098021000000003</v>
      </c>
      <c r="N1267" s="3">
        <v>-85.181508542168487</v>
      </c>
      <c r="O1267" s="3">
        <v>44.023805746987868</v>
      </c>
      <c r="P1267" s="3">
        <f>VLOOKUP(Table2[[#This Row],[State]],State!A:G,7,FALSE)</f>
        <v>16</v>
      </c>
      <c r="Q1267" s="3" t="str">
        <f>VLOOKUP(Table2[[#This Row],[State]],State!A:F,6,FALSE)</f>
        <v>Democratic</v>
      </c>
    </row>
    <row r="1268" spans="1:17" ht="17" thickTop="1" thickBot="1" x14ac:dyDescent="0.25">
      <c r="A1268" s="8" t="s">
        <v>339</v>
      </c>
      <c r="B1268" s="19">
        <v>26073</v>
      </c>
      <c r="C1268" s="20" t="s">
        <v>1264</v>
      </c>
      <c r="D1268" s="13">
        <v>12982</v>
      </c>
      <c r="E1268" s="13">
        <v>14007</v>
      </c>
      <c r="F1268" s="6">
        <v>2024</v>
      </c>
      <c r="G1268" s="18">
        <f>preds!$D1268+preds!$E1268</f>
        <v>26989</v>
      </c>
      <c r="H1268" s="12">
        <f>ABS(preds!$D1268-preds!$E1268)</f>
        <v>1025</v>
      </c>
      <c r="I1268" s="24">
        <f>Table2[[#This Row],[margin]]/Table2[[#This Row],[dem_gop_total]]</f>
        <v>3.7978435658972173E-2</v>
      </c>
      <c r="J1268" s="24">
        <f>Table2[[#This Row],[dem_votes]]/Table2[[#This Row],[dem_gop_total]]</f>
        <v>0.48101078217051391</v>
      </c>
      <c r="K1268" s="24">
        <f>Table2[[#This Row],[gop_votes]]/Table2[[#This Row],[dem_gop_total]]</f>
        <v>0.51898921782948604</v>
      </c>
      <c r="L1268" s="3">
        <v>-84.799831999999995</v>
      </c>
      <c r="M1268" s="3">
        <v>43.607246999999902</v>
      </c>
      <c r="N1268" s="3">
        <v>-85.181508542168487</v>
      </c>
      <c r="O1268" s="3">
        <v>44.023805746987868</v>
      </c>
      <c r="P1268" s="3">
        <f>VLOOKUP(Table2[[#This Row],[State]],State!A:G,7,FALSE)</f>
        <v>16</v>
      </c>
      <c r="Q1268" s="3" t="str">
        <f>VLOOKUP(Table2[[#This Row],[State]],State!A:F,6,FALSE)</f>
        <v>Democratic</v>
      </c>
    </row>
    <row r="1269" spans="1:17" ht="17" thickTop="1" thickBot="1" x14ac:dyDescent="0.25">
      <c r="A1269" s="7" t="s">
        <v>339</v>
      </c>
      <c r="B1269" s="21">
        <v>26075</v>
      </c>
      <c r="C1269" s="22" t="s">
        <v>425</v>
      </c>
      <c r="D1269" s="12">
        <v>28935</v>
      </c>
      <c r="E1269" s="12">
        <v>44741</v>
      </c>
      <c r="F1269" s="6">
        <v>2024</v>
      </c>
      <c r="G1269" s="18">
        <f>preds!$D1269+preds!$E1269</f>
        <v>73676</v>
      </c>
      <c r="H1269" s="12">
        <f>ABS(preds!$D1269-preds!$E1269)</f>
        <v>15806</v>
      </c>
      <c r="I1269" s="24">
        <f>Table2[[#This Row],[margin]]/Table2[[#This Row],[dem_gop_total]]</f>
        <v>0.21453390520658017</v>
      </c>
      <c r="J1269" s="24">
        <f>Table2[[#This Row],[dem_votes]]/Table2[[#This Row],[dem_gop_total]]</f>
        <v>0.39273304739670994</v>
      </c>
      <c r="K1269" s="24">
        <f>Table2[[#This Row],[gop_votes]]/Table2[[#This Row],[dem_gop_total]]</f>
        <v>0.60726695260329011</v>
      </c>
      <c r="L1269" s="3">
        <v>-84.406366000000006</v>
      </c>
      <c r="M1269" s="3">
        <v>42.241312999999998</v>
      </c>
      <c r="N1269" s="3">
        <v>-85.181508542168487</v>
      </c>
      <c r="O1269" s="3">
        <v>44.023805746987868</v>
      </c>
      <c r="P1269" s="3">
        <f>VLOOKUP(Table2[[#This Row],[State]],State!A:G,7,FALSE)</f>
        <v>16</v>
      </c>
      <c r="Q1269" s="3" t="str">
        <f>VLOOKUP(Table2[[#This Row],[State]],State!A:F,6,FALSE)</f>
        <v>Democratic</v>
      </c>
    </row>
    <row r="1270" spans="1:17" ht="17" thickTop="1" thickBot="1" x14ac:dyDescent="0.25">
      <c r="A1270" s="8" t="s">
        <v>339</v>
      </c>
      <c r="B1270" s="19">
        <v>26077</v>
      </c>
      <c r="C1270" s="20" t="s">
        <v>1265</v>
      </c>
      <c r="D1270" s="13">
        <v>78507</v>
      </c>
      <c r="E1270" s="13">
        <v>53414</v>
      </c>
      <c r="F1270" s="6">
        <v>2024</v>
      </c>
      <c r="G1270" s="18">
        <f>preds!$D1270+preds!$E1270</f>
        <v>131921</v>
      </c>
      <c r="H1270" s="12">
        <f>ABS(preds!$D1270-preds!$E1270)</f>
        <v>25093</v>
      </c>
      <c r="I1270" s="24">
        <f>Table2[[#This Row],[margin]]/Table2[[#This Row],[dem_gop_total]]</f>
        <v>0.19021232404241933</v>
      </c>
      <c r="J1270" s="24">
        <f>Table2[[#This Row],[dem_votes]]/Table2[[#This Row],[dem_gop_total]]</f>
        <v>0.59510616202120969</v>
      </c>
      <c r="K1270" s="24">
        <f>Table2[[#This Row],[gop_votes]]/Table2[[#This Row],[dem_gop_total]]</f>
        <v>0.40489383797879036</v>
      </c>
      <c r="L1270" s="3">
        <v>-85.584896000000001</v>
      </c>
      <c r="M1270" s="3">
        <v>42.263480000000001</v>
      </c>
      <c r="N1270" s="3">
        <v>-85.181508542168487</v>
      </c>
      <c r="O1270" s="3">
        <v>44.023805746987868</v>
      </c>
      <c r="P1270" s="3">
        <f>VLOOKUP(Table2[[#This Row],[State]],State!A:G,7,FALSE)</f>
        <v>16</v>
      </c>
      <c r="Q1270" s="3" t="str">
        <f>VLOOKUP(Table2[[#This Row],[State]],State!A:F,6,FALSE)</f>
        <v>Democratic</v>
      </c>
    </row>
    <row r="1271" spans="1:17" ht="17" thickTop="1" thickBot="1" x14ac:dyDescent="0.25">
      <c r="A1271" s="7" t="s">
        <v>339</v>
      </c>
      <c r="B1271" s="21">
        <v>26079</v>
      </c>
      <c r="C1271" s="22" t="s">
        <v>1266</v>
      </c>
      <c r="D1271" s="12">
        <v>2826</v>
      </c>
      <c r="E1271" s="12">
        <v>7701</v>
      </c>
      <c r="F1271" s="6">
        <v>2024</v>
      </c>
      <c r="G1271" s="18">
        <f>preds!$D1271+preds!$E1271</f>
        <v>10527</v>
      </c>
      <c r="H1271" s="12">
        <f>ABS(preds!$D1271-preds!$E1271)</f>
        <v>4875</v>
      </c>
      <c r="I1271" s="24">
        <f>Table2[[#This Row],[margin]]/Table2[[#This Row],[dem_gop_total]]</f>
        <v>0.46309489883157595</v>
      </c>
      <c r="J1271" s="24">
        <f>Table2[[#This Row],[dem_votes]]/Table2[[#This Row],[dem_gop_total]]</f>
        <v>0.26845255058421202</v>
      </c>
      <c r="K1271" s="24">
        <f>Table2[[#This Row],[gop_votes]]/Table2[[#This Row],[dem_gop_total]]</f>
        <v>0.73154744941578798</v>
      </c>
      <c r="L1271" s="3">
        <v>-85.166073999999995</v>
      </c>
      <c r="M1271" s="3">
        <v>44.720697999999999</v>
      </c>
      <c r="N1271" s="3">
        <v>-85.181508542168487</v>
      </c>
      <c r="O1271" s="3">
        <v>44.023805746987868</v>
      </c>
      <c r="P1271" s="3">
        <f>VLOOKUP(Table2[[#This Row],[State]],State!A:G,7,FALSE)</f>
        <v>16</v>
      </c>
      <c r="Q1271" s="3" t="str">
        <f>VLOOKUP(Table2[[#This Row],[State]],State!A:F,6,FALSE)</f>
        <v>Democratic</v>
      </c>
    </row>
    <row r="1272" spans="1:17" ht="17" thickTop="1" thickBot="1" x14ac:dyDescent="0.25">
      <c r="A1272" s="8" t="s">
        <v>339</v>
      </c>
      <c r="B1272" s="19">
        <v>26081</v>
      </c>
      <c r="C1272" s="20" t="s">
        <v>677</v>
      </c>
      <c r="D1272" s="13">
        <v>177082</v>
      </c>
      <c r="E1272" s="13">
        <v>157828</v>
      </c>
      <c r="F1272" s="6">
        <v>2024</v>
      </c>
      <c r="G1272" s="18">
        <f>preds!$D1272+preds!$E1272</f>
        <v>334910</v>
      </c>
      <c r="H1272" s="12">
        <f>ABS(preds!$D1272-preds!$E1272)</f>
        <v>19254</v>
      </c>
      <c r="I1272" s="24">
        <f>Table2[[#This Row],[margin]]/Table2[[#This Row],[dem_gop_total]]</f>
        <v>5.7490071959630948E-2</v>
      </c>
      <c r="J1272" s="24">
        <f>Table2[[#This Row],[dem_votes]]/Table2[[#This Row],[dem_gop_total]]</f>
        <v>0.52874503597981548</v>
      </c>
      <c r="K1272" s="24">
        <f>Table2[[#This Row],[gop_votes]]/Table2[[#This Row],[dem_gop_total]]</f>
        <v>0.47125496402018452</v>
      </c>
      <c r="L1272" s="3">
        <v>-85.626604999999998</v>
      </c>
      <c r="M1272" s="3">
        <v>42.963793000000003</v>
      </c>
      <c r="N1272" s="3">
        <v>-85.181508542168487</v>
      </c>
      <c r="O1272" s="3">
        <v>44.023805746987868</v>
      </c>
      <c r="P1272" s="3">
        <f>VLOOKUP(Table2[[#This Row],[State]],State!A:G,7,FALSE)</f>
        <v>16</v>
      </c>
      <c r="Q1272" s="3" t="str">
        <f>VLOOKUP(Table2[[#This Row],[State]],State!A:F,6,FALSE)</f>
        <v>Democratic</v>
      </c>
    </row>
    <row r="1273" spans="1:17" ht="17" thickTop="1" thickBot="1" x14ac:dyDescent="0.25">
      <c r="A1273" s="7" t="s">
        <v>339</v>
      </c>
      <c r="B1273" s="21">
        <v>26083</v>
      </c>
      <c r="C1273" s="22" t="s">
        <v>1267</v>
      </c>
      <c r="D1273" s="12">
        <v>618</v>
      </c>
      <c r="E1273" s="12">
        <v>809</v>
      </c>
      <c r="F1273" s="6">
        <v>2024</v>
      </c>
      <c r="G1273" s="18">
        <f>preds!$D1273+preds!$E1273</f>
        <v>1427</v>
      </c>
      <c r="H1273" s="12">
        <f>ABS(preds!$D1273-preds!$E1273)</f>
        <v>191</v>
      </c>
      <c r="I1273" s="24">
        <f>Table2[[#This Row],[margin]]/Table2[[#This Row],[dem_gop_total]]</f>
        <v>0.13384723195515066</v>
      </c>
      <c r="J1273" s="24">
        <f>Table2[[#This Row],[dem_votes]]/Table2[[#This Row],[dem_gop_total]]</f>
        <v>0.43307638402242465</v>
      </c>
      <c r="K1273" s="24">
        <f>Table2[[#This Row],[gop_votes]]/Table2[[#This Row],[dem_gop_total]]</f>
        <v>0.56692361597757535</v>
      </c>
      <c r="L1273" s="3">
        <v>-88.30247</v>
      </c>
      <c r="M1273" s="3">
        <v>47.333638999999998</v>
      </c>
      <c r="N1273" s="3">
        <v>-85.181508542168487</v>
      </c>
      <c r="O1273" s="3">
        <v>44.023805746987868</v>
      </c>
      <c r="P1273" s="3">
        <f>VLOOKUP(Table2[[#This Row],[State]],State!A:G,7,FALSE)</f>
        <v>16</v>
      </c>
      <c r="Q1273" s="3" t="str">
        <f>VLOOKUP(Table2[[#This Row],[State]],State!A:F,6,FALSE)</f>
        <v>Democratic</v>
      </c>
    </row>
    <row r="1274" spans="1:17" ht="17" thickTop="1" thickBot="1" x14ac:dyDescent="0.25">
      <c r="A1274" s="8" t="s">
        <v>339</v>
      </c>
      <c r="B1274" s="19">
        <v>26085</v>
      </c>
      <c r="C1274" s="20" t="s">
        <v>574</v>
      </c>
      <c r="D1274" s="13">
        <v>2201</v>
      </c>
      <c r="E1274" s="13">
        <v>4073</v>
      </c>
      <c r="F1274" s="6">
        <v>2024</v>
      </c>
      <c r="G1274" s="18">
        <f>preds!$D1274+preds!$E1274</f>
        <v>6274</v>
      </c>
      <c r="H1274" s="12">
        <f>ABS(preds!$D1274-preds!$E1274)</f>
        <v>1872</v>
      </c>
      <c r="I1274" s="24">
        <f>Table2[[#This Row],[margin]]/Table2[[#This Row],[dem_gop_total]]</f>
        <v>0.29837424290723619</v>
      </c>
      <c r="J1274" s="24">
        <f>Table2[[#This Row],[dem_votes]]/Table2[[#This Row],[dem_gop_total]]</f>
        <v>0.35081287854638188</v>
      </c>
      <c r="K1274" s="24">
        <f>Table2[[#This Row],[gop_votes]]/Table2[[#This Row],[dem_gop_total]]</f>
        <v>0.64918712145361812</v>
      </c>
      <c r="L1274" s="3">
        <v>-85.798357999999993</v>
      </c>
      <c r="M1274" s="3">
        <v>43.959809999999997</v>
      </c>
      <c r="N1274" s="3">
        <v>-85.181508542168487</v>
      </c>
      <c r="O1274" s="3">
        <v>44.023805746987868</v>
      </c>
      <c r="P1274" s="3">
        <f>VLOOKUP(Table2[[#This Row],[State]],State!A:G,7,FALSE)</f>
        <v>16</v>
      </c>
      <c r="Q1274" s="3" t="str">
        <f>VLOOKUP(Table2[[#This Row],[State]],State!A:F,6,FALSE)</f>
        <v>Democratic</v>
      </c>
    </row>
    <row r="1275" spans="1:17" ht="17" thickTop="1" thickBot="1" x14ac:dyDescent="0.25">
      <c r="A1275" s="7" t="s">
        <v>339</v>
      </c>
      <c r="B1275" s="21">
        <v>26087</v>
      </c>
      <c r="C1275" s="22" t="s">
        <v>1268</v>
      </c>
      <c r="D1275" s="12">
        <v>15475</v>
      </c>
      <c r="E1275" s="12">
        <v>36829</v>
      </c>
      <c r="F1275" s="6">
        <v>2024</v>
      </c>
      <c r="G1275" s="18">
        <f>preds!$D1275+preds!$E1275</f>
        <v>52304</v>
      </c>
      <c r="H1275" s="12">
        <f>ABS(preds!$D1275-preds!$E1275)</f>
        <v>21354</v>
      </c>
      <c r="I1275" s="24">
        <f>Table2[[#This Row],[margin]]/Table2[[#This Row],[dem_gop_total]]</f>
        <v>0.40826705414499848</v>
      </c>
      <c r="J1275" s="24">
        <f>Table2[[#This Row],[dem_votes]]/Table2[[#This Row],[dem_gop_total]]</f>
        <v>0.29586647292750079</v>
      </c>
      <c r="K1275" s="24">
        <f>Table2[[#This Row],[gop_votes]]/Table2[[#This Row],[dem_gop_total]]</f>
        <v>0.70413352707249921</v>
      </c>
      <c r="L1275" s="3">
        <v>-83.250561000000005</v>
      </c>
      <c r="M1275" s="3">
        <v>43.059694999999998</v>
      </c>
      <c r="N1275" s="3">
        <v>-85.181508542168487</v>
      </c>
      <c r="O1275" s="3">
        <v>44.023805746987868</v>
      </c>
      <c r="P1275" s="3">
        <f>VLOOKUP(Table2[[#This Row],[State]],State!A:G,7,FALSE)</f>
        <v>16</v>
      </c>
      <c r="Q1275" s="3" t="str">
        <f>VLOOKUP(Table2[[#This Row],[State]],State!A:F,6,FALSE)</f>
        <v>Democratic</v>
      </c>
    </row>
    <row r="1276" spans="1:17" ht="17" thickTop="1" thickBot="1" x14ac:dyDescent="0.25">
      <c r="A1276" s="8" t="s">
        <v>339</v>
      </c>
      <c r="B1276" s="19">
        <v>26089</v>
      </c>
      <c r="C1276" s="20" t="s">
        <v>1269</v>
      </c>
      <c r="D1276" s="13">
        <v>9519</v>
      </c>
      <c r="E1276" s="13">
        <v>7884</v>
      </c>
      <c r="F1276" s="6">
        <v>2024</v>
      </c>
      <c r="G1276" s="18">
        <f>preds!$D1276+preds!$E1276</f>
        <v>17403</v>
      </c>
      <c r="H1276" s="12">
        <f>ABS(preds!$D1276-preds!$E1276)</f>
        <v>1635</v>
      </c>
      <c r="I1276" s="24">
        <f>Table2[[#This Row],[margin]]/Table2[[#This Row],[dem_gop_total]]</f>
        <v>9.3949319082916732E-2</v>
      </c>
      <c r="J1276" s="24">
        <f>Table2[[#This Row],[dem_votes]]/Table2[[#This Row],[dem_gop_total]]</f>
        <v>0.54697465954145841</v>
      </c>
      <c r="K1276" s="24">
        <f>Table2[[#This Row],[gop_votes]]/Table2[[#This Row],[dem_gop_total]]</f>
        <v>0.45302534045854165</v>
      </c>
      <c r="L1276" s="3">
        <v>-85.732585</v>
      </c>
      <c r="M1276" s="3">
        <v>44.909768</v>
      </c>
      <c r="N1276" s="3">
        <v>-85.181508542168487</v>
      </c>
      <c r="O1276" s="3">
        <v>44.023805746987868</v>
      </c>
      <c r="P1276" s="3">
        <f>VLOOKUP(Table2[[#This Row],[State]],State!A:G,7,FALSE)</f>
        <v>16</v>
      </c>
      <c r="Q1276" s="3" t="str">
        <f>VLOOKUP(Table2[[#This Row],[State]],State!A:F,6,FALSE)</f>
        <v>Democratic</v>
      </c>
    </row>
    <row r="1277" spans="1:17" ht="17" thickTop="1" thickBot="1" x14ac:dyDescent="0.25">
      <c r="A1277" s="7" t="s">
        <v>339</v>
      </c>
      <c r="B1277" s="21">
        <v>26091</v>
      </c>
      <c r="C1277" s="22" t="s">
        <v>1270</v>
      </c>
      <c r="D1277" s="12">
        <v>19198</v>
      </c>
      <c r="E1277" s="12">
        <v>30633</v>
      </c>
      <c r="F1277" s="6">
        <v>2024</v>
      </c>
      <c r="G1277" s="18">
        <f>preds!$D1277+preds!$E1277</f>
        <v>49831</v>
      </c>
      <c r="H1277" s="12">
        <f>ABS(preds!$D1277-preds!$E1277)</f>
        <v>11435</v>
      </c>
      <c r="I1277" s="24">
        <f>Table2[[#This Row],[margin]]/Table2[[#This Row],[dem_gop_total]]</f>
        <v>0.2294756276213602</v>
      </c>
      <c r="J1277" s="24">
        <f>Table2[[#This Row],[dem_votes]]/Table2[[#This Row],[dem_gop_total]]</f>
        <v>0.3852621861893199</v>
      </c>
      <c r="K1277" s="24">
        <f>Table2[[#This Row],[gop_votes]]/Table2[[#This Row],[dem_gop_total]]</f>
        <v>0.61473781381068004</v>
      </c>
      <c r="L1277" s="3">
        <v>-84.052387999999993</v>
      </c>
      <c r="M1277" s="3">
        <v>41.925187000000001</v>
      </c>
      <c r="N1277" s="3">
        <v>-85.181508542168487</v>
      </c>
      <c r="O1277" s="3">
        <v>44.023805746987868</v>
      </c>
      <c r="P1277" s="3">
        <f>VLOOKUP(Table2[[#This Row],[State]],State!A:G,7,FALSE)</f>
        <v>16</v>
      </c>
      <c r="Q1277" s="3" t="str">
        <f>VLOOKUP(Table2[[#This Row],[State]],State!A:F,6,FALSE)</f>
        <v>Democratic</v>
      </c>
    </row>
    <row r="1278" spans="1:17" ht="17" thickTop="1" thickBot="1" x14ac:dyDescent="0.25">
      <c r="A1278" s="8" t="s">
        <v>339</v>
      </c>
      <c r="B1278" s="19">
        <v>26093</v>
      </c>
      <c r="C1278" s="20" t="s">
        <v>901</v>
      </c>
      <c r="D1278" s="13">
        <v>53207</v>
      </c>
      <c r="E1278" s="13">
        <v>81239</v>
      </c>
      <c r="F1278" s="6">
        <v>2024</v>
      </c>
      <c r="G1278" s="18">
        <f>preds!$D1278+preds!$E1278</f>
        <v>134446</v>
      </c>
      <c r="H1278" s="12">
        <f>ABS(preds!$D1278-preds!$E1278)</f>
        <v>28032</v>
      </c>
      <c r="I1278" s="24">
        <f>Table2[[#This Row],[margin]]/Table2[[#This Row],[dem_gop_total]]</f>
        <v>0.20850006694137424</v>
      </c>
      <c r="J1278" s="24">
        <f>Table2[[#This Row],[dem_votes]]/Table2[[#This Row],[dem_gop_total]]</f>
        <v>0.39574996652931288</v>
      </c>
      <c r="K1278" s="24">
        <f>Table2[[#This Row],[gop_votes]]/Table2[[#This Row],[dem_gop_total]]</f>
        <v>0.60425003347068706</v>
      </c>
      <c r="L1278" s="3">
        <v>-83.857596000000001</v>
      </c>
      <c r="M1278" s="3">
        <v>42.573053999999999</v>
      </c>
      <c r="N1278" s="3">
        <v>-85.181508542168487</v>
      </c>
      <c r="O1278" s="3">
        <v>44.023805746987868</v>
      </c>
      <c r="P1278" s="3">
        <f>VLOOKUP(Table2[[#This Row],[State]],State!A:G,7,FALSE)</f>
        <v>16</v>
      </c>
      <c r="Q1278" s="3" t="str">
        <f>VLOOKUP(Table2[[#This Row],[State]],State!A:F,6,FALSE)</f>
        <v>Democratic</v>
      </c>
    </row>
    <row r="1279" spans="1:17" ht="17" thickTop="1" thickBot="1" x14ac:dyDescent="0.25">
      <c r="A1279" s="7" t="s">
        <v>339</v>
      </c>
      <c r="B1279" s="21">
        <v>26095</v>
      </c>
      <c r="C1279" s="22" t="s">
        <v>1271</v>
      </c>
      <c r="D1279" s="12">
        <v>1110</v>
      </c>
      <c r="E1279" s="12">
        <v>1877</v>
      </c>
      <c r="F1279" s="6">
        <v>2024</v>
      </c>
      <c r="G1279" s="18">
        <f>preds!$D1279+preds!$E1279</f>
        <v>2987</v>
      </c>
      <c r="H1279" s="12">
        <f>ABS(preds!$D1279-preds!$E1279)</f>
        <v>767</v>
      </c>
      <c r="I1279" s="24">
        <f>Table2[[#This Row],[margin]]/Table2[[#This Row],[dem_gop_total]]</f>
        <v>0.25677937730164047</v>
      </c>
      <c r="J1279" s="24">
        <f>Table2[[#This Row],[dem_votes]]/Table2[[#This Row],[dem_gop_total]]</f>
        <v>0.37161031134917977</v>
      </c>
      <c r="K1279" s="24">
        <f>Table2[[#This Row],[gop_votes]]/Table2[[#This Row],[dem_gop_total]]</f>
        <v>0.62838968865082023</v>
      </c>
      <c r="L1279" s="3">
        <v>-85.550950999999998</v>
      </c>
      <c r="M1279" s="3">
        <v>46.334456000000003</v>
      </c>
      <c r="N1279" s="3">
        <v>-85.181508542168487</v>
      </c>
      <c r="O1279" s="3">
        <v>44.023805746987868</v>
      </c>
      <c r="P1279" s="3">
        <f>VLOOKUP(Table2[[#This Row],[State]],State!A:G,7,FALSE)</f>
        <v>16</v>
      </c>
      <c r="Q1279" s="3" t="str">
        <f>VLOOKUP(Table2[[#This Row],[State]],State!A:F,6,FALSE)</f>
        <v>Democratic</v>
      </c>
    </row>
    <row r="1280" spans="1:17" ht="17" thickTop="1" thickBot="1" x14ac:dyDescent="0.25">
      <c r="A1280" s="8" t="s">
        <v>339</v>
      </c>
      <c r="B1280" s="19">
        <v>26097</v>
      </c>
      <c r="C1280" s="20" t="s">
        <v>1272</v>
      </c>
      <c r="D1280" s="13">
        <v>2490</v>
      </c>
      <c r="E1280" s="13">
        <v>3989</v>
      </c>
      <c r="F1280" s="6">
        <v>2024</v>
      </c>
      <c r="G1280" s="18">
        <f>preds!$D1280+preds!$E1280</f>
        <v>6479</v>
      </c>
      <c r="H1280" s="12">
        <f>ABS(preds!$D1280-preds!$E1280)</f>
        <v>1499</v>
      </c>
      <c r="I1280" s="24">
        <f>Table2[[#This Row],[margin]]/Table2[[#This Row],[dem_gop_total]]</f>
        <v>0.23136286463960487</v>
      </c>
      <c r="J1280" s="24">
        <f>Table2[[#This Row],[dem_votes]]/Table2[[#This Row],[dem_gop_total]]</f>
        <v>0.38431856768019756</v>
      </c>
      <c r="K1280" s="24">
        <f>Table2[[#This Row],[gop_votes]]/Table2[[#This Row],[dem_gop_total]]</f>
        <v>0.61568143231980244</v>
      </c>
      <c r="L1280" s="3">
        <v>-84.879992000000001</v>
      </c>
      <c r="M1280" s="3">
        <v>45.997904999999903</v>
      </c>
      <c r="N1280" s="3">
        <v>-85.181508542168487</v>
      </c>
      <c r="O1280" s="3">
        <v>44.023805746987868</v>
      </c>
      <c r="P1280" s="3">
        <f>VLOOKUP(Table2[[#This Row],[State]],State!A:G,7,FALSE)</f>
        <v>16</v>
      </c>
      <c r="Q1280" s="3" t="str">
        <f>VLOOKUP(Table2[[#This Row],[State]],State!A:F,6,FALSE)</f>
        <v>Democratic</v>
      </c>
    </row>
    <row r="1281" spans="1:17" ht="17" thickTop="1" thickBot="1" x14ac:dyDescent="0.25">
      <c r="A1281" s="7" t="s">
        <v>339</v>
      </c>
      <c r="B1281" s="21">
        <v>26099</v>
      </c>
      <c r="C1281" s="22" t="s">
        <v>1273</v>
      </c>
      <c r="D1281" s="12">
        <v>209852</v>
      </c>
      <c r="E1281" s="12">
        <v>255891</v>
      </c>
      <c r="F1281" s="6">
        <v>2024</v>
      </c>
      <c r="G1281" s="18">
        <f>preds!$D1281+preds!$E1281</f>
        <v>465743</v>
      </c>
      <c r="H1281" s="12">
        <f>ABS(preds!$D1281-preds!$E1281)</f>
        <v>46039</v>
      </c>
      <c r="I1281" s="24">
        <f>Table2[[#This Row],[margin]]/Table2[[#This Row],[dem_gop_total]]</f>
        <v>9.8850653686689868E-2</v>
      </c>
      <c r="J1281" s="24">
        <f>Table2[[#This Row],[dem_votes]]/Table2[[#This Row],[dem_gop_total]]</f>
        <v>0.45057467315665506</v>
      </c>
      <c r="K1281" s="24">
        <f>Table2[[#This Row],[gop_votes]]/Table2[[#This Row],[dem_gop_total]]</f>
        <v>0.54942532684334489</v>
      </c>
      <c r="L1281" s="3">
        <v>-82.957387999999995</v>
      </c>
      <c r="M1281" s="3">
        <v>42.586889999999997</v>
      </c>
      <c r="N1281" s="3">
        <v>-85.181508542168487</v>
      </c>
      <c r="O1281" s="3">
        <v>44.023805746987868</v>
      </c>
      <c r="P1281" s="3">
        <f>VLOOKUP(Table2[[#This Row],[State]],State!A:G,7,FALSE)</f>
        <v>16</v>
      </c>
      <c r="Q1281" s="3" t="str">
        <f>VLOOKUP(Table2[[#This Row],[State]],State!A:F,6,FALSE)</f>
        <v>Democratic</v>
      </c>
    </row>
    <row r="1282" spans="1:17" ht="17" thickTop="1" thickBot="1" x14ac:dyDescent="0.25">
      <c r="A1282" s="8" t="s">
        <v>339</v>
      </c>
      <c r="B1282" s="19">
        <v>26101</v>
      </c>
      <c r="C1282" s="20" t="s">
        <v>1274</v>
      </c>
      <c r="D1282" s="13">
        <v>5660</v>
      </c>
      <c r="E1282" s="13">
        <v>8126</v>
      </c>
      <c r="F1282" s="6">
        <v>2024</v>
      </c>
      <c r="G1282" s="18">
        <f>preds!$D1282+preds!$E1282</f>
        <v>13786</v>
      </c>
      <c r="H1282" s="12">
        <f>ABS(preds!$D1282-preds!$E1282)</f>
        <v>2466</v>
      </c>
      <c r="I1282" s="24">
        <f>Table2[[#This Row],[margin]]/Table2[[#This Row],[dem_gop_total]]</f>
        <v>0.17887712171768461</v>
      </c>
      <c r="J1282" s="24">
        <f>Table2[[#This Row],[dem_votes]]/Table2[[#This Row],[dem_gop_total]]</f>
        <v>0.41056143914115767</v>
      </c>
      <c r="K1282" s="24">
        <f>Table2[[#This Row],[gop_votes]]/Table2[[#This Row],[dem_gop_total]]</f>
        <v>0.58943856085884228</v>
      </c>
      <c r="L1282" s="3">
        <v>-86.188018999999997</v>
      </c>
      <c r="M1282" s="3">
        <v>44.303916000000001</v>
      </c>
      <c r="N1282" s="3">
        <v>-85.181508542168487</v>
      </c>
      <c r="O1282" s="3">
        <v>44.023805746987868</v>
      </c>
      <c r="P1282" s="3">
        <f>VLOOKUP(Table2[[#This Row],[State]],State!A:G,7,FALSE)</f>
        <v>16</v>
      </c>
      <c r="Q1282" s="3" t="str">
        <f>VLOOKUP(Table2[[#This Row],[State]],State!A:F,6,FALSE)</f>
        <v>Democratic</v>
      </c>
    </row>
    <row r="1283" spans="1:17" ht="17" thickTop="1" thickBot="1" x14ac:dyDescent="0.25">
      <c r="A1283" s="7" t="s">
        <v>339</v>
      </c>
      <c r="B1283" s="21">
        <v>26103</v>
      </c>
      <c r="C1283" s="22" t="s">
        <v>1275</v>
      </c>
      <c r="D1283" s="12">
        <v>18663</v>
      </c>
      <c r="E1283" s="12">
        <v>15433</v>
      </c>
      <c r="F1283" s="6">
        <v>2024</v>
      </c>
      <c r="G1283" s="18">
        <f>preds!$D1283+preds!$E1283</f>
        <v>34096</v>
      </c>
      <c r="H1283" s="12">
        <f>ABS(preds!$D1283-preds!$E1283)</f>
        <v>3230</v>
      </c>
      <c r="I1283" s="24">
        <f>Table2[[#This Row],[margin]]/Table2[[#This Row],[dem_gop_total]]</f>
        <v>9.4732519943688406E-2</v>
      </c>
      <c r="J1283" s="24">
        <f>Table2[[#This Row],[dem_votes]]/Table2[[#This Row],[dem_gop_total]]</f>
        <v>0.54736625997184418</v>
      </c>
      <c r="K1283" s="24">
        <f>Table2[[#This Row],[gop_votes]]/Table2[[#This Row],[dem_gop_total]]</f>
        <v>0.45263374002815582</v>
      </c>
      <c r="L1283" s="3">
        <v>-87.494597999999996</v>
      </c>
      <c r="M1283" s="3">
        <v>46.486961000000001</v>
      </c>
      <c r="N1283" s="3">
        <v>-85.181508542168487</v>
      </c>
      <c r="O1283" s="3">
        <v>44.023805746987868</v>
      </c>
      <c r="P1283" s="3">
        <f>VLOOKUP(Table2[[#This Row],[State]],State!A:G,7,FALSE)</f>
        <v>16</v>
      </c>
      <c r="Q1283" s="3" t="str">
        <f>VLOOKUP(Table2[[#This Row],[State]],State!A:F,6,FALSE)</f>
        <v>Democratic</v>
      </c>
    </row>
    <row r="1284" spans="1:17" ht="17" thickTop="1" thickBot="1" x14ac:dyDescent="0.25">
      <c r="A1284" s="8" t="s">
        <v>339</v>
      </c>
      <c r="B1284" s="19">
        <v>26105</v>
      </c>
      <c r="C1284" s="20" t="s">
        <v>906</v>
      </c>
      <c r="D1284" s="13">
        <v>6089</v>
      </c>
      <c r="E1284" s="13">
        <v>9933</v>
      </c>
      <c r="F1284" s="6">
        <v>2024</v>
      </c>
      <c r="G1284" s="18">
        <f>preds!$D1284+preds!$E1284</f>
        <v>16022</v>
      </c>
      <c r="H1284" s="12">
        <f>ABS(preds!$D1284-preds!$E1284)</f>
        <v>3844</v>
      </c>
      <c r="I1284" s="24">
        <f>Table2[[#This Row],[margin]]/Table2[[#This Row],[dem_gop_total]]</f>
        <v>0.23992010984895767</v>
      </c>
      <c r="J1284" s="24">
        <f>Table2[[#This Row],[dem_votes]]/Table2[[#This Row],[dem_gop_total]]</f>
        <v>0.38003994507552114</v>
      </c>
      <c r="K1284" s="24">
        <f>Table2[[#This Row],[gop_votes]]/Table2[[#This Row],[dem_gop_total]]</f>
        <v>0.61996005492447881</v>
      </c>
      <c r="L1284" s="3">
        <v>-86.347842</v>
      </c>
      <c r="M1284" s="3">
        <v>43.974936999999997</v>
      </c>
      <c r="N1284" s="3">
        <v>-85.181508542168487</v>
      </c>
      <c r="O1284" s="3">
        <v>44.023805746987868</v>
      </c>
      <c r="P1284" s="3">
        <f>VLOOKUP(Table2[[#This Row],[State]],State!A:G,7,FALSE)</f>
        <v>16</v>
      </c>
      <c r="Q1284" s="3" t="str">
        <f>VLOOKUP(Table2[[#This Row],[State]],State!A:F,6,FALSE)</f>
        <v>Democratic</v>
      </c>
    </row>
    <row r="1285" spans="1:17" ht="17" thickTop="1" thickBot="1" x14ac:dyDescent="0.25">
      <c r="A1285" s="7" t="s">
        <v>339</v>
      </c>
      <c r="B1285" s="21">
        <v>26107</v>
      </c>
      <c r="C1285" s="22" t="s">
        <v>1276</v>
      </c>
      <c r="D1285" s="12">
        <v>6861</v>
      </c>
      <c r="E1285" s="12">
        <v>13669</v>
      </c>
      <c r="F1285" s="6">
        <v>2024</v>
      </c>
      <c r="G1285" s="18">
        <f>preds!$D1285+preds!$E1285</f>
        <v>20530</v>
      </c>
      <c r="H1285" s="12">
        <f>ABS(preds!$D1285-preds!$E1285)</f>
        <v>6808</v>
      </c>
      <c r="I1285" s="24">
        <f>Table2[[#This Row],[margin]]/Table2[[#This Row],[dem_gop_total]]</f>
        <v>0.33161227471992205</v>
      </c>
      <c r="J1285" s="24">
        <f>Table2[[#This Row],[dem_votes]]/Table2[[#This Row],[dem_gop_total]]</f>
        <v>0.33419386264003897</v>
      </c>
      <c r="K1285" s="24">
        <f>Table2[[#This Row],[gop_votes]]/Table2[[#This Row],[dem_gop_total]]</f>
        <v>0.66580613735996108</v>
      </c>
      <c r="L1285" s="3">
        <v>-85.388821999999905</v>
      </c>
      <c r="M1285" s="3">
        <v>43.653562000000001</v>
      </c>
      <c r="N1285" s="3">
        <v>-85.181508542168487</v>
      </c>
      <c r="O1285" s="3">
        <v>44.023805746987868</v>
      </c>
      <c r="P1285" s="3">
        <f>VLOOKUP(Table2[[#This Row],[State]],State!A:G,7,FALSE)</f>
        <v>16</v>
      </c>
      <c r="Q1285" s="3" t="str">
        <f>VLOOKUP(Table2[[#This Row],[State]],State!A:F,6,FALSE)</f>
        <v>Democratic</v>
      </c>
    </row>
    <row r="1286" spans="1:17" ht="17" thickTop="1" thickBot="1" x14ac:dyDescent="0.25">
      <c r="A1286" s="8" t="s">
        <v>339</v>
      </c>
      <c r="B1286" s="19">
        <v>26109</v>
      </c>
      <c r="C1286" s="20" t="s">
        <v>1277</v>
      </c>
      <c r="D1286" s="13">
        <v>5162</v>
      </c>
      <c r="E1286" s="13">
        <v>7931</v>
      </c>
      <c r="F1286" s="6">
        <v>2024</v>
      </c>
      <c r="G1286" s="18">
        <f>preds!$D1286+preds!$E1286</f>
        <v>13093</v>
      </c>
      <c r="H1286" s="12">
        <f>ABS(preds!$D1286-preds!$E1286)</f>
        <v>2769</v>
      </c>
      <c r="I1286" s="24">
        <f>Table2[[#This Row],[margin]]/Table2[[#This Row],[dem_gop_total]]</f>
        <v>0.21148705415107311</v>
      </c>
      <c r="J1286" s="24">
        <f>Table2[[#This Row],[dem_votes]]/Table2[[#This Row],[dem_gop_total]]</f>
        <v>0.39425647292446347</v>
      </c>
      <c r="K1286" s="24">
        <f>Table2[[#This Row],[gop_votes]]/Table2[[#This Row],[dem_gop_total]]</f>
        <v>0.60574352707553658</v>
      </c>
      <c r="L1286" s="3">
        <v>-87.582123999999993</v>
      </c>
      <c r="M1286" s="3">
        <v>45.341048000000001</v>
      </c>
      <c r="N1286" s="3">
        <v>-85.181508542168487</v>
      </c>
      <c r="O1286" s="3">
        <v>44.023805746987868</v>
      </c>
      <c r="P1286" s="3">
        <f>VLOOKUP(Table2[[#This Row],[State]],State!A:G,7,FALSE)</f>
        <v>16</v>
      </c>
      <c r="Q1286" s="3" t="str">
        <f>VLOOKUP(Table2[[#This Row],[State]],State!A:F,6,FALSE)</f>
        <v>Democratic</v>
      </c>
    </row>
    <row r="1287" spans="1:17" ht="17" thickTop="1" thickBot="1" x14ac:dyDescent="0.25">
      <c r="A1287" s="7" t="s">
        <v>339</v>
      </c>
      <c r="B1287" s="21">
        <v>26111</v>
      </c>
      <c r="C1287" s="22" t="s">
        <v>1278</v>
      </c>
      <c r="D1287" s="12">
        <v>18388</v>
      </c>
      <c r="E1287" s="12">
        <v>26560</v>
      </c>
      <c r="F1287" s="6">
        <v>2024</v>
      </c>
      <c r="G1287" s="18">
        <f>preds!$D1287+preds!$E1287</f>
        <v>44948</v>
      </c>
      <c r="H1287" s="12">
        <f>ABS(preds!$D1287-preds!$E1287)</f>
        <v>8172</v>
      </c>
      <c r="I1287" s="24">
        <f>Table2[[#This Row],[margin]]/Table2[[#This Row],[dem_gop_total]]</f>
        <v>0.18181009166147549</v>
      </c>
      <c r="J1287" s="24">
        <f>Table2[[#This Row],[dem_votes]]/Table2[[#This Row],[dem_gop_total]]</f>
        <v>0.40909495416926228</v>
      </c>
      <c r="K1287" s="24">
        <f>Table2[[#This Row],[gop_votes]]/Table2[[#This Row],[dem_gop_total]]</f>
        <v>0.59090504583073777</v>
      </c>
      <c r="L1287" s="3">
        <v>-84.298063999999997</v>
      </c>
      <c r="M1287" s="3">
        <v>43.642775</v>
      </c>
      <c r="N1287" s="3">
        <v>-85.181508542168487</v>
      </c>
      <c r="O1287" s="3">
        <v>44.023805746987868</v>
      </c>
      <c r="P1287" s="3">
        <f>VLOOKUP(Table2[[#This Row],[State]],State!A:G,7,FALSE)</f>
        <v>16</v>
      </c>
      <c r="Q1287" s="3" t="str">
        <f>VLOOKUP(Table2[[#This Row],[State]],State!A:F,6,FALSE)</f>
        <v>Democratic</v>
      </c>
    </row>
    <row r="1288" spans="1:17" ht="17" thickTop="1" thickBot="1" x14ac:dyDescent="0.25">
      <c r="A1288" s="8" t="s">
        <v>339</v>
      </c>
      <c r="B1288" s="19">
        <v>26113</v>
      </c>
      <c r="C1288" s="20" t="s">
        <v>1279</v>
      </c>
      <c r="D1288" s="13">
        <v>2097</v>
      </c>
      <c r="E1288" s="13">
        <v>7042</v>
      </c>
      <c r="F1288" s="6">
        <v>2024</v>
      </c>
      <c r="G1288" s="18">
        <f>preds!$D1288+preds!$E1288</f>
        <v>9139</v>
      </c>
      <c r="H1288" s="12">
        <f>ABS(preds!$D1288-preds!$E1288)</f>
        <v>4945</v>
      </c>
      <c r="I1288" s="24">
        <f>Table2[[#This Row],[margin]]/Table2[[#This Row],[dem_gop_total]]</f>
        <v>0.5410876463508042</v>
      </c>
      <c r="J1288" s="24">
        <f>Table2[[#This Row],[dem_votes]]/Table2[[#This Row],[dem_gop_total]]</f>
        <v>0.22945617682459787</v>
      </c>
      <c r="K1288" s="24">
        <f>Table2[[#This Row],[gop_votes]]/Table2[[#This Row],[dem_gop_total]]</f>
        <v>0.77054382317540215</v>
      </c>
      <c r="L1288" s="3">
        <v>-85.179438000000005</v>
      </c>
      <c r="M1288" s="3">
        <v>44.305821999999999</v>
      </c>
      <c r="N1288" s="3">
        <v>-85.181508542168487</v>
      </c>
      <c r="O1288" s="3">
        <v>44.023805746987868</v>
      </c>
      <c r="P1288" s="3">
        <f>VLOOKUP(Table2[[#This Row],[State]],State!A:G,7,FALSE)</f>
        <v>16</v>
      </c>
      <c r="Q1288" s="3" t="str">
        <f>VLOOKUP(Table2[[#This Row],[State]],State!A:F,6,FALSE)</f>
        <v>Democratic</v>
      </c>
    </row>
    <row r="1289" spans="1:17" ht="17" thickTop="1" thickBot="1" x14ac:dyDescent="0.25">
      <c r="A1289" s="7" t="s">
        <v>339</v>
      </c>
      <c r="B1289" s="21">
        <v>26115</v>
      </c>
      <c r="C1289" s="22" t="s">
        <v>439</v>
      </c>
      <c r="D1289" s="12">
        <v>30945</v>
      </c>
      <c r="E1289" s="12">
        <v>53443</v>
      </c>
      <c r="F1289" s="6">
        <v>2024</v>
      </c>
      <c r="G1289" s="18">
        <f>preds!$D1289+preds!$E1289</f>
        <v>84388</v>
      </c>
      <c r="H1289" s="12">
        <f>ABS(preds!$D1289-preds!$E1289)</f>
        <v>22498</v>
      </c>
      <c r="I1289" s="24">
        <f>Table2[[#This Row],[margin]]/Table2[[#This Row],[dem_gop_total]]</f>
        <v>0.26660188652415034</v>
      </c>
      <c r="J1289" s="24">
        <f>Table2[[#This Row],[dem_votes]]/Table2[[#This Row],[dem_gop_total]]</f>
        <v>0.3666990567379248</v>
      </c>
      <c r="K1289" s="24">
        <f>Table2[[#This Row],[gop_votes]]/Table2[[#This Row],[dem_gop_total]]</f>
        <v>0.6333009432620752</v>
      </c>
      <c r="L1289" s="3">
        <v>-83.485782</v>
      </c>
      <c r="M1289" s="3">
        <v>41.900249000000002</v>
      </c>
      <c r="N1289" s="3">
        <v>-85.181508542168487</v>
      </c>
      <c r="O1289" s="3">
        <v>44.023805746987868</v>
      </c>
      <c r="P1289" s="3">
        <f>VLOOKUP(Table2[[#This Row],[State]],State!A:G,7,FALSE)</f>
        <v>16</v>
      </c>
      <c r="Q1289" s="3" t="str">
        <f>VLOOKUP(Table2[[#This Row],[State]],State!A:F,6,FALSE)</f>
        <v>Democratic</v>
      </c>
    </row>
    <row r="1290" spans="1:17" ht="17" thickTop="1" thickBot="1" x14ac:dyDescent="0.25">
      <c r="A1290" s="8" t="s">
        <v>339</v>
      </c>
      <c r="B1290" s="19">
        <v>26117</v>
      </c>
      <c r="C1290" s="20" t="s">
        <v>1280</v>
      </c>
      <c r="D1290" s="13">
        <v>9141</v>
      </c>
      <c r="E1290" s="13">
        <v>20797</v>
      </c>
      <c r="F1290" s="6">
        <v>2024</v>
      </c>
      <c r="G1290" s="18">
        <f>preds!$D1290+preds!$E1290</f>
        <v>29938</v>
      </c>
      <c r="H1290" s="12">
        <f>ABS(preds!$D1290-preds!$E1290)</f>
        <v>11656</v>
      </c>
      <c r="I1290" s="24">
        <f>Table2[[#This Row],[margin]]/Table2[[#This Row],[dem_gop_total]]</f>
        <v>0.38933796512793106</v>
      </c>
      <c r="J1290" s="24">
        <f>Table2[[#This Row],[dem_votes]]/Table2[[#This Row],[dem_gop_total]]</f>
        <v>0.30533101743603447</v>
      </c>
      <c r="K1290" s="24">
        <f>Table2[[#This Row],[gop_votes]]/Table2[[#This Row],[dem_gop_total]]</f>
        <v>0.69466898256396548</v>
      </c>
      <c r="L1290" s="3">
        <v>-85.180571</v>
      </c>
      <c r="M1290" s="3">
        <v>43.288474000000001</v>
      </c>
      <c r="N1290" s="3">
        <v>-85.181508542168487</v>
      </c>
      <c r="O1290" s="3">
        <v>44.023805746987868</v>
      </c>
      <c r="P1290" s="3">
        <f>VLOOKUP(Table2[[#This Row],[State]],State!A:G,7,FALSE)</f>
        <v>16</v>
      </c>
      <c r="Q1290" s="3" t="str">
        <f>VLOOKUP(Table2[[#This Row],[State]],State!A:F,6,FALSE)</f>
        <v>Democratic</v>
      </c>
    </row>
    <row r="1291" spans="1:17" ht="17" thickTop="1" thickBot="1" x14ac:dyDescent="0.25">
      <c r="A1291" s="7" t="s">
        <v>339</v>
      </c>
      <c r="B1291" s="21">
        <v>26119</v>
      </c>
      <c r="C1291" s="22" t="s">
        <v>1281</v>
      </c>
      <c r="D1291" s="12">
        <v>2037</v>
      </c>
      <c r="E1291" s="12">
        <v>4326</v>
      </c>
      <c r="F1291" s="6">
        <v>2024</v>
      </c>
      <c r="G1291" s="18">
        <f>preds!$D1291+preds!$E1291</f>
        <v>6363</v>
      </c>
      <c r="H1291" s="12">
        <f>ABS(preds!$D1291-preds!$E1291)</f>
        <v>2289</v>
      </c>
      <c r="I1291" s="24">
        <f>Table2[[#This Row],[margin]]/Table2[[#This Row],[dem_gop_total]]</f>
        <v>0.35973597359735976</v>
      </c>
      <c r="J1291" s="24">
        <f>Table2[[#This Row],[dem_votes]]/Table2[[#This Row],[dem_gop_total]]</f>
        <v>0.32013201320132012</v>
      </c>
      <c r="K1291" s="24">
        <f>Table2[[#This Row],[gop_votes]]/Table2[[#This Row],[dem_gop_total]]</f>
        <v>0.67986798679867988</v>
      </c>
      <c r="L1291" s="3">
        <v>-84.123030999999997</v>
      </c>
      <c r="M1291" s="3">
        <v>44.999428000000002</v>
      </c>
      <c r="N1291" s="3">
        <v>-85.181508542168487</v>
      </c>
      <c r="O1291" s="3">
        <v>44.023805746987868</v>
      </c>
      <c r="P1291" s="3">
        <f>VLOOKUP(Table2[[#This Row],[State]],State!A:G,7,FALSE)</f>
        <v>16</v>
      </c>
      <c r="Q1291" s="3" t="str">
        <f>VLOOKUP(Table2[[#This Row],[State]],State!A:F,6,FALSE)</f>
        <v>Democratic</v>
      </c>
    </row>
    <row r="1292" spans="1:17" ht="17" thickTop="1" thickBot="1" x14ac:dyDescent="0.25">
      <c r="A1292" s="8" t="s">
        <v>339</v>
      </c>
      <c r="B1292" s="19">
        <v>26121</v>
      </c>
      <c r="C1292" s="20" t="s">
        <v>1282</v>
      </c>
      <c r="D1292" s="13">
        <v>42157</v>
      </c>
      <c r="E1292" s="13">
        <v>43696</v>
      </c>
      <c r="F1292" s="6">
        <v>2024</v>
      </c>
      <c r="G1292" s="18">
        <f>preds!$D1292+preds!$E1292</f>
        <v>85853</v>
      </c>
      <c r="H1292" s="12">
        <f>ABS(preds!$D1292-preds!$E1292)</f>
        <v>1539</v>
      </c>
      <c r="I1292" s="24">
        <f>Table2[[#This Row],[margin]]/Table2[[#This Row],[dem_gop_total]]</f>
        <v>1.7925989773217011E-2</v>
      </c>
      <c r="J1292" s="24">
        <f>Table2[[#This Row],[dem_votes]]/Table2[[#This Row],[dem_gop_total]]</f>
        <v>0.49103700511339149</v>
      </c>
      <c r="K1292" s="24">
        <f>Table2[[#This Row],[gop_votes]]/Table2[[#This Row],[dem_gop_total]]</f>
        <v>0.50896299488660846</v>
      </c>
      <c r="L1292" s="3">
        <v>-86.215440999999998</v>
      </c>
      <c r="M1292" s="3">
        <v>43.244172999999897</v>
      </c>
      <c r="N1292" s="3">
        <v>-85.181508542168487</v>
      </c>
      <c r="O1292" s="3">
        <v>44.023805746987868</v>
      </c>
      <c r="P1292" s="3">
        <f>VLOOKUP(Table2[[#This Row],[State]],State!A:G,7,FALSE)</f>
        <v>16</v>
      </c>
      <c r="Q1292" s="3" t="str">
        <f>VLOOKUP(Table2[[#This Row],[State]],State!A:F,6,FALSE)</f>
        <v>Democratic</v>
      </c>
    </row>
    <row r="1293" spans="1:17" ht="17" thickTop="1" thickBot="1" x14ac:dyDescent="0.25">
      <c r="A1293" s="7" t="s">
        <v>339</v>
      </c>
      <c r="B1293" s="21">
        <v>26123</v>
      </c>
      <c r="C1293" s="22" t="s">
        <v>1283</v>
      </c>
      <c r="D1293" s="12">
        <v>8413</v>
      </c>
      <c r="E1293" s="12">
        <v>20025</v>
      </c>
      <c r="F1293" s="6">
        <v>2024</v>
      </c>
      <c r="G1293" s="18">
        <f>preds!$D1293+preds!$E1293</f>
        <v>28438</v>
      </c>
      <c r="H1293" s="12">
        <f>ABS(preds!$D1293-preds!$E1293)</f>
        <v>11612</v>
      </c>
      <c r="I1293" s="24">
        <f>Table2[[#This Row],[margin]]/Table2[[#This Row],[dem_gop_total]]</f>
        <v>0.4083268865602363</v>
      </c>
      <c r="J1293" s="24">
        <f>Table2[[#This Row],[dem_votes]]/Table2[[#This Row],[dem_gop_total]]</f>
        <v>0.29583655671988185</v>
      </c>
      <c r="K1293" s="24">
        <f>Table2[[#This Row],[gop_votes]]/Table2[[#This Row],[dem_gop_total]]</f>
        <v>0.70416344328011815</v>
      </c>
      <c r="L1293" s="3">
        <v>-85.809843000000001</v>
      </c>
      <c r="M1293" s="3">
        <v>43.466920000000002</v>
      </c>
      <c r="N1293" s="3">
        <v>-85.181508542168487</v>
      </c>
      <c r="O1293" s="3">
        <v>44.023805746987868</v>
      </c>
      <c r="P1293" s="3">
        <f>VLOOKUP(Table2[[#This Row],[State]],State!A:G,7,FALSE)</f>
        <v>16</v>
      </c>
      <c r="Q1293" s="3" t="str">
        <f>VLOOKUP(Table2[[#This Row],[State]],State!A:F,6,FALSE)</f>
        <v>Democratic</v>
      </c>
    </row>
    <row r="1294" spans="1:17" ht="17" thickTop="1" thickBot="1" x14ac:dyDescent="0.25">
      <c r="A1294" s="8" t="s">
        <v>339</v>
      </c>
      <c r="B1294" s="19">
        <v>26125</v>
      </c>
      <c r="C1294" s="20" t="s">
        <v>1284</v>
      </c>
      <c r="D1294" s="13">
        <v>466396</v>
      </c>
      <c r="E1294" s="13">
        <v>327333</v>
      </c>
      <c r="F1294" s="6">
        <v>2024</v>
      </c>
      <c r="G1294" s="18">
        <f>preds!$D1294+preds!$E1294</f>
        <v>793729</v>
      </c>
      <c r="H1294" s="12">
        <f>ABS(preds!$D1294-preds!$E1294)</f>
        <v>139063</v>
      </c>
      <c r="I1294" s="24">
        <f>Table2[[#This Row],[margin]]/Table2[[#This Row],[dem_gop_total]]</f>
        <v>0.17520211558353041</v>
      </c>
      <c r="J1294" s="24">
        <f>Table2[[#This Row],[dem_votes]]/Table2[[#This Row],[dem_gop_total]]</f>
        <v>0.58760105779176519</v>
      </c>
      <c r="K1294" s="24">
        <f>Table2[[#This Row],[gop_votes]]/Table2[[#This Row],[dem_gop_total]]</f>
        <v>0.41239894220823481</v>
      </c>
      <c r="L1294" s="3">
        <v>-83.310385999999994</v>
      </c>
      <c r="M1294" s="3">
        <v>42.587534999999903</v>
      </c>
      <c r="N1294" s="3">
        <v>-85.181508542168487</v>
      </c>
      <c r="O1294" s="3">
        <v>44.023805746987868</v>
      </c>
      <c r="P1294" s="3">
        <f>VLOOKUP(Table2[[#This Row],[State]],State!A:G,7,FALSE)</f>
        <v>16</v>
      </c>
      <c r="Q1294" s="3" t="str">
        <f>VLOOKUP(Table2[[#This Row],[State]],State!A:F,6,FALSE)</f>
        <v>Democratic</v>
      </c>
    </row>
    <row r="1295" spans="1:17" ht="17" thickTop="1" thickBot="1" x14ac:dyDescent="0.25">
      <c r="A1295" s="7" t="s">
        <v>339</v>
      </c>
      <c r="B1295" s="21">
        <v>26127</v>
      </c>
      <c r="C1295" s="22" t="s">
        <v>1285</v>
      </c>
      <c r="D1295" s="12">
        <v>4576</v>
      </c>
      <c r="E1295" s="12">
        <v>9107</v>
      </c>
      <c r="F1295" s="6">
        <v>2024</v>
      </c>
      <c r="G1295" s="18">
        <f>preds!$D1295+preds!$E1295</f>
        <v>13683</v>
      </c>
      <c r="H1295" s="12">
        <f>ABS(preds!$D1295-preds!$E1295)</f>
        <v>4531</v>
      </c>
      <c r="I1295" s="24">
        <f>Table2[[#This Row],[margin]]/Table2[[#This Row],[dem_gop_total]]</f>
        <v>0.33114083168895708</v>
      </c>
      <c r="J1295" s="24">
        <f>Table2[[#This Row],[dem_votes]]/Table2[[#This Row],[dem_gop_total]]</f>
        <v>0.33442958415552143</v>
      </c>
      <c r="K1295" s="24">
        <f>Table2[[#This Row],[gop_votes]]/Table2[[#This Row],[dem_gop_total]]</f>
        <v>0.66557041584447851</v>
      </c>
      <c r="L1295" s="3">
        <v>-86.304175999999998</v>
      </c>
      <c r="M1295" s="3">
        <v>43.632702999999999</v>
      </c>
      <c r="N1295" s="3">
        <v>-85.181508542168487</v>
      </c>
      <c r="O1295" s="3">
        <v>44.023805746987868</v>
      </c>
      <c r="P1295" s="3">
        <f>VLOOKUP(Table2[[#This Row],[State]],State!A:G,7,FALSE)</f>
        <v>16</v>
      </c>
      <c r="Q1295" s="3" t="str">
        <f>VLOOKUP(Table2[[#This Row],[State]],State!A:F,6,FALSE)</f>
        <v>Democratic</v>
      </c>
    </row>
    <row r="1296" spans="1:17" ht="17" thickTop="1" thickBot="1" x14ac:dyDescent="0.25">
      <c r="A1296" s="8" t="s">
        <v>339</v>
      </c>
      <c r="B1296" s="19">
        <v>26129</v>
      </c>
      <c r="C1296" s="20" t="s">
        <v>1286</v>
      </c>
      <c r="D1296" s="13">
        <v>3440</v>
      </c>
      <c r="E1296" s="13">
        <v>7991</v>
      </c>
      <c r="F1296" s="6">
        <v>2024</v>
      </c>
      <c r="G1296" s="18">
        <f>preds!$D1296+preds!$E1296</f>
        <v>11431</v>
      </c>
      <c r="H1296" s="12">
        <f>ABS(preds!$D1296-preds!$E1296)</f>
        <v>4551</v>
      </c>
      <c r="I1296" s="24">
        <f>Table2[[#This Row],[margin]]/Table2[[#This Row],[dem_gop_total]]</f>
        <v>0.39812789782171287</v>
      </c>
      <c r="J1296" s="24">
        <f>Table2[[#This Row],[dem_votes]]/Table2[[#This Row],[dem_gop_total]]</f>
        <v>0.30093605108914356</v>
      </c>
      <c r="K1296" s="24">
        <f>Table2[[#This Row],[gop_votes]]/Table2[[#This Row],[dem_gop_total]]</f>
        <v>0.69906394891085644</v>
      </c>
      <c r="L1296" s="3">
        <v>-84.123289</v>
      </c>
      <c r="M1296" s="3">
        <v>44.287568999999998</v>
      </c>
      <c r="N1296" s="3">
        <v>-85.181508542168487</v>
      </c>
      <c r="O1296" s="3">
        <v>44.023805746987868</v>
      </c>
      <c r="P1296" s="3">
        <f>VLOOKUP(Table2[[#This Row],[State]],State!A:G,7,FALSE)</f>
        <v>16</v>
      </c>
      <c r="Q1296" s="3" t="str">
        <f>VLOOKUP(Table2[[#This Row],[State]],State!A:F,6,FALSE)</f>
        <v>Democratic</v>
      </c>
    </row>
    <row r="1297" spans="1:17" ht="17" thickTop="1" thickBot="1" x14ac:dyDescent="0.25">
      <c r="A1297" s="7" t="s">
        <v>339</v>
      </c>
      <c r="B1297" s="21">
        <v>26131</v>
      </c>
      <c r="C1297" s="22" t="s">
        <v>1287</v>
      </c>
      <c r="D1297" s="12">
        <v>1564</v>
      </c>
      <c r="E1297" s="12">
        <v>2309</v>
      </c>
      <c r="F1297" s="6">
        <v>2024</v>
      </c>
      <c r="G1297" s="18">
        <f>preds!$D1297+preds!$E1297</f>
        <v>3873</v>
      </c>
      <c r="H1297" s="12">
        <f>ABS(preds!$D1297-preds!$E1297)</f>
        <v>745</v>
      </c>
      <c r="I1297" s="24">
        <f>Table2[[#This Row],[margin]]/Table2[[#This Row],[dem_gop_total]]</f>
        <v>0.19235734572682675</v>
      </c>
      <c r="J1297" s="24">
        <f>Table2[[#This Row],[dem_votes]]/Table2[[#This Row],[dem_gop_total]]</f>
        <v>0.40382132713658664</v>
      </c>
      <c r="K1297" s="24">
        <f>Table2[[#This Row],[gop_votes]]/Table2[[#This Row],[dem_gop_total]]</f>
        <v>0.59617867286341342</v>
      </c>
      <c r="L1297" s="3">
        <v>-89.2851</v>
      </c>
      <c r="M1297" s="3">
        <v>46.720246000000003</v>
      </c>
      <c r="N1297" s="3">
        <v>-85.181508542168487</v>
      </c>
      <c r="O1297" s="3">
        <v>44.023805746987868</v>
      </c>
      <c r="P1297" s="3">
        <f>VLOOKUP(Table2[[#This Row],[State]],State!A:G,7,FALSE)</f>
        <v>16</v>
      </c>
      <c r="Q1297" s="3" t="str">
        <f>VLOOKUP(Table2[[#This Row],[State]],State!A:F,6,FALSE)</f>
        <v>Democratic</v>
      </c>
    </row>
    <row r="1298" spans="1:17" ht="17" thickTop="1" thickBot="1" x14ac:dyDescent="0.25">
      <c r="A1298" s="8" t="s">
        <v>339</v>
      </c>
      <c r="B1298" s="19">
        <v>26133</v>
      </c>
      <c r="C1298" s="20" t="s">
        <v>714</v>
      </c>
      <c r="D1298" s="13">
        <v>3082</v>
      </c>
      <c r="E1298" s="13">
        <v>9037</v>
      </c>
      <c r="F1298" s="6">
        <v>2024</v>
      </c>
      <c r="G1298" s="18">
        <f>preds!$D1298+preds!$E1298</f>
        <v>12119</v>
      </c>
      <c r="H1298" s="12">
        <f>ABS(preds!$D1298-preds!$E1298)</f>
        <v>5955</v>
      </c>
      <c r="I1298" s="24">
        <f>Table2[[#This Row],[margin]]/Table2[[#This Row],[dem_gop_total]]</f>
        <v>0.49137717633468109</v>
      </c>
      <c r="J1298" s="24">
        <f>Table2[[#This Row],[dem_votes]]/Table2[[#This Row],[dem_gop_total]]</f>
        <v>0.25431141183265948</v>
      </c>
      <c r="K1298" s="24">
        <f>Table2[[#This Row],[gop_votes]]/Table2[[#This Row],[dem_gop_total]]</f>
        <v>0.74568858816734052</v>
      </c>
      <c r="L1298" s="3">
        <v>-85.351194999999905</v>
      </c>
      <c r="M1298" s="3">
        <v>43.965561000000001</v>
      </c>
      <c r="N1298" s="3">
        <v>-85.181508542168487</v>
      </c>
      <c r="O1298" s="3">
        <v>44.023805746987868</v>
      </c>
      <c r="P1298" s="3">
        <f>VLOOKUP(Table2[[#This Row],[State]],State!A:G,7,FALSE)</f>
        <v>16</v>
      </c>
      <c r="Q1298" s="3" t="str">
        <f>VLOOKUP(Table2[[#This Row],[State]],State!A:F,6,FALSE)</f>
        <v>Democratic</v>
      </c>
    </row>
    <row r="1299" spans="1:17" ht="17" thickTop="1" thickBot="1" x14ac:dyDescent="0.25">
      <c r="A1299" s="7" t="s">
        <v>339</v>
      </c>
      <c r="B1299" s="21">
        <v>26135</v>
      </c>
      <c r="C1299" s="22" t="s">
        <v>1288</v>
      </c>
      <c r="D1299" s="12">
        <v>1276</v>
      </c>
      <c r="E1299" s="12">
        <v>3517</v>
      </c>
      <c r="F1299" s="6">
        <v>2024</v>
      </c>
      <c r="G1299" s="18">
        <f>preds!$D1299+preds!$E1299</f>
        <v>4793</v>
      </c>
      <c r="H1299" s="12">
        <f>ABS(preds!$D1299-preds!$E1299)</f>
        <v>2241</v>
      </c>
      <c r="I1299" s="24">
        <f>Table2[[#This Row],[margin]]/Table2[[#This Row],[dem_gop_total]]</f>
        <v>0.46755685374504485</v>
      </c>
      <c r="J1299" s="24">
        <f>Table2[[#This Row],[dem_votes]]/Table2[[#This Row],[dem_gop_total]]</f>
        <v>0.26622157312747757</v>
      </c>
      <c r="K1299" s="24">
        <f>Table2[[#This Row],[gop_votes]]/Table2[[#This Row],[dem_gop_total]]</f>
        <v>0.73377842687252248</v>
      </c>
      <c r="L1299" s="3">
        <v>-84.147141000000005</v>
      </c>
      <c r="M1299" s="3">
        <v>44.696783000000003</v>
      </c>
      <c r="N1299" s="3">
        <v>-85.181508542168487</v>
      </c>
      <c r="O1299" s="3">
        <v>44.023805746987868</v>
      </c>
      <c r="P1299" s="3">
        <f>VLOOKUP(Table2[[#This Row],[State]],State!A:G,7,FALSE)</f>
        <v>16</v>
      </c>
      <c r="Q1299" s="3" t="str">
        <f>VLOOKUP(Table2[[#This Row],[State]],State!A:F,6,FALSE)</f>
        <v>Democratic</v>
      </c>
    </row>
    <row r="1300" spans="1:17" ht="17" thickTop="1" thickBot="1" x14ac:dyDescent="0.25">
      <c r="A1300" s="8" t="s">
        <v>339</v>
      </c>
      <c r="B1300" s="19">
        <v>26137</v>
      </c>
      <c r="C1300" s="20" t="s">
        <v>1289</v>
      </c>
      <c r="D1300" s="13">
        <v>5188</v>
      </c>
      <c r="E1300" s="13">
        <v>10597</v>
      </c>
      <c r="F1300" s="6">
        <v>2024</v>
      </c>
      <c r="G1300" s="18">
        <f>preds!$D1300+preds!$E1300</f>
        <v>15785</v>
      </c>
      <c r="H1300" s="12">
        <f>ABS(preds!$D1300-preds!$E1300)</f>
        <v>5409</v>
      </c>
      <c r="I1300" s="24">
        <f>Table2[[#This Row],[margin]]/Table2[[#This Row],[dem_gop_total]]</f>
        <v>0.34266708900855242</v>
      </c>
      <c r="J1300" s="24">
        <f>Table2[[#This Row],[dem_votes]]/Table2[[#This Row],[dem_gop_total]]</f>
        <v>0.32866645549572376</v>
      </c>
      <c r="K1300" s="24">
        <f>Table2[[#This Row],[gop_votes]]/Table2[[#This Row],[dem_gop_total]]</f>
        <v>0.67133354450427618</v>
      </c>
      <c r="L1300" s="3">
        <v>-84.666878999999994</v>
      </c>
      <c r="M1300" s="3">
        <v>45.006777</v>
      </c>
      <c r="N1300" s="3">
        <v>-85.181508542168487</v>
      </c>
      <c r="O1300" s="3">
        <v>44.023805746987868</v>
      </c>
      <c r="P1300" s="3">
        <f>VLOOKUP(Table2[[#This Row],[State]],State!A:G,7,FALSE)</f>
        <v>16</v>
      </c>
      <c r="Q1300" s="3" t="str">
        <f>VLOOKUP(Table2[[#This Row],[State]],State!A:F,6,FALSE)</f>
        <v>Democratic</v>
      </c>
    </row>
    <row r="1301" spans="1:17" ht="17" thickTop="1" thickBot="1" x14ac:dyDescent="0.25">
      <c r="A1301" s="7" t="s">
        <v>339</v>
      </c>
      <c r="B1301" s="21">
        <v>26139</v>
      </c>
      <c r="C1301" s="22" t="s">
        <v>1055</v>
      </c>
      <c r="D1301" s="12">
        <v>61141</v>
      </c>
      <c r="E1301" s="12">
        <v>102223</v>
      </c>
      <c r="F1301" s="6">
        <v>2024</v>
      </c>
      <c r="G1301" s="18">
        <f>preds!$D1301+preds!$E1301</f>
        <v>163364</v>
      </c>
      <c r="H1301" s="12">
        <f>ABS(preds!$D1301-preds!$E1301)</f>
        <v>41082</v>
      </c>
      <c r="I1301" s="24">
        <f>Table2[[#This Row],[margin]]/Table2[[#This Row],[dem_gop_total]]</f>
        <v>0.2514752332215176</v>
      </c>
      <c r="J1301" s="24">
        <f>Table2[[#This Row],[dem_votes]]/Table2[[#This Row],[dem_gop_total]]</f>
        <v>0.37426238338924123</v>
      </c>
      <c r="K1301" s="24">
        <f>Table2[[#This Row],[gop_votes]]/Table2[[#This Row],[dem_gop_total]]</f>
        <v>0.62573761661075877</v>
      </c>
      <c r="L1301" s="3">
        <v>-86.021326000000002</v>
      </c>
      <c r="M1301" s="3">
        <v>42.909362000000002</v>
      </c>
      <c r="N1301" s="3">
        <v>-85.181508542168487</v>
      </c>
      <c r="O1301" s="3">
        <v>44.023805746987868</v>
      </c>
      <c r="P1301" s="3">
        <f>VLOOKUP(Table2[[#This Row],[State]],State!A:G,7,FALSE)</f>
        <v>16</v>
      </c>
      <c r="Q1301" s="3" t="str">
        <f>VLOOKUP(Table2[[#This Row],[State]],State!A:F,6,FALSE)</f>
        <v>Democratic</v>
      </c>
    </row>
    <row r="1302" spans="1:17" ht="17" thickTop="1" thickBot="1" x14ac:dyDescent="0.25">
      <c r="A1302" s="8" t="s">
        <v>339</v>
      </c>
      <c r="B1302" s="19">
        <v>26141</v>
      </c>
      <c r="C1302" s="20" t="s">
        <v>1290</v>
      </c>
      <c r="D1302" s="13">
        <v>3127</v>
      </c>
      <c r="E1302" s="13">
        <v>4974</v>
      </c>
      <c r="F1302" s="6">
        <v>2024</v>
      </c>
      <c r="G1302" s="18">
        <f>preds!$D1302+preds!$E1302</f>
        <v>8101</v>
      </c>
      <c r="H1302" s="12">
        <f>ABS(preds!$D1302-preds!$E1302)</f>
        <v>1847</v>
      </c>
      <c r="I1302" s="24">
        <f>Table2[[#This Row],[margin]]/Table2[[#This Row],[dem_gop_total]]</f>
        <v>0.22799654363658808</v>
      </c>
      <c r="J1302" s="24">
        <f>Table2[[#This Row],[dem_votes]]/Table2[[#This Row],[dem_gop_total]]</f>
        <v>0.38600172818170597</v>
      </c>
      <c r="K1302" s="24">
        <f>Table2[[#This Row],[gop_votes]]/Table2[[#This Row],[dem_gop_total]]</f>
        <v>0.61399827181829403</v>
      </c>
      <c r="L1302" s="3">
        <v>-83.873628999999994</v>
      </c>
      <c r="M1302" s="3">
        <v>45.356833999999999</v>
      </c>
      <c r="N1302" s="3">
        <v>-85.181508542168487</v>
      </c>
      <c r="O1302" s="3">
        <v>44.023805746987868</v>
      </c>
      <c r="P1302" s="3">
        <f>VLOOKUP(Table2[[#This Row],[State]],State!A:G,7,FALSE)</f>
        <v>16</v>
      </c>
      <c r="Q1302" s="3" t="str">
        <f>VLOOKUP(Table2[[#This Row],[State]],State!A:F,6,FALSE)</f>
        <v>Democratic</v>
      </c>
    </row>
    <row r="1303" spans="1:17" ht="17" thickTop="1" thickBot="1" x14ac:dyDescent="0.25">
      <c r="A1303" s="7" t="s">
        <v>339</v>
      </c>
      <c r="B1303" s="21">
        <v>26143</v>
      </c>
      <c r="C1303" s="22" t="s">
        <v>1291</v>
      </c>
      <c r="D1303" s="12">
        <v>5656</v>
      </c>
      <c r="E1303" s="12">
        <v>9823</v>
      </c>
      <c r="F1303" s="6">
        <v>2024</v>
      </c>
      <c r="G1303" s="18">
        <f>preds!$D1303+preds!$E1303</f>
        <v>15479</v>
      </c>
      <c r="H1303" s="12">
        <f>ABS(preds!$D1303-preds!$E1303)</f>
        <v>4167</v>
      </c>
      <c r="I1303" s="24">
        <f>Table2[[#This Row],[margin]]/Table2[[#This Row],[dem_gop_total]]</f>
        <v>0.26920343691452936</v>
      </c>
      <c r="J1303" s="24">
        <f>Table2[[#This Row],[dem_votes]]/Table2[[#This Row],[dem_gop_total]]</f>
        <v>0.36539828154273529</v>
      </c>
      <c r="K1303" s="24">
        <f>Table2[[#This Row],[gop_votes]]/Table2[[#This Row],[dem_gop_total]]</f>
        <v>0.63460171845726465</v>
      </c>
      <c r="L1303" s="3">
        <v>-84.649835999999993</v>
      </c>
      <c r="M1303" s="3">
        <v>44.364863999999997</v>
      </c>
      <c r="N1303" s="3">
        <v>-85.181508542168487</v>
      </c>
      <c r="O1303" s="3">
        <v>44.023805746987868</v>
      </c>
      <c r="P1303" s="3">
        <f>VLOOKUP(Table2[[#This Row],[State]],State!A:G,7,FALSE)</f>
        <v>16</v>
      </c>
      <c r="Q1303" s="3" t="str">
        <f>VLOOKUP(Table2[[#This Row],[State]],State!A:F,6,FALSE)</f>
        <v>Democratic</v>
      </c>
    </row>
    <row r="1304" spans="1:17" ht="17" thickTop="1" thickBot="1" x14ac:dyDescent="0.25">
      <c r="A1304" s="8" t="s">
        <v>339</v>
      </c>
      <c r="B1304" s="19">
        <v>26145</v>
      </c>
      <c r="C1304" s="20" t="s">
        <v>1292</v>
      </c>
      <c r="D1304" s="13">
        <v>48595</v>
      </c>
      <c r="E1304" s="13">
        <v>47712</v>
      </c>
      <c r="F1304" s="6">
        <v>2024</v>
      </c>
      <c r="G1304" s="18">
        <f>preds!$D1304+preds!$E1304</f>
        <v>96307</v>
      </c>
      <c r="H1304" s="12">
        <f>ABS(preds!$D1304-preds!$E1304)</f>
        <v>883</v>
      </c>
      <c r="I1304" s="24">
        <f>Table2[[#This Row],[margin]]/Table2[[#This Row],[dem_gop_total]]</f>
        <v>9.1685962598772684E-3</v>
      </c>
      <c r="J1304" s="24">
        <f>Table2[[#This Row],[dem_votes]]/Table2[[#This Row],[dem_gop_total]]</f>
        <v>0.50458429812993866</v>
      </c>
      <c r="K1304" s="24">
        <f>Table2[[#This Row],[gop_votes]]/Table2[[#This Row],[dem_gop_total]]</f>
        <v>0.49541570187006134</v>
      </c>
      <c r="L1304" s="3">
        <v>-83.993735999999998</v>
      </c>
      <c r="M1304" s="3">
        <v>43.398200000000003</v>
      </c>
      <c r="N1304" s="3">
        <v>-85.181508542168487</v>
      </c>
      <c r="O1304" s="3">
        <v>44.023805746987868</v>
      </c>
      <c r="P1304" s="3">
        <f>VLOOKUP(Table2[[#This Row],[State]],State!A:G,7,FALSE)</f>
        <v>16</v>
      </c>
      <c r="Q1304" s="3" t="str">
        <f>VLOOKUP(Table2[[#This Row],[State]],State!A:F,6,FALSE)</f>
        <v>Democratic</v>
      </c>
    </row>
    <row r="1305" spans="1:17" ht="17" thickTop="1" thickBot="1" x14ac:dyDescent="0.25">
      <c r="A1305" s="7" t="s">
        <v>339</v>
      </c>
      <c r="B1305" s="21">
        <v>26147</v>
      </c>
      <c r="C1305" s="22" t="s">
        <v>447</v>
      </c>
      <c r="D1305" s="12">
        <v>34715</v>
      </c>
      <c r="E1305" s="12">
        <v>59942</v>
      </c>
      <c r="F1305" s="6">
        <v>2024</v>
      </c>
      <c r="G1305" s="18">
        <f>preds!$D1305+preds!$E1305</f>
        <v>94657</v>
      </c>
      <c r="H1305" s="12">
        <f>ABS(preds!$D1305-preds!$E1305)</f>
        <v>25227</v>
      </c>
      <c r="I1305" s="24">
        <f>Table2[[#This Row],[margin]]/Table2[[#This Row],[dem_gop_total]]</f>
        <v>0.26650960837550314</v>
      </c>
      <c r="J1305" s="24">
        <f>Table2[[#This Row],[dem_votes]]/Table2[[#This Row],[dem_gop_total]]</f>
        <v>0.36674519581224846</v>
      </c>
      <c r="K1305" s="24">
        <f>Table2[[#This Row],[gop_votes]]/Table2[[#This Row],[dem_gop_total]]</f>
        <v>0.6332548041877516</v>
      </c>
      <c r="L1305" s="3">
        <v>-82.564382999999907</v>
      </c>
      <c r="M1305" s="3">
        <v>42.911355</v>
      </c>
      <c r="N1305" s="3">
        <v>-85.181508542168487</v>
      </c>
      <c r="O1305" s="3">
        <v>44.023805746987868</v>
      </c>
      <c r="P1305" s="3">
        <f>VLOOKUP(Table2[[#This Row],[State]],State!A:G,7,FALSE)</f>
        <v>16</v>
      </c>
      <c r="Q1305" s="3" t="str">
        <f>VLOOKUP(Table2[[#This Row],[State]],State!A:F,6,FALSE)</f>
        <v>Democratic</v>
      </c>
    </row>
    <row r="1306" spans="1:17" ht="17" thickTop="1" thickBot="1" x14ac:dyDescent="0.25">
      <c r="A1306" s="8" t="s">
        <v>339</v>
      </c>
      <c r="B1306" s="19">
        <v>26149</v>
      </c>
      <c r="C1306" s="20" t="s">
        <v>955</v>
      </c>
      <c r="D1306" s="13">
        <v>8554</v>
      </c>
      <c r="E1306" s="13">
        <v>17550</v>
      </c>
      <c r="F1306" s="6">
        <v>2024</v>
      </c>
      <c r="G1306" s="18">
        <f>preds!$D1306+preds!$E1306</f>
        <v>26104</v>
      </c>
      <c r="H1306" s="12">
        <f>ABS(preds!$D1306-preds!$E1306)</f>
        <v>8996</v>
      </c>
      <c r="I1306" s="24">
        <f>Table2[[#This Row],[margin]]/Table2[[#This Row],[dem_gop_total]]</f>
        <v>0.34462151394422313</v>
      </c>
      <c r="J1306" s="24">
        <f>Table2[[#This Row],[dem_votes]]/Table2[[#This Row],[dem_gop_total]]</f>
        <v>0.32768924302788843</v>
      </c>
      <c r="K1306" s="24">
        <f>Table2[[#This Row],[gop_votes]]/Table2[[#This Row],[dem_gop_total]]</f>
        <v>0.67231075697211151</v>
      </c>
      <c r="L1306" s="3">
        <v>-85.527190000000004</v>
      </c>
      <c r="M1306" s="3">
        <v>41.888047999999998</v>
      </c>
      <c r="N1306" s="3">
        <v>-85.181508542168487</v>
      </c>
      <c r="O1306" s="3">
        <v>44.023805746987868</v>
      </c>
      <c r="P1306" s="3">
        <f>VLOOKUP(Table2[[#This Row],[State]],State!A:G,7,FALSE)</f>
        <v>16</v>
      </c>
      <c r="Q1306" s="3" t="str">
        <f>VLOOKUP(Table2[[#This Row],[State]],State!A:F,6,FALSE)</f>
        <v>Democratic</v>
      </c>
    </row>
    <row r="1307" spans="1:17" ht="17" thickTop="1" thickBot="1" x14ac:dyDescent="0.25">
      <c r="A1307" s="7" t="s">
        <v>339</v>
      </c>
      <c r="B1307" s="21">
        <v>26151</v>
      </c>
      <c r="C1307" s="22" t="s">
        <v>1293</v>
      </c>
      <c r="D1307" s="12">
        <v>6438</v>
      </c>
      <c r="E1307" s="12">
        <v>15981</v>
      </c>
      <c r="F1307" s="6">
        <v>2024</v>
      </c>
      <c r="G1307" s="18">
        <f>preds!$D1307+preds!$E1307</f>
        <v>22419</v>
      </c>
      <c r="H1307" s="12">
        <f>ABS(preds!$D1307-preds!$E1307)</f>
        <v>9543</v>
      </c>
      <c r="I1307" s="24">
        <f>Table2[[#This Row],[margin]]/Table2[[#This Row],[dem_gop_total]]</f>
        <v>0.42566572996119362</v>
      </c>
      <c r="J1307" s="24">
        <f>Table2[[#This Row],[dem_votes]]/Table2[[#This Row],[dem_gop_total]]</f>
        <v>0.28716713501940316</v>
      </c>
      <c r="K1307" s="24">
        <f>Table2[[#This Row],[gop_votes]]/Table2[[#This Row],[dem_gop_total]]</f>
        <v>0.71283286498059684</v>
      </c>
      <c r="L1307" s="3">
        <v>-82.779370999999998</v>
      </c>
      <c r="M1307" s="3">
        <v>43.364274999999999</v>
      </c>
      <c r="N1307" s="3">
        <v>-85.181508542168487</v>
      </c>
      <c r="O1307" s="3">
        <v>44.023805746987868</v>
      </c>
      <c r="P1307" s="3">
        <f>VLOOKUP(Table2[[#This Row],[State]],State!A:G,7,FALSE)</f>
        <v>16</v>
      </c>
      <c r="Q1307" s="3" t="str">
        <f>VLOOKUP(Table2[[#This Row],[State]],State!A:F,6,FALSE)</f>
        <v>Democratic</v>
      </c>
    </row>
    <row r="1308" spans="1:17" ht="17" thickTop="1" thickBot="1" x14ac:dyDescent="0.25">
      <c r="A1308" s="8" t="s">
        <v>339</v>
      </c>
      <c r="B1308" s="19">
        <v>26153</v>
      </c>
      <c r="C1308" s="20" t="s">
        <v>1294</v>
      </c>
      <c r="D1308" s="13">
        <v>2052</v>
      </c>
      <c r="E1308" s="13">
        <v>2787</v>
      </c>
      <c r="F1308" s="6">
        <v>2024</v>
      </c>
      <c r="G1308" s="18">
        <f>preds!$D1308+preds!$E1308</f>
        <v>4839</v>
      </c>
      <c r="H1308" s="12">
        <f>ABS(preds!$D1308-preds!$E1308)</f>
        <v>735</v>
      </c>
      <c r="I1308" s="24">
        <f>Table2[[#This Row],[margin]]/Table2[[#This Row],[dem_gop_total]]</f>
        <v>0.15189088654680719</v>
      </c>
      <c r="J1308" s="24">
        <f>Table2[[#This Row],[dem_votes]]/Table2[[#This Row],[dem_gop_total]]</f>
        <v>0.42405455672659642</v>
      </c>
      <c r="K1308" s="24">
        <f>Table2[[#This Row],[gop_votes]]/Table2[[#This Row],[dem_gop_total]]</f>
        <v>0.57594544327340358</v>
      </c>
      <c r="L1308" s="3">
        <v>-86.227646999999905</v>
      </c>
      <c r="M1308" s="3">
        <v>46.004789000000002</v>
      </c>
      <c r="N1308" s="3">
        <v>-85.181508542168487</v>
      </c>
      <c r="O1308" s="3">
        <v>44.023805746987868</v>
      </c>
      <c r="P1308" s="3">
        <f>VLOOKUP(Table2[[#This Row],[State]],State!A:G,7,FALSE)</f>
        <v>16</v>
      </c>
      <c r="Q1308" s="3" t="str">
        <f>VLOOKUP(Table2[[#This Row],[State]],State!A:F,6,FALSE)</f>
        <v>Democratic</v>
      </c>
    </row>
    <row r="1309" spans="1:17" ht="17" thickTop="1" thickBot="1" x14ac:dyDescent="0.25">
      <c r="A1309" s="7" t="s">
        <v>339</v>
      </c>
      <c r="B1309" s="21">
        <v>26155</v>
      </c>
      <c r="C1309" s="22" t="s">
        <v>1295</v>
      </c>
      <c r="D1309" s="12">
        <v>14433</v>
      </c>
      <c r="E1309" s="12">
        <v>22446</v>
      </c>
      <c r="F1309" s="6">
        <v>2024</v>
      </c>
      <c r="G1309" s="18">
        <f>preds!$D1309+preds!$E1309</f>
        <v>36879</v>
      </c>
      <c r="H1309" s="12">
        <f>ABS(preds!$D1309-preds!$E1309)</f>
        <v>8013</v>
      </c>
      <c r="I1309" s="24">
        <f>Table2[[#This Row],[margin]]/Table2[[#This Row],[dem_gop_total]]</f>
        <v>0.21727812576262914</v>
      </c>
      <c r="J1309" s="24">
        <f>Table2[[#This Row],[dem_votes]]/Table2[[#This Row],[dem_gop_total]]</f>
        <v>0.39136093711868541</v>
      </c>
      <c r="K1309" s="24">
        <f>Table2[[#This Row],[gop_votes]]/Table2[[#This Row],[dem_gop_total]]</f>
        <v>0.60863906288131453</v>
      </c>
      <c r="L1309" s="3">
        <v>-84.147237000000004</v>
      </c>
      <c r="M1309" s="3">
        <v>42.942805</v>
      </c>
      <c r="N1309" s="3">
        <v>-85.181508542168487</v>
      </c>
      <c r="O1309" s="3">
        <v>44.023805746987868</v>
      </c>
      <c r="P1309" s="3">
        <f>VLOOKUP(Table2[[#This Row],[State]],State!A:G,7,FALSE)</f>
        <v>16</v>
      </c>
      <c r="Q1309" s="3" t="str">
        <f>VLOOKUP(Table2[[#This Row],[State]],State!A:F,6,FALSE)</f>
        <v>Democratic</v>
      </c>
    </row>
    <row r="1310" spans="1:17" ht="17" thickTop="1" thickBot="1" x14ac:dyDescent="0.25">
      <c r="A1310" s="8" t="s">
        <v>339</v>
      </c>
      <c r="B1310" s="19">
        <v>26157</v>
      </c>
      <c r="C1310" s="20" t="s">
        <v>1296</v>
      </c>
      <c r="D1310" s="13">
        <v>8682</v>
      </c>
      <c r="E1310" s="13">
        <v>19822</v>
      </c>
      <c r="F1310" s="6">
        <v>2024</v>
      </c>
      <c r="G1310" s="18">
        <f>preds!$D1310+preds!$E1310</f>
        <v>28504</v>
      </c>
      <c r="H1310" s="12">
        <f>ABS(preds!$D1310-preds!$E1310)</f>
        <v>11140</v>
      </c>
      <c r="I1310" s="24">
        <f>Table2[[#This Row],[margin]]/Table2[[#This Row],[dem_gop_total]]</f>
        <v>0.39082234072410887</v>
      </c>
      <c r="J1310" s="24">
        <f>Table2[[#This Row],[dem_votes]]/Table2[[#This Row],[dem_gop_total]]</f>
        <v>0.30458882963794554</v>
      </c>
      <c r="K1310" s="24">
        <f>Table2[[#This Row],[gop_votes]]/Table2[[#This Row],[dem_gop_total]]</f>
        <v>0.69541117036205446</v>
      </c>
      <c r="L1310" s="3">
        <v>-83.435717999999994</v>
      </c>
      <c r="M1310" s="3">
        <v>43.429727</v>
      </c>
      <c r="N1310" s="3">
        <v>-85.181508542168487</v>
      </c>
      <c r="O1310" s="3">
        <v>44.023805746987868</v>
      </c>
      <c r="P1310" s="3">
        <f>VLOOKUP(Table2[[#This Row],[State]],State!A:G,7,FALSE)</f>
        <v>16</v>
      </c>
      <c r="Q1310" s="3" t="str">
        <f>VLOOKUP(Table2[[#This Row],[State]],State!A:F,6,FALSE)</f>
        <v>Democratic</v>
      </c>
    </row>
    <row r="1311" spans="1:17" ht="17" thickTop="1" thickBot="1" x14ac:dyDescent="0.25">
      <c r="A1311" s="7" t="s">
        <v>339</v>
      </c>
      <c r="B1311" s="21">
        <v>26159</v>
      </c>
      <c r="C1311" s="22" t="s">
        <v>554</v>
      </c>
      <c r="D1311" s="12">
        <v>15415</v>
      </c>
      <c r="E1311" s="12">
        <v>20549</v>
      </c>
      <c r="F1311" s="6">
        <v>2024</v>
      </c>
      <c r="G1311" s="18">
        <f>preds!$D1311+preds!$E1311</f>
        <v>35964</v>
      </c>
      <c r="H1311" s="12">
        <f>ABS(preds!$D1311-preds!$E1311)</f>
        <v>5134</v>
      </c>
      <c r="I1311" s="24">
        <f>Table2[[#This Row],[margin]]/Table2[[#This Row],[dem_gop_total]]</f>
        <v>0.14275386497608719</v>
      </c>
      <c r="J1311" s="24">
        <f>Table2[[#This Row],[dem_votes]]/Table2[[#This Row],[dem_gop_total]]</f>
        <v>0.42862306751195639</v>
      </c>
      <c r="K1311" s="24">
        <f>Table2[[#This Row],[gop_votes]]/Table2[[#This Row],[dem_gop_total]]</f>
        <v>0.57137693248804355</v>
      </c>
      <c r="L1311" s="3">
        <v>-86.00994</v>
      </c>
      <c r="M1311" s="3">
        <v>42.260691999999999</v>
      </c>
      <c r="N1311" s="3">
        <v>-85.181508542168487</v>
      </c>
      <c r="O1311" s="3">
        <v>44.023805746987868</v>
      </c>
      <c r="P1311" s="3">
        <f>VLOOKUP(Table2[[#This Row],[State]],State!A:G,7,FALSE)</f>
        <v>16</v>
      </c>
      <c r="Q1311" s="3" t="str">
        <f>VLOOKUP(Table2[[#This Row],[State]],State!A:F,6,FALSE)</f>
        <v>Democratic</v>
      </c>
    </row>
    <row r="1312" spans="1:17" ht="17" thickTop="1" thickBot="1" x14ac:dyDescent="0.25">
      <c r="A1312" s="8" t="s">
        <v>339</v>
      </c>
      <c r="B1312" s="19">
        <v>26161</v>
      </c>
      <c r="C1312" s="20" t="s">
        <v>1297</v>
      </c>
      <c r="D1312" s="13">
        <v>158352</v>
      </c>
      <c r="E1312" s="13">
        <v>54756</v>
      </c>
      <c r="F1312" s="6">
        <v>2024</v>
      </c>
      <c r="G1312" s="18">
        <f>preds!$D1312+preds!$E1312</f>
        <v>213108</v>
      </c>
      <c r="H1312" s="12">
        <f>ABS(preds!$D1312-preds!$E1312)</f>
        <v>103596</v>
      </c>
      <c r="I1312" s="24">
        <f>Table2[[#This Row],[margin]]/Table2[[#This Row],[dem_gop_total]]</f>
        <v>0.48611971394785741</v>
      </c>
      <c r="J1312" s="24">
        <f>Table2[[#This Row],[dem_votes]]/Table2[[#This Row],[dem_gop_total]]</f>
        <v>0.74305985697392873</v>
      </c>
      <c r="K1312" s="24">
        <f>Table2[[#This Row],[gop_votes]]/Table2[[#This Row],[dem_gop_total]]</f>
        <v>0.25694014302607127</v>
      </c>
      <c r="L1312" s="3">
        <v>-83.727147000000002</v>
      </c>
      <c r="M1312" s="3">
        <v>42.256943</v>
      </c>
      <c r="N1312" s="3">
        <v>-85.181508542168487</v>
      </c>
      <c r="O1312" s="3">
        <v>44.023805746987868</v>
      </c>
      <c r="P1312" s="3">
        <f>VLOOKUP(Table2[[#This Row],[State]],State!A:G,7,FALSE)</f>
        <v>16</v>
      </c>
      <c r="Q1312" s="3" t="str">
        <f>VLOOKUP(Table2[[#This Row],[State]],State!A:F,6,FALSE)</f>
        <v>Democratic</v>
      </c>
    </row>
    <row r="1313" spans="1:17" ht="17" thickTop="1" thickBot="1" x14ac:dyDescent="0.25">
      <c r="A1313" s="7" t="s">
        <v>339</v>
      </c>
      <c r="B1313" s="21">
        <v>26163</v>
      </c>
      <c r="C1313" s="22" t="s">
        <v>830</v>
      </c>
      <c r="D1313" s="12">
        <v>631788</v>
      </c>
      <c r="E1313" s="12">
        <v>282843</v>
      </c>
      <c r="F1313" s="6">
        <v>2024</v>
      </c>
      <c r="G1313" s="18">
        <f>preds!$D1313+preds!$E1313</f>
        <v>914631</v>
      </c>
      <c r="H1313" s="12">
        <f>ABS(preds!$D1313-preds!$E1313)</f>
        <v>348945</v>
      </c>
      <c r="I1313" s="24">
        <f>Table2[[#This Row],[margin]]/Table2[[#This Row],[dem_gop_total]]</f>
        <v>0.38151451240992268</v>
      </c>
      <c r="J1313" s="24">
        <f>Table2[[#This Row],[dem_votes]]/Table2[[#This Row],[dem_gop_total]]</f>
        <v>0.69075725620496131</v>
      </c>
      <c r="K1313" s="24">
        <f>Table2[[#This Row],[gop_votes]]/Table2[[#This Row],[dem_gop_total]]</f>
        <v>0.30924274379503863</v>
      </c>
      <c r="L1313" s="3">
        <v>-83.217933000000002</v>
      </c>
      <c r="M1313" s="3">
        <v>42.332609999999903</v>
      </c>
      <c r="N1313" s="3">
        <v>-85.181508542168487</v>
      </c>
      <c r="O1313" s="3">
        <v>44.023805746987868</v>
      </c>
      <c r="P1313" s="3">
        <f>VLOOKUP(Table2[[#This Row],[State]],State!A:G,7,FALSE)</f>
        <v>16</v>
      </c>
      <c r="Q1313" s="3" t="str">
        <f>VLOOKUP(Table2[[#This Row],[State]],State!A:F,6,FALSE)</f>
        <v>Democratic</v>
      </c>
    </row>
    <row r="1314" spans="1:17" ht="17" thickTop="1" thickBot="1" x14ac:dyDescent="0.25">
      <c r="A1314" s="8" t="s">
        <v>339</v>
      </c>
      <c r="B1314" s="19">
        <v>26165</v>
      </c>
      <c r="C1314" s="20" t="s">
        <v>1298</v>
      </c>
      <c r="D1314" s="13">
        <v>5304</v>
      </c>
      <c r="E1314" s="13">
        <v>11817</v>
      </c>
      <c r="F1314" s="6">
        <v>2024</v>
      </c>
      <c r="G1314" s="18">
        <f>preds!$D1314+preds!$E1314</f>
        <v>17121</v>
      </c>
      <c r="H1314" s="12">
        <f>ABS(preds!$D1314-preds!$E1314)</f>
        <v>6513</v>
      </c>
      <c r="I1314" s="24">
        <f>Table2[[#This Row],[margin]]/Table2[[#This Row],[dem_gop_total]]</f>
        <v>0.38041002277904329</v>
      </c>
      <c r="J1314" s="24">
        <f>Table2[[#This Row],[dem_votes]]/Table2[[#This Row],[dem_gop_total]]</f>
        <v>0.30979498861047838</v>
      </c>
      <c r="K1314" s="24">
        <f>Table2[[#This Row],[gop_votes]]/Table2[[#This Row],[dem_gop_total]]</f>
        <v>0.69020501138952162</v>
      </c>
      <c r="L1314" s="3">
        <v>-85.485562000000002</v>
      </c>
      <c r="M1314" s="3">
        <v>44.307684000000002</v>
      </c>
      <c r="N1314" s="3">
        <v>-85.181508542168487</v>
      </c>
      <c r="O1314" s="3">
        <v>44.023805746987868</v>
      </c>
      <c r="P1314" s="3">
        <f>VLOOKUP(Table2[[#This Row],[State]],State!A:G,7,FALSE)</f>
        <v>16</v>
      </c>
      <c r="Q1314" s="3" t="str">
        <f>VLOOKUP(Table2[[#This Row],[State]],State!A:F,6,FALSE)</f>
        <v>Democratic</v>
      </c>
    </row>
    <row r="1315" spans="1:17" ht="17" thickTop="1" thickBot="1" x14ac:dyDescent="0.25">
      <c r="A1315" s="7" t="s">
        <v>340</v>
      </c>
      <c r="B1315" s="21">
        <v>27001</v>
      </c>
      <c r="C1315" s="22" t="s">
        <v>1299</v>
      </c>
      <c r="D1315" s="12">
        <v>4000</v>
      </c>
      <c r="E1315" s="12">
        <v>5867</v>
      </c>
      <c r="F1315" s="6">
        <v>2024</v>
      </c>
      <c r="G1315" s="18">
        <f>preds!$D1315+preds!$E1315</f>
        <v>9867</v>
      </c>
      <c r="H1315" s="12">
        <f>ABS(preds!$D1315-preds!$E1315)</f>
        <v>1867</v>
      </c>
      <c r="I1315" s="24">
        <f>Table2[[#This Row],[margin]]/Table2[[#This Row],[dem_gop_total]]</f>
        <v>0.18921658052092835</v>
      </c>
      <c r="J1315" s="24">
        <f>Table2[[#This Row],[dem_votes]]/Table2[[#This Row],[dem_gop_total]]</f>
        <v>0.40539170973953581</v>
      </c>
      <c r="K1315" s="24">
        <f>Table2[[#This Row],[gop_votes]]/Table2[[#This Row],[dem_gop_total]]</f>
        <v>0.59460829026046413</v>
      </c>
      <c r="L1315" s="3">
        <v>-93.524367999999996</v>
      </c>
      <c r="M1315" s="3">
        <v>46.570765000000002</v>
      </c>
      <c r="N1315" s="3">
        <v>-94.415992770114812</v>
      </c>
      <c r="O1315" s="3">
        <v>45.5253866896551</v>
      </c>
      <c r="P1315" s="3">
        <f>VLOOKUP(Table2[[#This Row],[State]],State!A:G,7,FALSE)</f>
        <v>10</v>
      </c>
      <c r="Q1315" s="3" t="str">
        <f>VLOOKUP(Table2[[#This Row],[State]],State!A:F,6,FALSE)</f>
        <v>Democratic</v>
      </c>
    </row>
    <row r="1316" spans="1:17" ht="17" thickTop="1" thickBot="1" x14ac:dyDescent="0.25">
      <c r="A1316" s="8" t="s">
        <v>340</v>
      </c>
      <c r="B1316" s="19">
        <v>27003</v>
      </c>
      <c r="C1316" s="20" t="s">
        <v>1300</v>
      </c>
      <c r="D1316" s="13">
        <v>94938</v>
      </c>
      <c r="E1316" s="13">
        <v>114213</v>
      </c>
      <c r="F1316" s="6">
        <v>2024</v>
      </c>
      <c r="G1316" s="18">
        <f>preds!$D1316+preds!$E1316</f>
        <v>209151</v>
      </c>
      <c r="H1316" s="12">
        <f>ABS(preds!$D1316-preds!$E1316)</f>
        <v>19275</v>
      </c>
      <c r="I1316" s="24">
        <f>Table2[[#This Row],[margin]]/Table2[[#This Row],[dem_gop_total]]</f>
        <v>9.2158297115481166E-2</v>
      </c>
      <c r="J1316" s="24">
        <f>Table2[[#This Row],[dem_votes]]/Table2[[#This Row],[dem_gop_total]]</f>
        <v>0.45392085144225941</v>
      </c>
      <c r="K1316" s="24">
        <f>Table2[[#This Row],[gop_votes]]/Table2[[#This Row],[dem_gop_total]]</f>
        <v>0.54607914855774053</v>
      </c>
      <c r="L1316" s="3">
        <v>-93.270244999999903</v>
      </c>
      <c r="M1316" s="3">
        <v>45.195144999999997</v>
      </c>
      <c r="N1316" s="3">
        <v>-94.415992770114812</v>
      </c>
      <c r="O1316" s="3">
        <v>45.5253866896551</v>
      </c>
      <c r="P1316" s="3">
        <f>VLOOKUP(Table2[[#This Row],[State]],State!A:G,7,FALSE)</f>
        <v>10</v>
      </c>
      <c r="Q1316" s="3" t="str">
        <f>VLOOKUP(Table2[[#This Row],[State]],State!A:F,6,FALSE)</f>
        <v>Democratic</v>
      </c>
    </row>
    <row r="1317" spans="1:17" ht="17" thickTop="1" thickBot="1" x14ac:dyDescent="0.25">
      <c r="A1317" s="7" t="s">
        <v>340</v>
      </c>
      <c r="B1317" s="21">
        <v>27005</v>
      </c>
      <c r="C1317" s="22" t="s">
        <v>1301</v>
      </c>
      <c r="D1317" s="12">
        <v>6170</v>
      </c>
      <c r="E1317" s="12">
        <v>12631</v>
      </c>
      <c r="F1317" s="6">
        <v>2024</v>
      </c>
      <c r="G1317" s="18">
        <f>preds!$D1317+preds!$E1317</f>
        <v>18801</v>
      </c>
      <c r="H1317" s="12">
        <f>ABS(preds!$D1317-preds!$E1317)</f>
        <v>6461</v>
      </c>
      <c r="I1317" s="24">
        <f>Table2[[#This Row],[margin]]/Table2[[#This Row],[dem_gop_total]]</f>
        <v>0.34365193340779748</v>
      </c>
      <c r="J1317" s="24">
        <f>Table2[[#This Row],[dem_votes]]/Table2[[#This Row],[dem_gop_total]]</f>
        <v>0.32817403329610129</v>
      </c>
      <c r="K1317" s="24">
        <f>Table2[[#This Row],[gop_votes]]/Table2[[#This Row],[dem_gop_total]]</f>
        <v>0.67182596670389871</v>
      </c>
      <c r="L1317" s="3">
        <v>-95.776251000000002</v>
      </c>
      <c r="M1317" s="3">
        <v>46.849159</v>
      </c>
      <c r="N1317" s="3">
        <v>-94.415992770114812</v>
      </c>
      <c r="O1317" s="3">
        <v>45.5253866896551</v>
      </c>
      <c r="P1317" s="3">
        <f>VLOOKUP(Table2[[#This Row],[State]],State!A:G,7,FALSE)</f>
        <v>10</v>
      </c>
      <c r="Q1317" s="3" t="str">
        <f>VLOOKUP(Table2[[#This Row],[State]],State!A:F,6,FALSE)</f>
        <v>Democratic</v>
      </c>
    </row>
    <row r="1318" spans="1:17" ht="17" thickTop="1" thickBot="1" x14ac:dyDescent="0.25">
      <c r="A1318" s="8" t="s">
        <v>340</v>
      </c>
      <c r="B1318" s="19">
        <v>27007</v>
      </c>
      <c r="C1318" s="20" t="s">
        <v>1302</v>
      </c>
      <c r="D1318" s="13">
        <v>10469</v>
      </c>
      <c r="E1318" s="13">
        <v>12039</v>
      </c>
      <c r="F1318" s="6">
        <v>2024</v>
      </c>
      <c r="G1318" s="18">
        <f>preds!$D1318+preds!$E1318</f>
        <v>22508</v>
      </c>
      <c r="H1318" s="12">
        <f>ABS(preds!$D1318-preds!$E1318)</f>
        <v>1570</v>
      </c>
      <c r="I1318" s="24">
        <f>Table2[[#This Row],[margin]]/Table2[[#This Row],[dem_gop_total]]</f>
        <v>6.9752976719388668E-2</v>
      </c>
      <c r="J1318" s="24">
        <f>Table2[[#This Row],[dem_votes]]/Table2[[#This Row],[dem_gop_total]]</f>
        <v>0.46512351164030569</v>
      </c>
      <c r="K1318" s="24">
        <f>Table2[[#This Row],[gop_votes]]/Table2[[#This Row],[dem_gop_total]]</f>
        <v>0.53487648835969437</v>
      </c>
      <c r="L1318" s="3">
        <v>-94.863031999999905</v>
      </c>
      <c r="M1318" s="3">
        <v>47.591009</v>
      </c>
      <c r="N1318" s="3">
        <v>-94.415992770114812</v>
      </c>
      <c r="O1318" s="3">
        <v>45.5253866896551</v>
      </c>
      <c r="P1318" s="3">
        <f>VLOOKUP(Table2[[#This Row],[State]],State!A:G,7,FALSE)</f>
        <v>10</v>
      </c>
      <c r="Q1318" s="3" t="str">
        <f>VLOOKUP(Table2[[#This Row],[State]],State!A:F,6,FALSE)</f>
        <v>Democratic</v>
      </c>
    </row>
    <row r="1319" spans="1:17" ht="17" thickTop="1" thickBot="1" x14ac:dyDescent="0.25">
      <c r="A1319" s="7" t="s">
        <v>340</v>
      </c>
      <c r="B1319" s="21">
        <v>27009</v>
      </c>
      <c r="C1319" s="22" t="s">
        <v>504</v>
      </c>
      <c r="D1319" s="12">
        <v>6699</v>
      </c>
      <c r="E1319" s="12">
        <v>13966</v>
      </c>
      <c r="F1319" s="6">
        <v>2024</v>
      </c>
      <c r="G1319" s="18">
        <f>preds!$D1319+preds!$E1319</f>
        <v>20665</v>
      </c>
      <c r="H1319" s="12">
        <f>ABS(preds!$D1319-preds!$E1319)</f>
        <v>7267</v>
      </c>
      <c r="I1319" s="24">
        <f>Table2[[#This Row],[margin]]/Table2[[#This Row],[dem_gop_total]]</f>
        <v>0.3516573917251391</v>
      </c>
      <c r="J1319" s="24">
        <f>Table2[[#This Row],[dem_votes]]/Table2[[#This Row],[dem_gop_total]]</f>
        <v>0.32417130413743045</v>
      </c>
      <c r="K1319" s="24">
        <f>Table2[[#This Row],[gop_votes]]/Table2[[#This Row],[dem_gop_total]]</f>
        <v>0.67582869586256955</v>
      </c>
      <c r="L1319" s="3">
        <v>-94.102483999999905</v>
      </c>
      <c r="M1319" s="3">
        <v>45.633538000000001</v>
      </c>
      <c r="N1319" s="3">
        <v>-94.415992770114812</v>
      </c>
      <c r="O1319" s="3">
        <v>45.5253866896551</v>
      </c>
      <c r="P1319" s="3">
        <f>VLOOKUP(Table2[[#This Row],[State]],State!A:G,7,FALSE)</f>
        <v>10</v>
      </c>
      <c r="Q1319" s="3" t="str">
        <f>VLOOKUP(Table2[[#This Row],[State]],State!A:F,6,FALSE)</f>
        <v>Democratic</v>
      </c>
    </row>
    <row r="1320" spans="1:17" ht="17" thickTop="1" thickBot="1" x14ac:dyDescent="0.25">
      <c r="A1320" s="8" t="s">
        <v>340</v>
      </c>
      <c r="B1320" s="19">
        <v>27011</v>
      </c>
      <c r="C1320" s="20" t="s">
        <v>1303</v>
      </c>
      <c r="D1320" s="13">
        <v>1139</v>
      </c>
      <c r="E1320" s="13">
        <v>1664</v>
      </c>
      <c r="F1320" s="6">
        <v>2024</v>
      </c>
      <c r="G1320" s="18">
        <f>preds!$D1320+preds!$E1320</f>
        <v>2803</v>
      </c>
      <c r="H1320" s="12">
        <f>ABS(preds!$D1320-preds!$E1320)</f>
        <v>525</v>
      </c>
      <c r="I1320" s="24">
        <f>Table2[[#This Row],[margin]]/Table2[[#This Row],[dem_gop_total]]</f>
        <v>0.18729932215483411</v>
      </c>
      <c r="J1320" s="24">
        <f>Table2[[#This Row],[dem_votes]]/Table2[[#This Row],[dem_gop_total]]</f>
        <v>0.40635033892258293</v>
      </c>
      <c r="K1320" s="24">
        <f>Table2[[#This Row],[gop_votes]]/Table2[[#This Row],[dem_gop_total]]</f>
        <v>0.59364966107741701</v>
      </c>
      <c r="L1320" s="3">
        <v>-96.443221999999906</v>
      </c>
      <c r="M1320" s="3">
        <v>45.400021000000002</v>
      </c>
      <c r="N1320" s="3">
        <v>-94.415992770114812</v>
      </c>
      <c r="O1320" s="3">
        <v>45.5253866896551</v>
      </c>
      <c r="P1320" s="3">
        <f>VLOOKUP(Table2[[#This Row],[State]],State!A:G,7,FALSE)</f>
        <v>10</v>
      </c>
      <c r="Q1320" s="3" t="str">
        <f>VLOOKUP(Table2[[#This Row],[State]],State!A:F,6,FALSE)</f>
        <v>Democratic</v>
      </c>
    </row>
    <row r="1321" spans="1:17" ht="17" thickTop="1" thickBot="1" x14ac:dyDescent="0.25">
      <c r="A1321" s="7" t="s">
        <v>340</v>
      </c>
      <c r="B1321" s="21">
        <v>27013</v>
      </c>
      <c r="C1321" s="22" t="s">
        <v>1304</v>
      </c>
      <c r="D1321" s="12">
        <v>16943</v>
      </c>
      <c r="E1321" s="12">
        <v>16061</v>
      </c>
      <c r="F1321" s="6">
        <v>2024</v>
      </c>
      <c r="G1321" s="18">
        <f>preds!$D1321+preds!$E1321</f>
        <v>33004</v>
      </c>
      <c r="H1321" s="12">
        <f>ABS(preds!$D1321-preds!$E1321)</f>
        <v>882</v>
      </c>
      <c r="I1321" s="24">
        <f>Table2[[#This Row],[margin]]/Table2[[#This Row],[dem_gop_total]]</f>
        <v>2.6724033450490851E-2</v>
      </c>
      <c r="J1321" s="24">
        <f>Table2[[#This Row],[dem_votes]]/Table2[[#This Row],[dem_gop_total]]</f>
        <v>0.5133620167252454</v>
      </c>
      <c r="K1321" s="24">
        <f>Table2[[#This Row],[gop_votes]]/Table2[[#This Row],[dem_gop_total]]</f>
        <v>0.48663798327475455</v>
      </c>
      <c r="L1321" s="3">
        <v>-93.998839000000004</v>
      </c>
      <c r="M1321" s="3">
        <v>44.129815999999998</v>
      </c>
      <c r="N1321" s="3">
        <v>-94.415992770114812</v>
      </c>
      <c r="O1321" s="3">
        <v>45.5253866896551</v>
      </c>
      <c r="P1321" s="3">
        <f>VLOOKUP(Table2[[#This Row],[State]],State!A:G,7,FALSE)</f>
        <v>10</v>
      </c>
      <c r="Q1321" s="3" t="str">
        <f>VLOOKUP(Table2[[#This Row],[State]],State!A:F,6,FALSE)</f>
        <v>Democratic</v>
      </c>
    </row>
    <row r="1322" spans="1:17" ht="17" thickTop="1" thickBot="1" x14ac:dyDescent="0.25">
      <c r="A1322" s="8" t="s">
        <v>340</v>
      </c>
      <c r="B1322" s="19">
        <v>27015</v>
      </c>
      <c r="C1322" s="20" t="s">
        <v>876</v>
      </c>
      <c r="D1322" s="13">
        <v>5142</v>
      </c>
      <c r="E1322" s="13">
        <v>9535</v>
      </c>
      <c r="F1322" s="6">
        <v>2024</v>
      </c>
      <c r="G1322" s="18">
        <f>preds!$D1322+preds!$E1322</f>
        <v>14677</v>
      </c>
      <c r="H1322" s="12">
        <f>ABS(preds!$D1322-preds!$E1322)</f>
        <v>4393</v>
      </c>
      <c r="I1322" s="24">
        <f>Table2[[#This Row],[margin]]/Table2[[#This Row],[dem_gop_total]]</f>
        <v>0.29931184847039588</v>
      </c>
      <c r="J1322" s="24">
        <f>Table2[[#This Row],[dem_votes]]/Table2[[#This Row],[dem_gop_total]]</f>
        <v>0.35034407576480209</v>
      </c>
      <c r="K1322" s="24">
        <f>Table2[[#This Row],[gop_votes]]/Table2[[#This Row],[dem_gop_total]]</f>
        <v>0.64965592423519791</v>
      </c>
      <c r="L1322" s="3">
        <v>-94.599226000000002</v>
      </c>
      <c r="M1322" s="3">
        <v>44.284244000000001</v>
      </c>
      <c r="N1322" s="3">
        <v>-94.415992770114812</v>
      </c>
      <c r="O1322" s="3">
        <v>45.5253866896551</v>
      </c>
      <c r="P1322" s="3">
        <f>VLOOKUP(Table2[[#This Row],[State]],State!A:G,7,FALSE)</f>
        <v>10</v>
      </c>
      <c r="Q1322" s="3" t="str">
        <f>VLOOKUP(Table2[[#This Row],[State]],State!A:F,6,FALSE)</f>
        <v>Democratic</v>
      </c>
    </row>
    <row r="1323" spans="1:17" ht="17" thickTop="1" thickBot="1" x14ac:dyDescent="0.25">
      <c r="A1323" s="7" t="s">
        <v>340</v>
      </c>
      <c r="B1323" s="21">
        <v>27017</v>
      </c>
      <c r="C1323" s="22" t="s">
        <v>1305</v>
      </c>
      <c r="D1323" s="12">
        <v>9524</v>
      </c>
      <c r="E1323" s="12">
        <v>9211</v>
      </c>
      <c r="F1323" s="6">
        <v>2024</v>
      </c>
      <c r="G1323" s="18">
        <f>preds!$D1323+preds!$E1323</f>
        <v>18735</v>
      </c>
      <c r="H1323" s="12">
        <f>ABS(preds!$D1323-preds!$E1323)</f>
        <v>313</v>
      </c>
      <c r="I1323" s="24">
        <f>Table2[[#This Row],[margin]]/Table2[[#This Row],[dem_gop_total]]</f>
        <v>1.6706698692287164E-2</v>
      </c>
      <c r="J1323" s="24">
        <f>Table2[[#This Row],[dem_votes]]/Table2[[#This Row],[dem_gop_total]]</f>
        <v>0.50835334934614362</v>
      </c>
      <c r="K1323" s="24">
        <f>Table2[[#This Row],[gop_votes]]/Table2[[#This Row],[dem_gop_total]]</f>
        <v>0.49164665065385643</v>
      </c>
      <c r="L1323" s="3">
        <v>-92.536238999999995</v>
      </c>
      <c r="M1323" s="3">
        <v>46.642726000000003</v>
      </c>
      <c r="N1323" s="3">
        <v>-94.415992770114812</v>
      </c>
      <c r="O1323" s="3">
        <v>45.5253866896551</v>
      </c>
      <c r="P1323" s="3">
        <f>VLOOKUP(Table2[[#This Row],[State]],State!A:G,7,FALSE)</f>
        <v>10</v>
      </c>
      <c r="Q1323" s="3" t="str">
        <f>VLOOKUP(Table2[[#This Row],[State]],State!A:F,6,FALSE)</f>
        <v>Democratic</v>
      </c>
    </row>
    <row r="1324" spans="1:17" ht="17" thickTop="1" thickBot="1" x14ac:dyDescent="0.25">
      <c r="A1324" s="8" t="s">
        <v>340</v>
      </c>
      <c r="B1324" s="19">
        <v>27019</v>
      </c>
      <c r="C1324" s="20" t="s">
        <v>1306</v>
      </c>
      <c r="D1324" s="13">
        <v>34195</v>
      </c>
      <c r="E1324" s="13">
        <v>34653</v>
      </c>
      <c r="F1324" s="6">
        <v>2024</v>
      </c>
      <c r="G1324" s="18">
        <f>preds!$D1324+preds!$E1324</f>
        <v>68848</v>
      </c>
      <c r="H1324" s="12">
        <f>ABS(preds!$D1324-preds!$E1324)</f>
        <v>458</v>
      </c>
      <c r="I1324" s="24">
        <f>Table2[[#This Row],[margin]]/Table2[[#This Row],[dem_gop_total]]</f>
        <v>6.6523355798280273E-3</v>
      </c>
      <c r="J1324" s="24">
        <f>Table2[[#This Row],[dem_votes]]/Table2[[#This Row],[dem_gop_total]]</f>
        <v>0.49667383221008599</v>
      </c>
      <c r="K1324" s="24">
        <f>Table2[[#This Row],[gop_votes]]/Table2[[#This Row],[dem_gop_total]]</f>
        <v>0.50332616778991401</v>
      </c>
      <c r="L1324" s="3">
        <v>-93.679956000000004</v>
      </c>
      <c r="M1324" s="3">
        <v>44.838039999999999</v>
      </c>
      <c r="N1324" s="3">
        <v>-94.415992770114812</v>
      </c>
      <c r="O1324" s="3">
        <v>45.5253866896551</v>
      </c>
      <c r="P1324" s="3">
        <f>VLOOKUP(Table2[[#This Row],[State]],State!A:G,7,FALSE)</f>
        <v>10</v>
      </c>
      <c r="Q1324" s="3" t="str">
        <f>VLOOKUP(Table2[[#This Row],[State]],State!A:F,6,FALSE)</f>
        <v>Democratic</v>
      </c>
    </row>
    <row r="1325" spans="1:17" ht="17" thickTop="1" thickBot="1" x14ac:dyDescent="0.25">
      <c r="A1325" s="7" t="s">
        <v>340</v>
      </c>
      <c r="B1325" s="21">
        <v>27021</v>
      </c>
      <c r="C1325" s="22" t="s">
        <v>878</v>
      </c>
      <c r="D1325" s="12">
        <v>5855</v>
      </c>
      <c r="E1325" s="12">
        <v>11808</v>
      </c>
      <c r="F1325" s="6">
        <v>2024</v>
      </c>
      <c r="G1325" s="18">
        <f>preds!$D1325+preds!$E1325</f>
        <v>17663</v>
      </c>
      <c r="H1325" s="12">
        <f>ABS(preds!$D1325-preds!$E1325)</f>
        <v>5953</v>
      </c>
      <c r="I1325" s="24">
        <f>Table2[[#This Row],[margin]]/Table2[[#This Row],[dem_gop_total]]</f>
        <v>0.33703221423314272</v>
      </c>
      <c r="J1325" s="24">
        <f>Table2[[#This Row],[dem_votes]]/Table2[[#This Row],[dem_gop_total]]</f>
        <v>0.33148389288342861</v>
      </c>
      <c r="K1325" s="24">
        <f>Table2[[#This Row],[gop_votes]]/Table2[[#This Row],[dem_gop_total]]</f>
        <v>0.66851610711657139</v>
      </c>
      <c r="L1325" s="3">
        <v>-94.415762999999998</v>
      </c>
      <c r="M1325" s="3">
        <v>46.814565000000002</v>
      </c>
      <c r="N1325" s="3">
        <v>-94.415992770114812</v>
      </c>
      <c r="O1325" s="3">
        <v>45.5253866896551</v>
      </c>
      <c r="P1325" s="3">
        <f>VLOOKUP(Table2[[#This Row],[State]],State!A:G,7,FALSE)</f>
        <v>10</v>
      </c>
      <c r="Q1325" s="3" t="str">
        <f>VLOOKUP(Table2[[#This Row],[State]],State!A:F,6,FALSE)</f>
        <v>Democratic</v>
      </c>
    </row>
    <row r="1326" spans="1:17" ht="17" thickTop="1" thickBot="1" x14ac:dyDescent="0.25">
      <c r="A1326" s="8" t="s">
        <v>340</v>
      </c>
      <c r="B1326" s="19">
        <v>27023</v>
      </c>
      <c r="C1326" s="20" t="s">
        <v>1249</v>
      </c>
      <c r="D1326" s="13">
        <v>2617</v>
      </c>
      <c r="E1326" s="13">
        <v>3689</v>
      </c>
      <c r="F1326" s="6">
        <v>2024</v>
      </c>
      <c r="G1326" s="18">
        <f>preds!$D1326+preds!$E1326</f>
        <v>6306</v>
      </c>
      <c r="H1326" s="12">
        <f>ABS(preds!$D1326-preds!$E1326)</f>
        <v>1072</v>
      </c>
      <c r="I1326" s="24">
        <f>Table2[[#This Row],[margin]]/Table2[[#This Row],[dem_gop_total]]</f>
        <v>0.16999682841738029</v>
      </c>
      <c r="J1326" s="24">
        <f>Table2[[#This Row],[dem_votes]]/Table2[[#This Row],[dem_gop_total]]</f>
        <v>0.41500158579130986</v>
      </c>
      <c r="K1326" s="24">
        <f>Table2[[#This Row],[gop_votes]]/Table2[[#This Row],[dem_gop_total]]</f>
        <v>0.58499841420869014</v>
      </c>
      <c r="L1326" s="3">
        <v>-95.620749000000004</v>
      </c>
      <c r="M1326" s="3">
        <v>44.960560999999998</v>
      </c>
      <c r="N1326" s="3">
        <v>-94.415992770114812</v>
      </c>
      <c r="O1326" s="3">
        <v>45.5253866896551</v>
      </c>
      <c r="P1326" s="3">
        <f>VLOOKUP(Table2[[#This Row],[State]],State!A:G,7,FALSE)</f>
        <v>10</v>
      </c>
      <c r="Q1326" s="3" t="str">
        <f>VLOOKUP(Table2[[#This Row],[State]],State!A:F,6,FALSE)</f>
        <v>Democratic</v>
      </c>
    </row>
    <row r="1327" spans="1:17" ht="17" thickTop="1" thickBot="1" x14ac:dyDescent="0.25">
      <c r="A1327" s="7" t="s">
        <v>340</v>
      </c>
      <c r="B1327" s="21">
        <v>27025</v>
      </c>
      <c r="C1327" s="22" t="s">
        <v>1307</v>
      </c>
      <c r="D1327" s="12">
        <v>11269</v>
      </c>
      <c r="E1327" s="12">
        <v>23193</v>
      </c>
      <c r="F1327" s="6">
        <v>2024</v>
      </c>
      <c r="G1327" s="18">
        <f>preds!$D1327+preds!$E1327</f>
        <v>34462</v>
      </c>
      <c r="H1327" s="12">
        <f>ABS(preds!$D1327-preds!$E1327)</f>
        <v>11924</v>
      </c>
      <c r="I1327" s="24">
        <f>Table2[[#This Row],[margin]]/Table2[[#This Row],[dem_gop_total]]</f>
        <v>0.34600429458534038</v>
      </c>
      <c r="J1327" s="24">
        <f>Table2[[#This Row],[dem_votes]]/Table2[[#This Row],[dem_gop_total]]</f>
        <v>0.32699785270732984</v>
      </c>
      <c r="K1327" s="24">
        <f>Table2[[#This Row],[gop_votes]]/Table2[[#This Row],[dem_gop_total]]</f>
        <v>0.67300214729267016</v>
      </c>
      <c r="L1327" s="3">
        <v>-92.924051000000006</v>
      </c>
      <c r="M1327" s="3">
        <v>45.453006999999999</v>
      </c>
      <c r="N1327" s="3">
        <v>-94.415992770114812</v>
      </c>
      <c r="O1327" s="3">
        <v>45.5253866896551</v>
      </c>
      <c r="P1327" s="3">
        <f>VLOOKUP(Table2[[#This Row],[State]],State!A:G,7,FALSE)</f>
        <v>10</v>
      </c>
      <c r="Q1327" s="3" t="str">
        <f>VLOOKUP(Table2[[#This Row],[State]],State!A:F,6,FALSE)</f>
        <v>Democratic</v>
      </c>
    </row>
    <row r="1328" spans="1:17" ht="17" thickTop="1" thickBot="1" x14ac:dyDescent="0.25">
      <c r="A1328" s="8" t="s">
        <v>340</v>
      </c>
      <c r="B1328" s="19">
        <v>27027</v>
      </c>
      <c r="C1328" s="20" t="s">
        <v>403</v>
      </c>
      <c r="D1328" s="13">
        <v>14807</v>
      </c>
      <c r="E1328" s="13">
        <v>14256</v>
      </c>
      <c r="F1328" s="6">
        <v>2024</v>
      </c>
      <c r="G1328" s="18">
        <f>preds!$D1328+preds!$E1328</f>
        <v>29063</v>
      </c>
      <c r="H1328" s="12">
        <f>ABS(preds!$D1328-preds!$E1328)</f>
        <v>551</v>
      </c>
      <c r="I1328" s="24">
        <f>Table2[[#This Row],[margin]]/Table2[[#This Row],[dem_gop_total]]</f>
        <v>1.8958813611808831E-2</v>
      </c>
      <c r="J1328" s="24">
        <f>Table2[[#This Row],[dem_votes]]/Table2[[#This Row],[dem_gop_total]]</f>
        <v>0.50947940680590442</v>
      </c>
      <c r="K1328" s="24">
        <f>Table2[[#This Row],[gop_votes]]/Table2[[#This Row],[dem_gop_total]]</f>
        <v>0.49052059319409558</v>
      </c>
      <c r="L1328" s="3">
        <v>-96.672421</v>
      </c>
      <c r="M1328" s="3">
        <v>46.857997999999903</v>
      </c>
      <c r="N1328" s="3">
        <v>-94.415992770114812</v>
      </c>
      <c r="O1328" s="3">
        <v>45.5253866896551</v>
      </c>
      <c r="P1328" s="3">
        <f>VLOOKUP(Table2[[#This Row],[State]],State!A:G,7,FALSE)</f>
        <v>10</v>
      </c>
      <c r="Q1328" s="3" t="str">
        <f>VLOOKUP(Table2[[#This Row],[State]],State!A:F,6,FALSE)</f>
        <v>Democratic</v>
      </c>
    </row>
    <row r="1329" spans="1:17" ht="17" thickTop="1" thickBot="1" x14ac:dyDescent="0.25">
      <c r="A1329" s="7" t="s">
        <v>340</v>
      </c>
      <c r="B1329" s="21">
        <v>27029</v>
      </c>
      <c r="C1329" s="22" t="s">
        <v>855</v>
      </c>
      <c r="D1329" s="12">
        <v>1494</v>
      </c>
      <c r="E1329" s="12">
        <v>3086</v>
      </c>
      <c r="F1329" s="6">
        <v>2024</v>
      </c>
      <c r="G1329" s="18">
        <f>preds!$D1329+preds!$E1329</f>
        <v>4580</v>
      </c>
      <c r="H1329" s="12">
        <f>ABS(preds!$D1329-preds!$E1329)</f>
        <v>1592</v>
      </c>
      <c r="I1329" s="24">
        <f>Table2[[#This Row],[margin]]/Table2[[#This Row],[dem_gop_total]]</f>
        <v>0.34759825327510918</v>
      </c>
      <c r="J1329" s="24">
        <f>Table2[[#This Row],[dem_votes]]/Table2[[#This Row],[dem_gop_total]]</f>
        <v>0.32620087336244541</v>
      </c>
      <c r="K1329" s="24">
        <f>Table2[[#This Row],[gop_votes]]/Table2[[#This Row],[dem_gop_total]]</f>
        <v>0.67379912663755459</v>
      </c>
      <c r="L1329" s="3">
        <v>-95.388249000000002</v>
      </c>
      <c r="M1329" s="3">
        <v>47.561894000000002</v>
      </c>
      <c r="N1329" s="3">
        <v>-94.415992770114812</v>
      </c>
      <c r="O1329" s="3">
        <v>45.5253866896551</v>
      </c>
      <c r="P1329" s="3">
        <f>VLOOKUP(Table2[[#This Row],[State]],State!A:G,7,FALSE)</f>
        <v>10</v>
      </c>
      <c r="Q1329" s="3" t="str">
        <f>VLOOKUP(Table2[[#This Row],[State]],State!A:F,6,FALSE)</f>
        <v>Democratic</v>
      </c>
    </row>
    <row r="1330" spans="1:17" ht="17" thickTop="1" thickBot="1" x14ac:dyDescent="0.25">
      <c r="A1330" s="8" t="s">
        <v>340</v>
      </c>
      <c r="B1330" s="19">
        <v>27031</v>
      </c>
      <c r="C1330" s="20" t="s">
        <v>755</v>
      </c>
      <c r="D1330" s="13">
        <v>2397</v>
      </c>
      <c r="E1330" s="13">
        <v>1197</v>
      </c>
      <c r="F1330" s="6">
        <v>2024</v>
      </c>
      <c r="G1330" s="18">
        <f>preds!$D1330+preds!$E1330</f>
        <v>3594</v>
      </c>
      <c r="H1330" s="12">
        <f>ABS(preds!$D1330-preds!$E1330)</f>
        <v>1200</v>
      </c>
      <c r="I1330" s="24">
        <f>Table2[[#This Row],[margin]]/Table2[[#This Row],[dem_gop_total]]</f>
        <v>0.333889816360601</v>
      </c>
      <c r="J1330" s="24">
        <f>Table2[[#This Row],[dem_votes]]/Table2[[#This Row],[dem_gop_total]]</f>
        <v>0.6669449081803005</v>
      </c>
      <c r="K1330" s="24">
        <f>Table2[[#This Row],[gop_votes]]/Table2[[#This Row],[dem_gop_total]]</f>
        <v>0.3330550918196995</v>
      </c>
      <c r="L1330" s="3">
        <v>-90.337908999999996</v>
      </c>
      <c r="M1330" s="3">
        <v>47.783498999999999</v>
      </c>
      <c r="N1330" s="3">
        <v>-94.415992770114812</v>
      </c>
      <c r="O1330" s="3">
        <v>45.5253866896551</v>
      </c>
      <c r="P1330" s="3">
        <f>VLOOKUP(Table2[[#This Row],[State]],State!A:G,7,FALSE)</f>
        <v>10</v>
      </c>
      <c r="Q1330" s="3" t="str">
        <f>VLOOKUP(Table2[[#This Row],[State]],State!A:F,6,FALSE)</f>
        <v>Democratic</v>
      </c>
    </row>
    <row r="1331" spans="1:17" ht="17" thickTop="1" thickBot="1" x14ac:dyDescent="0.25">
      <c r="A1331" s="7" t="s">
        <v>340</v>
      </c>
      <c r="B1331" s="21">
        <v>27033</v>
      </c>
      <c r="C1331" s="22" t="s">
        <v>1308</v>
      </c>
      <c r="D1331" s="12">
        <v>2235</v>
      </c>
      <c r="E1331" s="12">
        <v>4290</v>
      </c>
      <c r="F1331" s="6">
        <v>2024</v>
      </c>
      <c r="G1331" s="18">
        <f>preds!$D1331+preds!$E1331</f>
        <v>6525</v>
      </c>
      <c r="H1331" s="12">
        <f>ABS(preds!$D1331-preds!$E1331)</f>
        <v>2055</v>
      </c>
      <c r="I1331" s="24">
        <f>Table2[[#This Row],[margin]]/Table2[[#This Row],[dem_gop_total]]</f>
        <v>0.31494252873563217</v>
      </c>
      <c r="J1331" s="24">
        <f>Table2[[#This Row],[dem_votes]]/Table2[[#This Row],[dem_gop_total]]</f>
        <v>0.34252873563218389</v>
      </c>
      <c r="K1331" s="24">
        <f>Table2[[#This Row],[gop_votes]]/Table2[[#This Row],[dem_gop_total]]</f>
        <v>0.65747126436781611</v>
      </c>
      <c r="L1331" s="3">
        <v>-95.119501</v>
      </c>
      <c r="M1331" s="3">
        <v>43.941510000000001</v>
      </c>
      <c r="N1331" s="3">
        <v>-94.415992770114812</v>
      </c>
      <c r="O1331" s="3">
        <v>45.5253866896551</v>
      </c>
      <c r="P1331" s="3">
        <f>VLOOKUP(Table2[[#This Row],[State]],State!A:G,7,FALSE)</f>
        <v>10</v>
      </c>
      <c r="Q1331" s="3" t="str">
        <f>VLOOKUP(Table2[[#This Row],[State]],State!A:F,6,FALSE)</f>
        <v>Democratic</v>
      </c>
    </row>
    <row r="1332" spans="1:17" ht="17" thickTop="1" thickBot="1" x14ac:dyDescent="0.25">
      <c r="A1332" s="8" t="s">
        <v>340</v>
      </c>
      <c r="B1332" s="19">
        <v>27035</v>
      </c>
      <c r="C1332" s="20" t="s">
        <v>1309</v>
      </c>
      <c r="D1332" s="13">
        <v>12699</v>
      </c>
      <c r="E1332" s="13">
        <v>26152</v>
      </c>
      <c r="F1332" s="6">
        <v>2024</v>
      </c>
      <c r="G1332" s="18">
        <f>preds!$D1332+preds!$E1332</f>
        <v>38851</v>
      </c>
      <c r="H1332" s="12">
        <f>ABS(preds!$D1332-preds!$E1332)</f>
        <v>13453</v>
      </c>
      <c r="I1332" s="24">
        <f>Table2[[#This Row],[margin]]/Table2[[#This Row],[dem_gop_total]]</f>
        <v>0.34627165323929887</v>
      </c>
      <c r="J1332" s="24">
        <f>Table2[[#This Row],[dem_votes]]/Table2[[#This Row],[dem_gop_total]]</f>
        <v>0.32686417338035056</v>
      </c>
      <c r="K1332" s="24">
        <f>Table2[[#This Row],[gop_votes]]/Table2[[#This Row],[dem_gop_total]]</f>
        <v>0.67313582661964944</v>
      </c>
      <c r="L1332" s="3">
        <v>-94.158899000000005</v>
      </c>
      <c r="M1332" s="3">
        <v>46.430371999999998</v>
      </c>
      <c r="N1332" s="3">
        <v>-94.415992770114812</v>
      </c>
      <c r="O1332" s="3">
        <v>45.5253866896551</v>
      </c>
      <c r="P1332" s="3">
        <f>VLOOKUP(Table2[[#This Row],[State]],State!A:G,7,FALSE)</f>
        <v>10</v>
      </c>
      <c r="Q1332" s="3" t="str">
        <f>VLOOKUP(Table2[[#This Row],[State]],State!A:F,6,FALSE)</f>
        <v>Democratic</v>
      </c>
    </row>
    <row r="1333" spans="1:17" ht="17" thickTop="1" thickBot="1" x14ac:dyDescent="0.25">
      <c r="A1333" s="7" t="s">
        <v>340</v>
      </c>
      <c r="B1333" s="21">
        <v>27037</v>
      </c>
      <c r="C1333" s="22" t="s">
        <v>1310</v>
      </c>
      <c r="D1333" s="12">
        <v>150364</v>
      </c>
      <c r="E1333" s="12">
        <v>113016</v>
      </c>
      <c r="F1333" s="6">
        <v>2024</v>
      </c>
      <c r="G1333" s="18">
        <f>preds!$D1333+preds!$E1333</f>
        <v>263380</v>
      </c>
      <c r="H1333" s="12">
        <f>ABS(preds!$D1333-preds!$E1333)</f>
        <v>37348</v>
      </c>
      <c r="I1333" s="24">
        <f>Table2[[#This Row],[margin]]/Table2[[#This Row],[dem_gop_total]]</f>
        <v>0.14180271850558129</v>
      </c>
      <c r="J1333" s="24">
        <f>Table2[[#This Row],[dem_votes]]/Table2[[#This Row],[dem_gop_total]]</f>
        <v>0.57090135925279062</v>
      </c>
      <c r="K1333" s="24">
        <f>Table2[[#This Row],[gop_votes]]/Table2[[#This Row],[dem_gop_total]]</f>
        <v>0.42909864074720938</v>
      </c>
      <c r="L1333" s="3">
        <v>-93.151767000000007</v>
      </c>
      <c r="M1333" s="3">
        <v>44.765954000000001</v>
      </c>
      <c r="N1333" s="3">
        <v>-94.415992770114812</v>
      </c>
      <c r="O1333" s="3">
        <v>45.5253866896551</v>
      </c>
      <c r="P1333" s="3">
        <f>VLOOKUP(Table2[[#This Row],[State]],State!A:G,7,FALSE)</f>
        <v>10</v>
      </c>
      <c r="Q1333" s="3" t="str">
        <f>VLOOKUP(Table2[[#This Row],[State]],State!A:F,6,FALSE)</f>
        <v>Democratic</v>
      </c>
    </row>
    <row r="1334" spans="1:17" ht="17" thickTop="1" thickBot="1" x14ac:dyDescent="0.25">
      <c r="A1334" s="8" t="s">
        <v>340</v>
      </c>
      <c r="B1334" s="19">
        <v>27039</v>
      </c>
      <c r="C1334" s="20" t="s">
        <v>761</v>
      </c>
      <c r="D1334" s="13">
        <v>3695</v>
      </c>
      <c r="E1334" s="13">
        <v>8079</v>
      </c>
      <c r="F1334" s="6">
        <v>2024</v>
      </c>
      <c r="G1334" s="18">
        <f>preds!$D1334+preds!$E1334</f>
        <v>11774</v>
      </c>
      <c r="H1334" s="12">
        <f>ABS(preds!$D1334-preds!$E1334)</f>
        <v>4384</v>
      </c>
      <c r="I1334" s="24">
        <f>Table2[[#This Row],[margin]]/Table2[[#This Row],[dem_gop_total]]</f>
        <v>0.37234584678104299</v>
      </c>
      <c r="J1334" s="24">
        <f>Table2[[#This Row],[dem_votes]]/Table2[[#This Row],[dem_gop_total]]</f>
        <v>0.31382707660947851</v>
      </c>
      <c r="K1334" s="24">
        <f>Table2[[#This Row],[gop_votes]]/Table2[[#This Row],[dem_gop_total]]</f>
        <v>0.68617292339052149</v>
      </c>
      <c r="L1334" s="3">
        <v>-92.808797999999996</v>
      </c>
      <c r="M1334" s="3">
        <v>44.029980000000002</v>
      </c>
      <c r="N1334" s="3">
        <v>-94.415992770114812</v>
      </c>
      <c r="O1334" s="3">
        <v>45.5253866896551</v>
      </c>
      <c r="P1334" s="3">
        <f>VLOOKUP(Table2[[#This Row],[State]],State!A:G,7,FALSE)</f>
        <v>10</v>
      </c>
      <c r="Q1334" s="3" t="str">
        <f>VLOOKUP(Table2[[#This Row],[State]],State!A:F,6,FALSE)</f>
        <v>Democratic</v>
      </c>
    </row>
    <row r="1335" spans="1:17" ht="17" thickTop="1" thickBot="1" x14ac:dyDescent="0.25">
      <c r="A1335" s="7" t="s">
        <v>340</v>
      </c>
      <c r="B1335" s="21">
        <v>27041</v>
      </c>
      <c r="C1335" s="22" t="s">
        <v>632</v>
      </c>
      <c r="D1335" s="12">
        <v>7181</v>
      </c>
      <c r="E1335" s="12">
        <v>16148</v>
      </c>
      <c r="F1335" s="6">
        <v>2024</v>
      </c>
      <c r="G1335" s="18">
        <f>preds!$D1335+preds!$E1335</f>
        <v>23329</v>
      </c>
      <c r="H1335" s="12">
        <f>ABS(preds!$D1335-preds!$E1335)</f>
        <v>8967</v>
      </c>
      <c r="I1335" s="24">
        <f>Table2[[#This Row],[margin]]/Table2[[#This Row],[dem_gop_total]]</f>
        <v>0.38437138325689058</v>
      </c>
      <c r="J1335" s="24">
        <f>Table2[[#This Row],[dem_votes]]/Table2[[#This Row],[dem_gop_total]]</f>
        <v>0.30781430837155471</v>
      </c>
      <c r="K1335" s="24">
        <f>Table2[[#This Row],[gop_votes]]/Table2[[#This Row],[dem_gop_total]]</f>
        <v>0.69218569162844523</v>
      </c>
      <c r="L1335" s="3">
        <v>-95.391990000000007</v>
      </c>
      <c r="M1335" s="3">
        <v>45.909027000000002</v>
      </c>
      <c r="N1335" s="3">
        <v>-94.415992770114812</v>
      </c>
      <c r="O1335" s="3">
        <v>45.5253866896551</v>
      </c>
      <c r="P1335" s="3">
        <f>VLOOKUP(Table2[[#This Row],[State]],State!A:G,7,FALSE)</f>
        <v>10</v>
      </c>
      <c r="Q1335" s="3" t="str">
        <f>VLOOKUP(Table2[[#This Row],[State]],State!A:F,6,FALSE)</f>
        <v>Democratic</v>
      </c>
    </row>
    <row r="1336" spans="1:17" ht="17" thickTop="1" thickBot="1" x14ac:dyDescent="0.25">
      <c r="A1336" s="8" t="s">
        <v>340</v>
      </c>
      <c r="B1336" s="19">
        <v>27043</v>
      </c>
      <c r="C1336" s="20" t="s">
        <v>1311</v>
      </c>
      <c r="D1336" s="13">
        <v>3033</v>
      </c>
      <c r="E1336" s="13">
        <v>5477</v>
      </c>
      <c r="F1336" s="6">
        <v>2024</v>
      </c>
      <c r="G1336" s="18">
        <f>preds!$D1336+preds!$E1336</f>
        <v>8510</v>
      </c>
      <c r="H1336" s="12">
        <f>ABS(preds!$D1336-preds!$E1336)</f>
        <v>2444</v>
      </c>
      <c r="I1336" s="24">
        <f>Table2[[#This Row],[margin]]/Table2[[#This Row],[dem_gop_total]]</f>
        <v>0.28719153936545239</v>
      </c>
      <c r="J1336" s="24">
        <f>Table2[[#This Row],[dem_votes]]/Table2[[#This Row],[dem_gop_total]]</f>
        <v>0.35640423031727381</v>
      </c>
      <c r="K1336" s="24">
        <f>Table2[[#This Row],[gop_votes]]/Table2[[#This Row],[dem_gop_total]]</f>
        <v>0.64359576968272625</v>
      </c>
      <c r="L1336" s="3">
        <v>-93.957932999999997</v>
      </c>
      <c r="M1336" s="3">
        <v>43.680244999999999</v>
      </c>
      <c r="N1336" s="3">
        <v>-94.415992770114812</v>
      </c>
      <c r="O1336" s="3">
        <v>45.5253866896551</v>
      </c>
      <c r="P1336" s="3">
        <f>VLOOKUP(Table2[[#This Row],[State]],State!A:G,7,FALSE)</f>
        <v>10</v>
      </c>
      <c r="Q1336" s="3" t="str">
        <f>VLOOKUP(Table2[[#This Row],[State]],State!A:F,6,FALSE)</f>
        <v>Democratic</v>
      </c>
    </row>
    <row r="1337" spans="1:17" ht="17" thickTop="1" thickBot="1" x14ac:dyDescent="0.25">
      <c r="A1337" s="7" t="s">
        <v>340</v>
      </c>
      <c r="B1337" s="21">
        <v>27045</v>
      </c>
      <c r="C1337" s="22" t="s">
        <v>1312</v>
      </c>
      <c r="D1337" s="12">
        <v>5124</v>
      </c>
      <c r="E1337" s="12">
        <v>6974</v>
      </c>
      <c r="F1337" s="6">
        <v>2024</v>
      </c>
      <c r="G1337" s="18">
        <f>preds!$D1337+preds!$E1337</f>
        <v>12098</v>
      </c>
      <c r="H1337" s="12">
        <f>ABS(preds!$D1337-preds!$E1337)</f>
        <v>1850</v>
      </c>
      <c r="I1337" s="24">
        <f>Table2[[#This Row],[margin]]/Table2[[#This Row],[dem_gop_total]]</f>
        <v>0.15291783765911721</v>
      </c>
      <c r="J1337" s="24">
        <f>Table2[[#This Row],[dem_votes]]/Table2[[#This Row],[dem_gop_total]]</f>
        <v>0.42354108117044137</v>
      </c>
      <c r="K1337" s="24">
        <f>Table2[[#This Row],[gop_votes]]/Table2[[#This Row],[dem_gop_total]]</f>
        <v>0.57645891882955858</v>
      </c>
      <c r="L1337" s="3">
        <v>-92.082718999999997</v>
      </c>
      <c r="M1337" s="3">
        <v>43.692686999999999</v>
      </c>
      <c r="N1337" s="3">
        <v>-94.415992770114812</v>
      </c>
      <c r="O1337" s="3">
        <v>45.5253866896551</v>
      </c>
      <c r="P1337" s="3">
        <f>VLOOKUP(Table2[[#This Row],[State]],State!A:G,7,FALSE)</f>
        <v>10</v>
      </c>
      <c r="Q1337" s="3" t="str">
        <f>VLOOKUP(Table2[[#This Row],[State]],State!A:F,6,FALSE)</f>
        <v>Democratic</v>
      </c>
    </row>
    <row r="1338" spans="1:17" ht="17" thickTop="1" thickBot="1" x14ac:dyDescent="0.25">
      <c r="A1338" s="8" t="s">
        <v>340</v>
      </c>
      <c r="B1338" s="19">
        <v>27047</v>
      </c>
      <c r="C1338" s="20" t="s">
        <v>1313</v>
      </c>
      <c r="D1338" s="13">
        <v>9737</v>
      </c>
      <c r="E1338" s="13">
        <v>8628</v>
      </c>
      <c r="F1338" s="6">
        <v>2024</v>
      </c>
      <c r="G1338" s="18">
        <f>preds!$D1338+preds!$E1338</f>
        <v>18365</v>
      </c>
      <c r="H1338" s="12">
        <f>ABS(preds!$D1338-preds!$E1338)</f>
        <v>1109</v>
      </c>
      <c r="I1338" s="24">
        <f>Table2[[#This Row],[margin]]/Table2[[#This Row],[dem_gop_total]]</f>
        <v>6.038660495507759E-2</v>
      </c>
      <c r="J1338" s="24">
        <f>Table2[[#This Row],[dem_votes]]/Table2[[#This Row],[dem_gop_total]]</f>
        <v>0.53019330247753882</v>
      </c>
      <c r="K1338" s="24">
        <f>Table2[[#This Row],[gop_votes]]/Table2[[#This Row],[dem_gop_total]]</f>
        <v>0.46980669752246118</v>
      </c>
      <c r="L1338" s="3">
        <v>-93.361793999999904</v>
      </c>
      <c r="M1338" s="3">
        <v>43.662562999999999</v>
      </c>
      <c r="N1338" s="3">
        <v>-94.415992770114812</v>
      </c>
      <c r="O1338" s="3">
        <v>45.5253866896551</v>
      </c>
      <c r="P1338" s="3">
        <f>VLOOKUP(Table2[[#This Row],[State]],State!A:G,7,FALSE)</f>
        <v>10</v>
      </c>
      <c r="Q1338" s="3" t="str">
        <f>VLOOKUP(Table2[[#This Row],[State]],State!A:F,6,FALSE)</f>
        <v>Democratic</v>
      </c>
    </row>
    <row r="1339" spans="1:17" ht="17" thickTop="1" thickBot="1" x14ac:dyDescent="0.25">
      <c r="A1339" s="7" t="s">
        <v>340</v>
      </c>
      <c r="B1339" s="21">
        <v>27049</v>
      </c>
      <c r="C1339" s="22" t="s">
        <v>1314</v>
      </c>
      <c r="D1339" s="12">
        <v>10869</v>
      </c>
      <c r="E1339" s="12">
        <v>15073</v>
      </c>
      <c r="F1339" s="6">
        <v>2024</v>
      </c>
      <c r="G1339" s="18">
        <f>preds!$D1339+preds!$E1339</f>
        <v>25942</v>
      </c>
      <c r="H1339" s="12">
        <f>ABS(preds!$D1339-preds!$E1339)</f>
        <v>4204</v>
      </c>
      <c r="I1339" s="24">
        <f>Table2[[#This Row],[margin]]/Table2[[#This Row],[dem_gop_total]]</f>
        <v>0.16205381235062832</v>
      </c>
      <c r="J1339" s="24">
        <f>Table2[[#This Row],[dem_votes]]/Table2[[#This Row],[dem_gop_total]]</f>
        <v>0.41897309382468584</v>
      </c>
      <c r="K1339" s="24">
        <f>Table2[[#This Row],[gop_votes]]/Table2[[#This Row],[dem_gop_total]]</f>
        <v>0.58102690617531416</v>
      </c>
      <c r="L1339" s="3">
        <v>-92.667524</v>
      </c>
      <c r="M1339" s="3">
        <v>44.449071999999902</v>
      </c>
      <c r="N1339" s="3">
        <v>-94.415992770114812</v>
      </c>
      <c r="O1339" s="3">
        <v>45.5253866896551</v>
      </c>
      <c r="P1339" s="3">
        <f>VLOOKUP(Table2[[#This Row],[State]],State!A:G,7,FALSE)</f>
        <v>10</v>
      </c>
      <c r="Q1339" s="3" t="str">
        <f>VLOOKUP(Table2[[#This Row],[State]],State!A:F,6,FALSE)</f>
        <v>Democratic</v>
      </c>
    </row>
    <row r="1340" spans="1:17" ht="17" thickTop="1" thickBot="1" x14ac:dyDescent="0.25">
      <c r="A1340" s="8" t="s">
        <v>340</v>
      </c>
      <c r="B1340" s="19">
        <v>27051</v>
      </c>
      <c r="C1340" s="20" t="s">
        <v>522</v>
      </c>
      <c r="D1340" s="13">
        <v>1451</v>
      </c>
      <c r="E1340" s="13">
        <v>2152</v>
      </c>
      <c r="F1340" s="6">
        <v>2024</v>
      </c>
      <c r="G1340" s="18">
        <f>preds!$D1340+preds!$E1340</f>
        <v>3603</v>
      </c>
      <c r="H1340" s="12">
        <f>ABS(preds!$D1340-preds!$E1340)</f>
        <v>701</v>
      </c>
      <c r="I1340" s="24">
        <f>Table2[[#This Row],[margin]]/Table2[[#This Row],[dem_gop_total]]</f>
        <v>0.19456008881487649</v>
      </c>
      <c r="J1340" s="24">
        <f>Table2[[#This Row],[dem_votes]]/Table2[[#This Row],[dem_gop_total]]</f>
        <v>0.40271995559256174</v>
      </c>
      <c r="K1340" s="24">
        <f>Table2[[#This Row],[gop_votes]]/Table2[[#This Row],[dem_gop_total]]</f>
        <v>0.5972800444074382</v>
      </c>
      <c r="L1340" s="3">
        <v>-95.936610999999999</v>
      </c>
      <c r="M1340" s="3">
        <v>45.943212000000003</v>
      </c>
      <c r="N1340" s="3">
        <v>-94.415992770114812</v>
      </c>
      <c r="O1340" s="3">
        <v>45.5253866896551</v>
      </c>
      <c r="P1340" s="3">
        <f>VLOOKUP(Table2[[#This Row],[State]],State!A:G,7,FALSE)</f>
        <v>10</v>
      </c>
      <c r="Q1340" s="3" t="str">
        <f>VLOOKUP(Table2[[#This Row],[State]],State!A:F,6,FALSE)</f>
        <v>Democratic</v>
      </c>
    </row>
    <row r="1341" spans="1:17" ht="17" thickTop="1" thickBot="1" x14ac:dyDescent="0.25">
      <c r="A1341" s="7" t="s">
        <v>340</v>
      </c>
      <c r="B1341" s="21">
        <v>27053</v>
      </c>
      <c r="C1341" s="22" t="s">
        <v>1315</v>
      </c>
      <c r="D1341" s="12">
        <v>541494</v>
      </c>
      <c r="E1341" s="12">
        <v>231564</v>
      </c>
      <c r="F1341" s="6">
        <v>2024</v>
      </c>
      <c r="G1341" s="18">
        <f>preds!$D1341+preds!$E1341</f>
        <v>773058</v>
      </c>
      <c r="H1341" s="12">
        <f>ABS(preds!$D1341-preds!$E1341)</f>
        <v>309930</v>
      </c>
      <c r="I1341" s="24">
        <f>Table2[[#This Row],[margin]]/Table2[[#This Row],[dem_gop_total]]</f>
        <v>0.4009142910363776</v>
      </c>
      <c r="J1341" s="24">
        <f>Table2[[#This Row],[dem_votes]]/Table2[[#This Row],[dem_gop_total]]</f>
        <v>0.70045714551818883</v>
      </c>
      <c r="K1341" s="24">
        <f>Table2[[#This Row],[gop_votes]]/Table2[[#This Row],[dem_gop_total]]</f>
        <v>0.29954285448181117</v>
      </c>
      <c r="L1341" s="3">
        <v>-93.361189999999993</v>
      </c>
      <c r="M1341" s="3">
        <v>44.974632999999997</v>
      </c>
      <c r="N1341" s="3">
        <v>-94.415992770114812</v>
      </c>
      <c r="O1341" s="3">
        <v>45.5253866896551</v>
      </c>
      <c r="P1341" s="3">
        <f>VLOOKUP(Table2[[#This Row],[State]],State!A:G,7,FALSE)</f>
        <v>10</v>
      </c>
      <c r="Q1341" s="3" t="str">
        <f>VLOOKUP(Table2[[#This Row],[State]],State!A:F,6,FALSE)</f>
        <v>Democratic</v>
      </c>
    </row>
    <row r="1342" spans="1:17" ht="17" thickTop="1" thickBot="1" x14ac:dyDescent="0.25">
      <c r="A1342" s="8" t="s">
        <v>340</v>
      </c>
      <c r="B1342" s="19">
        <v>27055</v>
      </c>
      <c r="C1342" s="20" t="s">
        <v>424</v>
      </c>
      <c r="D1342" s="13">
        <v>4562</v>
      </c>
      <c r="E1342" s="13">
        <v>6070</v>
      </c>
      <c r="F1342" s="6">
        <v>2024</v>
      </c>
      <c r="G1342" s="18">
        <f>preds!$D1342+preds!$E1342</f>
        <v>10632</v>
      </c>
      <c r="H1342" s="12">
        <f>ABS(preds!$D1342-preds!$E1342)</f>
        <v>1508</v>
      </c>
      <c r="I1342" s="24">
        <f>Table2[[#This Row],[margin]]/Table2[[#This Row],[dem_gop_total]]</f>
        <v>0.1418359668924003</v>
      </c>
      <c r="J1342" s="24">
        <f>Table2[[#This Row],[dem_votes]]/Table2[[#This Row],[dem_gop_total]]</f>
        <v>0.42908201655379985</v>
      </c>
      <c r="K1342" s="24">
        <f>Table2[[#This Row],[gop_votes]]/Table2[[#This Row],[dem_gop_total]]</f>
        <v>0.57091798344620015</v>
      </c>
      <c r="L1342" s="3">
        <v>-91.440062999999995</v>
      </c>
      <c r="M1342" s="3">
        <v>43.718927000000001</v>
      </c>
      <c r="N1342" s="3">
        <v>-94.415992770114812</v>
      </c>
      <c r="O1342" s="3">
        <v>45.5253866896551</v>
      </c>
      <c r="P1342" s="3">
        <f>VLOOKUP(Table2[[#This Row],[State]],State!A:G,7,FALSE)</f>
        <v>10</v>
      </c>
      <c r="Q1342" s="3" t="str">
        <f>VLOOKUP(Table2[[#This Row],[State]],State!A:F,6,FALSE)</f>
        <v>Democratic</v>
      </c>
    </row>
    <row r="1343" spans="1:17" ht="17" thickTop="1" thickBot="1" x14ac:dyDescent="0.25">
      <c r="A1343" s="7" t="s">
        <v>340</v>
      </c>
      <c r="B1343" s="21">
        <v>27057</v>
      </c>
      <c r="C1343" s="22" t="s">
        <v>1316</v>
      </c>
      <c r="D1343" s="12">
        <v>4131</v>
      </c>
      <c r="E1343" s="12">
        <v>8250</v>
      </c>
      <c r="F1343" s="6">
        <v>2024</v>
      </c>
      <c r="G1343" s="18">
        <f>preds!$D1343+preds!$E1343</f>
        <v>12381</v>
      </c>
      <c r="H1343" s="12">
        <f>ABS(preds!$D1343-preds!$E1343)</f>
        <v>4119</v>
      </c>
      <c r="I1343" s="24">
        <f>Table2[[#This Row],[margin]]/Table2[[#This Row],[dem_gop_total]]</f>
        <v>0.33268718197237701</v>
      </c>
      <c r="J1343" s="24">
        <f>Table2[[#This Row],[dem_votes]]/Table2[[#This Row],[dem_gop_total]]</f>
        <v>0.33365640901381149</v>
      </c>
      <c r="K1343" s="24">
        <f>Table2[[#This Row],[gop_votes]]/Table2[[#This Row],[dem_gop_total]]</f>
        <v>0.66634359098618856</v>
      </c>
      <c r="L1343" s="3">
        <v>-94.934152999999995</v>
      </c>
      <c r="M1343" s="3">
        <v>47.057887000000001</v>
      </c>
      <c r="N1343" s="3">
        <v>-94.415992770114812</v>
      </c>
      <c r="O1343" s="3">
        <v>45.5253866896551</v>
      </c>
      <c r="P1343" s="3">
        <f>VLOOKUP(Table2[[#This Row],[State]],State!A:G,7,FALSE)</f>
        <v>10</v>
      </c>
      <c r="Q1343" s="3" t="str">
        <f>VLOOKUP(Table2[[#This Row],[State]],State!A:F,6,FALSE)</f>
        <v>Democratic</v>
      </c>
    </row>
    <row r="1344" spans="1:17" ht="17" thickTop="1" thickBot="1" x14ac:dyDescent="0.25">
      <c r="A1344" s="8" t="s">
        <v>340</v>
      </c>
      <c r="B1344" s="19">
        <v>27059</v>
      </c>
      <c r="C1344" s="20" t="s">
        <v>1317</v>
      </c>
      <c r="D1344" s="13">
        <v>6713</v>
      </c>
      <c r="E1344" s="13">
        <v>17485</v>
      </c>
      <c r="F1344" s="6">
        <v>2024</v>
      </c>
      <c r="G1344" s="18">
        <f>preds!$D1344+preds!$E1344</f>
        <v>24198</v>
      </c>
      <c r="H1344" s="12">
        <f>ABS(preds!$D1344-preds!$E1344)</f>
        <v>10772</v>
      </c>
      <c r="I1344" s="24">
        <f>Table2[[#This Row],[margin]]/Table2[[#This Row],[dem_gop_total]]</f>
        <v>0.44516075708736258</v>
      </c>
      <c r="J1344" s="24">
        <f>Table2[[#This Row],[dem_votes]]/Table2[[#This Row],[dem_gop_total]]</f>
        <v>0.27741962145631871</v>
      </c>
      <c r="K1344" s="24">
        <f>Table2[[#This Row],[gop_votes]]/Table2[[#This Row],[dem_gop_total]]</f>
        <v>0.72258037854368129</v>
      </c>
      <c r="L1344" s="3">
        <v>-93.261467999999994</v>
      </c>
      <c r="M1344" s="3">
        <v>45.544297</v>
      </c>
      <c r="N1344" s="3">
        <v>-94.415992770114812</v>
      </c>
      <c r="O1344" s="3">
        <v>45.5253866896551</v>
      </c>
      <c r="P1344" s="3">
        <f>VLOOKUP(Table2[[#This Row],[State]],State!A:G,7,FALSE)</f>
        <v>10</v>
      </c>
      <c r="Q1344" s="3" t="str">
        <f>VLOOKUP(Table2[[#This Row],[State]],State!A:F,6,FALSE)</f>
        <v>Democratic</v>
      </c>
    </row>
    <row r="1345" spans="1:17" ht="17" thickTop="1" thickBot="1" x14ac:dyDescent="0.25">
      <c r="A1345" s="7" t="s">
        <v>340</v>
      </c>
      <c r="B1345" s="21">
        <v>27061</v>
      </c>
      <c r="C1345" s="22" t="s">
        <v>1318</v>
      </c>
      <c r="D1345" s="12">
        <v>11124</v>
      </c>
      <c r="E1345" s="12">
        <v>14456</v>
      </c>
      <c r="F1345" s="6">
        <v>2024</v>
      </c>
      <c r="G1345" s="18">
        <f>preds!$D1345+preds!$E1345</f>
        <v>25580</v>
      </c>
      <c r="H1345" s="12">
        <f>ABS(preds!$D1345-preds!$E1345)</f>
        <v>3332</v>
      </c>
      <c r="I1345" s="24">
        <f>Table2[[#This Row],[margin]]/Table2[[#This Row],[dem_gop_total]]</f>
        <v>0.13025801407349491</v>
      </c>
      <c r="J1345" s="24">
        <f>Table2[[#This Row],[dem_votes]]/Table2[[#This Row],[dem_gop_total]]</f>
        <v>0.43487099296325255</v>
      </c>
      <c r="K1345" s="24">
        <f>Table2[[#This Row],[gop_votes]]/Table2[[#This Row],[dem_gop_total]]</f>
        <v>0.56512900703674751</v>
      </c>
      <c r="L1345" s="3">
        <v>-93.520531999999903</v>
      </c>
      <c r="M1345" s="3">
        <v>47.315978000000001</v>
      </c>
      <c r="N1345" s="3">
        <v>-94.415992770114812</v>
      </c>
      <c r="O1345" s="3">
        <v>45.5253866896551</v>
      </c>
      <c r="P1345" s="3">
        <f>VLOOKUP(Table2[[#This Row],[State]],State!A:G,7,FALSE)</f>
        <v>10</v>
      </c>
      <c r="Q1345" s="3" t="str">
        <f>VLOOKUP(Table2[[#This Row],[State]],State!A:F,6,FALSE)</f>
        <v>Democratic</v>
      </c>
    </row>
    <row r="1346" spans="1:17" ht="17" thickTop="1" thickBot="1" x14ac:dyDescent="0.25">
      <c r="A1346" s="8" t="s">
        <v>340</v>
      </c>
      <c r="B1346" s="19">
        <v>27063</v>
      </c>
      <c r="C1346" s="20" t="s">
        <v>425</v>
      </c>
      <c r="D1346" s="13">
        <v>1925</v>
      </c>
      <c r="E1346" s="13">
        <v>3422</v>
      </c>
      <c r="F1346" s="6">
        <v>2024</v>
      </c>
      <c r="G1346" s="18">
        <f>preds!$D1346+preds!$E1346</f>
        <v>5347</v>
      </c>
      <c r="H1346" s="12">
        <f>ABS(preds!$D1346-preds!$E1346)</f>
        <v>1497</v>
      </c>
      <c r="I1346" s="24">
        <f>Table2[[#This Row],[margin]]/Table2[[#This Row],[dem_gop_total]]</f>
        <v>0.27997007667851131</v>
      </c>
      <c r="J1346" s="24">
        <f>Table2[[#This Row],[dem_votes]]/Table2[[#This Row],[dem_gop_total]]</f>
        <v>0.36001496166074437</v>
      </c>
      <c r="K1346" s="24">
        <f>Table2[[#This Row],[gop_votes]]/Table2[[#This Row],[dem_gop_total]]</f>
        <v>0.63998503833925569</v>
      </c>
      <c r="L1346" s="3">
        <v>-95.112557999999893</v>
      </c>
      <c r="M1346" s="3">
        <v>43.665987999999999</v>
      </c>
      <c r="N1346" s="3">
        <v>-94.415992770114812</v>
      </c>
      <c r="O1346" s="3">
        <v>45.5253866896551</v>
      </c>
      <c r="P1346" s="3">
        <f>VLOOKUP(Table2[[#This Row],[State]],State!A:G,7,FALSE)</f>
        <v>10</v>
      </c>
      <c r="Q1346" s="3" t="str">
        <f>VLOOKUP(Table2[[#This Row],[State]],State!A:F,6,FALSE)</f>
        <v>Democratic</v>
      </c>
    </row>
    <row r="1347" spans="1:17" ht="17" thickTop="1" thickBot="1" x14ac:dyDescent="0.25">
      <c r="A1347" s="7" t="s">
        <v>340</v>
      </c>
      <c r="B1347" s="21">
        <v>27065</v>
      </c>
      <c r="C1347" s="22" t="s">
        <v>1319</v>
      </c>
      <c r="D1347" s="12">
        <v>2739</v>
      </c>
      <c r="E1347" s="12">
        <v>6001</v>
      </c>
      <c r="F1347" s="6">
        <v>2024</v>
      </c>
      <c r="G1347" s="18">
        <f>preds!$D1347+preds!$E1347</f>
        <v>8740</v>
      </c>
      <c r="H1347" s="12">
        <f>ABS(preds!$D1347-preds!$E1347)</f>
        <v>3262</v>
      </c>
      <c r="I1347" s="24">
        <f>Table2[[#This Row],[margin]]/Table2[[#This Row],[dem_gop_total]]</f>
        <v>0.3732265446224256</v>
      </c>
      <c r="J1347" s="24">
        <f>Table2[[#This Row],[dem_votes]]/Table2[[#This Row],[dem_gop_total]]</f>
        <v>0.31338672768878717</v>
      </c>
      <c r="K1347" s="24">
        <f>Table2[[#This Row],[gop_votes]]/Table2[[#This Row],[dem_gop_total]]</f>
        <v>0.68661327231121283</v>
      </c>
      <c r="L1347" s="3">
        <v>-93.299412000000004</v>
      </c>
      <c r="M1347" s="3">
        <v>45.886315000000003</v>
      </c>
      <c r="N1347" s="3">
        <v>-94.415992770114812</v>
      </c>
      <c r="O1347" s="3">
        <v>45.5253866896551</v>
      </c>
      <c r="P1347" s="3">
        <f>VLOOKUP(Table2[[#This Row],[State]],State!A:G,7,FALSE)</f>
        <v>10</v>
      </c>
      <c r="Q1347" s="3" t="str">
        <f>VLOOKUP(Table2[[#This Row],[State]],State!A:F,6,FALSE)</f>
        <v>Democratic</v>
      </c>
    </row>
    <row r="1348" spans="1:17" ht="17" thickTop="1" thickBot="1" x14ac:dyDescent="0.25">
      <c r="A1348" s="8" t="s">
        <v>340</v>
      </c>
      <c r="B1348" s="19">
        <v>27067</v>
      </c>
      <c r="C1348" s="20" t="s">
        <v>1320</v>
      </c>
      <c r="D1348" s="13">
        <v>8577</v>
      </c>
      <c r="E1348" s="13">
        <v>14426</v>
      </c>
      <c r="F1348" s="6">
        <v>2024</v>
      </c>
      <c r="G1348" s="18">
        <f>preds!$D1348+preds!$E1348</f>
        <v>23003</v>
      </c>
      <c r="H1348" s="12">
        <f>ABS(preds!$D1348-preds!$E1348)</f>
        <v>5849</v>
      </c>
      <c r="I1348" s="24">
        <f>Table2[[#This Row],[margin]]/Table2[[#This Row],[dem_gop_total]]</f>
        <v>0.25427118201973653</v>
      </c>
      <c r="J1348" s="24">
        <f>Table2[[#This Row],[dem_votes]]/Table2[[#This Row],[dem_gop_total]]</f>
        <v>0.37286440899013173</v>
      </c>
      <c r="K1348" s="24">
        <f>Table2[[#This Row],[gop_votes]]/Table2[[#This Row],[dem_gop_total]]</f>
        <v>0.62713559100986827</v>
      </c>
      <c r="L1348" s="3">
        <v>-95.016795999999999</v>
      </c>
      <c r="M1348" s="3">
        <v>45.155050000000003</v>
      </c>
      <c r="N1348" s="3">
        <v>-94.415992770114812</v>
      </c>
      <c r="O1348" s="3">
        <v>45.5253866896551</v>
      </c>
      <c r="P1348" s="3">
        <f>VLOOKUP(Table2[[#This Row],[State]],State!A:G,7,FALSE)</f>
        <v>10</v>
      </c>
      <c r="Q1348" s="3" t="str">
        <f>VLOOKUP(Table2[[#This Row],[State]],State!A:F,6,FALSE)</f>
        <v>Democratic</v>
      </c>
    </row>
    <row r="1349" spans="1:17" ht="17" thickTop="1" thickBot="1" x14ac:dyDescent="0.25">
      <c r="A1349" s="7" t="s">
        <v>340</v>
      </c>
      <c r="B1349" s="21">
        <v>27069</v>
      </c>
      <c r="C1349" s="22" t="s">
        <v>1321</v>
      </c>
      <c r="D1349" s="12">
        <v>1095</v>
      </c>
      <c r="E1349" s="12">
        <v>1553</v>
      </c>
      <c r="F1349" s="6">
        <v>2024</v>
      </c>
      <c r="G1349" s="18">
        <f>preds!$D1349+preds!$E1349</f>
        <v>2648</v>
      </c>
      <c r="H1349" s="12">
        <f>ABS(preds!$D1349-preds!$E1349)</f>
        <v>458</v>
      </c>
      <c r="I1349" s="24">
        <f>Table2[[#This Row],[margin]]/Table2[[#This Row],[dem_gop_total]]</f>
        <v>0.1729607250755287</v>
      </c>
      <c r="J1349" s="24">
        <f>Table2[[#This Row],[dem_votes]]/Table2[[#This Row],[dem_gop_total]]</f>
        <v>0.41351963746223563</v>
      </c>
      <c r="K1349" s="24">
        <f>Table2[[#This Row],[gop_votes]]/Table2[[#This Row],[dem_gop_total]]</f>
        <v>0.58648036253776437</v>
      </c>
      <c r="L1349" s="3">
        <v>-96.781107999999904</v>
      </c>
      <c r="M1349" s="3">
        <v>48.729535999999896</v>
      </c>
      <c r="N1349" s="3">
        <v>-94.415992770114812</v>
      </c>
      <c r="O1349" s="3">
        <v>45.5253866896551</v>
      </c>
      <c r="P1349" s="3">
        <f>VLOOKUP(Table2[[#This Row],[State]],State!A:G,7,FALSE)</f>
        <v>10</v>
      </c>
      <c r="Q1349" s="3" t="str">
        <f>VLOOKUP(Table2[[#This Row],[State]],State!A:F,6,FALSE)</f>
        <v>Democratic</v>
      </c>
    </row>
    <row r="1350" spans="1:17" ht="17" thickTop="1" thickBot="1" x14ac:dyDescent="0.25">
      <c r="A1350" s="8" t="s">
        <v>340</v>
      </c>
      <c r="B1350" s="19">
        <v>27071</v>
      </c>
      <c r="C1350" s="20" t="s">
        <v>1322</v>
      </c>
      <c r="D1350" s="13">
        <v>2983</v>
      </c>
      <c r="E1350" s="13">
        <v>3420</v>
      </c>
      <c r="F1350" s="6">
        <v>2024</v>
      </c>
      <c r="G1350" s="18">
        <f>preds!$D1350+preds!$E1350</f>
        <v>6403</v>
      </c>
      <c r="H1350" s="12">
        <f>ABS(preds!$D1350-preds!$E1350)</f>
        <v>437</v>
      </c>
      <c r="I1350" s="24">
        <f>Table2[[#This Row],[margin]]/Table2[[#This Row],[dem_gop_total]]</f>
        <v>6.8249258160237386E-2</v>
      </c>
      <c r="J1350" s="24">
        <f>Table2[[#This Row],[dem_votes]]/Table2[[#This Row],[dem_gop_total]]</f>
        <v>0.46587537091988129</v>
      </c>
      <c r="K1350" s="24">
        <f>Table2[[#This Row],[gop_votes]]/Table2[[#This Row],[dem_gop_total]]</f>
        <v>0.53412462908011871</v>
      </c>
      <c r="L1350" s="3">
        <v>-93.485727999999995</v>
      </c>
      <c r="M1350" s="3">
        <v>48.509405000000001</v>
      </c>
      <c r="N1350" s="3">
        <v>-94.415992770114812</v>
      </c>
      <c r="O1350" s="3">
        <v>45.5253866896551</v>
      </c>
      <c r="P1350" s="3">
        <f>VLOOKUP(Table2[[#This Row],[State]],State!A:G,7,FALSE)</f>
        <v>10</v>
      </c>
      <c r="Q1350" s="3" t="str">
        <f>VLOOKUP(Table2[[#This Row],[State]],State!A:F,6,FALSE)</f>
        <v>Democratic</v>
      </c>
    </row>
    <row r="1351" spans="1:17" ht="17" thickTop="1" thickBot="1" x14ac:dyDescent="0.25">
      <c r="A1351" s="7" t="s">
        <v>340</v>
      </c>
      <c r="B1351" s="21">
        <v>27073</v>
      </c>
      <c r="C1351" s="22" t="s">
        <v>1323</v>
      </c>
      <c r="D1351" s="12">
        <v>1641</v>
      </c>
      <c r="E1351" s="12">
        <v>2511</v>
      </c>
      <c r="F1351" s="6">
        <v>2024</v>
      </c>
      <c r="G1351" s="18">
        <f>preds!$D1351+preds!$E1351</f>
        <v>4152</v>
      </c>
      <c r="H1351" s="12">
        <f>ABS(preds!$D1351-preds!$E1351)</f>
        <v>870</v>
      </c>
      <c r="I1351" s="24">
        <f>Table2[[#This Row],[margin]]/Table2[[#This Row],[dem_gop_total]]</f>
        <v>0.20953757225433525</v>
      </c>
      <c r="J1351" s="24">
        <f>Table2[[#This Row],[dem_votes]]/Table2[[#This Row],[dem_gop_total]]</f>
        <v>0.39523121387283239</v>
      </c>
      <c r="K1351" s="24">
        <f>Table2[[#This Row],[gop_votes]]/Table2[[#This Row],[dem_gop_total]]</f>
        <v>0.60476878612716767</v>
      </c>
      <c r="L1351" s="3">
        <v>-96.133339000000007</v>
      </c>
      <c r="M1351" s="3">
        <v>44.982242999999997</v>
      </c>
      <c r="N1351" s="3">
        <v>-94.415992770114812</v>
      </c>
      <c r="O1351" s="3">
        <v>45.5253866896551</v>
      </c>
      <c r="P1351" s="3">
        <f>VLOOKUP(Table2[[#This Row],[State]],State!A:G,7,FALSE)</f>
        <v>10</v>
      </c>
      <c r="Q1351" s="3" t="str">
        <f>VLOOKUP(Table2[[#This Row],[State]],State!A:F,6,FALSE)</f>
        <v>Democratic</v>
      </c>
    </row>
    <row r="1352" spans="1:17" ht="17" thickTop="1" thickBot="1" x14ac:dyDescent="0.25">
      <c r="A1352" s="8" t="s">
        <v>340</v>
      </c>
      <c r="B1352" s="19">
        <v>27075</v>
      </c>
      <c r="C1352" s="20" t="s">
        <v>574</v>
      </c>
      <c r="D1352" s="13">
        <v>4100</v>
      </c>
      <c r="E1352" s="13">
        <v>3021</v>
      </c>
      <c r="F1352" s="6">
        <v>2024</v>
      </c>
      <c r="G1352" s="18">
        <f>preds!$D1352+preds!$E1352</f>
        <v>7121</v>
      </c>
      <c r="H1352" s="12">
        <f>ABS(preds!$D1352-preds!$E1352)</f>
        <v>1079</v>
      </c>
      <c r="I1352" s="24">
        <f>Table2[[#This Row],[margin]]/Table2[[#This Row],[dem_gop_total]]</f>
        <v>0.15152366240696533</v>
      </c>
      <c r="J1352" s="24">
        <f>Table2[[#This Row],[dem_votes]]/Table2[[#This Row],[dem_gop_total]]</f>
        <v>0.57576183120348268</v>
      </c>
      <c r="K1352" s="24">
        <f>Table2[[#This Row],[gop_votes]]/Table2[[#This Row],[dem_gop_total]]</f>
        <v>0.42423816879651732</v>
      </c>
      <c r="L1352" s="3">
        <v>-91.557429999999997</v>
      </c>
      <c r="M1352" s="3">
        <v>47.180205000000001</v>
      </c>
      <c r="N1352" s="3">
        <v>-94.415992770114812</v>
      </c>
      <c r="O1352" s="3">
        <v>45.5253866896551</v>
      </c>
      <c r="P1352" s="3">
        <f>VLOOKUP(Table2[[#This Row],[State]],State!A:G,7,FALSE)</f>
        <v>10</v>
      </c>
      <c r="Q1352" s="3" t="str">
        <f>VLOOKUP(Table2[[#This Row],[State]],State!A:F,6,FALSE)</f>
        <v>Democratic</v>
      </c>
    </row>
    <row r="1353" spans="1:17" ht="17" thickTop="1" thickBot="1" x14ac:dyDescent="0.25">
      <c r="A1353" s="7" t="s">
        <v>340</v>
      </c>
      <c r="B1353" s="21">
        <v>27077</v>
      </c>
      <c r="C1353" s="22" t="s">
        <v>1324</v>
      </c>
      <c r="D1353" s="12">
        <v>854</v>
      </c>
      <c r="E1353" s="12">
        <v>1595</v>
      </c>
      <c r="F1353" s="6">
        <v>2024</v>
      </c>
      <c r="G1353" s="18">
        <f>preds!$D1353+preds!$E1353</f>
        <v>2449</v>
      </c>
      <c r="H1353" s="12">
        <f>ABS(preds!$D1353-preds!$E1353)</f>
        <v>741</v>
      </c>
      <c r="I1353" s="24">
        <f>Table2[[#This Row],[margin]]/Table2[[#This Row],[dem_gop_total]]</f>
        <v>0.30257247856267866</v>
      </c>
      <c r="J1353" s="24">
        <f>Table2[[#This Row],[dem_votes]]/Table2[[#This Row],[dem_gop_total]]</f>
        <v>0.34871376071866067</v>
      </c>
      <c r="K1353" s="24">
        <f>Table2[[#This Row],[gop_votes]]/Table2[[#This Row],[dem_gop_total]]</f>
        <v>0.65128623928133933</v>
      </c>
      <c r="L1353" s="3">
        <v>-94.745193999999998</v>
      </c>
      <c r="M1353" s="3">
        <v>48.765863000000003</v>
      </c>
      <c r="N1353" s="3">
        <v>-94.415992770114812</v>
      </c>
      <c r="O1353" s="3">
        <v>45.5253866896551</v>
      </c>
      <c r="P1353" s="3">
        <f>VLOOKUP(Table2[[#This Row],[State]],State!A:G,7,FALSE)</f>
        <v>10</v>
      </c>
      <c r="Q1353" s="3" t="str">
        <f>VLOOKUP(Table2[[#This Row],[State]],State!A:F,6,FALSE)</f>
        <v>Democratic</v>
      </c>
    </row>
    <row r="1354" spans="1:17" ht="17" thickTop="1" thickBot="1" x14ac:dyDescent="0.25">
      <c r="A1354" s="8" t="s">
        <v>340</v>
      </c>
      <c r="B1354" s="19">
        <v>27079</v>
      </c>
      <c r="C1354" s="20" t="s">
        <v>1325</v>
      </c>
      <c r="D1354" s="13">
        <v>5848</v>
      </c>
      <c r="E1354" s="13">
        <v>10628</v>
      </c>
      <c r="F1354" s="6">
        <v>2024</v>
      </c>
      <c r="G1354" s="18">
        <f>preds!$D1354+preds!$E1354</f>
        <v>16476</v>
      </c>
      <c r="H1354" s="12">
        <f>ABS(preds!$D1354-preds!$E1354)</f>
        <v>4780</v>
      </c>
      <c r="I1354" s="24">
        <f>Table2[[#This Row],[margin]]/Table2[[#This Row],[dem_gop_total]]</f>
        <v>0.29011896091284295</v>
      </c>
      <c r="J1354" s="24">
        <f>Table2[[#This Row],[dem_votes]]/Table2[[#This Row],[dem_gop_total]]</f>
        <v>0.35494051954357853</v>
      </c>
      <c r="K1354" s="24">
        <f>Table2[[#This Row],[gop_votes]]/Table2[[#This Row],[dem_gop_total]]</f>
        <v>0.64505948045642147</v>
      </c>
      <c r="L1354" s="3">
        <v>-93.717527000000004</v>
      </c>
      <c r="M1354" s="3">
        <v>44.393729999999998</v>
      </c>
      <c r="N1354" s="3">
        <v>-94.415992770114812</v>
      </c>
      <c r="O1354" s="3">
        <v>45.5253866896551</v>
      </c>
      <c r="P1354" s="3">
        <f>VLOOKUP(Table2[[#This Row],[State]],State!A:G,7,FALSE)</f>
        <v>10</v>
      </c>
      <c r="Q1354" s="3" t="str">
        <f>VLOOKUP(Table2[[#This Row],[State]],State!A:F,6,FALSE)</f>
        <v>Democratic</v>
      </c>
    </row>
    <row r="1355" spans="1:17" ht="17" thickTop="1" thickBot="1" x14ac:dyDescent="0.25">
      <c r="A1355" s="7" t="s">
        <v>340</v>
      </c>
      <c r="B1355" s="21">
        <v>27081</v>
      </c>
      <c r="C1355" s="22" t="s">
        <v>530</v>
      </c>
      <c r="D1355" s="12">
        <v>1087</v>
      </c>
      <c r="E1355" s="12">
        <v>1875</v>
      </c>
      <c r="F1355" s="6">
        <v>2024</v>
      </c>
      <c r="G1355" s="18">
        <f>preds!$D1355+preds!$E1355</f>
        <v>2962</v>
      </c>
      <c r="H1355" s="12">
        <f>ABS(preds!$D1355-preds!$E1355)</f>
        <v>788</v>
      </c>
      <c r="I1355" s="24">
        <f>Table2[[#This Row],[margin]]/Table2[[#This Row],[dem_gop_total]]</f>
        <v>0.26603646185010127</v>
      </c>
      <c r="J1355" s="24">
        <f>Table2[[#This Row],[dem_votes]]/Table2[[#This Row],[dem_gop_total]]</f>
        <v>0.36698176907494934</v>
      </c>
      <c r="K1355" s="24">
        <f>Table2[[#This Row],[gop_votes]]/Table2[[#This Row],[dem_gop_total]]</f>
        <v>0.63301823092505061</v>
      </c>
      <c r="L1355" s="3">
        <v>-96.253531999999893</v>
      </c>
      <c r="M1355" s="3">
        <v>44.375240999999903</v>
      </c>
      <c r="N1355" s="3">
        <v>-94.415992770114812</v>
      </c>
      <c r="O1355" s="3">
        <v>45.5253866896551</v>
      </c>
      <c r="P1355" s="3">
        <f>VLOOKUP(Table2[[#This Row],[State]],State!A:G,7,FALSE)</f>
        <v>10</v>
      </c>
      <c r="Q1355" s="3" t="str">
        <f>VLOOKUP(Table2[[#This Row],[State]],State!A:F,6,FALSE)</f>
        <v>Democratic</v>
      </c>
    </row>
    <row r="1356" spans="1:17" ht="17" thickTop="1" thickBot="1" x14ac:dyDescent="0.25">
      <c r="A1356" s="8" t="s">
        <v>340</v>
      </c>
      <c r="B1356" s="19">
        <v>27083</v>
      </c>
      <c r="C1356" s="20" t="s">
        <v>993</v>
      </c>
      <c r="D1356" s="13">
        <v>5636</v>
      </c>
      <c r="E1356" s="13">
        <v>7546</v>
      </c>
      <c r="F1356" s="6">
        <v>2024</v>
      </c>
      <c r="G1356" s="18">
        <f>preds!$D1356+preds!$E1356</f>
        <v>13182</v>
      </c>
      <c r="H1356" s="12">
        <f>ABS(preds!$D1356-preds!$E1356)</f>
        <v>1910</v>
      </c>
      <c r="I1356" s="24">
        <f>Table2[[#This Row],[margin]]/Table2[[#This Row],[dem_gop_total]]</f>
        <v>0.14489455317857686</v>
      </c>
      <c r="J1356" s="24">
        <f>Table2[[#This Row],[dem_votes]]/Table2[[#This Row],[dem_gop_total]]</f>
        <v>0.4275527234107116</v>
      </c>
      <c r="K1356" s="24">
        <f>Table2[[#This Row],[gop_votes]]/Table2[[#This Row],[dem_gop_total]]</f>
        <v>0.5724472765892884</v>
      </c>
      <c r="L1356" s="3">
        <v>-95.795394999999999</v>
      </c>
      <c r="M1356" s="3">
        <v>44.428426999999999</v>
      </c>
      <c r="N1356" s="3">
        <v>-94.415992770114812</v>
      </c>
      <c r="O1356" s="3">
        <v>45.5253866896551</v>
      </c>
      <c r="P1356" s="3">
        <f>VLOOKUP(Table2[[#This Row],[State]],State!A:G,7,FALSE)</f>
        <v>10</v>
      </c>
      <c r="Q1356" s="3" t="str">
        <f>VLOOKUP(Table2[[#This Row],[State]],State!A:F,6,FALSE)</f>
        <v>Democratic</v>
      </c>
    </row>
    <row r="1357" spans="1:17" ht="17" thickTop="1" thickBot="1" x14ac:dyDescent="0.25">
      <c r="A1357" s="7" t="s">
        <v>340</v>
      </c>
      <c r="B1357" s="21">
        <v>27085</v>
      </c>
      <c r="C1357" s="22" t="s">
        <v>1326</v>
      </c>
      <c r="D1357" s="12">
        <v>5901</v>
      </c>
      <c r="E1357" s="12">
        <v>13753</v>
      </c>
      <c r="F1357" s="6">
        <v>2024</v>
      </c>
      <c r="G1357" s="18">
        <f>preds!$D1357+preds!$E1357</f>
        <v>19654</v>
      </c>
      <c r="H1357" s="12">
        <f>ABS(preds!$D1357-preds!$E1357)</f>
        <v>7852</v>
      </c>
      <c r="I1357" s="24">
        <f>Table2[[#This Row],[margin]]/Table2[[#This Row],[dem_gop_total]]</f>
        <v>0.39951154981174314</v>
      </c>
      <c r="J1357" s="24">
        <f>Table2[[#This Row],[dem_votes]]/Table2[[#This Row],[dem_gop_total]]</f>
        <v>0.3002442250941284</v>
      </c>
      <c r="K1357" s="24">
        <f>Table2[[#This Row],[gop_votes]]/Table2[[#This Row],[dem_gop_total]]</f>
        <v>0.6997557749058716</v>
      </c>
      <c r="L1357" s="3">
        <v>-94.264668</v>
      </c>
      <c r="M1357" s="3">
        <v>44.859712999999999</v>
      </c>
      <c r="N1357" s="3">
        <v>-94.415992770114812</v>
      </c>
      <c r="O1357" s="3">
        <v>45.5253866896551</v>
      </c>
      <c r="P1357" s="3">
        <f>VLOOKUP(Table2[[#This Row],[State]],State!A:G,7,FALSE)</f>
        <v>10</v>
      </c>
      <c r="Q1357" s="3" t="str">
        <f>VLOOKUP(Table2[[#This Row],[State]],State!A:F,6,FALSE)</f>
        <v>Democratic</v>
      </c>
    </row>
    <row r="1358" spans="1:17" ht="17" thickTop="1" thickBot="1" x14ac:dyDescent="0.25">
      <c r="A1358" s="8" t="s">
        <v>340</v>
      </c>
      <c r="B1358" s="19">
        <v>27087</v>
      </c>
      <c r="C1358" s="20" t="s">
        <v>1327</v>
      </c>
      <c r="D1358" s="13">
        <v>1266</v>
      </c>
      <c r="E1358" s="13">
        <v>1066</v>
      </c>
      <c r="F1358" s="6">
        <v>2024</v>
      </c>
      <c r="G1358" s="18">
        <f>preds!$D1358+preds!$E1358</f>
        <v>2332</v>
      </c>
      <c r="H1358" s="12">
        <f>ABS(preds!$D1358-preds!$E1358)</f>
        <v>200</v>
      </c>
      <c r="I1358" s="24">
        <f>Table2[[#This Row],[margin]]/Table2[[#This Row],[dem_gop_total]]</f>
        <v>8.5763293310463118E-2</v>
      </c>
      <c r="J1358" s="24">
        <f>Table2[[#This Row],[dem_votes]]/Table2[[#This Row],[dem_gop_total]]</f>
        <v>0.54288164665523153</v>
      </c>
      <c r="K1358" s="24">
        <f>Table2[[#This Row],[gop_votes]]/Table2[[#This Row],[dem_gop_total]]</f>
        <v>0.45711835334476841</v>
      </c>
      <c r="L1358" s="3">
        <v>-95.840755000000001</v>
      </c>
      <c r="M1358" s="3">
        <v>47.296073</v>
      </c>
      <c r="N1358" s="3">
        <v>-94.415992770114812</v>
      </c>
      <c r="O1358" s="3">
        <v>45.5253866896551</v>
      </c>
      <c r="P1358" s="3">
        <f>VLOOKUP(Table2[[#This Row],[State]],State!A:G,7,FALSE)</f>
        <v>10</v>
      </c>
      <c r="Q1358" s="3" t="str">
        <f>VLOOKUP(Table2[[#This Row],[State]],State!A:F,6,FALSE)</f>
        <v>Democratic</v>
      </c>
    </row>
    <row r="1359" spans="1:17" ht="17" thickTop="1" thickBot="1" x14ac:dyDescent="0.25">
      <c r="A1359" s="7" t="s">
        <v>340</v>
      </c>
      <c r="B1359" s="21">
        <v>27089</v>
      </c>
      <c r="C1359" s="22" t="s">
        <v>437</v>
      </c>
      <c r="D1359" s="12">
        <v>1521</v>
      </c>
      <c r="E1359" s="12">
        <v>3114</v>
      </c>
      <c r="F1359" s="6">
        <v>2024</v>
      </c>
      <c r="G1359" s="18">
        <f>preds!$D1359+preds!$E1359</f>
        <v>4635</v>
      </c>
      <c r="H1359" s="12">
        <f>ABS(preds!$D1359-preds!$E1359)</f>
        <v>1593</v>
      </c>
      <c r="I1359" s="24">
        <f>Table2[[#This Row],[margin]]/Table2[[#This Row],[dem_gop_total]]</f>
        <v>0.34368932038834954</v>
      </c>
      <c r="J1359" s="24">
        <f>Table2[[#This Row],[dem_votes]]/Table2[[#This Row],[dem_gop_total]]</f>
        <v>0.32815533980582523</v>
      </c>
      <c r="K1359" s="24">
        <f>Table2[[#This Row],[gop_votes]]/Table2[[#This Row],[dem_gop_total]]</f>
        <v>0.67184466019417477</v>
      </c>
      <c r="L1359" s="3">
        <v>-96.532098000000005</v>
      </c>
      <c r="M1359" s="3">
        <v>48.310108999999997</v>
      </c>
      <c r="N1359" s="3">
        <v>-94.415992770114812</v>
      </c>
      <c r="O1359" s="3">
        <v>45.5253866896551</v>
      </c>
      <c r="P1359" s="3">
        <f>VLOOKUP(Table2[[#This Row],[State]],State!A:G,7,FALSE)</f>
        <v>10</v>
      </c>
      <c r="Q1359" s="3" t="str">
        <f>VLOOKUP(Table2[[#This Row],[State]],State!A:F,6,FALSE)</f>
        <v>Democratic</v>
      </c>
    </row>
    <row r="1360" spans="1:17" ht="17" thickTop="1" thickBot="1" x14ac:dyDescent="0.25">
      <c r="A1360" s="8" t="s">
        <v>340</v>
      </c>
      <c r="B1360" s="19">
        <v>27091</v>
      </c>
      <c r="C1360" s="20" t="s">
        <v>709</v>
      </c>
      <c r="D1360" s="13">
        <v>4551</v>
      </c>
      <c r="E1360" s="13">
        <v>7523</v>
      </c>
      <c r="F1360" s="6">
        <v>2024</v>
      </c>
      <c r="G1360" s="18">
        <f>preds!$D1360+preds!$E1360</f>
        <v>12074</v>
      </c>
      <c r="H1360" s="12">
        <f>ABS(preds!$D1360-preds!$E1360)</f>
        <v>2972</v>
      </c>
      <c r="I1360" s="24">
        <f>Table2[[#This Row],[margin]]/Table2[[#This Row],[dem_gop_total]]</f>
        <v>0.24614874937883055</v>
      </c>
      <c r="J1360" s="24">
        <f>Table2[[#This Row],[dem_votes]]/Table2[[#This Row],[dem_gop_total]]</f>
        <v>0.37692562531058471</v>
      </c>
      <c r="K1360" s="24">
        <f>Table2[[#This Row],[gop_votes]]/Table2[[#This Row],[dem_gop_total]]</f>
        <v>0.62307437468941529</v>
      </c>
      <c r="L1360" s="3">
        <v>-94.511487000000002</v>
      </c>
      <c r="M1360" s="3">
        <v>43.665284999999997</v>
      </c>
      <c r="N1360" s="3">
        <v>-94.415992770114812</v>
      </c>
      <c r="O1360" s="3">
        <v>45.5253866896551</v>
      </c>
      <c r="P1360" s="3">
        <f>VLOOKUP(Table2[[#This Row],[State]],State!A:G,7,FALSE)</f>
        <v>10</v>
      </c>
      <c r="Q1360" s="3" t="str">
        <f>VLOOKUP(Table2[[#This Row],[State]],State!A:F,6,FALSE)</f>
        <v>Democratic</v>
      </c>
    </row>
    <row r="1361" spans="1:17" ht="17" thickTop="1" thickBot="1" x14ac:dyDescent="0.25">
      <c r="A1361" s="7" t="s">
        <v>340</v>
      </c>
      <c r="B1361" s="21">
        <v>27093</v>
      </c>
      <c r="C1361" s="22" t="s">
        <v>1328</v>
      </c>
      <c r="D1361" s="12">
        <v>4607</v>
      </c>
      <c r="E1361" s="12">
        <v>8882</v>
      </c>
      <c r="F1361" s="6">
        <v>2024</v>
      </c>
      <c r="G1361" s="18">
        <f>preds!$D1361+preds!$E1361</f>
        <v>13489</v>
      </c>
      <c r="H1361" s="12">
        <f>ABS(preds!$D1361-preds!$E1361)</f>
        <v>4275</v>
      </c>
      <c r="I1361" s="24">
        <f>Table2[[#This Row],[margin]]/Table2[[#This Row],[dem_gop_total]]</f>
        <v>0.31692490177181409</v>
      </c>
      <c r="J1361" s="24">
        <f>Table2[[#This Row],[dem_votes]]/Table2[[#This Row],[dem_gop_total]]</f>
        <v>0.34153754911409295</v>
      </c>
      <c r="K1361" s="24">
        <f>Table2[[#This Row],[gop_votes]]/Table2[[#This Row],[dem_gop_total]]</f>
        <v>0.65846245088590705</v>
      </c>
      <c r="L1361" s="3">
        <v>-94.482982999999905</v>
      </c>
      <c r="M1361" s="3">
        <v>45.136367999999997</v>
      </c>
      <c r="N1361" s="3">
        <v>-94.415992770114812</v>
      </c>
      <c r="O1361" s="3">
        <v>45.5253866896551</v>
      </c>
      <c r="P1361" s="3">
        <f>VLOOKUP(Table2[[#This Row],[State]],State!A:G,7,FALSE)</f>
        <v>10</v>
      </c>
      <c r="Q1361" s="3" t="str">
        <f>VLOOKUP(Table2[[#This Row],[State]],State!A:F,6,FALSE)</f>
        <v>Democratic</v>
      </c>
    </row>
    <row r="1362" spans="1:17" ht="17" thickTop="1" thickBot="1" x14ac:dyDescent="0.25">
      <c r="A1362" s="8" t="s">
        <v>340</v>
      </c>
      <c r="B1362" s="19">
        <v>27095</v>
      </c>
      <c r="C1362" s="20" t="s">
        <v>1329</v>
      </c>
      <c r="D1362" s="13">
        <v>4397</v>
      </c>
      <c r="E1362" s="13">
        <v>9833</v>
      </c>
      <c r="F1362" s="6">
        <v>2024</v>
      </c>
      <c r="G1362" s="18">
        <f>preds!$D1362+preds!$E1362</f>
        <v>14230</v>
      </c>
      <c r="H1362" s="12">
        <f>ABS(preds!$D1362-preds!$E1362)</f>
        <v>5436</v>
      </c>
      <c r="I1362" s="24">
        <f>Table2[[#This Row],[margin]]/Table2[[#This Row],[dem_gop_total]]</f>
        <v>0.38200983836964159</v>
      </c>
      <c r="J1362" s="24">
        <f>Table2[[#This Row],[dem_votes]]/Table2[[#This Row],[dem_gop_total]]</f>
        <v>0.30899508081517918</v>
      </c>
      <c r="K1362" s="24">
        <f>Table2[[#This Row],[gop_votes]]/Table2[[#This Row],[dem_gop_total]]</f>
        <v>0.69100491918482077</v>
      </c>
      <c r="L1362" s="3">
        <v>-93.624487000000002</v>
      </c>
      <c r="M1362" s="3">
        <v>45.794230999999897</v>
      </c>
      <c r="N1362" s="3">
        <v>-94.415992770114812</v>
      </c>
      <c r="O1362" s="3">
        <v>45.5253866896551</v>
      </c>
      <c r="P1362" s="3">
        <f>VLOOKUP(Table2[[#This Row],[State]],State!A:G,7,FALSE)</f>
        <v>10</v>
      </c>
      <c r="Q1362" s="3" t="str">
        <f>VLOOKUP(Table2[[#This Row],[State]],State!A:F,6,FALSE)</f>
        <v>Democratic</v>
      </c>
    </row>
    <row r="1363" spans="1:17" ht="17" thickTop="1" thickBot="1" x14ac:dyDescent="0.25">
      <c r="A1363" s="7" t="s">
        <v>340</v>
      </c>
      <c r="B1363" s="21">
        <v>27097</v>
      </c>
      <c r="C1363" s="22" t="s">
        <v>1330</v>
      </c>
      <c r="D1363" s="12">
        <v>5722</v>
      </c>
      <c r="E1363" s="12">
        <v>13609</v>
      </c>
      <c r="F1363" s="6">
        <v>2024</v>
      </c>
      <c r="G1363" s="18">
        <f>preds!$D1363+preds!$E1363</f>
        <v>19331</v>
      </c>
      <c r="H1363" s="12">
        <f>ABS(preds!$D1363-preds!$E1363)</f>
        <v>7887</v>
      </c>
      <c r="I1363" s="24">
        <f>Table2[[#This Row],[margin]]/Table2[[#This Row],[dem_gop_total]]</f>
        <v>0.40799751694169983</v>
      </c>
      <c r="J1363" s="24">
        <f>Table2[[#This Row],[dem_votes]]/Table2[[#This Row],[dem_gop_total]]</f>
        <v>0.29600124152915008</v>
      </c>
      <c r="K1363" s="24">
        <f>Table2[[#This Row],[gop_votes]]/Table2[[#This Row],[dem_gop_total]]</f>
        <v>0.70399875847084992</v>
      </c>
      <c r="L1363" s="3">
        <v>-94.327628000000004</v>
      </c>
      <c r="M1363" s="3">
        <v>45.983428000000004</v>
      </c>
      <c r="N1363" s="3">
        <v>-94.415992770114812</v>
      </c>
      <c r="O1363" s="3">
        <v>45.5253866896551</v>
      </c>
      <c r="P1363" s="3">
        <f>VLOOKUP(Table2[[#This Row],[State]],State!A:G,7,FALSE)</f>
        <v>10</v>
      </c>
      <c r="Q1363" s="3" t="str">
        <f>VLOOKUP(Table2[[#This Row],[State]],State!A:F,6,FALSE)</f>
        <v>Democratic</v>
      </c>
    </row>
    <row r="1364" spans="1:17" ht="17" thickTop="1" thickBot="1" x14ac:dyDescent="0.25">
      <c r="A1364" s="8" t="s">
        <v>340</v>
      </c>
      <c r="B1364" s="19">
        <v>27099</v>
      </c>
      <c r="C1364" s="20" t="s">
        <v>1331</v>
      </c>
      <c r="D1364" s="13">
        <v>11487</v>
      </c>
      <c r="E1364" s="13">
        <v>8901</v>
      </c>
      <c r="F1364" s="6">
        <v>2024</v>
      </c>
      <c r="G1364" s="18">
        <f>preds!$D1364+preds!$E1364</f>
        <v>20388</v>
      </c>
      <c r="H1364" s="12">
        <f>ABS(preds!$D1364-preds!$E1364)</f>
        <v>2586</v>
      </c>
      <c r="I1364" s="24">
        <f>Table2[[#This Row],[margin]]/Table2[[#This Row],[dem_gop_total]]</f>
        <v>0.12683931724543848</v>
      </c>
      <c r="J1364" s="24">
        <f>Table2[[#This Row],[dem_votes]]/Table2[[#This Row],[dem_gop_total]]</f>
        <v>0.56341965862271925</v>
      </c>
      <c r="K1364" s="24">
        <f>Table2[[#This Row],[gop_votes]]/Table2[[#This Row],[dem_gop_total]]</f>
        <v>0.43658034137728075</v>
      </c>
      <c r="L1364" s="3">
        <v>-92.898184999999998</v>
      </c>
      <c r="M1364" s="3">
        <v>43.665098999999998</v>
      </c>
      <c r="N1364" s="3">
        <v>-94.415992770114812</v>
      </c>
      <c r="O1364" s="3">
        <v>45.5253866896551</v>
      </c>
      <c r="P1364" s="3">
        <f>VLOOKUP(Table2[[#This Row],[State]],State!A:G,7,FALSE)</f>
        <v>10</v>
      </c>
      <c r="Q1364" s="3" t="str">
        <f>VLOOKUP(Table2[[#This Row],[State]],State!A:F,6,FALSE)</f>
        <v>Democratic</v>
      </c>
    </row>
    <row r="1365" spans="1:17" ht="17" thickTop="1" thickBot="1" x14ac:dyDescent="0.25">
      <c r="A1365" s="7" t="s">
        <v>340</v>
      </c>
      <c r="B1365" s="21">
        <v>27101</v>
      </c>
      <c r="C1365" s="22" t="s">
        <v>798</v>
      </c>
      <c r="D1365" s="12">
        <v>1726</v>
      </c>
      <c r="E1365" s="12">
        <v>3029</v>
      </c>
      <c r="F1365" s="6">
        <v>2024</v>
      </c>
      <c r="G1365" s="18">
        <f>preds!$D1365+preds!$E1365</f>
        <v>4755</v>
      </c>
      <c r="H1365" s="12">
        <f>ABS(preds!$D1365-preds!$E1365)</f>
        <v>1303</v>
      </c>
      <c r="I1365" s="24">
        <f>Table2[[#This Row],[margin]]/Table2[[#This Row],[dem_gop_total]]</f>
        <v>0.2740273396424816</v>
      </c>
      <c r="J1365" s="24">
        <f>Table2[[#This Row],[dem_votes]]/Table2[[#This Row],[dem_gop_total]]</f>
        <v>0.3629863301787592</v>
      </c>
      <c r="K1365" s="24">
        <f>Table2[[#This Row],[gop_votes]]/Table2[[#This Row],[dem_gop_total]]</f>
        <v>0.63701366982124075</v>
      </c>
      <c r="L1365" s="3">
        <v>-95.741029999999995</v>
      </c>
      <c r="M1365" s="3">
        <v>43.986449999999998</v>
      </c>
      <c r="N1365" s="3">
        <v>-94.415992770114812</v>
      </c>
      <c r="O1365" s="3">
        <v>45.5253866896551</v>
      </c>
      <c r="P1365" s="3">
        <f>VLOOKUP(Table2[[#This Row],[State]],State!A:G,7,FALSE)</f>
        <v>10</v>
      </c>
      <c r="Q1365" s="3" t="str">
        <f>VLOOKUP(Table2[[#This Row],[State]],State!A:F,6,FALSE)</f>
        <v>Democratic</v>
      </c>
    </row>
    <row r="1366" spans="1:17" ht="17" thickTop="1" thickBot="1" x14ac:dyDescent="0.25">
      <c r="A1366" s="8" t="s">
        <v>340</v>
      </c>
      <c r="B1366" s="19">
        <v>27103</v>
      </c>
      <c r="C1366" s="20" t="s">
        <v>1332</v>
      </c>
      <c r="D1366" s="13">
        <v>9128</v>
      </c>
      <c r="E1366" s="13">
        <v>9177</v>
      </c>
      <c r="F1366" s="6">
        <v>2024</v>
      </c>
      <c r="G1366" s="18">
        <f>preds!$D1366+preds!$E1366</f>
        <v>18305</v>
      </c>
      <c r="H1366" s="12">
        <f>ABS(preds!$D1366-preds!$E1366)</f>
        <v>49</v>
      </c>
      <c r="I1366" s="24">
        <f>Table2[[#This Row],[margin]]/Table2[[#This Row],[dem_gop_total]]</f>
        <v>2.6768642447418736E-3</v>
      </c>
      <c r="J1366" s="24">
        <f>Table2[[#This Row],[dem_votes]]/Table2[[#This Row],[dem_gop_total]]</f>
        <v>0.49866156787762905</v>
      </c>
      <c r="K1366" s="24">
        <f>Table2[[#This Row],[gop_votes]]/Table2[[#This Row],[dem_gop_total]]</f>
        <v>0.50133843212237095</v>
      </c>
      <c r="L1366" s="3">
        <v>-94.060789999999997</v>
      </c>
      <c r="M1366" s="3">
        <v>44.265357000000002</v>
      </c>
      <c r="N1366" s="3">
        <v>-94.415992770114812</v>
      </c>
      <c r="O1366" s="3">
        <v>45.5253866896551</v>
      </c>
      <c r="P1366" s="3">
        <f>VLOOKUP(Table2[[#This Row],[State]],State!A:G,7,FALSE)</f>
        <v>10</v>
      </c>
      <c r="Q1366" s="3" t="str">
        <f>VLOOKUP(Table2[[#This Row],[State]],State!A:F,6,FALSE)</f>
        <v>Democratic</v>
      </c>
    </row>
    <row r="1367" spans="1:17" ht="17" thickTop="1" thickBot="1" x14ac:dyDescent="0.25">
      <c r="A1367" s="7" t="s">
        <v>340</v>
      </c>
      <c r="B1367" s="21">
        <v>27105</v>
      </c>
      <c r="C1367" s="22" t="s">
        <v>1333</v>
      </c>
      <c r="D1367" s="12">
        <v>3231</v>
      </c>
      <c r="E1367" s="12">
        <v>5054</v>
      </c>
      <c r="F1367" s="6">
        <v>2024</v>
      </c>
      <c r="G1367" s="18">
        <f>preds!$D1367+preds!$E1367</f>
        <v>8285</v>
      </c>
      <c r="H1367" s="12">
        <f>ABS(preds!$D1367-preds!$E1367)</f>
        <v>1823</v>
      </c>
      <c r="I1367" s="24">
        <f>Table2[[#This Row],[margin]]/Table2[[#This Row],[dem_gop_total]]</f>
        <v>0.220036210018105</v>
      </c>
      <c r="J1367" s="24">
        <f>Table2[[#This Row],[dem_votes]]/Table2[[#This Row],[dem_gop_total]]</f>
        <v>0.38998189499094749</v>
      </c>
      <c r="K1367" s="24">
        <f>Table2[[#This Row],[gop_votes]]/Table2[[#This Row],[dem_gop_total]]</f>
        <v>0.61001810500905251</v>
      </c>
      <c r="L1367" s="3">
        <v>-95.667405000000002</v>
      </c>
      <c r="M1367" s="3">
        <v>43.636327000000001</v>
      </c>
      <c r="N1367" s="3">
        <v>-94.415992770114812</v>
      </c>
      <c r="O1367" s="3">
        <v>45.5253866896551</v>
      </c>
      <c r="P1367" s="3">
        <f>VLOOKUP(Table2[[#This Row],[State]],State!A:G,7,FALSE)</f>
        <v>10</v>
      </c>
      <c r="Q1367" s="3" t="str">
        <f>VLOOKUP(Table2[[#This Row],[State]],State!A:F,6,FALSE)</f>
        <v>Democratic</v>
      </c>
    </row>
    <row r="1368" spans="1:17" ht="17" thickTop="1" thickBot="1" x14ac:dyDescent="0.25">
      <c r="A1368" s="8" t="s">
        <v>340</v>
      </c>
      <c r="B1368" s="19">
        <v>27107</v>
      </c>
      <c r="C1368" s="20" t="s">
        <v>1334</v>
      </c>
      <c r="D1368" s="13">
        <v>1516</v>
      </c>
      <c r="E1368" s="13">
        <v>2054</v>
      </c>
      <c r="F1368" s="6">
        <v>2024</v>
      </c>
      <c r="G1368" s="18">
        <f>preds!$D1368+preds!$E1368</f>
        <v>3570</v>
      </c>
      <c r="H1368" s="12">
        <f>ABS(preds!$D1368-preds!$E1368)</f>
        <v>538</v>
      </c>
      <c r="I1368" s="24">
        <f>Table2[[#This Row],[margin]]/Table2[[#This Row],[dem_gop_total]]</f>
        <v>0.15070028011204481</v>
      </c>
      <c r="J1368" s="24">
        <f>Table2[[#This Row],[dem_votes]]/Table2[[#This Row],[dem_gop_total]]</f>
        <v>0.42464985994397758</v>
      </c>
      <c r="K1368" s="24">
        <f>Table2[[#This Row],[gop_votes]]/Table2[[#This Row],[dem_gop_total]]</f>
        <v>0.57535014005602236</v>
      </c>
      <c r="L1368" s="3">
        <v>-96.477907000000002</v>
      </c>
      <c r="M1368" s="3">
        <v>47.307988999999999</v>
      </c>
      <c r="N1368" s="3">
        <v>-94.415992770114812</v>
      </c>
      <c r="O1368" s="3">
        <v>45.5253866896551</v>
      </c>
      <c r="P1368" s="3">
        <f>VLOOKUP(Table2[[#This Row],[State]],State!A:G,7,FALSE)</f>
        <v>10</v>
      </c>
      <c r="Q1368" s="3" t="str">
        <f>VLOOKUP(Table2[[#This Row],[State]],State!A:F,6,FALSE)</f>
        <v>Democratic</v>
      </c>
    </row>
    <row r="1369" spans="1:17" ht="17" thickTop="1" thickBot="1" x14ac:dyDescent="0.25">
      <c r="A1369" s="7" t="s">
        <v>340</v>
      </c>
      <c r="B1369" s="21">
        <v>27109</v>
      </c>
      <c r="C1369" s="22" t="s">
        <v>1335</v>
      </c>
      <c r="D1369" s="12">
        <v>48674</v>
      </c>
      <c r="E1369" s="12">
        <v>41106</v>
      </c>
      <c r="F1369" s="6">
        <v>2024</v>
      </c>
      <c r="G1369" s="18">
        <f>preds!$D1369+preds!$E1369</f>
        <v>89780</v>
      </c>
      <c r="H1369" s="12">
        <f>ABS(preds!$D1369-preds!$E1369)</f>
        <v>7568</v>
      </c>
      <c r="I1369" s="24">
        <f>Table2[[#This Row],[margin]]/Table2[[#This Row],[dem_gop_total]]</f>
        <v>8.4294943194475377E-2</v>
      </c>
      <c r="J1369" s="24">
        <f>Table2[[#This Row],[dem_votes]]/Table2[[#This Row],[dem_gop_total]]</f>
        <v>0.54214747159723764</v>
      </c>
      <c r="K1369" s="24">
        <f>Table2[[#This Row],[gop_votes]]/Table2[[#This Row],[dem_gop_total]]</f>
        <v>0.4578525284027623</v>
      </c>
      <c r="L1369" s="3">
        <v>-92.473175999999995</v>
      </c>
      <c r="M1369" s="3">
        <v>44.023966999999999</v>
      </c>
      <c r="N1369" s="3">
        <v>-94.415992770114812</v>
      </c>
      <c r="O1369" s="3">
        <v>45.5253866896551</v>
      </c>
      <c r="P1369" s="3">
        <f>VLOOKUP(Table2[[#This Row],[State]],State!A:G,7,FALSE)</f>
        <v>10</v>
      </c>
      <c r="Q1369" s="3" t="str">
        <f>VLOOKUP(Table2[[#This Row],[State]],State!A:F,6,FALSE)</f>
        <v>Democratic</v>
      </c>
    </row>
    <row r="1370" spans="1:17" ht="17" thickTop="1" thickBot="1" x14ac:dyDescent="0.25">
      <c r="A1370" s="8" t="s">
        <v>340</v>
      </c>
      <c r="B1370" s="19">
        <v>27111</v>
      </c>
      <c r="C1370" s="20" t="s">
        <v>1336</v>
      </c>
      <c r="D1370" s="13">
        <v>10793</v>
      </c>
      <c r="E1370" s="13">
        <v>23644</v>
      </c>
      <c r="F1370" s="6">
        <v>2024</v>
      </c>
      <c r="G1370" s="18">
        <f>preds!$D1370+preds!$E1370</f>
        <v>34437</v>
      </c>
      <c r="H1370" s="12">
        <f>ABS(preds!$D1370-preds!$E1370)</f>
        <v>12851</v>
      </c>
      <c r="I1370" s="24">
        <f>Table2[[#This Row],[margin]]/Table2[[#This Row],[dem_gop_total]]</f>
        <v>0.37317420216627467</v>
      </c>
      <c r="J1370" s="24">
        <f>Table2[[#This Row],[dem_votes]]/Table2[[#This Row],[dem_gop_total]]</f>
        <v>0.31341289891686269</v>
      </c>
      <c r="K1370" s="24">
        <f>Table2[[#This Row],[gop_votes]]/Table2[[#This Row],[dem_gop_total]]</f>
        <v>0.68658710108313736</v>
      </c>
      <c r="L1370" s="3">
        <v>-95.793598000000003</v>
      </c>
      <c r="M1370" s="3">
        <v>46.405065</v>
      </c>
      <c r="N1370" s="3">
        <v>-94.415992770114812</v>
      </c>
      <c r="O1370" s="3">
        <v>45.5253866896551</v>
      </c>
      <c r="P1370" s="3">
        <f>VLOOKUP(Table2[[#This Row],[State]],State!A:G,7,FALSE)</f>
        <v>10</v>
      </c>
      <c r="Q1370" s="3" t="str">
        <f>VLOOKUP(Table2[[#This Row],[State]],State!A:F,6,FALSE)</f>
        <v>Democratic</v>
      </c>
    </row>
    <row r="1371" spans="1:17" ht="17" thickTop="1" thickBot="1" x14ac:dyDescent="0.25">
      <c r="A1371" s="7" t="s">
        <v>340</v>
      </c>
      <c r="B1371" s="21">
        <v>27113</v>
      </c>
      <c r="C1371" s="22" t="s">
        <v>1337</v>
      </c>
      <c r="D1371" s="12">
        <v>3073</v>
      </c>
      <c r="E1371" s="12">
        <v>3918</v>
      </c>
      <c r="F1371" s="6">
        <v>2024</v>
      </c>
      <c r="G1371" s="18">
        <f>preds!$D1371+preds!$E1371</f>
        <v>6991</v>
      </c>
      <c r="H1371" s="12">
        <f>ABS(preds!$D1371-preds!$E1371)</f>
        <v>845</v>
      </c>
      <c r="I1371" s="24">
        <f>Table2[[#This Row],[margin]]/Table2[[#This Row],[dem_gop_total]]</f>
        <v>0.12086968960091546</v>
      </c>
      <c r="J1371" s="24">
        <f>Table2[[#This Row],[dem_votes]]/Table2[[#This Row],[dem_gop_total]]</f>
        <v>0.43956515519954226</v>
      </c>
      <c r="K1371" s="24">
        <f>Table2[[#This Row],[gop_votes]]/Table2[[#This Row],[dem_gop_total]]</f>
        <v>0.56043484480045769</v>
      </c>
      <c r="L1371" s="3">
        <v>-96.148403000000002</v>
      </c>
      <c r="M1371" s="3">
        <v>48.102255</v>
      </c>
      <c r="N1371" s="3">
        <v>-94.415992770114812</v>
      </c>
      <c r="O1371" s="3">
        <v>45.5253866896551</v>
      </c>
      <c r="P1371" s="3">
        <f>VLOOKUP(Table2[[#This Row],[State]],State!A:G,7,FALSE)</f>
        <v>10</v>
      </c>
      <c r="Q1371" s="3" t="str">
        <f>VLOOKUP(Table2[[#This Row],[State]],State!A:F,6,FALSE)</f>
        <v>Democratic</v>
      </c>
    </row>
    <row r="1372" spans="1:17" ht="17" thickTop="1" thickBot="1" x14ac:dyDescent="0.25">
      <c r="A1372" s="8" t="s">
        <v>340</v>
      </c>
      <c r="B1372" s="19">
        <v>27115</v>
      </c>
      <c r="C1372" s="20" t="s">
        <v>1338</v>
      </c>
      <c r="D1372" s="13">
        <v>5420</v>
      </c>
      <c r="E1372" s="13">
        <v>10291</v>
      </c>
      <c r="F1372" s="6">
        <v>2024</v>
      </c>
      <c r="G1372" s="18">
        <f>preds!$D1372+preds!$E1372</f>
        <v>15711</v>
      </c>
      <c r="H1372" s="12">
        <f>ABS(preds!$D1372-preds!$E1372)</f>
        <v>4871</v>
      </c>
      <c r="I1372" s="24">
        <f>Table2[[#This Row],[margin]]/Table2[[#This Row],[dem_gop_total]]</f>
        <v>0.31003755330660049</v>
      </c>
      <c r="J1372" s="24">
        <f>Table2[[#This Row],[dem_votes]]/Table2[[#This Row],[dem_gop_total]]</f>
        <v>0.34498122334669978</v>
      </c>
      <c r="K1372" s="24">
        <f>Table2[[#This Row],[gop_votes]]/Table2[[#This Row],[dem_gop_total]]</f>
        <v>0.65501877665330022</v>
      </c>
      <c r="L1372" s="3">
        <v>-92.892705000000007</v>
      </c>
      <c r="M1372" s="3">
        <v>46.033409999999897</v>
      </c>
      <c r="N1372" s="3">
        <v>-94.415992770114812</v>
      </c>
      <c r="O1372" s="3">
        <v>45.5253866896551</v>
      </c>
      <c r="P1372" s="3">
        <f>VLOOKUP(Table2[[#This Row],[State]],State!A:G,7,FALSE)</f>
        <v>10</v>
      </c>
      <c r="Q1372" s="3" t="str">
        <f>VLOOKUP(Table2[[#This Row],[State]],State!A:F,6,FALSE)</f>
        <v>Democratic</v>
      </c>
    </row>
    <row r="1373" spans="1:17" ht="17" thickTop="1" thickBot="1" x14ac:dyDescent="0.25">
      <c r="A1373" s="7" t="s">
        <v>340</v>
      </c>
      <c r="B1373" s="21">
        <v>27117</v>
      </c>
      <c r="C1373" s="22" t="s">
        <v>1339</v>
      </c>
      <c r="D1373" s="12">
        <v>1530</v>
      </c>
      <c r="E1373" s="12">
        <v>3278</v>
      </c>
      <c r="F1373" s="6">
        <v>2024</v>
      </c>
      <c r="G1373" s="18">
        <f>preds!$D1373+preds!$E1373</f>
        <v>4808</v>
      </c>
      <c r="H1373" s="12">
        <f>ABS(preds!$D1373-preds!$E1373)</f>
        <v>1748</v>
      </c>
      <c r="I1373" s="24">
        <f>Table2[[#This Row],[margin]]/Table2[[#This Row],[dem_gop_total]]</f>
        <v>0.36356073211314477</v>
      </c>
      <c r="J1373" s="24">
        <f>Table2[[#This Row],[dem_votes]]/Table2[[#This Row],[dem_gop_total]]</f>
        <v>0.31821963394342762</v>
      </c>
      <c r="K1373" s="24">
        <f>Table2[[#This Row],[gop_votes]]/Table2[[#This Row],[dem_gop_total]]</f>
        <v>0.68178036605657233</v>
      </c>
      <c r="L1373" s="3">
        <v>-96.270608999999993</v>
      </c>
      <c r="M1373" s="3">
        <v>43.981471999999997</v>
      </c>
      <c r="N1373" s="3">
        <v>-94.415992770114812</v>
      </c>
      <c r="O1373" s="3">
        <v>45.5253866896551</v>
      </c>
      <c r="P1373" s="3">
        <f>VLOOKUP(Table2[[#This Row],[State]],State!A:G,7,FALSE)</f>
        <v>10</v>
      </c>
      <c r="Q1373" s="3" t="str">
        <f>VLOOKUP(Table2[[#This Row],[State]],State!A:F,6,FALSE)</f>
        <v>Democratic</v>
      </c>
    </row>
    <row r="1374" spans="1:17" ht="17" thickTop="1" thickBot="1" x14ac:dyDescent="0.25">
      <c r="A1374" s="8" t="s">
        <v>340</v>
      </c>
      <c r="B1374" s="19">
        <v>27119</v>
      </c>
      <c r="C1374" s="20" t="s">
        <v>541</v>
      </c>
      <c r="D1374" s="13">
        <v>7330</v>
      </c>
      <c r="E1374" s="13">
        <v>8337</v>
      </c>
      <c r="F1374" s="6">
        <v>2024</v>
      </c>
      <c r="G1374" s="18">
        <f>preds!$D1374+preds!$E1374</f>
        <v>15667</v>
      </c>
      <c r="H1374" s="12">
        <f>ABS(preds!$D1374-preds!$E1374)</f>
        <v>1007</v>
      </c>
      <c r="I1374" s="24">
        <f>Table2[[#This Row],[margin]]/Table2[[#This Row],[dem_gop_total]]</f>
        <v>6.4275228186634323E-2</v>
      </c>
      <c r="J1374" s="24">
        <f>Table2[[#This Row],[dem_votes]]/Table2[[#This Row],[dem_gop_total]]</f>
        <v>0.46786238590668283</v>
      </c>
      <c r="K1374" s="24">
        <f>Table2[[#This Row],[gop_votes]]/Table2[[#This Row],[dem_gop_total]]</f>
        <v>0.53213761409331717</v>
      </c>
      <c r="L1374" s="3">
        <v>-96.550933999999998</v>
      </c>
      <c r="M1374" s="3">
        <v>47.780427000000003</v>
      </c>
      <c r="N1374" s="3">
        <v>-94.415992770114812</v>
      </c>
      <c r="O1374" s="3">
        <v>45.5253866896551</v>
      </c>
      <c r="P1374" s="3">
        <f>VLOOKUP(Table2[[#This Row],[State]],State!A:G,7,FALSE)</f>
        <v>10</v>
      </c>
      <c r="Q1374" s="3" t="str">
        <f>VLOOKUP(Table2[[#This Row],[State]],State!A:F,6,FALSE)</f>
        <v>Democratic</v>
      </c>
    </row>
    <row r="1375" spans="1:17" ht="17" thickTop="1" thickBot="1" x14ac:dyDescent="0.25">
      <c r="A1375" s="7" t="s">
        <v>340</v>
      </c>
      <c r="B1375" s="21">
        <v>27121</v>
      </c>
      <c r="C1375" s="22" t="s">
        <v>542</v>
      </c>
      <c r="D1375" s="12">
        <v>3055</v>
      </c>
      <c r="E1375" s="12">
        <v>4020</v>
      </c>
      <c r="F1375" s="6">
        <v>2024</v>
      </c>
      <c r="G1375" s="18">
        <f>preds!$D1375+preds!$E1375</f>
        <v>7075</v>
      </c>
      <c r="H1375" s="12">
        <f>ABS(preds!$D1375-preds!$E1375)</f>
        <v>965</v>
      </c>
      <c r="I1375" s="24">
        <f>Table2[[#This Row],[margin]]/Table2[[#This Row],[dem_gop_total]]</f>
        <v>0.13639575971731449</v>
      </c>
      <c r="J1375" s="24">
        <f>Table2[[#This Row],[dem_votes]]/Table2[[#This Row],[dem_gop_total]]</f>
        <v>0.43180212014134278</v>
      </c>
      <c r="K1375" s="24">
        <f>Table2[[#This Row],[gop_votes]]/Table2[[#This Row],[dem_gop_total]]</f>
        <v>0.56819787985865722</v>
      </c>
      <c r="L1375" s="3">
        <v>-95.437129999999996</v>
      </c>
      <c r="M1375" s="3">
        <v>45.629871000000001</v>
      </c>
      <c r="N1375" s="3">
        <v>-94.415992770114812</v>
      </c>
      <c r="O1375" s="3">
        <v>45.5253866896551</v>
      </c>
      <c r="P1375" s="3">
        <f>VLOOKUP(Table2[[#This Row],[State]],State!A:G,7,FALSE)</f>
        <v>10</v>
      </c>
      <c r="Q1375" s="3" t="str">
        <f>VLOOKUP(Table2[[#This Row],[State]],State!A:F,6,FALSE)</f>
        <v>Democratic</v>
      </c>
    </row>
    <row r="1376" spans="1:17" ht="17" thickTop="1" thickBot="1" x14ac:dyDescent="0.25">
      <c r="A1376" s="8" t="s">
        <v>340</v>
      </c>
      <c r="B1376" s="19">
        <v>27123</v>
      </c>
      <c r="C1376" s="20" t="s">
        <v>1340</v>
      </c>
      <c r="D1376" s="13">
        <v>200379</v>
      </c>
      <c r="E1376" s="13">
        <v>88083</v>
      </c>
      <c r="F1376" s="6">
        <v>2024</v>
      </c>
      <c r="G1376" s="18">
        <f>preds!$D1376+preds!$E1376</f>
        <v>288462</v>
      </c>
      <c r="H1376" s="12">
        <f>ABS(preds!$D1376-preds!$E1376)</f>
        <v>112296</v>
      </c>
      <c r="I1376" s="24">
        <f>Table2[[#This Row],[margin]]/Table2[[#This Row],[dem_gop_total]]</f>
        <v>0.38929217713251657</v>
      </c>
      <c r="J1376" s="24">
        <f>Table2[[#This Row],[dem_votes]]/Table2[[#This Row],[dem_gop_total]]</f>
        <v>0.69464608856625831</v>
      </c>
      <c r="K1376" s="24">
        <f>Table2[[#This Row],[gop_votes]]/Table2[[#This Row],[dem_gop_total]]</f>
        <v>0.30535391143374169</v>
      </c>
      <c r="L1376" s="3">
        <v>-93.106320999999994</v>
      </c>
      <c r="M1376" s="3">
        <v>44.993146000000003</v>
      </c>
      <c r="N1376" s="3">
        <v>-94.415992770114812</v>
      </c>
      <c r="O1376" s="3">
        <v>45.5253866896551</v>
      </c>
      <c r="P1376" s="3">
        <f>VLOOKUP(Table2[[#This Row],[State]],State!A:G,7,FALSE)</f>
        <v>10</v>
      </c>
      <c r="Q1376" s="3" t="str">
        <f>VLOOKUP(Table2[[#This Row],[State]],State!A:F,6,FALSE)</f>
        <v>Democratic</v>
      </c>
    </row>
    <row r="1377" spans="1:17" ht="17" thickTop="1" thickBot="1" x14ac:dyDescent="0.25">
      <c r="A1377" s="7" t="s">
        <v>340</v>
      </c>
      <c r="B1377" s="21">
        <v>27125</v>
      </c>
      <c r="C1377" s="22" t="s">
        <v>1341</v>
      </c>
      <c r="D1377" s="12">
        <v>727</v>
      </c>
      <c r="E1377" s="12">
        <v>1201</v>
      </c>
      <c r="F1377" s="6">
        <v>2024</v>
      </c>
      <c r="G1377" s="18">
        <f>preds!$D1377+preds!$E1377</f>
        <v>1928</v>
      </c>
      <c r="H1377" s="12">
        <f>ABS(preds!$D1377-preds!$E1377)</f>
        <v>474</v>
      </c>
      <c r="I1377" s="24">
        <f>Table2[[#This Row],[margin]]/Table2[[#This Row],[dem_gop_total]]</f>
        <v>0.24585062240663899</v>
      </c>
      <c r="J1377" s="24">
        <f>Table2[[#This Row],[dem_votes]]/Table2[[#This Row],[dem_gop_total]]</f>
        <v>0.37707468879668049</v>
      </c>
      <c r="K1377" s="24">
        <f>Table2[[#This Row],[gop_votes]]/Table2[[#This Row],[dem_gop_total]]</f>
        <v>0.62292531120331951</v>
      </c>
      <c r="L1377" s="3">
        <v>-96.135645999999994</v>
      </c>
      <c r="M1377" s="3">
        <v>47.876103999999998</v>
      </c>
      <c r="N1377" s="3">
        <v>-94.415992770114812</v>
      </c>
      <c r="O1377" s="3">
        <v>45.5253866896551</v>
      </c>
      <c r="P1377" s="3">
        <f>VLOOKUP(Table2[[#This Row],[State]],State!A:G,7,FALSE)</f>
        <v>10</v>
      </c>
      <c r="Q1377" s="3" t="str">
        <f>VLOOKUP(Table2[[#This Row],[State]],State!A:F,6,FALSE)</f>
        <v>Democratic</v>
      </c>
    </row>
    <row r="1378" spans="1:17" ht="17" thickTop="1" thickBot="1" x14ac:dyDescent="0.25">
      <c r="A1378" s="8" t="s">
        <v>340</v>
      </c>
      <c r="B1378" s="19">
        <v>27127</v>
      </c>
      <c r="C1378" s="20" t="s">
        <v>1342</v>
      </c>
      <c r="D1378" s="13">
        <v>2643</v>
      </c>
      <c r="E1378" s="13">
        <v>5431</v>
      </c>
      <c r="F1378" s="6">
        <v>2024</v>
      </c>
      <c r="G1378" s="18">
        <f>preds!$D1378+preds!$E1378</f>
        <v>8074</v>
      </c>
      <c r="H1378" s="12">
        <f>ABS(preds!$D1378-preds!$E1378)</f>
        <v>2788</v>
      </c>
      <c r="I1378" s="24">
        <f>Table2[[#This Row],[margin]]/Table2[[#This Row],[dem_gop_total]]</f>
        <v>0.34530592023780032</v>
      </c>
      <c r="J1378" s="24">
        <f>Table2[[#This Row],[dem_votes]]/Table2[[#This Row],[dem_gop_total]]</f>
        <v>0.32734703988109981</v>
      </c>
      <c r="K1378" s="24">
        <f>Table2[[#This Row],[gop_votes]]/Table2[[#This Row],[dem_gop_total]]</f>
        <v>0.67265296011890019</v>
      </c>
      <c r="L1378" s="3">
        <v>-95.195157999999907</v>
      </c>
      <c r="M1378" s="3">
        <v>44.438879999999997</v>
      </c>
      <c r="N1378" s="3">
        <v>-94.415992770114812</v>
      </c>
      <c r="O1378" s="3">
        <v>45.5253866896551</v>
      </c>
      <c r="P1378" s="3">
        <f>VLOOKUP(Table2[[#This Row],[State]],State!A:G,7,FALSE)</f>
        <v>10</v>
      </c>
      <c r="Q1378" s="3" t="str">
        <f>VLOOKUP(Table2[[#This Row],[State]],State!A:F,6,FALSE)</f>
        <v>Democratic</v>
      </c>
    </row>
    <row r="1379" spans="1:17" ht="17" thickTop="1" thickBot="1" x14ac:dyDescent="0.25">
      <c r="A1379" s="7" t="s">
        <v>340</v>
      </c>
      <c r="B1379" s="21">
        <v>27129</v>
      </c>
      <c r="C1379" s="22" t="s">
        <v>1343</v>
      </c>
      <c r="D1379" s="12">
        <v>2862</v>
      </c>
      <c r="E1379" s="12">
        <v>5235</v>
      </c>
      <c r="F1379" s="6">
        <v>2024</v>
      </c>
      <c r="G1379" s="18">
        <f>preds!$D1379+preds!$E1379</f>
        <v>8097</v>
      </c>
      <c r="H1379" s="12">
        <f>ABS(preds!$D1379-preds!$E1379)</f>
        <v>2373</v>
      </c>
      <c r="I1379" s="24">
        <f>Table2[[#This Row],[margin]]/Table2[[#This Row],[dem_gop_total]]</f>
        <v>0.2930715079659133</v>
      </c>
      <c r="J1379" s="24">
        <f>Table2[[#This Row],[dem_votes]]/Table2[[#This Row],[dem_gop_total]]</f>
        <v>0.35346424601704335</v>
      </c>
      <c r="K1379" s="24">
        <f>Table2[[#This Row],[gop_votes]]/Table2[[#This Row],[dem_gop_total]]</f>
        <v>0.6465357539829566</v>
      </c>
      <c r="L1379" s="3">
        <v>-94.937875000000005</v>
      </c>
      <c r="M1379" s="3">
        <v>44.721973999999904</v>
      </c>
      <c r="N1379" s="3">
        <v>-94.415992770114812</v>
      </c>
      <c r="O1379" s="3">
        <v>45.5253866896551</v>
      </c>
      <c r="P1379" s="3">
        <f>VLOOKUP(Table2[[#This Row],[State]],State!A:G,7,FALSE)</f>
        <v>10</v>
      </c>
      <c r="Q1379" s="3" t="str">
        <f>VLOOKUP(Table2[[#This Row],[State]],State!A:F,6,FALSE)</f>
        <v>Democratic</v>
      </c>
    </row>
    <row r="1380" spans="1:17" ht="17" thickTop="1" thickBot="1" x14ac:dyDescent="0.25">
      <c r="A1380" s="8" t="s">
        <v>340</v>
      </c>
      <c r="B1380" s="19">
        <v>27131</v>
      </c>
      <c r="C1380" s="20" t="s">
        <v>1062</v>
      </c>
      <c r="D1380" s="13">
        <v>16543</v>
      </c>
      <c r="E1380" s="13">
        <v>17767</v>
      </c>
      <c r="F1380" s="6">
        <v>2024</v>
      </c>
      <c r="G1380" s="18">
        <f>preds!$D1380+preds!$E1380</f>
        <v>34310</v>
      </c>
      <c r="H1380" s="12">
        <f>ABS(preds!$D1380-preds!$E1380)</f>
        <v>1224</v>
      </c>
      <c r="I1380" s="24">
        <f>Table2[[#This Row],[margin]]/Table2[[#This Row],[dem_gop_total]]</f>
        <v>3.5674730399300497E-2</v>
      </c>
      <c r="J1380" s="24">
        <f>Table2[[#This Row],[dem_votes]]/Table2[[#This Row],[dem_gop_total]]</f>
        <v>0.48216263480034977</v>
      </c>
      <c r="K1380" s="24">
        <f>Table2[[#This Row],[gop_votes]]/Table2[[#This Row],[dem_gop_total]]</f>
        <v>0.51783736519965029</v>
      </c>
      <c r="L1380" s="3">
        <v>-93.260361000000003</v>
      </c>
      <c r="M1380" s="3">
        <v>44.370591999999903</v>
      </c>
      <c r="N1380" s="3">
        <v>-94.415992770114812</v>
      </c>
      <c r="O1380" s="3">
        <v>45.5253866896551</v>
      </c>
      <c r="P1380" s="3">
        <f>VLOOKUP(Table2[[#This Row],[State]],State!A:G,7,FALSE)</f>
        <v>10</v>
      </c>
      <c r="Q1380" s="3" t="str">
        <f>VLOOKUP(Table2[[#This Row],[State]],State!A:F,6,FALSE)</f>
        <v>Democratic</v>
      </c>
    </row>
    <row r="1381" spans="1:17" ht="17" thickTop="1" thickBot="1" x14ac:dyDescent="0.25">
      <c r="A1381" s="7" t="s">
        <v>340</v>
      </c>
      <c r="B1381" s="21">
        <v>27133</v>
      </c>
      <c r="C1381" s="22" t="s">
        <v>1344</v>
      </c>
      <c r="D1381" s="12">
        <v>1883</v>
      </c>
      <c r="E1381" s="12">
        <v>3216</v>
      </c>
      <c r="F1381" s="6">
        <v>2024</v>
      </c>
      <c r="G1381" s="18">
        <f>preds!$D1381+preds!$E1381</f>
        <v>5099</v>
      </c>
      <c r="H1381" s="12">
        <f>ABS(preds!$D1381-preds!$E1381)</f>
        <v>1333</v>
      </c>
      <c r="I1381" s="24">
        <f>Table2[[#This Row],[margin]]/Table2[[#This Row],[dem_gop_total]]</f>
        <v>0.26142380858991959</v>
      </c>
      <c r="J1381" s="24">
        <f>Table2[[#This Row],[dem_votes]]/Table2[[#This Row],[dem_gop_total]]</f>
        <v>0.36928809570504023</v>
      </c>
      <c r="K1381" s="24">
        <f>Table2[[#This Row],[gop_votes]]/Table2[[#This Row],[dem_gop_total]]</f>
        <v>0.63071190429495982</v>
      </c>
      <c r="L1381" s="3">
        <v>-96.238816</v>
      </c>
      <c r="M1381" s="3">
        <v>43.648100999999997</v>
      </c>
      <c r="N1381" s="3">
        <v>-94.415992770114812</v>
      </c>
      <c r="O1381" s="3">
        <v>45.5253866896551</v>
      </c>
      <c r="P1381" s="3">
        <f>VLOOKUP(Table2[[#This Row],[State]],State!A:G,7,FALSE)</f>
        <v>10</v>
      </c>
      <c r="Q1381" s="3" t="str">
        <f>VLOOKUP(Table2[[#This Row],[State]],State!A:F,6,FALSE)</f>
        <v>Democratic</v>
      </c>
    </row>
    <row r="1382" spans="1:17" ht="17" thickTop="1" thickBot="1" x14ac:dyDescent="0.25">
      <c r="A1382" s="8" t="s">
        <v>340</v>
      </c>
      <c r="B1382" s="19">
        <v>27135</v>
      </c>
      <c r="C1382" s="20" t="s">
        <v>1345</v>
      </c>
      <c r="D1382" s="13">
        <v>2716</v>
      </c>
      <c r="E1382" s="13">
        <v>5718</v>
      </c>
      <c r="F1382" s="6">
        <v>2024</v>
      </c>
      <c r="G1382" s="18">
        <f>preds!$D1382+preds!$E1382</f>
        <v>8434</v>
      </c>
      <c r="H1382" s="12">
        <f>ABS(preds!$D1382-preds!$E1382)</f>
        <v>3002</v>
      </c>
      <c r="I1382" s="24">
        <f>Table2[[#This Row],[margin]]/Table2[[#This Row],[dem_gop_total]]</f>
        <v>0.35594024187811241</v>
      </c>
      <c r="J1382" s="24">
        <f>Table2[[#This Row],[dem_votes]]/Table2[[#This Row],[dem_gop_total]]</f>
        <v>0.32202987906094382</v>
      </c>
      <c r="K1382" s="24">
        <f>Table2[[#This Row],[gop_votes]]/Table2[[#This Row],[dem_gop_total]]</f>
        <v>0.67797012093905618</v>
      </c>
      <c r="L1382" s="3">
        <v>-95.648393999999996</v>
      </c>
      <c r="M1382" s="3">
        <v>48.821303999999998</v>
      </c>
      <c r="N1382" s="3">
        <v>-94.415992770114812</v>
      </c>
      <c r="O1382" s="3">
        <v>45.5253866896551</v>
      </c>
      <c r="P1382" s="3">
        <f>VLOOKUP(Table2[[#This Row],[State]],State!A:G,7,FALSE)</f>
        <v>10</v>
      </c>
      <c r="Q1382" s="3" t="str">
        <f>VLOOKUP(Table2[[#This Row],[State]],State!A:F,6,FALSE)</f>
        <v>Democratic</v>
      </c>
    </row>
    <row r="1383" spans="1:17" ht="17" thickTop="1" thickBot="1" x14ac:dyDescent="0.25">
      <c r="A1383" s="7" t="s">
        <v>340</v>
      </c>
      <c r="B1383" s="21">
        <v>27137</v>
      </c>
      <c r="C1383" s="22" t="s">
        <v>1346</v>
      </c>
      <c r="D1383" s="12">
        <v>71933</v>
      </c>
      <c r="E1383" s="12">
        <v>43098</v>
      </c>
      <c r="F1383" s="6">
        <v>2024</v>
      </c>
      <c r="G1383" s="18">
        <f>preds!$D1383+preds!$E1383</f>
        <v>115031</v>
      </c>
      <c r="H1383" s="12">
        <f>ABS(preds!$D1383-preds!$E1383)</f>
        <v>28835</v>
      </c>
      <c r="I1383" s="24">
        <f>Table2[[#This Row],[margin]]/Table2[[#This Row],[dem_gop_total]]</f>
        <v>0.25067155810172909</v>
      </c>
      <c r="J1383" s="24">
        <f>Table2[[#This Row],[dem_votes]]/Table2[[#This Row],[dem_gop_total]]</f>
        <v>0.62533577905086457</v>
      </c>
      <c r="K1383" s="24">
        <f>Table2[[#This Row],[gop_votes]]/Table2[[#This Row],[dem_gop_total]]</f>
        <v>0.37466422094913543</v>
      </c>
      <c r="L1383" s="3">
        <v>-92.311226000000005</v>
      </c>
      <c r="M1383" s="3">
        <v>47.085203</v>
      </c>
      <c r="N1383" s="3">
        <v>-94.415992770114812</v>
      </c>
      <c r="O1383" s="3">
        <v>45.5253866896551</v>
      </c>
      <c r="P1383" s="3">
        <f>VLOOKUP(Table2[[#This Row],[State]],State!A:G,7,FALSE)</f>
        <v>10</v>
      </c>
      <c r="Q1383" s="3" t="str">
        <f>VLOOKUP(Table2[[#This Row],[State]],State!A:F,6,FALSE)</f>
        <v>Democratic</v>
      </c>
    </row>
    <row r="1384" spans="1:17" ht="17" thickTop="1" thickBot="1" x14ac:dyDescent="0.25">
      <c r="A1384" s="8" t="s">
        <v>340</v>
      </c>
      <c r="B1384" s="19">
        <v>27139</v>
      </c>
      <c r="C1384" s="20" t="s">
        <v>547</v>
      </c>
      <c r="D1384" s="13">
        <v>43585</v>
      </c>
      <c r="E1384" s="13">
        <v>48127</v>
      </c>
      <c r="F1384" s="6">
        <v>2024</v>
      </c>
      <c r="G1384" s="18">
        <f>preds!$D1384+preds!$E1384</f>
        <v>91712</v>
      </c>
      <c r="H1384" s="12">
        <f>ABS(preds!$D1384-preds!$E1384)</f>
        <v>4542</v>
      </c>
      <c r="I1384" s="24">
        <f>Table2[[#This Row],[margin]]/Table2[[#This Row],[dem_gop_total]]</f>
        <v>4.9524598743893929E-2</v>
      </c>
      <c r="J1384" s="24">
        <f>Table2[[#This Row],[dem_votes]]/Table2[[#This Row],[dem_gop_total]]</f>
        <v>0.47523770062805304</v>
      </c>
      <c r="K1384" s="24">
        <f>Table2[[#This Row],[gop_votes]]/Table2[[#This Row],[dem_gop_total]]</f>
        <v>0.52476229937194696</v>
      </c>
      <c r="L1384" s="3">
        <v>-93.467890999999995</v>
      </c>
      <c r="M1384" s="3">
        <v>44.713130999999997</v>
      </c>
      <c r="N1384" s="3">
        <v>-94.415992770114812</v>
      </c>
      <c r="O1384" s="3">
        <v>45.5253866896551</v>
      </c>
      <c r="P1384" s="3">
        <f>VLOOKUP(Table2[[#This Row],[State]],State!A:G,7,FALSE)</f>
        <v>10</v>
      </c>
      <c r="Q1384" s="3" t="str">
        <f>VLOOKUP(Table2[[#This Row],[State]],State!A:F,6,FALSE)</f>
        <v>Democratic</v>
      </c>
    </row>
    <row r="1385" spans="1:17" ht="17" thickTop="1" thickBot="1" x14ac:dyDescent="0.25">
      <c r="A1385" s="7" t="s">
        <v>340</v>
      </c>
      <c r="B1385" s="21">
        <v>27141</v>
      </c>
      <c r="C1385" s="22" t="s">
        <v>1347</v>
      </c>
      <c r="D1385" s="12">
        <v>17435</v>
      </c>
      <c r="E1385" s="12">
        <v>39025</v>
      </c>
      <c r="F1385" s="6">
        <v>2024</v>
      </c>
      <c r="G1385" s="18">
        <f>preds!$D1385+preds!$E1385</f>
        <v>56460</v>
      </c>
      <c r="H1385" s="12">
        <f>ABS(preds!$D1385-preds!$E1385)</f>
        <v>21590</v>
      </c>
      <c r="I1385" s="24">
        <f>Table2[[#This Row],[margin]]/Table2[[#This Row],[dem_gop_total]]</f>
        <v>0.38239461565710237</v>
      </c>
      <c r="J1385" s="24">
        <f>Table2[[#This Row],[dem_votes]]/Table2[[#This Row],[dem_gop_total]]</f>
        <v>0.30880269217144879</v>
      </c>
      <c r="K1385" s="24">
        <f>Table2[[#This Row],[gop_votes]]/Table2[[#This Row],[dem_gop_total]]</f>
        <v>0.69119730782855116</v>
      </c>
      <c r="L1385" s="3">
        <v>-93.721896999999998</v>
      </c>
      <c r="M1385" s="3">
        <v>45.404646</v>
      </c>
      <c r="N1385" s="3">
        <v>-94.415992770114812</v>
      </c>
      <c r="O1385" s="3">
        <v>45.5253866896551</v>
      </c>
      <c r="P1385" s="3">
        <f>VLOOKUP(Table2[[#This Row],[State]],State!A:G,7,FALSE)</f>
        <v>10</v>
      </c>
      <c r="Q1385" s="3" t="str">
        <f>VLOOKUP(Table2[[#This Row],[State]],State!A:F,6,FALSE)</f>
        <v>Democratic</v>
      </c>
    </row>
    <row r="1386" spans="1:17" ht="17" thickTop="1" thickBot="1" x14ac:dyDescent="0.25">
      <c r="A1386" s="8" t="s">
        <v>340</v>
      </c>
      <c r="B1386" s="19">
        <v>27143</v>
      </c>
      <c r="C1386" s="20" t="s">
        <v>1348</v>
      </c>
      <c r="D1386" s="13">
        <v>3289</v>
      </c>
      <c r="E1386" s="13">
        <v>5752</v>
      </c>
      <c r="F1386" s="6">
        <v>2024</v>
      </c>
      <c r="G1386" s="18">
        <f>preds!$D1386+preds!$E1386</f>
        <v>9041</v>
      </c>
      <c r="H1386" s="12">
        <f>ABS(preds!$D1386-preds!$E1386)</f>
        <v>2463</v>
      </c>
      <c r="I1386" s="24">
        <f>Table2[[#This Row],[margin]]/Table2[[#This Row],[dem_gop_total]]</f>
        <v>0.27242561663532794</v>
      </c>
      <c r="J1386" s="24">
        <f>Table2[[#This Row],[dem_votes]]/Table2[[#This Row],[dem_gop_total]]</f>
        <v>0.36378719168233603</v>
      </c>
      <c r="K1386" s="24">
        <f>Table2[[#This Row],[gop_votes]]/Table2[[#This Row],[dem_gop_total]]</f>
        <v>0.63621280831766402</v>
      </c>
      <c r="L1386" s="3">
        <v>-94.168405000000007</v>
      </c>
      <c r="M1386" s="3">
        <v>44.582706999999999</v>
      </c>
      <c r="N1386" s="3">
        <v>-94.415992770114812</v>
      </c>
      <c r="O1386" s="3">
        <v>45.5253866896551</v>
      </c>
      <c r="P1386" s="3">
        <f>VLOOKUP(Table2[[#This Row],[State]],State!A:G,7,FALSE)</f>
        <v>10</v>
      </c>
      <c r="Q1386" s="3" t="str">
        <f>VLOOKUP(Table2[[#This Row],[State]],State!A:F,6,FALSE)</f>
        <v>Democratic</v>
      </c>
    </row>
    <row r="1387" spans="1:17" ht="17" thickTop="1" thickBot="1" x14ac:dyDescent="0.25">
      <c r="A1387" s="7" t="s">
        <v>340</v>
      </c>
      <c r="B1387" s="21">
        <v>27145</v>
      </c>
      <c r="C1387" s="22" t="s">
        <v>1349</v>
      </c>
      <c r="D1387" s="12">
        <v>29804</v>
      </c>
      <c r="E1387" s="12">
        <v>51141</v>
      </c>
      <c r="F1387" s="6">
        <v>2024</v>
      </c>
      <c r="G1387" s="18">
        <f>preds!$D1387+preds!$E1387</f>
        <v>80945</v>
      </c>
      <c r="H1387" s="12">
        <f>ABS(preds!$D1387-preds!$E1387)</f>
        <v>21337</v>
      </c>
      <c r="I1387" s="24">
        <f>Table2[[#This Row],[margin]]/Table2[[#This Row],[dem_gop_total]]</f>
        <v>0.26359873988510718</v>
      </c>
      <c r="J1387" s="24">
        <f>Table2[[#This Row],[dem_votes]]/Table2[[#This Row],[dem_gop_total]]</f>
        <v>0.36820063005744641</v>
      </c>
      <c r="K1387" s="24">
        <f>Table2[[#This Row],[gop_votes]]/Table2[[#This Row],[dem_gop_total]]</f>
        <v>0.63179936994255359</v>
      </c>
      <c r="L1387" s="3">
        <v>-94.360800999999995</v>
      </c>
      <c r="M1387" s="3">
        <v>45.557829999999903</v>
      </c>
      <c r="N1387" s="3">
        <v>-94.415992770114812</v>
      </c>
      <c r="O1387" s="3">
        <v>45.5253866896551</v>
      </c>
      <c r="P1387" s="3">
        <f>VLOOKUP(Table2[[#This Row],[State]],State!A:G,7,FALSE)</f>
        <v>10</v>
      </c>
      <c r="Q1387" s="3" t="str">
        <f>VLOOKUP(Table2[[#This Row],[State]],State!A:F,6,FALSE)</f>
        <v>Democratic</v>
      </c>
    </row>
    <row r="1388" spans="1:17" ht="17" thickTop="1" thickBot="1" x14ac:dyDescent="0.25">
      <c r="A1388" s="8" t="s">
        <v>340</v>
      </c>
      <c r="B1388" s="19">
        <v>27147</v>
      </c>
      <c r="C1388" s="20" t="s">
        <v>1350</v>
      </c>
      <c r="D1388" s="13">
        <v>7265</v>
      </c>
      <c r="E1388" s="13">
        <v>12501</v>
      </c>
      <c r="F1388" s="6">
        <v>2024</v>
      </c>
      <c r="G1388" s="18">
        <f>preds!$D1388+preds!$E1388</f>
        <v>19766</v>
      </c>
      <c r="H1388" s="12">
        <f>ABS(preds!$D1388-preds!$E1388)</f>
        <v>5236</v>
      </c>
      <c r="I1388" s="24">
        <f>Table2[[#This Row],[margin]]/Table2[[#This Row],[dem_gop_total]]</f>
        <v>0.26489932206819794</v>
      </c>
      <c r="J1388" s="24">
        <f>Table2[[#This Row],[dem_votes]]/Table2[[#This Row],[dem_gop_total]]</f>
        <v>0.36755033896590106</v>
      </c>
      <c r="K1388" s="24">
        <f>Table2[[#This Row],[gop_votes]]/Table2[[#This Row],[dem_gop_total]]</f>
        <v>0.63244966103409894</v>
      </c>
      <c r="L1388" s="3">
        <v>-93.214412999999993</v>
      </c>
      <c r="M1388" s="3">
        <v>44.064304999999997</v>
      </c>
      <c r="N1388" s="3">
        <v>-94.415992770114812</v>
      </c>
      <c r="O1388" s="3">
        <v>45.5253866896551</v>
      </c>
      <c r="P1388" s="3">
        <f>VLOOKUP(Table2[[#This Row],[State]],State!A:G,7,FALSE)</f>
        <v>10</v>
      </c>
      <c r="Q1388" s="3" t="str">
        <f>VLOOKUP(Table2[[#This Row],[State]],State!A:F,6,FALSE)</f>
        <v>Democratic</v>
      </c>
    </row>
    <row r="1389" spans="1:17" ht="17" thickTop="1" thickBot="1" x14ac:dyDescent="0.25">
      <c r="A1389" s="7" t="s">
        <v>340</v>
      </c>
      <c r="B1389" s="21">
        <v>27149</v>
      </c>
      <c r="C1389" s="22" t="s">
        <v>1072</v>
      </c>
      <c r="D1389" s="12">
        <v>2542</v>
      </c>
      <c r="E1389" s="12">
        <v>2941</v>
      </c>
      <c r="F1389" s="6">
        <v>2024</v>
      </c>
      <c r="G1389" s="18">
        <f>preds!$D1389+preds!$E1389</f>
        <v>5483</v>
      </c>
      <c r="H1389" s="12">
        <f>ABS(preds!$D1389-preds!$E1389)</f>
        <v>399</v>
      </c>
      <c r="I1389" s="24">
        <f>Table2[[#This Row],[margin]]/Table2[[#This Row],[dem_gop_total]]</f>
        <v>7.2770381178187127E-2</v>
      </c>
      <c r="J1389" s="24">
        <f>Table2[[#This Row],[dem_votes]]/Table2[[#This Row],[dem_gop_total]]</f>
        <v>0.46361480941090644</v>
      </c>
      <c r="K1389" s="24">
        <f>Table2[[#This Row],[gop_votes]]/Table2[[#This Row],[dem_gop_total]]</f>
        <v>0.53638519058909351</v>
      </c>
      <c r="L1389" s="3">
        <v>-95.926025999999993</v>
      </c>
      <c r="M1389" s="3">
        <v>45.580686999999998</v>
      </c>
      <c r="N1389" s="3">
        <v>-94.415992770114812</v>
      </c>
      <c r="O1389" s="3">
        <v>45.5253866896551</v>
      </c>
      <c r="P1389" s="3">
        <f>VLOOKUP(Table2[[#This Row],[State]],State!A:G,7,FALSE)</f>
        <v>10</v>
      </c>
      <c r="Q1389" s="3" t="str">
        <f>VLOOKUP(Table2[[#This Row],[State]],State!A:F,6,FALSE)</f>
        <v>Democratic</v>
      </c>
    </row>
    <row r="1390" spans="1:17" ht="17" thickTop="1" thickBot="1" x14ac:dyDescent="0.25">
      <c r="A1390" s="8" t="s">
        <v>340</v>
      </c>
      <c r="B1390" s="19">
        <v>27151</v>
      </c>
      <c r="C1390" s="20" t="s">
        <v>1351</v>
      </c>
      <c r="D1390" s="13">
        <v>2000</v>
      </c>
      <c r="E1390" s="13">
        <v>2757</v>
      </c>
      <c r="F1390" s="6">
        <v>2024</v>
      </c>
      <c r="G1390" s="18">
        <f>preds!$D1390+preds!$E1390</f>
        <v>4757</v>
      </c>
      <c r="H1390" s="12">
        <f>ABS(preds!$D1390-preds!$E1390)</f>
        <v>757</v>
      </c>
      <c r="I1390" s="24">
        <f>Table2[[#This Row],[margin]]/Table2[[#This Row],[dem_gop_total]]</f>
        <v>0.15913390792516291</v>
      </c>
      <c r="J1390" s="24">
        <f>Table2[[#This Row],[dem_votes]]/Table2[[#This Row],[dem_gop_total]]</f>
        <v>0.42043304603741855</v>
      </c>
      <c r="K1390" s="24">
        <f>Table2[[#This Row],[gop_votes]]/Table2[[#This Row],[dem_gop_total]]</f>
        <v>0.57956695396258151</v>
      </c>
      <c r="L1390" s="3">
        <v>-95.644419999999997</v>
      </c>
      <c r="M1390" s="3">
        <v>45.274076000000001</v>
      </c>
      <c r="N1390" s="3">
        <v>-94.415992770114812</v>
      </c>
      <c r="O1390" s="3">
        <v>45.5253866896551</v>
      </c>
      <c r="P1390" s="3">
        <f>VLOOKUP(Table2[[#This Row],[State]],State!A:G,7,FALSE)</f>
        <v>10</v>
      </c>
      <c r="Q1390" s="3" t="str">
        <f>VLOOKUP(Table2[[#This Row],[State]],State!A:F,6,FALSE)</f>
        <v>Democratic</v>
      </c>
    </row>
    <row r="1391" spans="1:17" ht="17" thickTop="1" thickBot="1" x14ac:dyDescent="0.25">
      <c r="A1391" s="7" t="s">
        <v>340</v>
      </c>
      <c r="B1391" s="21">
        <v>27153</v>
      </c>
      <c r="C1391" s="22" t="s">
        <v>1132</v>
      </c>
      <c r="D1391" s="12">
        <v>4866</v>
      </c>
      <c r="E1391" s="12">
        <v>8619</v>
      </c>
      <c r="F1391" s="6">
        <v>2024</v>
      </c>
      <c r="G1391" s="18">
        <f>preds!$D1391+preds!$E1391</f>
        <v>13485</v>
      </c>
      <c r="H1391" s="12">
        <f>ABS(preds!$D1391-preds!$E1391)</f>
        <v>3753</v>
      </c>
      <c r="I1391" s="24">
        <f>Table2[[#This Row],[margin]]/Table2[[#This Row],[dem_gop_total]]</f>
        <v>0.27830923248053391</v>
      </c>
      <c r="J1391" s="24">
        <f>Table2[[#This Row],[dem_votes]]/Table2[[#This Row],[dem_gop_total]]</f>
        <v>0.36084538375973302</v>
      </c>
      <c r="K1391" s="24">
        <f>Table2[[#This Row],[gop_votes]]/Table2[[#This Row],[dem_gop_total]]</f>
        <v>0.63915461624026693</v>
      </c>
      <c r="L1391" s="3">
        <v>-94.886511999999996</v>
      </c>
      <c r="M1391" s="3">
        <v>46.066924</v>
      </c>
      <c r="N1391" s="3">
        <v>-94.415992770114812</v>
      </c>
      <c r="O1391" s="3">
        <v>45.5253866896551</v>
      </c>
      <c r="P1391" s="3">
        <f>VLOOKUP(Table2[[#This Row],[State]],State!A:G,7,FALSE)</f>
        <v>10</v>
      </c>
      <c r="Q1391" s="3" t="str">
        <f>VLOOKUP(Table2[[#This Row],[State]],State!A:F,6,FALSE)</f>
        <v>Democratic</v>
      </c>
    </row>
    <row r="1392" spans="1:17" ht="17" thickTop="1" thickBot="1" x14ac:dyDescent="0.25">
      <c r="A1392" s="8" t="s">
        <v>340</v>
      </c>
      <c r="B1392" s="19">
        <v>27155</v>
      </c>
      <c r="C1392" s="20" t="s">
        <v>1352</v>
      </c>
      <c r="D1392" s="13">
        <v>730</v>
      </c>
      <c r="E1392" s="13">
        <v>1113</v>
      </c>
      <c r="F1392" s="6">
        <v>2024</v>
      </c>
      <c r="G1392" s="18">
        <f>preds!$D1392+preds!$E1392</f>
        <v>1843</v>
      </c>
      <c r="H1392" s="12">
        <f>ABS(preds!$D1392-preds!$E1392)</f>
        <v>383</v>
      </c>
      <c r="I1392" s="24">
        <f>Table2[[#This Row],[margin]]/Table2[[#This Row],[dem_gop_total]]</f>
        <v>0.20781334780249594</v>
      </c>
      <c r="J1392" s="24">
        <f>Table2[[#This Row],[dem_votes]]/Table2[[#This Row],[dem_gop_total]]</f>
        <v>0.39609332609875203</v>
      </c>
      <c r="K1392" s="24">
        <f>Table2[[#This Row],[gop_votes]]/Table2[[#This Row],[dem_gop_total]]</f>
        <v>0.60390667390124797</v>
      </c>
      <c r="L1392" s="3">
        <v>-96.549169999999904</v>
      </c>
      <c r="M1392" s="3">
        <v>45.751078999999997</v>
      </c>
      <c r="N1392" s="3">
        <v>-94.415992770114812</v>
      </c>
      <c r="O1392" s="3">
        <v>45.5253866896551</v>
      </c>
      <c r="P1392" s="3">
        <f>VLOOKUP(Table2[[#This Row],[State]],State!A:G,7,FALSE)</f>
        <v>10</v>
      </c>
      <c r="Q1392" s="3" t="str">
        <f>VLOOKUP(Table2[[#This Row],[State]],State!A:F,6,FALSE)</f>
        <v>Democratic</v>
      </c>
    </row>
    <row r="1393" spans="1:17" ht="17" thickTop="1" thickBot="1" x14ac:dyDescent="0.25">
      <c r="A1393" s="7" t="s">
        <v>340</v>
      </c>
      <c r="B1393" s="21">
        <v>27157</v>
      </c>
      <c r="C1393" s="22" t="s">
        <v>1353</v>
      </c>
      <c r="D1393" s="12">
        <v>4459</v>
      </c>
      <c r="E1393" s="12">
        <v>8018</v>
      </c>
      <c r="F1393" s="6">
        <v>2024</v>
      </c>
      <c r="G1393" s="18">
        <f>preds!$D1393+preds!$E1393</f>
        <v>12477</v>
      </c>
      <c r="H1393" s="12">
        <f>ABS(preds!$D1393-preds!$E1393)</f>
        <v>3559</v>
      </c>
      <c r="I1393" s="24">
        <f>Table2[[#This Row],[margin]]/Table2[[#This Row],[dem_gop_total]]</f>
        <v>0.28524485052496595</v>
      </c>
      <c r="J1393" s="24">
        <f>Table2[[#This Row],[dem_votes]]/Table2[[#This Row],[dem_gop_total]]</f>
        <v>0.35737757473751702</v>
      </c>
      <c r="K1393" s="24">
        <f>Table2[[#This Row],[gop_votes]]/Table2[[#This Row],[dem_gop_total]]</f>
        <v>0.64262242526248292</v>
      </c>
      <c r="L1393" s="3">
        <v>-92.221086</v>
      </c>
      <c r="M1393" s="3">
        <v>44.297857999999998</v>
      </c>
      <c r="N1393" s="3">
        <v>-94.415992770114812</v>
      </c>
      <c r="O1393" s="3">
        <v>45.5253866896551</v>
      </c>
      <c r="P1393" s="3">
        <f>VLOOKUP(Table2[[#This Row],[State]],State!A:G,7,FALSE)</f>
        <v>10</v>
      </c>
      <c r="Q1393" s="3" t="str">
        <f>VLOOKUP(Table2[[#This Row],[State]],State!A:F,6,FALSE)</f>
        <v>Democratic</v>
      </c>
    </row>
    <row r="1394" spans="1:17" ht="17" thickTop="1" thickBot="1" x14ac:dyDescent="0.25">
      <c r="A1394" s="8" t="s">
        <v>340</v>
      </c>
      <c r="B1394" s="19">
        <v>27159</v>
      </c>
      <c r="C1394" s="20" t="s">
        <v>1354</v>
      </c>
      <c r="D1394" s="13">
        <v>2519</v>
      </c>
      <c r="E1394" s="13">
        <v>5073</v>
      </c>
      <c r="F1394" s="6">
        <v>2024</v>
      </c>
      <c r="G1394" s="18">
        <f>preds!$D1394+preds!$E1394</f>
        <v>7592</v>
      </c>
      <c r="H1394" s="12">
        <f>ABS(preds!$D1394-preds!$E1394)</f>
        <v>2554</v>
      </c>
      <c r="I1394" s="24">
        <f>Table2[[#This Row],[margin]]/Table2[[#This Row],[dem_gop_total]]</f>
        <v>0.33640674394099052</v>
      </c>
      <c r="J1394" s="24">
        <f>Table2[[#This Row],[dem_votes]]/Table2[[#This Row],[dem_gop_total]]</f>
        <v>0.33179662802950471</v>
      </c>
      <c r="K1394" s="24">
        <f>Table2[[#This Row],[gop_votes]]/Table2[[#This Row],[dem_gop_total]]</f>
        <v>0.66820337197049529</v>
      </c>
      <c r="L1394" s="3">
        <v>-95.041370000000001</v>
      </c>
      <c r="M1394" s="3">
        <v>46.524392999999897</v>
      </c>
      <c r="N1394" s="3">
        <v>-94.415992770114812</v>
      </c>
      <c r="O1394" s="3">
        <v>45.5253866896551</v>
      </c>
      <c r="P1394" s="3">
        <f>VLOOKUP(Table2[[#This Row],[State]],State!A:G,7,FALSE)</f>
        <v>10</v>
      </c>
      <c r="Q1394" s="3" t="str">
        <f>VLOOKUP(Table2[[#This Row],[State]],State!A:F,6,FALSE)</f>
        <v>Democratic</v>
      </c>
    </row>
    <row r="1395" spans="1:17" ht="17" thickTop="1" thickBot="1" x14ac:dyDescent="0.25">
      <c r="A1395" s="7" t="s">
        <v>340</v>
      </c>
      <c r="B1395" s="21">
        <v>27161</v>
      </c>
      <c r="C1395" s="22" t="s">
        <v>1355</v>
      </c>
      <c r="D1395" s="12">
        <v>3668</v>
      </c>
      <c r="E1395" s="12">
        <v>5926</v>
      </c>
      <c r="F1395" s="6">
        <v>2024</v>
      </c>
      <c r="G1395" s="18">
        <f>preds!$D1395+preds!$E1395</f>
        <v>9594</v>
      </c>
      <c r="H1395" s="12">
        <f>ABS(preds!$D1395-preds!$E1395)</f>
        <v>2258</v>
      </c>
      <c r="I1395" s="24">
        <f>Table2[[#This Row],[margin]]/Table2[[#This Row],[dem_gop_total]]</f>
        <v>0.23535543047738169</v>
      </c>
      <c r="J1395" s="24">
        <f>Table2[[#This Row],[dem_votes]]/Table2[[#This Row],[dem_gop_total]]</f>
        <v>0.38232228476130914</v>
      </c>
      <c r="K1395" s="24">
        <f>Table2[[#This Row],[gop_votes]]/Table2[[#This Row],[dem_gop_total]]</f>
        <v>0.61767771523869086</v>
      </c>
      <c r="L1395" s="3">
        <v>-93.549998000000002</v>
      </c>
      <c r="M1395" s="3">
        <v>44.061</v>
      </c>
      <c r="N1395" s="3">
        <v>-94.415992770114812</v>
      </c>
      <c r="O1395" s="3">
        <v>45.5253866896551</v>
      </c>
      <c r="P1395" s="3">
        <f>VLOOKUP(Table2[[#This Row],[State]],State!A:G,7,FALSE)</f>
        <v>10</v>
      </c>
      <c r="Q1395" s="3" t="str">
        <f>VLOOKUP(Table2[[#This Row],[State]],State!A:F,6,FALSE)</f>
        <v>Democratic</v>
      </c>
    </row>
    <row r="1396" spans="1:17" ht="17" thickTop="1" thickBot="1" x14ac:dyDescent="0.25">
      <c r="A1396" s="8" t="s">
        <v>340</v>
      </c>
      <c r="B1396" s="19">
        <v>27163</v>
      </c>
      <c r="C1396" s="20" t="s">
        <v>454</v>
      </c>
      <c r="D1396" s="13">
        <v>91598</v>
      </c>
      <c r="E1396" s="13">
        <v>76575</v>
      </c>
      <c r="F1396" s="6">
        <v>2024</v>
      </c>
      <c r="G1396" s="18">
        <f>preds!$D1396+preds!$E1396</f>
        <v>168173</v>
      </c>
      <c r="H1396" s="12">
        <f>ABS(preds!$D1396-preds!$E1396)</f>
        <v>15023</v>
      </c>
      <c r="I1396" s="24">
        <f>Table2[[#This Row],[margin]]/Table2[[#This Row],[dem_gop_total]]</f>
        <v>8.9330629768155409E-2</v>
      </c>
      <c r="J1396" s="24">
        <f>Table2[[#This Row],[dem_votes]]/Table2[[#This Row],[dem_gop_total]]</f>
        <v>0.54466531488407766</v>
      </c>
      <c r="K1396" s="24">
        <f>Table2[[#This Row],[gop_votes]]/Table2[[#This Row],[dem_gop_total]]</f>
        <v>0.45533468511592229</v>
      </c>
      <c r="L1396" s="3">
        <v>-92.920896999999997</v>
      </c>
      <c r="M1396" s="3">
        <v>44.988622999999997</v>
      </c>
      <c r="N1396" s="3">
        <v>-94.415992770114812</v>
      </c>
      <c r="O1396" s="3">
        <v>45.5253866896551</v>
      </c>
      <c r="P1396" s="3">
        <f>VLOOKUP(Table2[[#This Row],[State]],State!A:G,7,FALSE)</f>
        <v>10</v>
      </c>
      <c r="Q1396" s="3" t="str">
        <f>VLOOKUP(Table2[[#This Row],[State]],State!A:F,6,FALSE)</f>
        <v>Democratic</v>
      </c>
    </row>
    <row r="1397" spans="1:17" ht="17" thickTop="1" thickBot="1" x14ac:dyDescent="0.25">
      <c r="A1397" s="7" t="s">
        <v>340</v>
      </c>
      <c r="B1397" s="21">
        <v>27165</v>
      </c>
      <c r="C1397" s="22" t="s">
        <v>1356</v>
      </c>
      <c r="D1397" s="12">
        <v>2615</v>
      </c>
      <c r="E1397" s="12">
        <v>3245</v>
      </c>
      <c r="F1397" s="6">
        <v>2024</v>
      </c>
      <c r="G1397" s="18">
        <f>preds!$D1397+preds!$E1397</f>
        <v>5860</v>
      </c>
      <c r="H1397" s="12">
        <f>ABS(preds!$D1397-preds!$E1397)</f>
        <v>630</v>
      </c>
      <c r="I1397" s="24">
        <f>Table2[[#This Row],[margin]]/Table2[[#This Row],[dem_gop_total]]</f>
        <v>0.10750853242320819</v>
      </c>
      <c r="J1397" s="24">
        <f>Table2[[#This Row],[dem_votes]]/Table2[[#This Row],[dem_gop_total]]</f>
        <v>0.44624573378839588</v>
      </c>
      <c r="K1397" s="24">
        <f>Table2[[#This Row],[gop_votes]]/Table2[[#This Row],[dem_gop_total]]</f>
        <v>0.55375426621160406</v>
      </c>
      <c r="L1397" s="3">
        <v>-94.583786000000003</v>
      </c>
      <c r="M1397" s="3">
        <v>43.993423</v>
      </c>
      <c r="N1397" s="3">
        <v>-94.415992770114812</v>
      </c>
      <c r="O1397" s="3">
        <v>45.5253866896551</v>
      </c>
      <c r="P1397" s="3">
        <f>VLOOKUP(Table2[[#This Row],[State]],State!A:G,7,FALSE)</f>
        <v>10</v>
      </c>
      <c r="Q1397" s="3" t="str">
        <f>VLOOKUP(Table2[[#This Row],[State]],State!A:F,6,FALSE)</f>
        <v>Democratic</v>
      </c>
    </row>
    <row r="1398" spans="1:17" ht="17" thickTop="1" thickBot="1" x14ac:dyDescent="0.25">
      <c r="A1398" s="8" t="s">
        <v>340</v>
      </c>
      <c r="B1398" s="19">
        <v>27167</v>
      </c>
      <c r="C1398" s="20" t="s">
        <v>1357</v>
      </c>
      <c r="D1398" s="13">
        <v>1097</v>
      </c>
      <c r="E1398" s="13">
        <v>2221</v>
      </c>
      <c r="F1398" s="6">
        <v>2024</v>
      </c>
      <c r="G1398" s="18">
        <f>preds!$D1398+preds!$E1398</f>
        <v>3318</v>
      </c>
      <c r="H1398" s="12">
        <f>ABS(preds!$D1398-preds!$E1398)</f>
        <v>1124</v>
      </c>
      <c r="I1398" s="24">
        <f>Table2[[#This Row],[margin]]/Table2[[#This Row],[dem_gop_total]]</f>
        <v>0.33875828812537673</v>
      </c>
      <c r="J1398" s="24">
        <f>Table2[[#This Row],[dem_votes]]/Table2[[#This Row],[dem_gop_total]]</f>
        <v>0.33062085593731161</v>
      </c>
      <c r="K1398" s="24">
        <f>Table2[[#This Row],[gop_votes]]/Table2[[#This Row],[dem_gop_total]]</f>
        <v>0.66937914406268839</v>
      </c>
      <c r="L1398" s="3">
        <v>-96.529682999999906</v>
      </c>
      <c r="M1398" s="3">
        <v>46.316535999999999</v>
      </c>
      <c r="N1398" s="3">
        <v>-94.415992770114812</v>
      </c>
      <c r="O1398" s="3">
        <v>45.5253866896551</v>
      </c>
      <c r="P1398" s="3">
        <f>VLOOKUP(Table2[[#This Row],[State]],State!A:G,7,FALSE)</f>
        <v>10</v>
      </c>
      <c r="Q1398" s="3" t="str">
        <f>VLOOKUP(Table2[[#This Row],[State]],State!A:F,6,FALSE)</f>
        <v>Democratic</v>
      </c>
    </row>
    <row r="1399" spans="1:17" ht="17" thickTop="1" thickBot="1" x14ac:dyDescent="0.25">
      <c r="A1399" s="7" t="s">
        <v>340</v>
      </c>
      <c r="B1399" s="21">
        <v>27169</v>
      </c>
      <c r="C1399" s="22" t="s">
        <v>1358</v>
      </c>
      <c r="D1399" s="12">
        <v>13851</v>
      </c>
      <c r="E1399" s="12">
        <v>13232</v>
      </c>
      <c r="F1399" s="6">
        <v>2024</v>
      </c>
      <c r="G1399" s="18">
        <f>preds!$D1399+preds!$E1399</f>
        <v>27083</v>
      </c>
      <c r="H1399" s="12">
        <f>ABS(preds!$D1399-preds!$E1399)</f>
        <v>619</v>
      </c>
      <c r="I1399" s="24">
        <f>Table2[[#This Row],[margin]]/Table2[[#This Row],[dem_gop_total]]</f>
        <v>2.2855665915888196E-2</v>
      </c>
      <c r="J1399" s="24">
        <f>Table2[[#This Row],[dem_votes]]/Table2[[#This Row],[dem_gop_total]]</f>
        <v>0.51142783295794414</v>
      </c>
      <c r="K1399" s="24">
        <f>Table2[[#This Row],[gop_votes]]/Table2[[#This Row],[dem_gop_total]]</f>
        <v>0.48857216704205592</v>
      </c>
      <c r="L1399" s="3">
        <v>-91.714434999999995</v>
      </c>
      <c r="M1399" s="3">
        <v>44.023705999999997</v>
      </c>
      <c r="N1399" s="3">
        <v>-94.415992770114812</v>
      </c>
      <c r="O1399" s="3">
        <v>45.5253866896551</v>
      </c>
      <c r="P1399" s="3">
        <f>VLOOKUP(Table2[[#This Row],[State]],State!A:G,7,FALSE)</f>
        <v>10</v>
      </c>
      <c r="Q1399" s="3" t="str">
        <f>VLOOKUP(Table2[[#This Row],[State]],State!A:F,6,FALSE)</f>
        <v>Democratic</v>
      </c>
    </row>
    <row r="1400" spans="1:17" ht="17" thickTop="1" thickBot="1" x14ac:dyDescent="0.25">
      <c r="A1400" s="8" t="s">
        <v>340</v>
      </c>
      <c r="B1400" s="19">
        <v>27171</v>
      </c>
      <c r="C1400" s="20" t="s">
        <v>1013</v>
      </c>
      <c r="D1400" s="13">
        <v>26321</v>
      </c>
      <c r="E1400" s="13">
        <v>55305</v>
      </c>
      <c r="F1400" s="6">
        <v>2024</v>
      </c>
      <c r="G1400" s="18">
        <f>preds!$D1400+preds!$E1400</f>
        <v>81626</v>
      </c>
      <c r="H1400" s="12">
        <f>ABS(preds!$D1400-preds!$E1400)</f>
        <v>28984</v>
      </c>
      <c r="I1400" s="24">
        <f>Table2[[#This Row],[margin]]/Table2[[#This Row],[dem_gop_total]]</f>
        <v>0.35508293925954965</v>
      </c>
      <c r="J1400" s="24">
        <f>Table2[[#This Row],[dem_votes]]/Table2[[#This Row],[dem_gop_total]]</f>
        <v>0.32245853037022515</v>
      </c>
      <c r="K1400" s="24">
        <f>Table2[[#This Row],[gop_votes]]/Table2[[#This Row],[dem_gop_total]]</f>
        <v>0.6775414696297748</v>
      </c>
      <c r="L1400" s="3">
        <v>-93.828888000000006</v>
      </c>
      <c r="M1400" s="3">
        <v>45.197631000000001</v>
      </c>
      <c r="N1400" s="3">
        <v>-94.415992770114812</v>
      </c>
      <c r="O1400" s="3">
        <v>45.5253866896551</v>
      </c>
      <c r="P1400" s="3">
        <f>VLOOKUP(Table2[[#This Row],[State]],State!A:G,7,FALSE)</f>
        <v>10</v>
      </c>
      <c r="Q1400" s="3" t="str">
        <f>VLOOKUP(Table2[[#This Row],[State]],State!A:F,6,FALSE)</f>
        <v>Democratic</v>
      </c>
    </row>
    <row r="1401" spans="1:17" ht="17" thickTop="1" thickBot="1" x14ac:dyDescent="0.25">
      <c r="A1401" s="7" t="s">
        <v>340</v>
      </c>
      <c r="B1401" s="21">
        <v>27173</v>
      </c>
      <c r="C1401" s="22" t="s">
        <v>1359</v>
      </c>
      <c r="D1401" s="12">
        <v>1993</v>
      </c>
      <c r="E1401" s="12">
        <v>3364</v>
      </c>
      <c r="F1401" s="6">
        <v>2024</v>
      </c>
      <c r="G1401" s="18">
        <f>preds!$D1401+preds!$E1401</f>
        <v>5357</v>
      </c>
      <c r="H1401" s="12">
        <f>ABS(preds!$D1401-preds!$E1401)</f>
        <v>1371</v>
      </c>
      <c r="I1401" s="24">
        <f>Table2[[#This Row],[margin]]/Table2[[#This Row],[dem_gop_total]]</f>
        <v>0.25592682471532574</v>
      </c>
      <c r="J1401" s="24">
        <f>Table2[[#This Row],[dem_votes]]/Table2[[#This Row],[dem_gop_total]]</f>
        <v>0.3720365876423371</v>
      </c>
      <c r="K1401" s="24">
        <f>Table2[[#This Row],[gop_votes]]/Table2[[#This Row],[dem_gop_total]]</f>
        <v>0.62796341235766284</v>
      </c>
      <c r="L1401" s="3">
        <v>-95.825952999999998</v>
      </c>
      <c r="M1401" s="3">
        <v>44.737552999999998</v>
      </c>
      <c r="N1401" s="3">
        <v>-94.415992770114812</v>
      </c>
      <c r="O1401" s="3">
        <v>45.5253866896551</v>
      </c>
      <c r="P1401" s="3">
        <f>VLOOKUP(Table2[[#This Row],[State]],State!A:G,7,FALSE)</f>
        <v>10</v>
      </c>
      <c r="Q1401" s="3" t="str">
        <f>VLOOKUP(Table2[[#This Row],[State]],State!A:F,6,FALSE)</f>
        <v>Democratic</v>
      </c>
    </row>
    <row r="1402" spans="1:17" ht="17" thickTop="1" thickBot="1" x14ac:dyDescent="0.25">
      <c r="A1402" s="8" t="s">
        <v>341</v>
      </c>
      <c r="B1402" s="19">
        <v>28001</v>
      </c>
      <c r="C1402" s="20" t="s">
        <v>614</v>
      </c>
      <c r="D1402" s="13">
        <v>7667</v>
      </c>
      <c r="E1402" s="13">
        <v>5746</v>
      </c>
      <c r="F1402" s="6">
        <v>2024</v>
      </c>
      <c r="G1402" s="18">
        <f>preds!$D1402+preds!$E1402</f>
        <v>13413</v>
      </c>
      <c r="H1402" s="12">
        <f>ABS(preds!$D1402-preds!$E1402)</f>
        <v>1921</v>
      </c>
      <c r="I1402" s="24">
        <f>Table2[[#This Row],[margin]]/Table2[[#This Row],[dem_gop_total]]</f>
        <v>0.14321926489226869</v>
      </c>
      <c r="J1402" s="24">
        <f>Table2[[#This Row],[dem_votes]]/Table2[[#This Row],[dem_gop_total]]</f>
        <v>0.57160963244613439</v>
      </c>
      <c r="K1402" s="24">
        <f>Table2[[#This Row],[gop_votes]]/Table2[[#This Row],[dem_gop_total]]</f>
        <v>0.42839036755386567</v>
      </c>
      <c r="L1402" s="3">
        <v>-91.352164000000002</v>
      </c>
      <c r="M1402" s="3">
        <v>31.547640999999999</v>
      </c>
      <c r="N1402" s="3">
        <v>-89.638844426829479</v>
      </c>
      <c r="O1402" s="3">
        <v>32.798268902438885</v>
      </c>
      <c r="P1402" s="3">
        <f>VLOOKUP(Table2[[#This Row],[State]],State!A:G,7,FALSE)</f>
        <v>6</v>
      </c>
      <c r="Q1402" s="3" t="str">
        <f>VLOOKUP(Table2[[#This Row],[State]],State!A:F,6,FALSE)</f>
        <v>Republican</v>
      </c>
    </row>
    <row r="1403" spans="1:17" ht="17" thickTop="1" thickBot="1" x14ac:dyDescent="0.25">
      <c r="A1403" s="7" t="s">
        <v>341</v>
      </c>
      <c r="B1403" s="21">
        <v>28003</v>
      </c>
      <c r="C1403" s="22" t="s">
        <v>1360</v>
      </c>
      <c r="D1403" s="12">
        <v>3543</v>
      </c>
      <c r="E1403" s="12">
        <v>12246</v>
      </c>
      <c r="F1403" s="6">
        <v>2024</v>
      </c>
      <c r="G1403" s="18">
        <f>preds!$D1403+preds!$E1403</f>
        <v>15789</v>
      </c>
      <c r="H1403" s="12">
        <f>ABS(preds!$D1403-preds!$E1403)</f>
        <v>8703</v>
      </c>
      <c r="I1403" s="24">
        <f>Table2[[#This Row],[margin]]/Table2[[#This Row],[dem_gop_total]]</f>
        <v>0.55120653619608584</v>
      </c>
      <c r="J1403" s="24">
        <f>Table2[[#This Row],[dem_votes]]/Table2[[#This Row],[dem_gop_total]]</f>
        <v>0.22439673190195705</v>
      </c>
      <c r="K1403" s="24">
        <f>Table2[[#This Row],[gop_votes]]/Table2[[#This Row],[dem_gop_total]]</f>
        <v>0.77560326809804292</v>
      </c>
      <c r="L1403" s="3">
        <v>-88.531068000000005</v>
      </c>
      <c r="M1403" s="3">
        <v>34.908784999999902</v>
      </c>
      <c r="N1403" s="3">
        <v>-89.638844426829479</v>
      </c>
      <c r="O1403" s="3">
        <v>32.798268902438885</v>
      </c>
      <c r="P1403" s="3">
        <f>VLOOKUP(Table2[[#This Row],[State]],State!A:G,7,FALSE)</f>
        <v>6</v>
      </c>
      <c r="Q1403" s="3" t="str">
        <f>VLOOKUP(Table2[[#This Row],[State]],State!A:F,6,FALSE)</f>
        <v>Republican</v>
      </c>
    </row>
    <row r="1404" spans="1:17" ht="17" thickTop="1" thickBot="1" x14ac:dyDescent="0.25">
      <c r="A1404" s="8" t="s">
        <v>341</v>
      </c>
      <c r="B1404" s="19">
        <v>28005</v>
      </c>
      <c r="C1404" s="20" t="s">
        <v>1361</v>
      </c>
      <c r="D1404" s="13">
        <v>2526</v>
      </c>
      <c r="E1404" s="13">
        <v>4163</v>
      </c>
      <c r="F1404" s="6">
        <v>2024</v>
      </c>
      <c r="G1404" s="18">
        <f>preds!$D1404+preds!$E1404</f>
        <v>6689</v>
      </c>
      <c r="H1404" s="12">
        <f>ABS(preds!$D1404-preds!$E1404)</f>
        <v>1637</v>
      </c>
      <c r="I1404" s="24">
        <f>Table2[[#This Row],[margin]]/Table2[[#This Row],[dem_gop_total]]</f>
        <v>0.2447301539841531</v>
      </c>
      <c r="J1404" s="24">
        <f>Table2[[#This Row],[dem_votes]]/Table2[[#This Row],[dem_gop_total]]</f>
        <v>0.37763492300792345</v>
      </c>
      <c r="K1404" s="24">
        <f>Table2[[#This Row],[gop_votes]]/Table2[[#This Row],[dem_gop_total]]</f>
        <v>0.62236507699207655</v>
      </c>
      <c r="L1404" s="3">
        <v>-90.817612999999994</v>
      </c>
      <c r="M1404" s="3">
        <v>31.180019000000001</v>
      </c>
      <c r="N1404" s="3">
        <v>-89.638844426829479</v>
      </c>
      <c r="O1404" s="3">
        <v>32.798268902438885</v>
      </c>
      <c r="P1404" s="3">
        <f>VLOOKUP(Table2[[#This Row],[State]],State!A:G,7,FALSE)</f>
        <v>6</v>
      </c>
      <c r="Q1404" s="3" t="str">
        <f>VLOOKUP(Table2[[#This Row],[State]],State!A:F,6,FALSE)</f>
        <v>Republican</v>
      </c>
    </row>
    <row r="1405" spans="1:17" ht="17" thickTop="1" thickBot="1" x14ac:dyDescent="0.25">
      <c r="A1405" s="7" t="s">
        <v>341</v>
      </c>
      <c r="B1405" s="21">
        <v>28007</v>
      </c>
      <c r="C1405" s="22" t="s">
        <v>1362</v>
      </c>
      <c r="D1405" s="12">
        <v>3237</v>
      </c>
      <c r="E1405" s="12">
        <v>3494</v>
      </c>
      <c r="F1405" s="6">
        <v>2024</v>
      </c>
      <c r="G1405" s="18">
        <f>preds!$D1405+preds!$E1405</f>
        <v>6731</v>
      </c>
      <c r="H1405" s="12">
        <f>ABS(preds!$D1405-preds!$E1405)</f>
        <v>257</v>
      </c>
      <c r="I1405" s="24">
        <f>Table2[[#This Row],[margin]]/Table2[[#This Row],[dem_gop_total]]</f>
        <v>3.8181548061209332E-2</v>
      </c>
      <c r="J1405" s="24">
        <f>Table2[[#This Row],[dem_votes]]/Table2[[#This Row],[dem_gop_total]]</f>
        <v>0.48090922596939534</v>
      </c>
      <c r="K1405" s="24">
        <f>Table2[[#This Row],[gop_votes]]/Table2[[#This Row],[dem_gop_total]]</f>
        <v>0.51909077403060466</v>
      </c>
      <c r="L1405" s="3">
        <v>-89.586851999999993</v>
      </c>
      <c r="M1405" s="3">
        <v>33.066234000000001</v>
      </c>
      <c r="N1405" s="3">
        <v>-89.638844426829479</v>
      </c>
      <c r="O1405" s="3">
        <v>32.798268902438885</v>
      </c>
      <c r="P1405" s="3">
        <f>VLOOKUP(Table2[[#This Row],[State]],State!A:G,7,FALSE)</f>
        <v>6</v>
      </c>
      <c r="Q1405" s="3" t="str">
        <f>VLOOKUP(Table2[[#This Row],[State]],State!A:F,6,FALSE)</f>
        <v>Republican</v>
      </c>
    </row>
    <row r="1406" spans="1:17" ht="17" thickTop="1" thickBot="1" x14ac:dyDescent="0.25">
      <c r="A1406" s="8" t="s">
        <v>341</v>
      </c>
      <c r="B1406" s="19">
        <v>28009</v>
      </c>
      <c r="C1406" s="20" t="s">
        <v>504</v>
      </c>
      <c r="D1406" s="13">
        <v>1635</v>
      </c>
      <c r="E1406" s="13">
        <v>2288</v>
      </c>
      <c r="F1406" s="6">
        <v>2024</v>
      </c>
      <c r="G1406" s="18">
        <f>preds!$D1406+preds!$E1406</f>
        <v>3923</v>
      </c>
      <c r="H1406" s="12">
        <f>ABS(preds!$D1406-preds!$E1406)</f>
        <v>653</v>
      </c>
      <c r="I1406" s="24">
        <f>Table2[[#This Row],[margin]]/Table2[[#This Row],[dem_gop_total]]</f>
        <v>0.16645424420086669</v>
      </c>
      <c r="J1406" s="24">
        <f>Table2[[#This Row],[dem_votes]]/Table2[[#This Row],[dem_gop_total]]</f>
        <v>0.41677287789956668</v>
      </c>
      <c r="K1406" s="24">
        <f>Table2[[#This Row],[gop_votes]]/Table2[[#This Row],[dem_gop_total]]</f>
        <v>0.58322712210043337</v>
      </c>
      <c r="L1406" s="3">
        <v>-89.204185999999893</v>
      </c>
      <c r="M1406" s="3">
        <v>34.810109999999902</v>
      </c>
      <c r="N1406" s="3">
        <v>-89.638844426829479</v>
      </c>
      <c r="O1406" s="3">
        <v>32.798268902438885</v>
      </c>
      <c r="P1406" s="3">
        <f>VLOOKUP(Table2[[#This Row],[State]],State!A:G,7,FALSE)</f>
        <v>6</v>
      </c>
      <c r="Q1406" s="3" t="str">
        <f>VLOOKUP(Table2[[#This Row],[State]],State!A:F,6,FALSE)</f>
        <v>Republican</v>
      </c>
    </row>
    <row r="1407" spans="1:17" ht="17" thickTop="1" thickBot="1" x14ac:dyDescent="0.25">
      <c r="A1407" s="7" t="s">
        <v>341</v>
      </c>
      <c r="B1407" s="21">
        <v>28011</v>
      </c>
      <c r="C1407" s="22" t="s">
        <v>1363</v>
      </c>
      <c r="D1407" s="12">
        <v>8706</v>
      </c>
      <c r="E1407" s="12">
        <v>4494</v>
      </c>
      <c r="F1407" s="6">
        <v>2024</v>
      </c>
      <c r="G1407" s="18">
        <f>preds!$D1407+preds!$E1407</f>
        <v>13200</v>
      </c>
      <c r="H1407" s="12">
        <f>ABS(preds!$D1407-preds!$E1407)</f>
        <v>4212</v>
      </c>
      <c r="I1407" s="24">
        <f>Table2[[#This Row],[margin]]/Table2[[#This Row],[dem_gop_total]]</f>
        <v>0.31909090909090909</v>
      </c>
      <c r="J1407" s="24">
        <f>Table2[[#This Row],[dem_votes]]/Table2[[#This Row],[dem_gop_total]]</f>
        <v>0.65954545454545455</v>
      </c>
      <c r="K1407" s="24">
        <f>Table2[[#This Row],[gop_votes]]/Table2[[#This Row],[dem_gop_total]]</f>
        <v>0.34045454545454545</v>
      </c>
      <c r="L1407" s="3">
        <v>-90.775340999999997</v>
      </c>
      <c r="M1407" s="3">
        <v>33.772280000000002</v>
      </c>
      <c r="N1407" s="3">
        <v>-89.638844426829479</v>
      </c>
      <c r="O1407" s="3">
        <v>32.798268902438885</v>
      </c>
      <c r="P1407" s="3">
        <f>VLOOKUP(Table2[[#This Row],[State]],State!A:G,7,FALSE)</f>
        <v>6</v>
      </c>
      <c r="Q1407" s="3" t="str">
        <f>VLOOKUP(Table2[[#This Row],[State]],State!A:F,6,FALSE)</f>
        <v>Republican</v>
      </c>
    </row>
    <row r="1408" spans="1:17" ht="17" thickTop="1" thickBot="1" x14ac:dyDescent="0.25">
      <c r="A1408" s="8" t="s">
        <v>341</v>
      </c>
      <c r="B1408" s="19">
        <v>28013</v>
      </c>
      <c r="C1408" s="20" t="s">
        <v>397</v>
      </c>
      <c r="D1408" s="13">
        <v>1725</v>
      </c>
      <c r="E1408" s="13">
        <v>4087</v>
      </c>
      <c r="F1408" s="6">
        <v>2024</v>
      </c>
      <c r="G1408" s="18">
        <f>preds!$D1408+preds!$E1408</f>
        <v>5812</v>
      </c>
      <c r="H1408" s="12">
        <f>ABS(preds!$D1408-preds!$E1408)</f>
        <v>2362</v>
      </c>
      <c r="I1408" s="24">
        <f>Table2[[#This Row],[margin]]/Table2[[#This Row],[dem_gop_total]]</f>
        <v>0.40640055058499658</v>
      </c>
      <c r="J1408" s="24">
        <f>Table2[[#This Row],[dem_votes]]/Table2[[#This Row],[dem_gop_total]]</f>
        <v>0.29679972470750171</v>
      </c>
      <c r="K1408" s="24">
        <f>Table2[[#This Row],[gop_votes]]/Table2[[#This Row],[dem_gop_total]]</f>
        <v>0.70320027529249829</v>
      </c>
      <c r="L1408" s="3">
        <v>-89.306905</v>
      </c>
      <c r="M1408" s="3">
        <v>33.929772</v>
      </c>
      <c r="N1408" s="3">
        <v>-89.638844426829479</v>
      </c>
      <c r="O1408" s="3">
        <v>32.798268902438885</v>
      </c>
      <c r="P1408" s="3">
        <f>VLOOKUP(Table2[[#This Row],[State]],State!A:G,7,FALSE)</f>
        <v>6</v>
      </c>
      <c r="Q1408" s="3" t="str">
        <f>VLOOKUP(Table2[[#This Row],[State]],State!A:F,6,FALSE)</f>
        <v>Republican</v>
      </c>
    </row>
    <row r="1409" spans="1:17" ht="17" thickTop="1" thickBot="1" x14ac:dyDescent="0.25">
      <c r="A1409" s="7" t="s">
        <v>341</v>
      </c>
      <c r="B1409" s="21">
        <v>28015</v>
      </c>
      <c r="C1409" s="22" t="s">
        <v>507</v>
      </c>
      <c r="D1409" s="12">
        <v>1657</v>
      </c>
      <c r="E1409" s="12">
        <v>3713</v>
      </c>
      <c r="F1409" s="6">
        <v>2024</v>
      </c>
      <c r="G1409" s="18">
        <f>preds!$D1409+preds!$E1409</f>
        <v>5370</v>
      </c>
      <c r="H1409" s="12">
        <f>ABS(preds!$D1409-preds!$E1409)</f>
        <v>2056</v>
      </c>
      <c r="I1409" s="24">
        <f>Table2[[#This Row],[margin]]/Table2[[#This Row],[dem_gop_total]]</f>
        <v>0.38286778398510241</v>
      </c>
      <c r="J1409" s="24">
        <f>Table2[[#This Row],[dem_votes]]/Table2[[#This Row],[dem_gop_total]]</f>
        <v>0.30856610800744877</v>
      </c>
      <c r="K1409" s="24">
        <f>Table2[[#This Row],[gop_votes]]/Table2[[#This Row],[dem_gop_total]]</f>
        <v>0.69143389199255123</v>
      </c>
      <c r="L1409" s="3">
        <v>-89.918374999999997</v>
      </c>
      <c r="M1409" s="3">
        <v>33.458388999999997</v>
      </c>
      <c r="N1409" s="3">
        <v>-89.638844426829479</v>
      </c>
      <c r="O1409" s="3">
        <v>32.798268902438885</v>
      </c>
      <c r="P1409" s="3">
        <f>VLOOKUP(Table2[[#This Row],[State]],State!A:G,7,FALSE)</f>
        <v>6</v>
      </c>
      <c r="Q1409" s="3" t="str">
        <f>VLOOKUP(Table2[[#This Row],[State]],State!A:F,6,FALSE)</f>
        <v>Republican</v>
      </c>
    </row>
    <row r="1410" spans="1:17" ht="17" thickTop="1" thickBot="1" x14ac:dyDescent="0.25">
      <c r="A1410" s="8" t="s">
        <v>341</v>
      </c>
      <c r="B1410" s="19">
        <v>28017</v>
      </c>
      <c r="C1410" s="20" t="s">
        <v>979</v>
      </c>
      <c r="D1410" s="13">
        <v>3594</v>
      </c>
      <c r="E1410" s="13">
        <v>3724</v>
      </c>
      <c r="F1410" s="6">
        <v>2024</v>
      </c>
      <c r="G1410" s="18">
        <f>preds!$D1410+preds!$E1410</f>
        <v>7318</v>
      </c>
      <c r="H1410" s="12">
        <f>ABS(preds!$D1410-preds!$E1410)</f>
        <v>130</v>
      </c>
      <c r="I1410" s="24">
        <f>Table2[[#This Row],[margin]]/Table2[[#This Row],[dem_gop_total]]</f>
        <v>1.7764416507242416E-2</v>
      </c>
      <c r="J1410" s="24">
        <f>Table2[[#This Row],[dem_votes]]/Table2[[#This Row],[dem_gop_total]]</f>
        <v>0.49111779174637882</v>
      </c>
      <c r="K1410" s="24">
        <f>Table2[[#This Row],[gop_votes]]/Table2[[#This Row],[dem_gop_total]]</f>
        <v>0.50888220825362118</v>
      </c>
      <c r="L1410" s="3">
        <v>-88.931815</v>
      </c>
      <c r="M1410" s="3">
        <v>33.932226999999997</v>
      </c>
      <c r="N1410" s="3">
        <v>-89.638844426829479</v>
      </c>
      <c r="O1410" s="3">
        <v>32.798268902438885</v>
      </c>
      <c r="P1410" s="3">
        <f>VLOOKUP(Table2[[#This Row],[State]],State!A:G,7,FALSE)</f>
        <v>6</v>
      </c>
      <c r="Q1410" s="3" t="str">
        <f>VLOOKUP(Table2[[#This Row],[State]],State!A:F,6,FALSE)</f>
        <v>Republican</v>
      </c>
    </row>
    <row r="1411" spans="1:17" ht="17" thickTop="1" thickBot="1" x14ac:dyDescent="0.25">
      <c r="A1411" s="7" t="s">
        <v>341</v>
      </c>
      <c r="B1411" s="21">
        <v>28019</v>
      </c>
      <c r="C1411" s="22" t="s">
        <v>401</v>
      </c>
      <c r="D1411" s="12">
        <v>1153</v>
      </c>
      <c r="E1411" s="12">
        <v>2579</v>
      </c>
      <c r="F1411" s="6">
        <v>2024</v>
      </c>
      <c r="G1411" s="18">
        <f>preds!$D1411+preds!$E1411</f>
        <v>3732</v>
      </c>
      <c r="H1411" s="12">
        <f>ABS(preds!$D1411-preds!$E1411)</f>
        <v>1426</v>
      </c>
      <c r="I1411" s="24">
        <f>Table2[[#This Row],[margin]]/Table2[[#This Row],[dem_gop_total]]</f>
        <v>0.38210075026795282</v>
      </c>
      <c r="J1411" s="24">
        <f>Table2[[#This Row],[dem_votes]]/Table2[[#This Row],[dem_gop_total]]</f>
        <v>0.30894962486602356</v>
      </c>
      <c r="K1411" s="24">
        <f>Table2[[#This Row],[gop_votes]]/Table2[[#This Row],[dem_gop_total]]</f>
        <v>0.69105037513397638</v>
      </c>
      <c r="L1411" s="3">
        <v>-89.236281000000005</v>
      </c>
      <c r="M1411" s="3">
        <v>33.342151000000001</v>
      </c>
      <c r="N1411" s="3">
        <v>-89.638844426829479</v>
      </c>
      <c r="O1411" s="3">
        <v>32.798268902438885</v>
      </c>
      <c r="P1411" s="3">
        <f>VLOOKUP(Table2[[#This Row],[State]],State!A:G,7,FALSE)</f>
        <v>6</v>
      </c>
      <c r="Q1411" s="3" t="str">
        <f>VLOOKUP(Table2[[#This Row],[State]],State!A:F,6,FALSE)</f>
        <v>Republican</v>
      </c>
    </row>
    <row r="1412" spans="1:17" ht="17" thickTop="1" thickBot="1" x14ac:dyDescent="0.25">
      <c r="A1412" s="8" t="s">
        <v>341</v>
      </c>
      <c r="B1412" s="19">
        <v>28021</v>
      </c>
      <c r="C1412" s="20" t="s">
        <v>1364</v>
      </c>
      <c r="D1412" s="13">
        <v>3545</v>
      </c>
      <c r="E1412" s="13">
        <v>861</v>
      </c>
      <c r="F1412" s="6">
        <v>2024</v>
      </c>
      <c r="G1412" s="18">
        <f>preds!$D1412+preds!$E1412</f>
        <v>4406</v>
      </c>
      <c r="H1412" s="12">
        <f>ABS(preds!$D1412-preds!$E1412)</f>
        <v>2684</v>
      </c>
      <c r="I1412" s="24">
        <f>Table2[[#This Row],[margin]]/Table2[[#This Row],[dem_gop_total]]</f>
        <v>0.60916931457103951</v>
      </c>
      <c r="J1412" s="24">
        <f>Table2[[#This Row],[dem_votes]]/Table2[[#This Row],[dem_gop_total]]</f>
        <v>0.80458465728551976</v>
      </c>
      <c r="K1412" s="24">
        <f>Table2[[#This Row],[gop_votes]]/Table2[[#This Row],[dem_gop_total]]</f>
        <v>0.19541534271448024</v>
      </c>
      <c r="L1412" s="3">
        <v>-90.954141000000007</v>
      </c>
      <c r="M1412" s="3">
        <v>31.935953999999999</v>
      </c>
      <c r="N1412" s="3">
        <v>-89.638844426829479</v>
      </c>
      <c r="O1412" s="3">
        <v>32.798268902438885</v>
      </c>
      <c r="P1412" s="3">
        <f>VLOOKUP(Table2[[#This Row],[State]],State!A:G,7,FALSE)</f>
        <v>6</v>
      </c>
      <c r="Q1412" s="3" t="str">
        <f>VLOOKUP(Table2[[#This Row],[State]],State!A:F,6,FALSE)</f>
        <v>Republican</v>
      </c>
    </row>
    <row r="1413" spans="1:17" ht="17" thickTop="1" thickBot="1" x14ac:dyDescent="0.25">
      <c r="A1413" s="7" t="s">
        <v>341</v>
      </c>
      <c r="B1413" s="21">
        <v>28023</v>
      </c>
      <c r="C1413" s="22" t="s">
        <v>402</v>
      </c>
      <c r="D1413" s="12">
        <v>2622</v>
      </c>
      <c r="E1413" s="12">
        <v>4759</v>
      </c>
      <c r="F1413" s="6">
        <v>2024</v>
      </c>
      <c r="G1413" s="18">
        <f>preds!$D1413+preds!$E1413</f>
        <v>7381</v>
      </c>
      <c r="H1413" s="12">
        <f>ABS(preds!$D1413-preds!$E1413)</f>
        <v>2137</v>
      </c>
      <c r="I1413" s="24">
        <f>Table2[[#This Row],[margin]]/Table2[[#This Row],[dem_gop_total]]</f>
        <v>0.28952716434087522</v>
      </c>
      <c r="J1413" s="24">
        <f>Table2[[#This Row],[dem_votes]]/Table2[[#This Row],[dem_gop_total]]</f>
        <v>0.35523641782956239</v>
      </c>
      <c r="K1413" s="24">
        <f>Table2[[#This Row],[gop_votes]]/Table2[[#This Row],[dem_gop_total]]</f>
        <v>0.64476358217043761</v>
      </c>
      <c r="L1413" s="3">
        <v>-88.730626999999998</v>
      </c>
      <c r="M1413" s="3">
        <v>32.062753000000001</v>
      </c>
      <c r="N1413" s="3">
        <v>-89.638844426829479</v>
      </c>
      <c r="O1413" s="3">
        <v>32.798268902438885</v>
      </c>
      <c r="P1413" s="3">
        <f>VLOOKUP(Table2[[#This Row],[State]],State!A:G,7,FALSE)</f>
        <v>6</v>
      </c>
      <c r="Q1413" s="3" t="str">
        <f>VLOOKUP(Table2[[#This Row],[State]],State!A:F,6,FALSE)</f>
        <v>Republican</v>
      </c>
    </row>
    <row r="1414" spans="1:17" ht="17" thickTop="1" thickBot="1" x14ac:dyDescent="0.25">
      <c r="A1414" s="8" t="s">
        <v>341</v>
      </c>
      <c r="B1414" s="19">
        <v>28025</v>
      </c>
      <c r="C1414" s="20" t="s">
        <v>403</v>
      </c>
      <c r="D1414" s="13">
        <v>5688</v>
      </c>
      <c r="E1414" s="13">
        <v>3796</v>
      </c>
      <c r="F1414" s="6">
        <v>2024</v>
      </c>
      <c r="G1414" s="18">
        <f>preds!$D1414+preds!$E1414</f>
        <v>9484</v>
      </c>
      <c r="H1414" s="12">
        <f>ABS(preds!$D1414-preds!$E1414)</f>
        <v>1892</v>
      </c>
      <c r="I1414" s="24">
        <f>Table2[[#This Row],[margin]]/Table2[[#This Row],[dem_gop_total]]</f>
        <v>0.19949388443694643</v>
      </c>
      <c r="J1414" s="24">
        <f>Table2[[#This Row],[dem_votes]]/Table2[[#This Row],[dem_gop_total]]</f>
        <v>0.59974694221847324</v>
      </c>
      <c r="K1414" s="24">
        <f>Table2[[#This Row],[gop_votes]]/Table2[[#This Row],[dem_gop_total]]</f>
        <v>0.40025305778152676</v>
      </c>
      <c r="L1414" s="3">
        <v>-88.692459999999997</v>
      </c>
      <c r="M1414" s="3">
        <v>33.624589999999998</v>
      </c>
      <c r="N1414" s="3">
        <v>-89.638844426829479</v>
      </c>
      <c r="O1414" s="3">
        <v>32.798268902438885</v>
      </c>
      <c r="P1414" s="3">
        <f>VLOOKUP(Table2[[#This Row],[State]],State!A:G,7,FALSE)</f>
        <v>6</v>
      </c>
      <c r="Q1414" s="3" t="str">
        <f>VLOOKUP(Table2[[#This Row],[State]],State!A:F,6,FALSE)</f>
        <v>Republican</v>
      </c>
    </row>
    <row r="1415" spans="1:17" ht="17" thickTop="1" thickBot="1" x14ac:dyDescent="0.25">
      <c r="A1415" s="7" t="s">
        <v>341</v>
      </c>
      <c r="B1415" s="21">
        <v>28027</v>
      </c>
      <c r="C1415" s="22" t="s">
        <v>1365</v>
      </c>
      <c r="D1415" s="12">
        <v>5971</v>
      </c>
      <c r="E1415" s="12">
        <v>3764</v>
      </c>
      <c r="F1415" s="6">
        <v>2024</v>
      </c>
      <c r="G1415" s="18">
        <f>preds!$D1415+preds!$E1415</f>
        <v>9735</v>
      </c>
      <c r="H1415" s="12">
        <f>ABS(preds!$D1415-preds!$E1415)</f>
        <v>2207</v>
      </c>
      <c r="I1415" s="24">
        <f>Table2[[#This Row],[margin]]/Table2[[#This Row],[dem_gop_total]]</f>
        <v>0.22670775552131484</v>
      </c>
      <c r="J1415" s="24">
        <f>Table2[[#This Row],[dem_votes]]/Table2[[#This Row],[dem_gop_total]]</f>
        <v>0.61335387776065742</v>
      </c>
      <c r="K1415" s="24">
        <f>Table2[[#This Row],[gop_votes]]/Table2[[#This Row],[dem_gop_total]]</f>
        <v>0.38664612223934258</v>
      </c>
      <c r="L1415" s="3">
        <v>-90.569862999999998</v>
      </c>
      <c r="M1415" s="3">
        <v>34.222427000000003</v>
      </c>
      <c r="N1415" s="3">
        <v>-89.638844426829479</v>
      </c>
      <c r="O1415" s="3">
        <v>32.798268902438885</v>
      </c>
      <c r="P1415" s="3">
        <f>VLOOKUP(Table2[[#This Row],[State]],State!A:G,7,FALSE)</f>
        <v>6</v>
      </c>
      <c r="Q1415" s="3" t="str">
        <f>VLOOKUP(Table2[[#This Row],[State]],State!A:F,6,FALSE)</f>
        <v>Republican</v>
      </c>
    </row>
    <row r="1416" spans="1:17" ht="17" thickTop="1" thickBot="1" x14ac:dyDescent="0.25">
      <c r="A1416" s="8" t="s">
        <v>341</v>
      </c>
      <c r="B1416" s="19">
        <v>28029</v>
      </c>
      <c r="C1416" s="20" t="s">
        <v>1366</v>
      </c>
      <c r="D1416" s="13">
        <v>6148</v>
      </c>
      <c r="E1416" s="13">
        <v>5605</v>
      </c>
      <c r="F1416" s="6">
        <v>2024</v>
      </c>
      <c r="G1416" s="18">
        <f>preds!$D1416+preds!$E1416</f>
        <v>11753</v>
      </c>
      <c r="H1416" s="12">
        <f>ABS(preds!$D1416-preds!$E1416)</f>
        <v>543</v>
      </c>
      <c r="I1416" s="24">
        <f>Table2[[#This Row],[margin]]/Table2[[#This Row],[dem_gop_total]]</f>
        <v>4.6200969965115288E-2</v>
      </c>
      <c r="J1416" s="24">
        <f>Table2[[#This Row],[dem_votes]]/Table2[[#This Row],[dem_gop_total]]</f>
        <v>0.52310048498255768</v>
      </c>
      <c r="K1416" s="24">
        <f>Table2[[#This Row],[gop_votes]]/Table2[[#This Row],[dem_gop_total]]</f>
        <v>0.47689951501744238</v>
      </c>
      <c r="L1416" s="3">
        <v>-90.379199999999997</v>
      </c>
      <c r="M1416" s="3">
        <v>31.889652000000002</v>
      </c>
      <c r="N1416" s="3">
        <v>-89.638844426829479</v>
      </c>
      <c r="O1416" s="3">
        <v>32.798268902438885</v>
      </c>
      <c r="P1416" s="3">
        <f>VLOOKUP(Table2[[#This Row],[State]],State!A:G,7,FALSE)</f>
        <v>6</v>
      </c>
      <c r="Q1416" s="3" t="str">
        <f>VLOOKUP(Table2[[#This Row],[State]],State!A:F,6,FALSE)</f>
        <v>Republican</v>
      </c>
    </row>
    <row r="1417" spans="1:17" ht="17" thickTop="1" thickBot="1" x14ac:dyDescent="0.25">
      <c r="A1417" s="7" t="s">
        <v>341</v>
      </c>
      <c r="B1417" s="21">
        <v>28031</v>
      </c>
      <c r="C1417" s="22" t="s">
        <v>409</v>
      </c>
      <c r="D1417" s="12">
        <v>3244</v>
      </c>
      <c r="E1417" s="12">
        <v>5354</v>
      </c>
      <c r="F1417" s="6">
        <v>2024</v>
      </c>
      <c r="G1417" s="18">
        <f>preds!$D1417+preds!$E1417</f>
        <v>8598</v>
      </c>
      <c r="H1417" s="12">
        <f>ABS(preds!$D1417-preds!$E1417)</f>
        <v>2110</v>
      </c>
      <c r="I1417" s="24">
        <f>Table2[[#This Row],[margin]]/Table2[[#This Row],[dem_gop_total]]</f>
        <v>0.24540590835077924</v>
      </c>
      <c r="J1417" s="24">
        <f>Table2[[#This Row],[dem_votes]]/Table2[[#This Row],[dem_gop_total]]</f>
        <v>0.37729704582461038</v>
      </c>
      <c r="K1417" s="24">
        <f>Table2[[#This Row],[gop_votes]]/Table2[[#This Row],[dem_gop_total]]</f>
        <v>0.62270295417538968</v>
      </c>
      <c r="L1417" s="3">
        <v>-89.548717999999994</v>
      </c>
      <c r="M1417" s="3">
        <v>31.637590999999901</v>
      </c>
      <c r="N1417" s="3">
        <v>-89.638844426829479</v>
      </c>
      <c r="O1417" s="3">
        <v>32.798268902438885</v>
      </c>
      <c r="P1417" s="3">
        <f>VLOOKUP(Table2[[#This Row],[State]],State!A:G,7,FALSE)</f>
        <v>6</v>
      </c>
      <c r="Q1417" s="3" t="str">
        <f>VLOOKUP(Table2[[#This Row],[State]],State!A:F,6,FALSE)</f>
        <v>Republican</v>
      </c>
    </row>
    <row r="1418" spans="1:17" ht="17" thickTop="1" thickBot="1" x14ac:dyDescent="0.25">
      <c r="A1418" s="8" t="s">
        <v>341</v>
      </c>
      <c r="B1418" s="19">
        <v>28033</v>
      </c>
      <c r="C1418" s="20" t="s">
        <v>689</v>
      </c>
      <c r="D1418" s="13">
        <v>28718</v>
      </c>
      <c r="E1418" s="13">
        <v>47048</v>
      </c>
      <c r="F1418" s="6">
        <v>2024</v>
      </c>
      <c r="G1418" s="18">
        <f>preds!$D1418+preds!$E1418</f>
        <v>75766</v>
      </c>
      <c r="H1418" s="12">
        <f>ABS(preds!$D1418-preds!$E1418)</f>
        <v>18330</v>
      </c>
      <c r="I1418" s="24">
        <f>Table2[[#This Row],[margin]]/Table2[[#This Row],[dem_gop_total]]</f>
        <v>0.24192909748435973</v>
      </c>
      <c r="J1418" s="24">
        <f>Table2[[#This Row],[dem_votes]]/Table2[[#This Row],[dem_gop_total]]</f>
        <v>0.37903545125782012</v>
      </c>
      <c r="K1418" s="24">
        <f>Table2[[#This Row],[gop_votes]]/Table2[[#This Row],[dem_gop_total]]</f>
        <v>0.62096454874217988</v>
      </c>
      <c r="L1418" s="3">
        <v>-89.956694999999996</v>
      </c>
      <c r="M1418" s="3">
        <v>34.930399999999999</v>
      </c>
      <c r="N1418" s="3">
        <v>-89.638844426829479</v>
      </c>
      <c r="O1418" s="3">
        <v>32.798268902438885</v>
      </c>
      <c r="P1418" s="3">
        <f>VLOOKUP(Table2[[#This Row],[State]],State!A:G,7,FALSE)</f>
        <v>6</v>
      </c>
      <c r="Q1418" s="3" t="str">
        <f>VLOOKUP(Table2[[#This Row],[State]],State!A:F,6,FALSE)</f>
        <v>Republican</v>
      </c>
    </row>
    <row r="1419" spans="1:17" ht="17" thickTop="1" thickBot="1" x14ac:dyDescent="0.25">
      <c r="A1419" s="7" t="s">
        <v>341</v>
      </c>
      <c r="B1419" s="21">
        <v>28035</v>
      </c>
      <c r="C1419" s="22" t="s">
        <v>1367</v>
      </c>
      <c r="D1419" s="12">
        <v>13429</v>
      </c>
      <c r="E1419" s="12">
        <v>15521</v>
      </c>
      <c r="F1419" s="6">
        <v>2024</v>
      </c>
      <c r="G1419" s="18">
        <f>preds!$D1419+preds!$E1419</f>
        <v>28950</v>
      </c>
      <c r="H1419" s="12">
        <f>ABS(preds!$D1419-preds!$E1419)</f>
        <v>2092</v>
      </c>
      <c r="I1419" s="24">
        <f>Table2[[#This Row],[margin]]/Table2[[#This Row],[dem_gop_total]]</f>
        <v>7.2262521588946457E-2</v>
      </c>
      <c r="J1419" s="24">
        <f>Table2[[#This Row],[dem_votes]]/Table2[[#This Row],[dem_gop_total]]</f>
        <v>0.46386873920552679</v>
      </c>
      <c r="K1419" s="24">
        <f>Table2[[#This Row],[gop_votes]]/Table2[[#This Row],[dem_gop_total]]</f>
        <v>0.53613126079447326</v>
      </c>
      <c r="L1419" s="3">
        <v>-89.287875</v>
      </c>
      <c r="M1419" s="3">
        <v>31.309038999999999</v>
      </c>
      <c r="N1419" s="3">
        <v>-89.638844426829479</v>
      </c>
      <c r="O1419" s="3">
        <v>32.798268902438885</v>
      </c>
      <c r="P1419" s="3">
        <f>VLOOKUP(Table2[[#This Row],[State]],State!A:G,7,FALSE)</f>
        <v>6</v>
      </c>
      <c r="Q1419" s="3" t="str">
        <f>VLOOKUP(Table2[[#This Row],[State]],State!A:F,6,FALSE)</f>
        <v>Republican</v>
      </c>
    </row>
    <row r="1420" spans="1:17" ht="17" thickTop="1" thickBot="1" x14ac:dyDescent="0.25">
      <c r="A1420" s="8" t="s">
        <v>341</v>
      </c>
      <c r="B1420" s="19">
        <v>28037</v>
      </c>
      <c r="C1420" s="20" t="s">
        <v>419</v>
      </c>
      <c r="D1420" s="13">
        <v>1410</v>
      </c>
      <c r="E1420" s="13">
        <v>2563</v>
      </c>
      <c r="F1420" s="6">
        <v>2024</v>
      </c>
      <c r="G1420" s="18">
        <f>preds!$D1420+preds!$E1420</f>
        <v>3973</v>
      </c>
      <c r="H1420" s="12">
        <f>ABS(preds!$D1420-preds!$E1420)</f>
        <v>1153</v>
      </c>
      <c r="I1420" s="24">
        <f>Table2[[#This Row],[margin]]/Table2[[#This Row],[dem_gop_total]]</f>
        <v>0.29020891014346839</v>
      </c>
      <c r="J1420" s="24">
        <f>Table2[[#This Row],[dem_votes]]/Table2[[#This Row],[dem_gop_total]]</f>
        <v>0.3548955449282658</v>
      </c>
      <c r="K1420" s="24">
        <f>Table2[[#This Row],[gop_votes]]/Table2[[#This Row],[dem_gop_total]]</f>
        <v>0.6451044550717342</v>
      </c>
      <c r="L1420" s="3">
        <v>-90.872760999999997</v>
      </c>
      <c r="M1420" s="3">
        <v>31.473217999999999</v>
      </c>
      <c r="N1420" s="3">
        <v>-89.638844426829479</v>
      </c>
      <c r="O1420" s="3">
        <v>32.798268902438885</v>
      </c>
      <c r="P1420" s="3">
        <f>VLOOKUP(Table2[[#This Row],[State]],State!A:G,7,FALSE)</f>
        <v>6</v>
      </c>
      <c r="Q1420" s="3" t="str">
        <f>VLOOKUP(Table2[[#This Row],[State]],State!A:F,6,FALSE)</f>
        <v>Republican</v>
      </c>
    </row>
    <row r="1421" spans="1:17" ht="17" thickTop="1" thickBot="1" x14ac:dyDescent="0.25">
      <c r="A1421" s="7" t="s">
        <v>341</v>
      </c>
      <c r="B1421" s="21">
        <v>28039</v>
      </c>
      <c r="C1421" s="22" t="s">
        <v>1368</v>
      </c>
      <c r="D1421" s="12">
        <v>1490</v>
      </c>
      <c r="E1421" s="12">
        <v>9026</v>
      </c>
      <c r="F1421" s="6">
        <v>2024</v>
      </c>
      <c r="G1421" s="18">
        <f>preds!$D1421+preds!$E1421</f>
        <v>10516</v>
      </c>
      <c r="H1421" s="12">
        <f>ABS(preds!$D1421-preds!$E1421)</f>
        <v>7536</v>
      </c>
      <c r="I1421" s="24">
        <f>Table2[[#This Row],[margin]]/Table2[[#This Row],[dem_gop_total]]</f>
        <v>0.71662228984404719</v>
      </c>
      <c r="J1421" s="24">
        <f>Table2[[#This Row],[dem_votes]]/Table2[[#This Row],[dem_gop_total]]</f>
        <v>0.14168885507797641</v>
      </c>
      <c r="K1421" s="24">
        <f>Table2[[#This Row],[gop_votes]]/Table2[[#This Row],[dem_gop_total]]</f>
        <v>0.85831114492202354</v>
      </c>
      <c r="L1421" s="3">
        <v>-88.592894999999999</v>
      </c>
      <c r="M1421" s="3">
        <v>30.870535999999898</v>
      </c>
      <c r="N1421" s="3">
        <v>-89.638844426829479</v>
      </c>
      <c r="O1421" s="3">
        <v>32.798268902438885</v>
      </c>
      <c r="P1421" s="3">
        <f>VLOOKUP(Table2[[#This Row],[State]],State!A:G,7,FALSE)</f>
        <v>6</v>
      </c>
      <c r="Q1421" s="3" t="str">
        <f>VLOOKUP(Table2[[#This Row],[State]],State!A:F,6,FALSE)</f>
        <v>Republican</v>
      </c>
    </row>
    <row r="1422" spans="1:17" ht="17" thickTop="1" thickBot="1" x14ac:dyDescent="0.25">
      <c r="A1422" s="8" t="s">
        <v>341</v>
      </c>
      <c r="B1422" s="19">
        <v>28041</v>
      </c>
      <c r="C1422" s="20" t="s">
        <v>421</v>
      </c>
      <c r="D1422" s="13">
        <v>1064</v>
      </c>
      <c r="E1422" s="13">
        <v>4374</v>
      </c>
      <c r="F1422" s="6">
        <v>2024</v>
      </c>
      <c r="G1422" s="18">
        <f>preds!$D1422+preds!$E1422</f>
        <v>5438</v>
      </c>
      <c r="H1422" s="12">
        <f>ABS(preds!$D1422-preds!$E1422)</f>
        <v>3310</v>
      </c>
      <c r="I1422" s="24">
        <f>Table2[[#This Row],[margin]]/Table2[[#This Row],[dem_gop_total]]</f>
        <v>0.60867966164030896</v>
      </c>
      <c r="J1422" s="24">
        <f>Table2[[#This Row],[dem_votes]]/Table2[[#This Row],[dem_gop_total]]</f>
        <v>0.19566016917984552</v>
      </c>
      <c r="K1422" s="24">
        <f>Table2[[#This Row],[gop_votes]]/Table2[[#This Row],[dem_gop_total]]</f>
        <v>0.80433983082015448</v>
      </c>
      <c r="L1422" s="3">
        <v>-88.626138999999995</v>
      </c>
      <c r="M1422" s="3">
        <v>31.193014000000002</v>
      </c>
      <c r="N1422" s="3">
        <v>-89.638844426829479</v>
      </c>
      <c r="O1422" s="3">
        <v>32.798268902438885</v>
      </c>
      <c r="P1422" s="3">
        <f>VLOOKUP(Table2[[#This Row],[State]],State!A:G,7,FALSE)</f>
        <v>6</v>
      </c>
      <c r="Q1422" s="3" t="str">
        <f>VLOOKUP(Table2[[#This Row],[State]],State!A:F,6,FALSE)</f>
        <v>Republican</v>
      </c>
    </row>
    <row r="1423" spans="1:17" ht="17" thickTop="1" thickBot="1" x14ac:dyDescent="0.25">
      <c r="A1423" s="7" t="s">
        <v>341</v>
      </c>
      <c r="B1423" s="21">
        <v>28043</v>
      </c>
      <c r="C1423" s="22" t="s">
        <v>1369</v>
      </c>
      <c r="D1423" s="12">
        <v>4583</v>
      </c>
      <c r="E1423" s="12">
        <v>5773</v>
      </c>
      <c r="F1423" s="6">
        <v>2024</v>
      </c>
      <c r="G1423" s="18">
        <f>preds!$D1423+preds!$E1423</f>
        <v>10356</v>
      </c>
      <c r="H1423" s="12">
        <f>ABS(preds!$D1423-preds!$E1423)</f>
        <v>1190</v>
      </c>
      <c r="I1423" s="24">
        <f>Table2[[#This Row],[margin]]/Table2[[#This Row],[dem_gop_total]]</f>
        <v>0.11490923136346079</v>
      </c>
      <c r="J1423" s="24">
        <f>Table2[[#This Row],[dem_votes]]/Table2[[#This Row],[dem_gop_total]]</f>
        <v>0.44254538431826962</v>
      </c>
      <c r="K1423" s="24">
        <f>Table2[[#This Row],[gop_votes]]/Table2[[#This Row],[dem_gop_total]]</f>
        <v>0.55745461568173038</v>
      </c>
      <c r="L1423" s="3">
        <v>-89.802798999999993</v>
      </c>
      <c r="M1423" s="3">
        <v>33.768121999999998</v>
      </c>
      <c r="N1423" s="3">
        <v>-89.638844426829479</v>
      </c>
      <c r="O1423" s="3">
        <v>32.798268902438885</v>
      </c>
      <c r="P1423" s="3">
        <f>VLOOKUP(Table2[[#This Row],[State]],State!A:G,7,FALSE)</f>
        <v>6</v>
      </c>
      <c r="Q1423" s="3" t="str">
        <f>VLOOKUP(Table2[[#This Row],[State]],State!A:F,6,FALSE)</f>
        <v>Republican</v>
      </c>
    </row>
    <row r="1424" spans="1:17" ht="17" thickTop="1" thickBot="1" x14ac:dyDescent="0.25">
      <c r="A1424" s="8" t="s">
        <v>341</v>
      </c>
      <c r="B1424" s="19">
        <v>28045</v>
      </c>
      <c r="C1424" s="20" t="s">
        <v>780</v>
      </c>
      <c r="D1424" s="13">
        <v>4186</v>
      </c>
      <c r="E1424" s="13">
        <v>15745</v>
      </c>
      <c r="F1424" s="6">
        <v>2024</v>
      </c>
      <c r="G1424" s="18">
        <f>preds!$D1424+preds!$E1424</f>
        <v>19931</v>
      </c>
      <c r="H1424" s="12">
        <f>ABS(preds!$D1424-preds!$E1424)</f>
        <v>11559</v>
      </c>
      <c r="I1424" s="24">
        <f>Table2[[#This Row],[margin]]/Table2[[#This Row],[dem_gop_total]]</f>
        <v>0.57995083036475836</v>
      </c>
      <c r="J1424" s="24">
        <f>Table2[[#This Row],[dem_votes]]/Table2[[#This Row],[dem_gop_total]]</f>
        <v>0.21002458481762079</v>
      </c>
      <c r="K1424" s="24">
        <f>Table2[[#This Row],[gop_votes]]/Table2[[#This Row],[dem_gop_total]]</f>
        <v>0.78997541518237924</v>
      </c>
      <c r="L1424" s="3">
        <v>-89.405662000000007</v>
      </c>
      <c r="M1424" s="3">
        <v>30.379391999999999</v>
      </c>
      <c r="N1424" s="3">
        <v>-89.638844426829479</v>
      </c>
      <c r="O1424" s="3">
        <v>32.798268902438885</v>
      </c>
      <c r="P1424" s="3">
        <f>VLOOKUP(Table2[[#This Row],[State]],State!A:G,7,FALSE)</f>
        <v>6</v>
      </c>
      <c r="Q1424" s="3" t="str">
        <f>VLOOKUP(Table2[[#This Row],[State]],State!A:F,6,FALSE)</f>
        <v>Republican</v>
      </c>
    </row>
    <row r="1425" spans="1:17" ht="17" thickTop="1" thickBot="1" x14ac:dyDescent="0.25">
      <c r="A1425" s="7" t="s">
        <v>341</v>
      </c>
      <c r="B1425" s="21">
        <v>28047</v>
      </c>
      <c r="C1425" s="22" t="s">
        <v>938</v>
      </c>
      <c r="D1425" s="12">
        <v>26212</v>
      </c>
      <c r="E1425" s="12">
        <v>42518</v>
      </c>
      <c r="F1425" s="6">
        <v>2024</v>
      </c>
      <c r="G1425" s="18">
        <f>preds!$D1425+preds!$E1425</f>
        <v>68730</v>
      </c>
      <c r="H1425" s="12">
        <f>ABS(preds!$D1425-preds!$E1425)</f>
        <v>16306</v>
      </c>
      <c r="I1425" s="24">
        <f>Table2[[#This Row],[margin]]/Table2[[#This Row],[dem_gop_total]]</f>
        <v>0.23724719918521753</v>
      </c>
      <c r="J1425" s="24">
        <f>Table2[[#This Row],[dem_votes]]/Table2[[#This Row],[dem_gop_total]]</f>
        <v>0.38137640040739124</v>
      </c>
      <c r="K1425" s="24">
        <f>Table2[[#This Row],[gop_votes]]/Table2[[#This Row],[dem_gop_total]]</f>
        <v>0.61862359959260871</v>
      </c>
      <c r="L1425" s="3">
        <v>-89.063834</v>
      </c>
      <c r="M1425" s="3">
        <v>30.432955</v>
      </c>
      <c r="N1425" s="3">
        <v>-89.638844426829479</v>
      </c>
      <c r="O1425" s="3">
        <v>32.798268902438885</v>
      </c>
      <c r="P1425" s="3">
        <f>VLOOKUP(Table2[[#This Row],[State]],State!A:G,7,FALSE)</f>
        <v>6</v>
      </c>
      <c r="Q1425" s="3" t="str">
        <f>VLOOKUP(Table2[[#This Row],[State]],State!A:F,6,FALSE)</f>
        <v>Republican</v>
      </c>
    </row>
    <row r="1426" spans="1:17" ht="17" thickTop="1" thickBot="1" x14ac:dyDescent="0.25">
      <c r="A1426" s="8" t="s">
        <v>341</v>
      </c>
      <c r="B1426" s="19">
        <v>28049</v>
      </c>
      <c r="C1426" s="20" t="s">
        <v>1370</v>
      </c>
      <c r="D1426" s="13">
        <v>73957</v>
      </c>
      <c r="E1426" s="13">
        <v>36544</v>
      </c>
      <c r="F1426" s="6">
        <v>2024</v>
      </c>
      <c r="G1426" s="18">
        <f>preds!$D1426+preds!$E1426</f>
        <v>110501</v>
      </c>
      <c r="H1426" s="12">
        <f>ABS(preds!$D1426-preds!$E1426)</f>
        <v>37413</v>
      </c>
      <c r="I1426" s="24">
        <f>Table2[[#This Row],[margin]]/Table2[[#This Row],[dem_gop_total]]</f>
        <v>0.33857612148306349</v>
      </c>
      <c r="J1426" s="24">
        <f>Table2[[#This Row],[dem_votes]]/Table2[[#This Row],[dem_gop_total]]</f>
        <v>0.6692880607415318</v>
      </c>
      <c r="K1426" s="24">
        <f>Table2[[#This Row],[gop_votes]]/Table2[[#This Row],[dem_gop_total]]</f>
        <v>0.33071193925846826</v>
      </c>
      <c r="L1426" s="3">
        <v>-90.255668999999997</v>
      </c>
      <c r="M1426" s="3">
        <v>32.303868000000001</v>
      </c>
      <c r="N1426" s="3">
        <v>-89.638844426829479</v>
      </c>
      <c r="O1426" s="3">
        <v>32.798268902438885</v>
      </c>
      <c r="P1426" s="3">
        <f>VLOOKUP(Table2[[#This Row],[State]],State!A:G,7,FALSE)</f>
        <v>6</v>
      </c>
      <c r="Q1426" s="3" t="str">
        <f>VLOOKUP(Table2[[#This Row],[State]],State!A:F,6,FALSE)</f>
        <v>Republican</v>
      </c>
    </row>
    <row r="1427" spans="1:17" ht="17" thickTop="1" thickBot="1" x14ac:dyDescent="0.25">
      <c r="A1427" s="7" t="s">
        <v>341</v>
      </c>
      <c r="B1427" s="21">
        <v>28051</v>
      </c>
      <c r="C1427" s="22" t="s">
        <v>703</v>
      </c>
      <c r="D1427" s="12">
        <v>6318</v>
      </c>
      <c r="E1427" s="12">
        <v>1766</v>
      </c>
      <c r="F1427" s="6">
        <v>2024</v>
      </c>
      <c r="G1427" s="18">
        <f>preds!$D1427+preds!$E1427</f>
        <v>8084</v>
      </c>
      <c r="H1427" s="12">
        <f>ABS(preds!$D1427-preds!$E1427)</f>
        <v>4552</v>
      </c>
      <c r="I1427" s="24">
        <f>Table2[[#This Row],[margin]]/Table2[[#This Row],[dem_gop_total]]</f>
        <v>0.5630875804057397</v>
      </c>
      <c r="J1427" s="24">
        <f>Table2[[#This Row],[dem_votes]]/Table2[[#This Row],[dem_gop_total]]</f>
        <v>0.7815437902028699</v>
      </c>
      <c r="K1427" s="24">
        <f>Table2[[#This Row],[gop_votes]]/Table2[[#This Row],[dem_gop_total]]</f>
        <v>0.21845620979713012</v>
      </c>
      <c r="L1427" s="3">
        <v>-90.028400000000005</v>
      </c>
      <c r="M1427" s="3">
        <v>33.090288999999999</v>
      </c>
      <c r="N1427" s="3">
        <v>-89.638844426829479</v>
      </c>
      <c r="O1427" s="3">
        <v>32.798268902438885</v>
      </c>
      <c r="P1427" s="3">
        <f>VLOOKUP(Table2[[#This Row],[State]],State!A:G,7,FALSE)</f>
        <v>6</v>
      </c>
      <c r="Q1427" s="3" t="str">
        <f>VLOOKUP(Table2[[#This Row],[State]],State!A:F,6,FALSE)</f>
        <v>Republican</v>
      </c>
    </row>
    <row r="1428" spans="1:17" ht="17" thickTop="1" thickBot="1" x14ac:dyDescent="0.25">
      <c r="A1428" s="8" t="s">
        <v>341</v>
      </c>
      <c r="B1428" s="19">
        <v>28053</v>
      </c>
      <c r="C1428" s="20" t="s">
        <v>1371</v>
      </c>
      <c r="D1428" s="13">
        <v>2909</v>
      </c>
      <c r="E1428" s="13">
        <v>1516</v>
      </c>
      <c r="F1428" s="6">
        <v>2024</v>
      </c>
      <c r="G1428" s="18">
        <f>preds!$D1428+preds!$E1428</f>
        <v>4425</v>
      </c>
      <c r="H1428" s="12">
        <f>ABS(preds!$D1428-preds!$E1428)</f>
        <v>1393</v>
      </c>
      <c r="I1428" s="24">
        <f>Table2[[#This Row],[margin]]/Table2[[#This Row],[dem_gop_total]]</f>
        <v>0.31480225988700566</v>
      </c>
      <c r="J1428" s="24">
        <f>Table2[[#This Row],[dem_votes]]/Table2[[#This Row],[dem_gop_total]]</f>
        <v>0.65740112994350286</v>
      </c>
      <c r="K1428" s="24">
        <f>Table2[[#This Row],[gop_votes]]/Table2[[#This Row],[dem_gop_total]]</f>
        <v>0.3425988700564972</v>
      </c>
      <c r="L1428" s="3">
        <v>-90.519097000000002</v>
      </c>
      <c r="M1428" s="3">
        <v>33.161583</v>
      </c>
      <c r="N1428" s="3">
        <v>-89.638844426829479</v>
      </c>
      <c r="O1428" s="3">
        <v>32.798268902438885</v>
      </c>
      <c r="P1428" s="3">
        <f>VLOOKUP(Table2[[#This Row],[State]],State!A:G,7,FALSE)</f>
        <v>6</v>
      </c>
      <c r="Q1428" s="3" t="str">
        <f>VLOOKUP(Table2[[#This Row],[State]],State!A:F,6,FALSE)</f>
        <v>Republican</v>
      </c>
    </row>
    <row r="1429" spans="1:17" ht="17" thickTop="1" thickBot="1" x14ac:dyDescent="0.25">
      <c r="A1429" s="7" t="s">
        <v>341</v>
      </c>
      <c r="B1429" s="21">
        <v>28055</v>
      </c>
      <c r="C1429" s="22" t="s">
        <v>1372</v>
      </c>
      <c r="D1429" s="12">
        <v>388</v>
      </c>
      <c r="E1429" s="12">
        <v>364</v>
      </c>
      <c r="F1429" s="6">
        <v>2024</v>
      </c>
      <c r="G1429" s="18">
        <f>preds!$D1429+preds!$E1429</f>
        <v>752</v>
      </c>
      <c r="H1429" s="12">
        <f>ABS(preds!$D1429-preds!$E1429)</f>
        <v>24</v>
      </c>
      <c r="I1429" s="24">
        <f>Table2[[#This Row],[margin]]/Table2[[#This Row],[dem_gop_total]]</f>
        <v>3.1914893617021274E-2</v>
      </c>
      <c r="J1429" s="24">
        <f>Table2[[#This Row],[dem_votes]]/Table2[[#This Row],[dem_gop_total]]</f>
        <v>0.51595744680851063</v>
      </c>
      <c r="K1429" s="24">
        <f>Table2[[#This Row],[gop_votes]]/Table2[[#This Row],[dem_gop_total]]</f>
        <v>0.48404255319148937</v>
      </c>
      <c r="L1429" s="3">
        <v>-91.006350999999995</v>
      </c>
      <c r="M1429" s="3">
        <v>32.867278999999897</v>
      </c>
      <c r="N1429" s="3">
        <v>-89.638844426829479</v>
      </c>
      <c r="O1429" s="3">
        <v>32.798268902438885</v>
      </c>
      <c r="P1429" s="3">
        <f>VLOOKUP(Table2[[#This Row],[State]],State!A:G,7,FALSE)</f>
        <v>6</v>
      </c>
      <c r="Q1429" s="3" t="str">
        <f>VLOOKUP(Table2[[#This Row],[State]],State!A:F,6,FALSE)</f>
        <v>Republican</v>
      </c>
    </row>
    <row r="1430" spans="1:17" ht="17" thickTop="1" thickBot="1" x14ac:dyDescent="0.25">
      <c r="A1430" s="8" t="s">
        <v>341</v>
      </c>
      <c r="B1430" s="19">
        <v>28057</v>
      </c>
      <c r="C1430" s="20" t="s">
        <v>1373</v>
      </c>
      <c r="D1430" s="13">
        <v>1836</v>
      </c>
      <c r="E1430" s="13">
        <v>8707</v>
      </c>
      <c r="F1430" s="6">
        <v>2024</v>
      </c>
      <c r="G1430" s="18">
        <f>preds!$D1430+preds!$E1430</f>
        <v>10543</v>
      </c>
      <c r="H1430" s="12">
        <f>ABS(preds!$D1430-preds!$E1430)</f>
        <v>6871</v>
      </c>
      <c r="I1430" s="24">
        <f>Table2[[#This Row],[margin]]/Table2[[#This Row],[dem_gop_total]]</f>
        <v>0.65171203642227071</v>
      </c>
      <c r="J1430" s="24">
        <f>Table2[[#This Row],[dem_votes]]/Table2[[#This Row],[dem_gop_total]]</f>
        <v>0.17414398178886464</v>
      </c>
      <c r="K1430" s="24">
        <f>Table2[[#This Row],[gop_votes]]/Table2[[#This Row],[dem_gop_total]]</f>
        <v>0.8258560182111353</v>
      </c>
      <c r="L1430" s="3">
        <v>-88.402690000000007</v>
      </c>
      <c r="M1430" s="3">
        <v>34.292220999999998</v>
      </c>
      <c r="N1430" s="3">
        <v>-89.638844426829479</v>
      </c>
      <c r="O1430" s="3">
        <v>32.798268902438885</v>
      </c>
      <c r="P1430" s="3">
        <f>VLOOKUP(Table2[[#This Row],[State]],State!A:G,7,FALSE)</f>
        <v>6</v>
      </c>
      <c r="Q1430" s="3" t="str">
        <f>VLOOKUP(Table2[[#This Row],[State]],State!A:F,6,FALSE)</f>
        <v>Republican</v>
      </c>
    </row>
    <row r="1431" spans="1:17" ht="17" thickTop="1" thickBot="1" x14ac:dyDescent="0.25">
      <c r="A1431" s="7" t="s">
        <v>341</v>
      </c>
      <c r="B1431" s="21">
        <v>28059</v>
      </c>
      <c r="C1431" s="22" t="s">
        <v>425</v>
      </c>
      <c r="D1431" s="12">
        <v>17035</v>
      </c>
      <c r="E1431" s="12">
        <v>34067</v>
      </c>
      <c r="F1431" s="6">
        <v>2024</v>
      </c>
      <c r="G1431" s="18">
        <f>preds!$D1431+preds!$E1431</f>
        <v>51102</v>
      </c>
      <c r="H1431" s="12">
        <f>ABS(preds!$D1431-preds!$E1431)</f>
        <v>17032</v>
      </c>
      <c r="I1431" s="24">
        <f>Table2[[#This Row],[margin]]/Table2[[#This Row],[dem_gop_total]]</f>
        <v>0.33329419592188175</v>
      </c>
      <c r="J1431" s="24">
        <f>Table2[[#This Row],[dem_votes]]/Table2[[#This Row],[dem_gop_total]]</f>
        <v>0.33335290203905915</v>
      </c>
      <c r="K1431" s="24">
        <f>Table2[[#This Row],[gop_votes]]/Table2[[#This Row],[dem_gop_total]]</f>
        <v>0.6666470979609409</v>
      </c>
      <c r="L1431" s="3">
        <v>-88.660684000000003</v>
      </c>
      <c r="M1431" s="3">
        <v>30.444369999999999</v>
      </c>
      <c r="N1431" s="3">
        <v>-89.638844426829479</v>
      </c>
      <c r="O1431" s="3">
        <v>32.798268902438885</v>
      </c>
      <c r="P1431" s="3">
        <f>VLOOKUP(Table2[[#This Row],[State]],State!A:G,7,FALSE)</f>
        <v>6</v>
      </c>
      <c r="Q1431" s="3" t="str">
        <f>VLOOKUP(Table2[[#This Row],[State]],State!A:F,6,FALSE)</f>
        <v>Republican</v>
      </c>
    </row>
    <row r="1432" spans="1:17" ht="17" thickTop="1" thickBot="1" x14ac:dyDescent="0.25">
      <c r="A1432" s="8" t="s">
        <v>341</v>
      </c>
      <c r="B1432" s="19">
        <v>28061</v>
      </c>
      <c r="C1432" s="20" t="s">
        <v>786</v>
      </c>
      <c r="D1432" s="13">
        <v>4141</v>
      </c>
      <c r="E1432" s="13">
        <v>3829</v>
      </c>
      <c r="F1432" s="6">
        <v>2024</v>
      </c>
      <c r="G1432" s="18">
        <f>preds!$D1432+preds!$E1432</f>
        <v>7970</v>
      </c>
      <c r="H1432" s="12">
        <f>ABS(preds!$D1432-preds!$E1432)</f>
        <v>312</v>
      </c>
      <c r="I1432" s="24">
        <f>Table2[[#This Row],[margin]]/Table2[[#This Row],[dem_gop_total]]</f>
        <v>3.9146800501882059E-2</v>
      </c>
      <c r="J1432" s="24">
        <f>Table2[[#This Row],[dem_votes]]/Table2[[#This Row],[dem_gop_total]]</f>
        <v>0.51957340025094101</v>
      </c>
      <c r="K1432" s="24">
        <f>Table2[[#This Row],[gop_votes]]/Table2[[#This Row],[dem_gop_total]]</f>
        <v>0.48042659974905899</v>
      </c>
      <c r="L1432" s="3">
        <v>-89.144535000000005</v>
      </c>
      <c r="M1432" s="3">
        <v>31.966736999999998</v>
      </c>
      <c r="N1432" s="3">
        <v>-89.638844426829479</v>
      </c>
      <c r="O1432" s="3">
        <v>32.798268902438885</v>
      </c>
      <c r="P1432" s="3">
        <f>VLOOKUP(Table2[[#This Row],[State]],State!A:G,7,FALSE)</f>
        <v>6</v>
      </c>
      <c r="Q1432" s="3" t="str">
        <f>VLOOKUP(Table2[[#This Row],[State]],State!A:F,6,FALSE)</f>
        <v>Republican</v>
      </c>
    </row>
    <row r="1433" spans="1:17" ht="17" thickTop="1" thickBot="1" x14ac:dyDescent="0.25">
      <c r="A1433" s="7" t="s">
        <v>341</v>
      </c>
      <c r="B1433" s="21">
        <v>28063</v>
      </c>
      <c r="C1433" s="22" t="s">
        <v>426</v>
      </c>
      <c r="D1433" s="12">
        <v>3228</v>
      </c>
      <c r="E1433" s="12">
        <v>682</v>
      </c>
      <c r="F1433" s="6">
        <v>2024</v>
      </c>
      <c r="G1433" s="18">
        <f>preds!$D1433+preds!$E1433</f>
        <v>3910</v>
      </c>
      <c r="H1433" s="12">
        <f>ABS(preds!$D1433-preds!$E1433)</f>
        <v>2546</v>
      </c>
      <c r="I1433" s="24">
        <f>Table2[[#This Row],[margin]]/Table2[[#This Row],[dem_gop_total]]</f>
        <v>0.65115089514066493</v>
      </c>
      <c r="J1433" s="24">
        <f>Table2[[#This Row],[dem_votes]]/Table2[[#This Row],[dem_gop_total]]</f>
        <v>0.82557544757033252</v>
      </c>
      <c r="K1433" s="24">
        <f>Table2[[#This Row],[gop_votes]]/Table2[[#This Row],[dem_gop_total]]</f>
        <v>0.17442455242966751</v>
      </c>
      <c r="L1433" s="3">
        <v>-91.055531000000002</v>
      </c>
      <c r="M1433" s="3">
        <v>31.714659000000001</v>
      </c>
      <c r="N1433" s="3">
        <v>-89.638844426829479</v>
      </c>
      <c r="O1433" s="3">
        <v>32.798268902438885</v>
      </c>
      <c r="P1433" s="3">
        <f>VLOOKUP(Table2[[#This Row],[State]],State!A:G,7,FALSE)</f>
        <v>6</v>
      </c>
      <c r="Q1433" s="3" t="str">
        <f>VLOOKUP(Table2[[#This Row],[State]],State!A:F,6,FALSE)</f>
        <v>Republican</v>
      </c>
    </row>
    <row r="1434" spans="1:17" ht="17" thickTop="1" thickBot="1" x14ac:dyDescent="0.25">
      <c r="A1434" s="8" t="s">
        <v>341</v>
      </c>
      <c r="B1434" s="19">
        <v>28065</v>
      </c>
      <c r="C1434" s="20" t="s">
        <v>1374</v>
      </c>
      <c r="D1434" s="13">
        <v>3419</v>
      </c>
      <c r="E1434" s="13">
        <v>2166</v>
      </c>
      <c r="F1434" s="6">
        <v>2024</v>
      </c>
      <c r="G1434" s="18">
        <f>preds!$D1434+preds!$E1434</f>
        <v>5585</v>
      </c>
      <c r="H1434" s="12">
        <f>ABS(preds!$D1434-preds!$E1434)</f>
        <v>1253</v>
      </c>
      <c r="I1434" s="24">
        <f>Table2[[#This Row],[margin]]/Table2[[#This Row],[dem_gop_total]]</f>
        <v>0.22435094001790509</v>
      </c>
      <c r="J1434" s="24">
        <f>Table2[[#This Row],[dem_votes]]/Table2[[#This Row],[dem_gop_total]]</f>
        <v>0.61217547000895256</v>
      </c>
      <c r="K1434" s="24">
        <f>Table2[[#This Row],[gop_votes]]/Table2[[#This Row],[dem_gop_total]]</f>
        <v>0.38782452999104744</v>
      </c>
      <c r="L1434" s="3">
        <v>-89.814550999999994</v>
      </c>
      <c r="M1434" s="3">
        <v>31.574916999999999</v>
      </c>
      <c r="N1434" s="3">
        <v>-89.638844426829479</v>
      </c>
      <c r="O1434" s="3">
        <v>32.798268902438885</v>
      </c>
      <c r="P1434" s="3">
        <f>VLOOKUP(Table2[[#This Row],[State]],State!A:G,7,FALSE)</f>
        <v>6</v>
      </c>
      <c r="Q1434" s="3" t="str">
        <f>VLOOKUP(Table2[[#This Row],[State]],State!A:F,6,FALSE)</f>
        <v>Republican</v>
      </c>
    </row>
    <row r="1435" spans="1:17" ht="17" thickTop="1" thickBot="1" x14ac:dyDescent="0.25">
      <c r="A1435" s="7" t="s">
        <v>341</v>
      </c>
      <c r="B1435" s="21">
        <v>28067</v>
      </c>
      <c r="C1435" s="22" t="s">
        <v>789</v>
      </c>
      <c r="D1435" s="12">
        <v>8213</v>
      </c>
      <c r="E1435" s="12">
        <v>19618</v>
      </c>
      <c r="F1435" s="6">
        <v>2024</v>
      </c>
      <c r="G1435" s="18">
        <f>preds!$D1435+preds!$E1435</f>
        <v>27831</v>
      </c>
      <c r="H1435" s="12">
        <f>ABS(preds!$D1435-preds!$E1435)</f>
        <v>11405</v>
      </c>
      <c r="I1435" s="24">
        <f>Table2[[#This Row],[margin]]/Table2[[#This Row],[dem_gop_total]]</f>
        <v>0.40979483309978082</v>
      </c>
      <c r="J1435" s="24">
        <f>Table2[[#This Row],[dem_votes]]/Table2[[#This Row],[dem_gop_total]]</f>
        <v>0.29510258345010959</v>
      </c>
      <c r="K1435" s="24">
        <f>Table2[[#This Row],[gop_votes]]/Table2[[#This Row],[dem_gop_total]]</f>
        <v>0.70489741654989047</v>
      </c>
      <c r="L1435" s="3">
        <v>-89.165120000000002</v>
      </c>
      <c r="M1435" s="3">
        <v>31.668672999999998</v>
      </c>
      <c r="N1435" s="3">
        <v>-89.638844426829479</v>
      </c>
      <c r="O1435" s="3">
        <v>32.798268902438885</v>
      </c>
      <c r="P1435" s="3">
        <f>VLOOKUP(Table2[[#This Row],[State]],State!A:G,7,FALSE)</f>
        <v>6</v>
      </c>
      <c r="Q1435" s="3" t="str">
        <f>VLOOKUP(Table2[[#This Row],[State]],State!A:F,6,FALSE)</f>
        <v>Republican</v>
      </c>
    </row>
    <row r="1436" spans="1:17" ht="17" thickTop="1" thickBot="1" x14ac:dyDescent="0.25">
      <c r="A1436" s="8" t="s">
        <v>341</v>
      </c>
      <c r="B1436" s="19">
        <v>28069</v>
      </c>
      <c r="C1436" s="20" t="s">
        <v>1375</v>
      </c>
      <c r="D1436" s="13">
        <v>2733</v>
      </c>
      <c r="E1436" s="13">
        <v>1768</v>
      </c>
      <c r="F1436" s="6">
        <v>2024</v>
      </c>
      <c r="G1436" s="18">
        <f>preds!$D1436+preds!$E1436</f>
        <v>4501</v>
      </c>
      <c r="H1436" s="12">
        <f>ABS(preds!$D1436-preds!$E1436)</f>
        <v>965</v>
      </c>
      <c r="I1436" s="24">
        <f>Table2[[#This Row],[margin]]/Table2[[#This Row],[dem_gop_total]]</f>
        <v>0.21439680071095313</v>
      </c>
      <c r="J1436" s="24">
        <f>Table2[[#This Row],[dem_votes]]/Table2[[#This Row],[dem_gop_total]]</f>
        <v>0.60719840035547656</v>
      </c>
      <c r="K1436" s="24">
        <f>Table2[[#This Row],[gop_votes]]/Table2[[#This Row],[dem_gop_total]]</f>
        <v>0.39280159964452344</v>
      </c>
      <c r="L1436" s="3">
        <v>-88.677908000000002</v>
      </c>
      <c r="M1436" s="3">
        <v>32.759966999999897</v>
      </c>
      <c r="N1436" s="3">
        <v>-89.638844426829479</v>
      </c>
      <c r="O1436" s="3">
        <v>32.798268902438885</v>
      </c>
      <c r="P1436" s="3">
        <f>VLOOKUP(Table2[[#This Row],[State]],State!A:G,7,FALSE)</f>
        <v>6</v>
      </c>
      <c r="Q1436" s="3" t="str">
        <f>VLOOKUP(Table2[[#This Row],[State]],State!A:F,6,FALSE)</f>
        <v>Republican</v>
      </c>
    </row>
    <row r="1437" spans="1:17" ht="17" thickTop="1" thickBot="1" x14ac:dyDescent="0.25">
      <c r="A1437" s="7" t="s">
        <v>341</v>
      </c>
      <c r="B1437" s="21">
        <v>28071</v>
      </c>
      <c r="C1437" s="22" t="s">
        <v>529</v>
      </c>
      <c r="D1437" s="12">
        <v>9968</v>
      </c>
      <c r="E1437" s="12">
        <v>12169</v>
      </c>
      <c r="F1437" s="6">
        <v>2024</v>
      </c>
      <c r="G1437" s="18">
        <f>preds!$D1437+preds!$E1437</f>
        <v>22137</v>
      </c>
      <c r="H1437" s="12">
        <f>ABS(preds!$D1437-preds!$E1437)</f>
        <v>2201</v>
      </c>
      <c r="I1437" s="24">
        <f>Table2[[#This Row],[margin]]/Table2[[#This Row],[dem_gop_total]]</f>
        <v>9.9426299859962958E-2</v>
      </c>
      <c r="J1437" s="24">
        <f>Table2[[#This Row],[dem_votes]]/Table2[[#This Row],[dem_gop_total]]</f>
        <v>0.45028685007001851</v>
      </c>
      <c r="K1437" s="24">
        <f>Table2[[#This Row],[gop_votes]]/Table2[[#This Row],[dem_gop_total]]</f>
        <v>0.54971314992998144</v>
      </c>
      <c r="L1437" s="3">
        <v>-89.526937000000004</v>
      </c>
      <c r="M1437" s="3">
        <v>34.361505999999999</v>
      </c>
      <c r="N1437" s="3">
        <v>-89.638844426829479</v>
      </c>
      <c r="O1437" s="3">
        <v>32.798268902438885</v>
      </c>
      <c r="P1437" s="3">
        <f>VLOOKUP(Table2[[#This Row],[State]],State!A:G,7,FALSE)</f>
        <v>6</v>
      </c>
      <c r="Q1437" s="3" t="str">
        <f>VLOOKUP(Table2[[#This Row],[State]],State!A:F,6,FALSE)</f>
        <v>Republican</v>
      </c>
    </row>
    <row r="1438" spans="1:17" ht="17" thickTop="1" thickBot="1" x14ac:dyDescent="0.25">
      <c r="A1438" s="8" t="s">
        <v>341</v>
      </c>
      <c r="B1438" s="19">
        <v>28073</v>
      </c>
      <c r="C1438" s="20" t="s">
        <v>427</v>
      </c>
      <c r="D1438" s="13">
        <v>7604</v>
      </c>
      <c r="E1438" s="13">
        <v>20330</v>
      </c>
      <c r="F1438" s="6">
        <v>2024</v>
      </c>
      <c r="G1438" s="18">
        <f>preds!$D1438+preds!$E1438</f>
        <v>27934</v>
      </c>
      <c r="H1438" s="12">
        <f>ABS(preds!$D1438-preds!$E1438)</f>
        <v>12726</v>
      </c>
      <c r="I1438" s="24">
        <f>Table2[[#This Row],[margin]]/Table2[[#This Row],[dem_gop_total]]</f>
        <v>0.4555738526526813</v>
      </c>
      <c r="J1438" s="24">
        <f>Table2[[#This Row],[dem_votes]]/Table2[[#This Row],[dem_gop_total]]</f>
        <v>0.27221307367365932</v>
      </c>
      <c r="K1438" s="24">
        <f>Table2[[#This Row],[gop_votes]]/Table2[[#This Row],[dem_gop_total]]</f>
        <v>0.72778692632634068</v>
      </c>
      <c r="L1438" s="3">
        <v>-89.438738000000001</v>
      </c>
      <c r="M1438" s="3">
        <v>31.264156</v>
      </c>
      <c r="N1438" s="3">
        <v>-89.638844426829479</v>
      </c>
      <c r="O1438" s="3">
        <v>32.798268902438885</v>
      </c>
      <c r="P1438" s="3">
        <f>VLOOKUP(Table2[[#This Row],[State]],State!A:G,7,FALSE)</f>
        <v>6</v>
      </c>
      <c r="Q1438" s="3" t="str">
        <f>VLOOKUP(Table2[[#This Row],[State]],State!A:F,6,FALSE)</f>
        <v>Republican</v>
      </c>
    </row>
    <row r="1439" spans="1:17" ht="17" thickTop="1" thickBot="1" x14ac:dyDescent="0.25">
      <c r="A1439" s="7" t="s">
        <v>341</v>
      </c>
      <c r="B1439" s="21">
        <v>28075</v>
      </c>
      <c r="C1439" s="22" t="s">
        <v>428</v>
      </c>
      <c r="D1439" s="12">
        <v>12341</v>
      </c>
      <c r="E1439" s="12">
        <v>15195</v>
      </c>
      <c r="F1439" s="6">
        <v>2024</v>
      </c>
      <c r="G1439" s="18">
        <f>preds!$D1439+preds!$E1439</f>
        <v>27536</v>
      </c>
      <c r="H1439" s="12">
        <f>ABS(preds!$D1439-preds!$E1439)</f>
        <v>2854</v>
      </c>
      <c r="I1439" s="24">
        <f>Table2[[#This Row],[margin]]/Table2[[#This Row],[dem_gop_total]]</f>
        <v>0.10364613596746078</v>
      </c>
      <c r="J1439" s="24">
        <f>Table2[[#This Row],[dem_votes]]/Table2[[#This Row],[dem_gop_total]]</f>
        <v>0.44817693201626962</v>
      </c>
      <c r="K1439" s="24">
        <f>Table2[[#This Row],[gop_votes]]/Table2[[#This Row],[dem_gop_total]]</f>
        <v>0.55182306798373038</v>
      </c>
      <c r="L1439" s="3">
        <v>-88.691795999999997</v>
      </c>
      <c r="M1439" s="3">
        <v>32.400678999999997</v>
      </c>
      <c r="N1439" s="3">
        <v>-89.638844426829479</v>
      </c>
      <c r="O1439" s="3">
        <v>32.798268902438885</v>
      </c>
      <c r="P1439" s="3">
        <f>VLOOKUP(Table2[[#This Row],[State]],State!A:G,7,FALSE)</f>
        <v>6</v>
      </c>
      <c r="Q1439" s="3" t="str">
        <f>VLOOKUP(Table2[[#This Row],[State]],State!A:F,6,FALSE)</f>
        <v>Republican</v>
      </c>
    </row>
    <row r="1440" spans="1:17" ht="17" thickTop="1" thickBot="1" x14ac:dyDescent="0.25">
      <c r="A1440" s="8" t="s">
        <v>341</v>
      </c>
      <c r="B1440" s="19">
        <v>28077</v>
      </c>
      <c r="C1440" s="20" t="s">
        <v>429</v>
      </c>
      <c r="D1440" s="13">
        <v>2217</v>
      </c>
      <c r="E1440" s="13">
        <v>3935</v>
      </c>
      <c r="F1440" s="6">
        <v>2024</v>
      </c>
      <c r="G1440" s="18">
        <f>preds!$D1440+preds!$E1440</f>
        <v>6152</v>
      </c>
      <c r="H1440" s="12">
        <f>ABS(preds!$D1440-preds!$E1440)</f>
        <v>1718</v>
      </c>
      <c r="I1440" s="24">
        <f>Table2[[#This Row],[margin]]/Table2[[#This Row],[dem_gop_total]]</f>
        <v>0.27925877763328999</v>
      </c>
      <c r="J1440" s="24">
        <f>Table2[[#This Row],[dem_votes]]/Table2[[#This Row],[dem_gop_total]]</f>
        <v>0.36037061118335501</v>
      </c>
      <c r="K1440" s="24">
        <f>Table2[[#This Row],[gop_votes]]/Table2[[#This Row],[dem_gop_total]]</f>
        <v>0.63962938881664499</v>
      </c>
      <c r="L1440" s="3">
        <v>-90.109256000000002</v>
      </c>
      <c r="M1440" s="3">
        <v>31.555382999999999</v>
      </c>
      <c r="N1440" s="3">
        <v>-89.638844426829479</v>
      </c>
      <c r="O1440" s="3">
        <v>32.798268902438885</v>
      </c>
      <c r="P1440" s="3">
        <f>VLOOKUP(Table2[[#This Row],[State]],State!A:G,7,FALSE)</f>
        <v>6</v>
      </c>
      <c r="Q1440" s="3" t="str">
        <f>VLOOKUP(Table2[[#This Row],[State]],State!A:F,6,FALSE)</f>
        <v>Republican</v>
      </c>
    </row>
    <row r="1441" spans="1:17" ht="17" thickTop="1" thickBot="1" x14ac:dyDescent="0.25">
      <c r="A1441" s="7" t="s">
        <v>341</v>
      </c>
      <c r="B1441" s="21">
        <v>28079</v>
      </c>
      <c r="C1441" s="22" t="s">
        <v>1376</v>
      </c>
      <c r="D1441" s="12">
        <v>3595</v>
      </c>
      <c r="E1441" s="12">
        <v>3535</v>
      </c>
      <c r="F1441" s="6">
        <v>2024</v>
      </c>
      <c r="G1441" s="18">
        <f>preds!$D1441+preds!$E1441</f>
        <v>7130</v>
      </c>
      <c r="H1441" s="12">
        <f>ABS(preds!$D1441-preds!$E1441)</f>
        <v>60</v>
      </c>
      <c r="I1441" s="24">
        <f>Table2[[#This Row],[margin]]/Table2[[#This Row],[dem_gop_total]]</f>
        <v>8.4151472650771386E-3</v>
      </c>
      <c r="J1441" s="24">
        <f>Table2[[#This Row],[dem_votes]]/Table2[[#This Row],[dem_gop_total]]</f>
        <v>0.50420757363253854</v>
      </c>
      <c r="K1441" s="24">
        <f>Table2[[#This Row],[gop_votes]]/Table2[[#This Row],[dem_gop_total]]</f>
        <v>0.4957924263674614</v>
      </c>
      <c r="L1441" s="3">
        <v>-89.504735999999994</v>
      </c>
      <c r="M1441" s="3">
        <v>32.725454999999997</v>
      </c>
      <c r="N1441" s="3">
        <v>-89.638844426829479</v>
      </c>
      <c r="O1441" s="3">
        <v>32.798268902438885</v>
      </c>
      <c r="P1441" s="3">
        <f>VLOOKUP(Table2[[#This Row],[State]],State!A:G,7,FALSE)</f>
        <v>6</v>
      </c>
      <c r="Q1441" s="3" t="str">
        <f>VLOOKUP(Table2[[#This Row],[State]],State!A:F,6,FALSE)</f>
        <v>Republican</v>
      </c>
    </row>
    <row r="1442" spans="1:17" ht="17" thickTop="1" thickBot="1" x14ac:dyDescent="0.25">
      <c r="A1442" s="8" t="s">
        <v>341</v>
      </c>
      <c r="B1442" s="19">
        <v>28081</v>
      </c>
      <c r="C1442" s="20" t="s">
        <v>430</v>
      </c>
      <c r="D1442" s="13">
        <v>13466</v>
      </c>
      <c r="E1442" s="13">
        <v>23275</v>
      </c>
      <c r="F1442" s="6">
        <v>2024</v>
      </c>
      <c r="G1442" s="18">
        <f>preds!$D1442+preds!$E1442</f>
        <v>36741</v>
      </c>
      <c r="H1442" s="12">
        <f>ABS(preds!$D1442-preds!$E1442)</f>
        <v>9809</v>
      </c>
      <c r="I1442" s="24">
        <f>Table2[[#This Row],[margin]]/Table2[[#This Row],[dem_gop_total]]</f>
        <v>0.26697694673525491</v>
      </c>
      <c r="J1442" s="24">
        <f>Table2[[#This Row],[dem_votes]]/Table2[[#This Row],[dem_gop_total]]</f>
        <v>0.36651152663237258</v>
      </c>
      <c r="K1442" s="24">
        <f>Table2[[#This Row],[gop_votes]]/Table2[[#This Row],[dem_gop_total]]</f>
        <v>0.63348847336762748</v>
      </c>
      <c r="L1442" s="3">
        <v>-88.702989000000002</v>
      </c>
      <c r="M1442" s="3">
        <v>34.274735</v>
      </c>
      <c r="N1442" s="3">
        <v>-89.638844426829479</v>
      </c>
      <c r="O1442" s="3">
        <v>32.798268902438885</v>
      </c>
      <c r="P1442" s="3">
        <f>VLOOKUP(Table2[[#This Row],[State]],State!A:G,7,FALSE)</f>
        <v>6</v>
      </c>
      <c r="Q1442" s="3" t="str">
        <f>VLOOKUP(Table2[[#This Row],[State]],State!A:F,6,FALSE)</f>
        <v>Republican</v>
      </c>
    </row>
    <row r="1443" spans="1:17" ht="17" thickTop="1" thickBot="1" x14ac:dyDescent="0.25">
      <c r="A1443" s="7" t="s">
        <v>341</v>
      </c>
      <c r="B1443" s="21">
        <v>28083</v>
      </c>
      <c r="C1443" s="22" t="s">
        <v>1377</v>
      </c>
      <c r="D1443" s="12">
        <v>7222</v>
      </c>
      <c r="E1443" s="12">
        <v>4714</v>
      </c>
      <c r="F1443" s="6">
        <v>2024</v>
      </c>
      <c r="G1443" s="18">
        <f>preds!$D1443+preds!$E1443</f>
        <v>11936</v>
      </c>
      <c r="H1443" s="12">
        <f>ABS(preds!$D1443-preds!$E1443)</f>
        <v>2508</v>
      </c>
      <c r="I1443" s="24">
        <f>Table2[[#This Row],[margin]]/Table2[[#This Row],[dem_gop_total]]</f>
        <v>0.21012064343163539</v>
      </c>
      <c r="J1443" s="24">
        <f>Table2[[#This Row],[dem_votes]]/Table2[[#This Row],[dem_gop_total]]</f>
        <v>0.60506032171581769</v>
      </c>
      <c r="K1443" s="24">
        <f>Table2[[#This Row],[gop_votes]]/Table2[[#This Row],[dem_gop_total]]</f>
        <v>0.39493967828418231</v>
      </c>
      <c r="L1443" s="3">
        <v>-90.209073000000004</v>
      </c>
      <c r="M1443" s="3">
        <v>33.513075999999998</v>
      </c>
      <c r="N1443" s="3">
        <v>-89.638844426829479</v>
      </c>
      <c r="O1443" s="3">
        <v>32.798268902438885</v>
      </c>
      <c r="P1443" s="3">
        <f>VLOOKUP(Table2[[#This Row],[State]],State!A:G,7,FALSE)</f>
        <v>6</v>
      </c>
      <c r="Q1443" s="3" t="str">
        <f>VLOOKUP(Table2[[#This Row],[State]],State!A:F,6,FALSE)</f>
        <v>Republican</v>
      </c>
    </row>
    <row r="1444" spans="1:17" ht="17" thickTop="1" thickBot="1" x14ac:dyDescent="0.25">
      <c r="A1444" s="8" t="s">
        <v>341</v>
      </c>
      <c r="B1444" s="19">
        <v>28085</v>
      </c>
      <c r="C1444" s="20" t="s">
        <v>530</v>
      </c>
      <c r="D1444" s="13">
        <v>4801</v>
      </c>
      <c r="E1444" s="13">
        <v>10232</v>
      </c>
      <c r="F1444" s="6">
        <v>2024</v>
      </c>
      <c r="G1444" s="18">
        <f>preds!$D1444+preds!$E1444</f>
        <v>15033</v>
      </c>
      <c r="H1444" s="12">
        <f>ABS(preds!$D1444-preds!$E1444)</f>
        <v>5431</v>
      </c>
      <c r="I1444" s="24">
        <f>Table2[[#This Row],[margin]]/Table2[[#This Row],[dem_gop_total]]</f>
        <v>0.36127186855584381</v>
      </c>
      <c r="J1444" s="24">
        <f>Table2[[#This Row],[dem_votes]]/Table2[[#This Row],[dem_gop_total]]</f>
        <v>0.31936406572207809</v>
      </c>
      <c r="K1444" s="24">
        <f>Table2[[#This Row],[gop_votes]]/Table2[[#This Row],[dem_gop_total]]</f>
        <v>0.68063593427792191</v>
      </c>
      <c r="L1444" s="3">
        <v>-90.456276000000003</v>
      </c>
      <c r="M1444" s="3">
        <v>31.550890999999901</v>
      </c>
      <c r="N1444" s="3">
        <v>-89.638844426829479</v>
      </c>
      <c r="O1444" s="3">
        <v>32.798268902438885</v>
      </c>
      <c r="P1444" s="3">
        <f>VLOOKUP(Table2[[#This Row],[State]],State!A:G,7,FALSE)</f>
        <v>6</v>
      </c>
      <c r="Q1444" s="3" t="str">
        <f>VLOOKUP(Table2[[#This Row],[State]],State!A:F,6,FALSE)</f>
        <v>Republican</v>
      </c>
    </row>
    <row r="1445" spans="1:17" ht="17" thickTop="1" thickBot="1" x14ac:dyDescent="0.25">
      <c r="A1445" s="7" t="s">
        <v>341</v>
      </c>
      <c r="B1445" s="21">
        <v>28087</v>
      </c>
      <c r="C1445" s="22" t="s">
        <v>432</v>
      </c>
      <c r="D1445" s="12">
        <v>12998</v>
      </c>
      <c r="E1445" s="12">
        <v>13051</v>
      </c>
      <c r="F1445" s="6">
        <v>2024</v>
      </c>
      <c r="G1445" s="18">
        <f>preds!$D1445+preds!$E1445</f>
        <v>26049</v>
      </c>
      <c r="H1445" s="12">
        <f>ABS(preds!$D1445-preds!$E1445)</f>
        <v>53</v>
      </c>
      <c r="I1445" s="24">
        <f>Table2[[#This Row],[margin]]/Table2[[#This Row],[dem_gop_total]]</f>
        <v>2.0346270490229951E-3</v>
      </c>
      <c r="J1445" s="24">
        <f>Table2[[#This Row],[dem_votes]]/Table2[[#This Row],[dem_gop_total]]</f>
        <v>0.49898268647548849</v>
      </c>
      <c r="K1445" s="24">
        <f>Table2[[#This Row],[gop_votes]]/Table2[[#This Row],[dem_gop_total]]</f>
        <v>0.50101731352451151</v>
      </c>
      <c r="L1445" s="3">
        <v>-88.392696999999998</v>
      </c>
      <c r="M1445" s="3">
        <v>33.515351000000003</v>
      </c>
      <c r="N1445" s="3">
        <v>-89.638844426829479</v>
      </c>
      <c r="O1445" s="3">
        <v>32.798268902438885</v>
      </c>
      <c r="P1445" s="3">
        <f>VLOOKUP(Table2[[#This Row],[State]],State!A:G,7,FALSE)</f>
        <v>6</v>
      </c>
      <c r="Q1445" s="3" t="str">
        <f>VLOOKUP(Table2[[#This Row],[State]],State!A:F,6,FALSE)</f>
        <v>Republican</v>
      </c>
    </row>
    <row r="1446" spans="1:17" ht="17" thickTop="1" thickBot="1" x14ac:dyDescent="0.25">
      <c r="A1446" s="8" t="s">
        <v>341</v>
      </c>
      <c r="B1446" s="19">
        <v>28089</v>
      </c>
      <c r="C1446" s="20" t="s">
        <v>434</v>
      </c>
      <c r="D1446" s="13">
        <v>24211</v>
      </c>
      <c r="E1446" s="13">
        <v>31425</v>
      </c>
      <c r="F1446" s="6">
        <v>2024</v>
      </c>
      <c r="G1446" s="18">
        <f>preds!$D1446+preds!$E1446</f>
        <v>55636</v>
      </c>
      <c r="H1446" s="12">
        <f>ABS(preds!$D1446-preds!$E1446)</f>
        <v>7214</v>
      </c>
      <c r="I1446" s="24">
        <f>Table2[[#This Row],[margin]]/Table2[[#This Row],[dem_gop_total]]</f>
        <v>0.1296642461715436</v>
      </c>
      <c r="J1446" s="24">
        <f>Table2[[#This Row],[dem_votes]]/Table2[[#This Row],[dem_gop_total]]</f>
        <v>0.4351678769142282</v>
      </c>
      <c r="K1446" s="24">
        <f>Table2[[#This Row],[gop_votes]]/Table2[[#This Row],[dem_gop_total]]</f>
        <v>0.5648321230857718</v>
      </c>
      <c r="L1446" s="3">
        <v>-90.098347000000004</v>
      </c>
      <c r="M1446" s="3">
        <v>32.510711000000001</v>
      </c>
      <c r="N1446" s="3">
        <v>-89.638844426829479</v>
      </c>
      <c r="O1446" s="3">
        <v>32.798268902438885</v>
      </c>
      <c r="P1446" s="3">
        <f>VLOOKUP(Table2[[#This Row],[State]],State!A:G,7,FALSE)</f>
        <v>6</v>
      </c>
      <c r="Q1446" s="3" t="str">
        <f>VLOOKUP(Table2[[#This Row],[State]],State!A:F,6,FALSE)</f>
        <v>Republican</v>
      </c>
    </row>
    <row r="1447" spans="1:17" ht="17" thickTop="1" thickBot="1" x14ac:dyDescent="0.25">
      <c r="A1447" s="7" t="s">
        <v>341</v>
      </c>
      <c r="B1447" s="21">
        <v>28091</v>
      </c>
      <c r="C1447" s="22" t="s">
        <v>436</v>
      </c>
      <c r="D1447" s="12">
        <v>3720</v>
      </c>
      <c r="E1447" s="12">
        <v>7378</v>
      </c>
      <c r="F1447" s="6">
        <v>2024</v>
      </c>
      <c r="G1447" s="18">
        <f>preds!$D1447+preds!$E1447</f>
        <v>11098</v>
      </c>
      <c r="H1447" s="12">
        <f>ABS(preds!$D1447-preds!$E1447)</f>
        <v>3658</v>
      </c>
      <c r="I1447" s="24">
        <f>Table2[[#This Row],[margin]]/Table2[[#This Row],[dem_gop_total]]</f>
        <v>0.32960893854748602</v>
      </c>
      <c r="J1447" s="24">
        <f>Table2[[#This Row],[dem_votes]]/Table2[[#This Row],[dem_gop_total]]</f>
        <v>0.33519553072625696</v>
      </c>
      <c r="K1447" s="24">
        <f>Table2[[#This Row],[gop_votes]]/Table2[[#This Row],[dem_gop_total]]</f>
        <v>0.66480446927374304</v>
      </c>
      <c r="L1447" s="3">
        <v>-89.829693999999904</v>
      </c>
      <c r="M1447" s="3">
        <v>31.244446999999901</v>
      </c>
      <c r="N1447" s="3">
        <v>-89.638844426829479</v>
      </c>
      <c r="O1447" s="3">
        <v>32.798268902438885</v>
      </c>
      <c r="P1447" s="3">
        <f>VLOOKUP(Table2[[#This Row],[State]],State!A:G,7,FALSE)</f>
        <v>6</v>
      </c>
      <c r="Q1447" s="3" t="str">
        <f>VLOOKUP(Table2[[#This Row],[State]],State!A:F,6,FALSE)</f>
        <v>Republican</v>
      </c>
    </row>
    <row r="1448" spans="1:17" ht="17" thickTop="1" thickBot="1" x14ac:dyDescent="0.25">
      <c r="A1448" s="8" t="s">
        <v>341</v>
      </c>
      <c r="B1448" s="19">
        <v>28093</v>
      </c>
      <c r="C1448" s="20" t="s">
        <v>437</v>
      </c>
      <c r="D1448" s="13">
        <v>7859</v>
      </c>
      <c r="E1448" s="13">
        <v>7061</v>
      </c>
      <c r="F1448" s="6">
        <v>2024</v>
      </c>
      <c r="G1448" s="18">
        <f>preds!$D1448+preds!$E1448</f>
        <v>14920</v>
      </c>
      <c r="H1448" s="12">
        <f>ABS(preds!$D1448-preds!$E1448)</f>
        <v>798</v>
      </c>
      <c r="I1448" s="24">
        <f>Table2[[#This Row],[margin]]/Table2[[#This Row],[dem_gop_total]]</f>
        <v>5.3485254691689008E-2</v>
      </c>
      <c r="J1448" s="24">
        <f>Table2[[#This Row],[dem_votes]]/Table2[[#This Row],[dem_gop_total]]</f>
        <v>0.52674262734584454</v>
      </c>
      <c r="K1448" s="24">
        <f>Table2[[#This Row],[gop_votes]]/Table2[[#This Row],[dem_gop_total]]</f>
        <v>0.47325737265415552</v>
      </c>
      <c r="L1448" s="3">
        <v>-89.542843000000005</v>
      </c>
      <c r="M1448" s="3">
        <v>34.815764000000001</v>
      </c>
      <c r="N1448" s="3">
        <v>-89.638844426829479</v>
      </c>
      <c r="O1448" s="3">
        <v>32.798268902438885</v>
      </c>
      <c r="P1448" s="3">
        <f>VLOOKUP(Table2[[#This Row],[State]],State!A:G,7,FALSE)</f>
        <v>6</v>
      </c>
      <c r="Q1448" s="3" t="str">
        <f>VLOOKUP(Table2[[#This Row],[State]],State!A:F,6,FALSE)</f>
        <v>Republican</v>
      </c>
    </row>
    <row r="1449" spans="1:17" ht="17" thickTop="1" thickBot="1" x14ac:dyDescent="0.25">
      <c r="A1449" s="7" t="s">
        <v>341</v>
      </c>
      <c r="B1449" s="21">
        <v>28095</v>
      </c>
      <c r="C1449" s="22" t="s">
        <v>439</v>
      </c>
      <c r="D1449" s="12">
        <v>5858</v>
      </c>
      <c r="E1449" s="12">
        <v>10010</v>
      </c>
      <c r="F1449" s="6">
        <v>2024</v>
      </c>
      <c r="G1449" s="18">
        <f>preds!$D1449+preds!$E1449</f>
        <v>15868</v>
      </c>
      <c r="H1449" s="12">
        <f>ABS(preds!$D1449-preds!$E1449)</f>
        <v>4152</v>
      </c>
      <c r="I1449" s="24">
        <f>Table2[[#This Row],[margin]]/Table2[[#This Row],[dem_gop_total]]</f>
        <v>0.26165868414418958</v>
      </c>
      <c r="J1449" s="24">
        <f>Table2[[#This Row],[dem_votes]]/Table2[[#This Row],[dem_gop_total]]</f>
        <v>0.36917065792790521</v>
      </c>
      <c r="K1449" s="24">
        <f>Table2[[#This Row],[gop_votes]]/Table2[[#This Row],[dem_gop_total]]</f>
        <v>0.63082934207209473</v>
      </c>
      <c r="L1449" s="3">
        <v>-88.498114000000001</v>
      </c>
      <c r="M1449" s="3">
        <v>33.925911999999997</v>
      </c>
      <c r="N1449" s="3">
        <v>-89.638844426829479</v>
      </c>
      <c r="O1449" s="3">
        <v>32.798268902438885</v>
      </c>
      <c r="P1449" s="3">
        <f>VLOOKUP(Table2[[#This Row],[State]],State!A:G,7,FALSE)</f>
        <v>6</v>
      </c>
      <c r="Q1449" s="3" t="str">
        <f>VLOOKUP(Table2[[#This Row],[State]],State!A:F,6,FALSE)</f>
        <v>Republican</v>
      </c>
    </row>
    <row r="1450" spans="1:17" ht="17" thickTop="1" thickBot="1" x14ac:dyDescent="0.25">
      <c r="A1450" s="8" t="s">
        <v>341</v>
      </c>
      <c r="B1450" s="19">
        <v>28097</v>
      </c>
      <c r="C1450" s="20" t="s">
        <v>440</v>
      </c>
      <c r="D1450" s="13">
        <v>2111</v>
      </c>
      <c r="E1450" s="13">
        <v>2198</v>
      </c>
      <c r="F1450" s="6">
        <v>2024</v>
      </c>
      <c r="G1450" s="18">
        <f>preds!$D1450+preds!$E1450</f>
        <v>4309</v>
      </c>
      <c r="H1450" s="12">
        <f>ABS(preds!$D1450-preds!$E1450)</f>
        <v>87</v>
      </c>
      <c r="I1450" s="24">
        <f>Table2[[#This Row],[margin]]/Table2[[#This Row],[dem_gop_total]]</f>
        <v>2.0190299373404504E-2</v>
      </c>
      <c r="J1450" s="24">
        <f>Table2[[#This Row],[dem_votes]]/Table2[[#This Row],[dem_gop_total]]</f>
        <v>0.48990485031329772</v>
      </c>
      <c r="K1450" s="24">
        <f>Table2[[#This Row],[gop_votes]]/Table2[[#This Row],[dem_gop_total]]</f>
        <v>0.51009514968670222</v>
      </c>
      <c r="L1450" s="3">
        <v>-89.682987999999995</v>
      </c>
      <c r="M1450" s="3">
        <v>33.496574000000003</v>
      </c>
      <c r="N1450" s="3">
        <v>-89.638844426829479</v>
      </c>
      <c r="O1450" s="3">
        <v>32.798268902438885</v>
      </c>
      <c r="P1450" s="3">
        <f>VLOOKUP(Table2[[#This Row],[State]],State!A:G,7,FALSE)</f>
        <v>6</v>
      </c>
      <c r="Q1450" s="3" t="str">
        <f>VLOOKUP(Table2[[#This Row],[State]],State!A:F,6,FALSE)</f>
        <v>Republican</v>
      </c>
    </row>
    <row r="1451" spans="1:17" ht="17" thickTop="1" thickBot="1" x14ac:dyDescent="0.25">
      <c r="A1451" s="7" t="s">
        <v>341</v>
      </c>
      <c r="B1451" s="21">
        <v>28099</v>
      </c>
      <c r="C1451" s="22" t="s">
        <v>1378</v>
      </c>
      <c r="D1451" s="12">
        <v>2953</v>
      </c>
      <c r="E1451" s="12">
        <v>7379</v>
      </c>
      <c r="F1451" s="6">
        <v>2024</v>
      </c>
      <c r="G1451" s="18">
        <f>preds!$D1451+preds!$E1451</f>
        <v>10332</v>
      </c>
      <c r="H1451" s="12">
        <f>ABS(preds!$D1451-preds!$E1451)</f>
        <v>4426</v>
      </c>
      <c r="I1451" s="24">
        <f>Table2[[#This Row],[margin]]/Table2[[#This Row],[dem_gop_total]]</f>
        <v>0.42837785520712351</v>
      </c>
      <c r="J1451" s="24">
        <f>Table2[[#This Row],[dem_votes]]/Table2[[#This Row],[dem_gop_total]]</f>
        <v>0.28581107239643827</v>
      </c>
      <c r="K1451" s="24">
        <f>Table2[[#This Row],[gop_votes]]/Table2[[#This Row],[dem_gop_total]]</f>
        <v>0.71418892760356179</v>
      </c>
      <c r="L1451" s="3">
        <v>-89.117671000000001</v>
      </c>
      <c r="M1451" s="3">
        <v>32.754204000000001</v>
      </c>
      <c r="N1451" s="3">
        <v>-89.638844426829479</v>
      </c>
      <c r="O1451" s="3">
        <v>32.798268902438885</v>
      </c>
      <c r="P1451" s="3">
        <f>VLOOKUP(Table2[[#This Row],[State]],State!A:G,7,FALSE)</f>
        <v>6</v>
      </c>
      <c r="Q1451" s="3" t="str">
        <f>VLOOKUP(Table2[[#This Row],[State]],State!A:F,6,FALSE)</f>
        <v>Republican</v>
      </c>
    </row>
    <row r="1452" spans="1:17" ht="17" thickTop="1" thickBot="1" x14ac:dyDescent="0.25">
      <c r="A1452" s="8" t="s">
        <v>341</v>
      </c>
      <c r="B1452" s="19">
        <v>28101</v>
      </c>
      <c r="C1452" s="20" t="s">
        <v>537</v>
      </c>
      <c r="D1452" s="13">
        <v>2895</v>
      </c>
      <c r="E1452" s="13">
        <v>5959</v>
      </c>
      <c r="F1452" s="6">
        <v>2024</v>
      </c>
      <c r="G1452" s="18">
        <f>preds!$D1452+preds!$E1452</f>
        <v>8854</v>
      </c>
      <c r="H1452" s="12">
        <f>ABS(preds!$D1452-preds!$E1452)</f>
        <v>3064</v>
      </c>
      <c r="I1452" s="24">
        <f>Table2[[#This Row],[margin]]/Table2[[#This Row],[dem_gop_total]]</f>
        <v>0.34605827874407047</v>
      </c>
      <c r="J1452" s="24">
        <f>Table2[[#This Row],[dem_votes]]/Table2[[#This Row],[dem_gop_total]]</f>
        <v>0.32697086062796477</v>
      </c>
      <c r="K1452" s="24">
        <f>Table2[[#This Row],[gop_votes]]/Table2[[#This Row],[dem_gop_total]]</f>
        <v>0.67302913937203523</v>
      </c>
      <c r="L1452" s="3">
        <v>-89.128073000000001</v>
      </c>
      <c r="M1452" s="3">
        <v>32.412039999999998</v>
      </c>
      <c r="N1452" s="3">
        <v>-89.638844426829479</v>
      </c>
      <c r="O1452" s="3">
        <v>32.798268902438885</v>
      </c>
      <c r="P1452" s="3">
        <f>VLOOKUP(Table2[[#This Row],[State]],State!A:G,7,FALSE)</f>
        <v>6</v>
      </c>
      <c r="Q1452" s="3" t="str">
        <f>VLOOKUP(Table2[[#This Row],[State]],State!A:F,6,FALSE)</f>
        <v>Republican</v>
      </c>
    </row>
    <row r="1453" spans="1:17" ht="17" thickTop="1" thickBot="1" x14ac:dyDescent="0.25">
      <c r="A1453" s="7" t="s">
        <v>341</v>
      </c>
      <c r="B1453" s="21">
        <v>28103</v>
      </c>
      <c r="C1453" s="22" t="s">
        <v>1379</v>
      </c>
      <c r="D1453" s="12">
        <v>3871</v>
      </c>
      <c r="E1453" s="12">
        <v>1574</v>
      </c>
      <c r="F1453" s="6">
        <v>2024</v>
      </c>
      <c r="G1453" s="18">
        <f>preds!$D1453+preds!$E1453</f>
        <v>5445</v>
      </c>
      <c r="H1453" s="12">
        <f>ABS(preds!$D1453-preds!$E1453)</f>
        <v>2297</v>
      </c>
      <c r="I1453" s="24">
        <f>Table2[[#This Row],[margin]]/Table2[[#This Row],[dem_gop_total]]</f>
        <v>0.42185491276400366</v>
      </c>
      <c r="J1453" s="24">
        <f>Table2[[#This Row],[dem_votes]]/Table2[[#This Row],[dem_gop_total]]</f>
        <v>0.71092745638200183</v>
      </c>
      <c r="K1453" s="24">
        <f>Table2[[#This Row],[gop_votes]]/Table2[[#This Row],[dem_gop_total]]</f>
        <v>0.28907254361799817</v>
      </c>
      <c r="L1453" s="3">
        <v>-88.54983</v>
      </c>
      <c r="M1453" s="3">
        <v>33.131120000000003</v>
      </c>
      <c r="N1453" s="3">
        <v>-89.638844426829479</v>
      </c>
      <c r="O1453" s="3">
        <v>32.798268902438885</v>
      </c>
      <c r="P1453" s="3">
        <f>VLOOKUP(Table2[[#This Row],[State]],State!A:G,7,FALSE)</f>
        <v>6</v>
      </c>
      <c r="Q1453" s="3" t="str">
        <f>VLOOKUP(Table2[[#This Row],[State]],State!A:F,6,FALSE)</f>
        <v>Republican</v>
      </c>
    </row>
    <row r="1454" spans="1:17" ht="17" thickTop="1" thickBot="1" x14ac:dyDescent="0.25">
      <c r="A1454" s="8" t="s">
        <v>341</v>
      </c>
      <c r="B1454" s="19">
        <v>28105</v>
      </c>
      <c r="C1454" s="20" t="s">
        <v>1380</v>
      </c>
      <c r="D1454" s="13">
        <v>10199</v>
      </c>
      <c r="E1454" s="13">
        <v>8336</v>
      </c>
      <c r="F1454" s="6">
        <v>2024</v>
      </c>
      <c r="G1454" s="18">
        <f>preds!$D1454+preds!$E1454</f>
        <v>18535</v>
      </c>
      <c r="H1454" s="12">
        <f>ABS(preds!$D1454-preds!$E1454)</f>
        <v>1863</v>
      </c>
      <c r="I1454" s="24">
        <f>Table2[[#This Row],[margin]]/Table2[[#This Row],[dem_gop_total]]</f>
        <v>0.10051254383598597</v>
      </c>
      <c r="J1454" s="24">
        <f>Table2[[#This Row],[dem_votes]]/Table2[[#This Row],[dem_gop_total]]</f>
        <v>0.55025627191799298</v>
      </c>
      <c r="K1454" s="24">
        <f>Table2[[#This Row],[gop_votes]]/Table2[[#This Row],[dem_gop_total]]</f>
        <v>0.44974372808200702</v>
      </c>
      <c r="L1454" s="3">
        <v>-88.828709000000003</v>
      </c>
      <c r="M1454" s="3">
        <v>33.449230999999997</v>
      </c>
      <c r="N1454" s="3">
        <v>-89.638844426829479</v>
      </c>
      <c r="O1454" s="3">
        <v>32.798268902438885</v>
      </c>
      <c r="P1454" s="3">
        <f>VLOOKUP(Table2[[#This Row],[State]],State!A:G,7,FALSE)</f>
        <v>6</v>
      </c>
      <c r="Q1454" s="3" t="str">
        <f>VLOOKUP(Table2[[#This Row],[State]],State!A:F,6,FALSE)</f>
        <v>Republican</v>
      </c>
    </row>
    <row r="1455" spans="1:17" ht="17" thickTop="1" thickBot="1" x14ac:dyDescent="0.25">
      <c r="A1455" s="7" t="s">
        <v>341</v>
      </c>
      <c r="B1455" s="21">
        <v>28107</v>
      </c>
      <c r="C1455" s="22" t="s">
        <v>1381</v>
      </c>
      <c r="D1455" s="12">
        <v>7143</v>
      </c>
      <c r="E1455" s="12">
        <v>7382</v>
      </c>
      <c r="F1455" s="6">
        <v>2024</v>
      </c>
      <c r="G1455" s="18">
        <f>preds!$D1455+preds!$E1455</f>
        <v>14525</v>
      </c>
      <c r="H1455" s="12">
        <f>ABS(preds!$D1455-preds!$E1455)</f>
        <v>239</v>
      </c>
      <c r="I1455" s="24">
        <f>Table2[[#This Row],[margin]]/Table2[[#This Row],[dem_gop_total]]</f>
        <v>1.6454388984509467E-2</v>
      </c>
      <c r="J1455" s="24">
        <f>Table2[[#This Row],[dem_votes]]/Table2[[#This Row],[dem_gop_total]]</f>
        <v>0.49177280550774527</v>
      </c>
      <c r="K1455" s="24">
        <f>Table2[[#This Row],[gop_votes]]/Table2[[#This Row],[dem_gop_total]]</f>
        <v>0.50822719449225473</v>
      </c>
      <c r="L1455" s="3">
        <v>-89.938355000000001</v>
      </c>
      <c r="M1455" s="3">
        <v>34.350009</v>
      </c>
      <c r="N1455" s="3">
        <v>-89.638844426829479</v>
      </c>
      <c r="O1455" s="3">
        <v>32.798268902438885</v>
      </c>
      <c r="P1455" s="3">
        <f>VLOOKUP(Table2[[#This Row],[State]],State!A:G,7,FALSE)</f>
        <v>6</v>
      </c>
      <c r="Q1455" s="3" t="str">
        <f>VLOOKUP(Table2[[#This Row],[State]],State!A:F,6,FALSE)</f>
        <v>Republican</v>
      </c>
    </row>
    <row r="1456" spans="1:17" ht="17" thickTop="1" thickBot="1" x14ac:dyDescent="0.25">
      <c r="A1456" s="8" t="s">
        <v>341</v>
      </c>
      <c r="B1456" s="19">
        <v>28109</v>
      </c>
      <c r="C1456" s="20" t="s">
        <v>1382</v>
      </c>
      <c r="D1456" s="13">
        <v>4582</v>
      </c>
      <c r="E1456" s="13">
        <v>18227</v>
      </c>
      <c r="F1456" s="6">
        <v>2024</v>
      </c>
      <c r="G1456" s="18">
        <f>preds!$D1456+preds!$E1456</f>
        <v>22809</v>
      </c>
      <c r="H1456" s="12">
        <f>ABS(preds!$D1456-preds!$E1456)</f>
        <v>13645</v>
      </c>
      <c r="I1456" s="24">
        <f>Table2[[#This Row],[margin]]/Table2[[#This Row],[dem_gop_total]]</f>
        <v>0.59822876934543379</v>
      </c>
      <c r="J1456" s="24">
        <f>Table2[[#This Row],[dem_votes]]/Table2[[#This Row],[dem_gop_total]]</f>
        <v>0.20088561532728308</v>
      </c>
      <c r="K1456" s="24">
        <f>Table2[[#This Row],[gop_votes]]/Table2[[#This Row],[dem_gop_total]]</f>
        <v>0.79911438467271689</v>
      </c>
      <c r="L1456" s="3">
        <v>-89.631730000000005</v>
      </c>
      <c r="M1456" s="3">
        <v>30.641967999999999</v>
      </c>
      <c r="N1456" s="3">
        <v>-89.638844426829479</v>
      </c>
      <c r="O1456" s="3">
        <v>32.798268902438885</v>
      </c>
      <c r="P1456" s="3">
        <f>VLOOKUP(Table2[[#This Row],[State]],State!A:G,7,FALSE)</f>
        <v>6</v>
      </c>
      <c r="Q1456" s="3" t="str">
        <f>VLOOKUP(Table2[[#This Row],[State]],State!A:F,6,FALSE)</f>
        <v>Republican</v>
      </c>
    </row>
    <row r="1457" spans="1:17" ht="17" thickTop="1" thickBot="1" x14ac:dyDescent="0.25">
      <c r="A1457" s="7" t="s">
        <v>341</v>
      </c>
      <c r="B1457" s="21">
        <v>28111</v>
      </c>
      <c r="C1457" s="22" t="s">
        <v>442</v>
      </c>
      <c r="D1457" s="12">
        <v>1344</v>
      </c>
      <c r="E1457" s="12">
        <v>4148</v>
      </c>
      <c r="F1457" s="6">
        <v>2024</v>
      </c>
      <c r="G1457" s="18">
        <f>preds!$D1457+preds!$E1457</f>
        <v>5492</v>
      </c>
      <c r="H1457" s="12">
        <f>ABS(preds!$D1457-preds!$E1457)</f>
        <v>2804</v>
      </c>
      <c r="I1457" s="24">
        <f>Table2[[#This Row],[margin]]/Table2[[#This Row],[dem_gop_total]]</f>
        <v>0.51056081573197376</v>
      </c>
      <c r="J1457" s="24">
        <f>Table2[[#This Row],[dem_votes]]/Table2[[#This Row],[dem_gop_total]]</f>
        <v>0.24471959213401312</v>
      </c>
      <c r="K1457" s="24">
        <f>Table2[[#This Row],[gop_votes]]/Table2[[#This Row],[dem_gop_total]]</f>
        <v>0.75528040786598694</v>
      </c>
      <c r="L1457" s="3">
        <v>-88.991988000000006</v>
      </c>
      <c r="M1457" s="3">
        <v>31.262820999999999</v>
      </c>
      <c r="N1457" s="3">
        <v>-89.638844426829479</v>
      </c>
      <c r="O1457" s="3">
        <v>32.798268902438885</v>
      </c>
      <c r="P1457" s="3">
        <f>VLOOKUP(Table2[[#This Row],[State]],State!A:G,7,FALSE)</f>
        <v>6</v>
      </c>
      <c r="Q1457" s="3" t="str">
        <f>VLOOKUP(Table2[[#This Row],[State]],State!A:F,6,FALSE)</f>
        <v>Republican</v>
      </c>
    </row>
    <row r="1458" spans="1:17" ht="17" thickTop="1" thickBot="1" x14ac:dyDescent="0.25">
      <c r="A1458" s="8" t="s">
        <v>341</v>
      </c>
      <c r="B1458" s="19">
        <v>28113</v>
      </c>
      <c r="C1458" s="20" t="s">
        <v>444</v>
      </c>
      <c r="D1458" s="13">
        <v>8388</v>
      </c>
      <c r="E1458" s="13">
        <v>7679</v>
      </c>
      <c r="F1458" s="6">
        <v>2024</v>
      </c>
      <c r="G1458" s="18">
        <f>preds!$D1458+preds!$E1458</f>
        <v>16067</v>
      </c>
      <c r="H1458" s="12">
        <f>ABS(preds!$D1458-preds!$E1458)</f>
        <v>709</v>
      </c>
      <c r="I1458" s="24">
        <f>Table2[[#This Row],[margin]]/Table2[[#This Row],[dem_gop_total]]</f>
        <v>4.4127715192630861E-2</v>
      </c>
      <c r="J1458" s="24">
        <f>Table2[[#This Row],[dem_votes]]/Table2[[#This Row],[dem_gop_total]]</f>
        <v>0.52206385759631546</v>
      </c>
      <c r="K1458" s="24">
        <f>Table2[[#This Row],[gop_votes]]/Table2[[#This Row],[dem_gop_total]]</f>
        <v>0.47793614240368459</v>
      </c>
      <c r="L1458" s="3">
        <v>-90.436396000000002</v>
      </c>
      <c r="M1458" s="3">
        <v>31.216056999999999</v>
      </c>
      <c r="N1458" s="3">
        <v>-89.638844426829479</v>
      </c>
      <c r="O1458" s="3">
        <v>32.798268902438885</v>
      </c>
      <c r="P1458" s="3">
        <f>VLOOKUP(Table2[[#This Row],[State]],State!A:G,7,FALSE)</f>
        <v>6</v>
      </c>
      <c r="Q1458" s="3" t="str">
        <f>VLOOKUP(Table2[[#This Row],[State]],State!A:F,6,FALSE)</f>
        <v>Republican</v>
      </c>
    </row>
    <row r="1459" spans="1:17" ht="17" thickTop="1" thickBot="1" x14ac:dyDescent="0.25">
      <c r="A1459" s="7" t="s">
        <v>341</v>
      </c>
      <c r="B1459" s="21">
        <v>28115</v>
      </c>
      <c r="C1459" s="22" t="s">
        <v>1383</v>
      </c>
      <c r="D1459" s="12">
        <v>2612</v>
      </c>
      <c r="E1459" s="12">
        <v>10726</v>
      </c>
      <c r="F1459" s="6">
        <v>2024</v>
      </c>
      <c r="G1459" s="18">
        <f>preds!$D1459+preds!$E1459</f>
        <v>13338</v>
      </c>
      <c r="H1459" s="12">
        <f>ABS(preds!$D1459-preds!$E1459)</f>
        <v>8114</v>
      </c>
      <c r="I1459" s="24">
        <f>Table2[[#This Row],[margin]]/Table2[[#This Row],[dem_gop_total]]</f>
        <v>0.60833708202129255</v>
      </c>
      <c r="J1459" s="24">
        <f>Table2[[#This Row],[dem_votes]]/Table2[[#This Row],[dem_gop_total]]</f>
        <v>0.19583145898935372</v>
      </c>
      <c r="K1459" s="24">
        <f>Table2[[#This Row],[gop_votes]]/Table2[[#This Row],[dem_gop_total]]</f>
        <v>0.80416854101064628</v>
      </c>
      <c r="L1459" s="3">
        <v>-89.011424000000005</v>
      </c>
      <c r="M1459" s="3">
        <v>34.252502</v>
      </c>
      <c r="N1459" s="3">
        <v>-89.638844426829479</v>
      </c>
      <c r="O1459" s="3">
        <v>32.798268902438885</v>
      </c>
      <c r="P1459" s="3">
        <f>VLOOKUP(Table2[[#This Row],[State]],State!A:G,7,FALSE)</f>
        <v>6</v>
      </c>
      <c r="Q1459" s="3" t="str">
        <f>VLOOKUP(Table2[[#This Row],[State]],State!A:F,6,FALSE)</f>
        <v>Republican</v>
      </c>
    </row>
    <row r="1460" spans="1:17" ht="17" thickTop="1" thickBot="1" x14ac:dyDescent="0.25">
      <c r="A1460" s="8" t="s">
        <v>341</v>
      </c>
      <c r="B1460" s="19">
        <v>28117</v>
      </c>
      <c r="C1460" s="20" t="s">
        <v>1384</v>
      </c>
      <c r="D1460" s="13">
        <v>2706</v>
      </c>
      <c r="E1460" s="13">
        <v>7782</v>
      </c>
      <c r="F1460" s="6">
        <v>2024</v>
      </c>
      <c r="G1460" s="18">
        <f>preds!$D1460+preds!$E1460</f>
        <v>10488</v>
      </c>
      <c r="H1460" s="12">
        <f>ABS(preds!$D1460-preds!$E1460)</f>
        <v>5076</v>
      </c>
      <c r="I1460" s="24">
        <f>Table2[[#This Row],[margin]]/Table2[[#This Row],[dem_gop_total]]</f>
        <v>0.48398169336384439</v>
      </c>
      <c r="J1460" s="24">
        <f>Table2[[#This Row],[dem_votes]]/Table2[[#This Row],[dem_gop_total]]</f>
        <v>0.25800915331807778</v>
      </c>
      <c r="K1460" s="24">
        <f>Table2[[#This Row],[gop_votes]]/Table2[[#This Row],[dem_gop_total]]</f>
        <v>0.74199084668192217</v>
      </c>
      <c r="L1460" s="3">
        <v>-88.552651999999995</v>
      </c>
      <c r="M1460" s="3">
        <v>34.631501999999998</v>
      </c>
      <c r="N1460" s="3">
        <v>-89.638844426829479</v>
      </c>
      <c r="O1460" s="3">
        <v>32.798268902438885</v>
      </c>
      <c r="P1460" s="3">
        <f>VLOOKUP(Table2[[#This Row],[State]],State!A:G,7,FALSE)</f>
        <v>6</v>
      </c>
      <c r="Q1460" s="3" t="str">
        <f>VLOOKUP(Table2[[#This Row],[State]],State!A:F,6,FALSE)</f>
        <v>Republican</v>
      </c>
    </row>
    <row r="1461" spans="1:17" ht="17" thickTop="1" thickBot="1" x14ac:dyDescent="0.25">
      <c r="A1461" s="7" t="s">
        <v>341</v>
      </c>
      <c r="B1461" s="21">
        <v>28119</v>
      </c>
      <c r="C1461" s="22" t="s">
        <v>805</v>
      </c>
      <c r="D1461" s="12">
        <v>2082</v>
      </c>
      <c r="E1461" s="12">
        <v>1477</v>
      </c>
      <c r="F1461" s="6">
        <v>2024</v>
      </c>
      <c r="G1461" s="18">
        <f>preds!$D1461+preds!$E1461</f>
        <v>3559</v>
      </c>
      <c r="H1461" s="12">
        <f>ABS(preds!$D1461-preds!$E1461)</f>
        <v>605</v>
      </c>
      <c r="I1461" s="24">
        <f>Table2[[#This Row],[margin]]/Table2[[#This Row],[dem_gop_total]]</f>
        <v>0.16999157066591739</v>
      </c>
      <c r="J1461" s="24">
        <f>Table2[[#This Row],[dem_votes]]/Table2[[#This Row],[dem_gop_total]]</f>
        <v>0.58499578533295871</v>
      </c>
      <c r="K1461" s="24">
        <f>Table2[[#This Row],[gop_votes]]/Table2[[#This Row],[dem_gop_total]]</f>
        <v>0.41500421466704129</v>
      </c>
      <c r="L1461" s="3">
        <v>-90.262854000000004</v>
      </c>
      <c r="M1461" s="3">
        <v>34.272620000000003</v>
      </c>
      <c r="N1461" s="3">
        <v>-89.638844426829479</v>
      </c>
      <c r="O1461" s="3">
        <v>32.798268902438885</v>
      </c>
      <c r="P1461" s="3">
        <f>VLOOKUP(Table2[[#This Row],[State]],State!A:G,7,FALSE)</f>
        <v>6</v>
      </c>
      <c r="Q1461" s="3" t="str">
        <f>VLOOKUP(Table2[[#This Row],[State]],State!A:F,6,FALSE)</f>
        <v>Republican</v>
      </c>
    </row>
    <row r="1462" spans="1:17" ht="17" thickTop="1" thickBot="1" x14ac:dyDescent="0.25">
      <c r="A1462" s="8" t="s">
        <v>341</v>
      </c>
      <c r="B1462" s="19">
        <v>28121</v>
      </c>
      <c r="C1462" s="20" t="s">
        <v>1385</v>
      </c>
      <c r="D1462" s="13">
        <v>19782</v>
      </c>
      <c r="E1462" s="13">
        <v>50244</v>
      </c>
      <c r="F1462" s="6">
        <v>2024</v>
      </c>
      <c r="G1462" s="18">
        <f>preds!$D1462+preds!$E1462</f>
        <v>70026</v>
      </c>
      <c r="H1462" s="12">
        <f>ABS(preds!$D1462-preds!$E1462)</f>
        <v>30462</v>
      </c>
      <c r="I1462" s="24">
        <f>Table2[[#This Row],[margin]]/Table2[[#This Row],[dem_gop_total]]</f>
        <v>0.43500985348299204</v>
      </c>
      <c r="J1462" s="24">
        <f>Table2[[#This Row],[dem_votes]]/Table2[[#This Row],[dem_gop_total]]</f>
        <v>0.28249507325850398</v>
      </c>
      <c r="K1462" s="24">
        <f>Table2[[#This Row],[gop_votes]]/Table2[[#This Row],[dem_gop_total]]</f>
        <v>0.71750492674149602</v>
      </c>
      <c r="L1462" s="3">
        <v>-90.033001999999996</v>
      </c>
      <c r="M1462" s="3">
        <v>32.279373</v>
      </c>
      <c r="N1462" s="3">
        <v>-89.638844426829479</v>
      </c>
      <c r="O1462" s="3">
        <v>32.798268902438885</v>
      </c>
      <c r="P1462" s="3">
        <f>VLOOKUP(Table2[[#This Row],[State]],State!A:G,7,FALSE)</f>
        <v>6</v>
      </c>
      <c r="Q1462" s="3" t="str">
        <f>VLOOKUP(Table2[[#This Row],[State]],State!A:F,6,FALSE)</f>
        <v>Republican</v>
      </c>
    </row>
    <row r="1463" spans="1:17" ht="17" thickTop="1" thickBot="1" x14ac:dyDescent="0.25">
      <c r="A1463" s="7" t="s">
        <v>341</v>
      </c>
      <c r="B1463" s="21">
        <v>28123</v>
      </c>
      <c r="C1463" s="22" t="s">
        <v>547</v>
      </c>
      <c r="D1463" s="12">
        <v>4151</v>
      </c>
      <c r="E1463" s="12">
        <v>5662</v>
      </c>
      <c r="F1463" s="6">
        <v>2024</v>
      </c>
      <c r="G1463" s="18">
        <f>preds!$D1463+preds!$E1463</f>
        <v>9813</v>
      </c>
      <c r="H1463" s="12">
        <f>ABS(preds!$D1463-preds!$E1463)</f>
        <v>1511</v>
      </c>
      <c r="I1463" s="24">
        <f>Table2[[#This Row],[margin]]/Table2[[#This Row],[dem_gop_total]]</f>
        <v>0.15397941506165291</v>
      </c>
      <c r="J1463" s="24">
        <f>Table2[[#This Row],[dem_votes]]/Table2[[#This Row],[dem_gop_total]]</f>
        <v>0.42301029246917354</v>
      </c>
      <c r="K1463" s="24">
        <f>Table2[[#This Row],[gop_votes]]/Table2[[#This Row],[dem_gop_total]]</f>
        <v>0.57698970753082646</v>
      </c>
      <c r="L1463" s="3">
        <v>-89.529196999999996</v>
      </c>
      <c r="M1463" s="3">
        <v>32.401463</v>
      </c>
      <c r="N1463" s="3">
        <v>-89.638844426829479</v>
      </c>
      <c r="O1463" s="3">
        <v>32.798268902438885</v>
      </c>
      <c r="P1463" s="3">
        <f>VLOOKUP(Table2[[#This Row],[State]],State!A:G,7,FALSE)</f>
        <v>6</v>
      </c>
      <c r="Q1463" s="3" t="str">
        <f>VLOOKUP(Table2[[#This Row],[State]],State!A:F,6,FALSE)</f>
        <v>Republican</v>
      </c>
    </row>
    <row r="1464" spans="1:17" ht="17" thickTop="1" thickBot="1" x14ac:dyDescent="0.25">
      <c r="A1464" s="8" t="s">
        <v>341</v>
      </c>
      <c r="B1464" s="19">
        <v>28125</v>
      </c>
      <c r="C1464" s="20" t="s">
        <v>1386</v>
      </c>
      <c r="D1464" s="13">
        <v>1395</v>
      </c>
      <c r="E1464" s="13">
        <v>957</v>
      </c>
      <c r="F1464" s="6">
        <v>2024</v>
      </c>
      <c r="G1464" s="18">
        <f>preds!$D1464+preds!$E1464</f>
        <v>2352</v>
      </c>
      <c r="H1464" s="12">
        <f>ABS(preds!$D1464-preds!$E1464)</f>
        <v>438</v>
      </c>
      <c r="I1464" s="24">
        <f>Table2[[#This Row],[margin]]/Table2[[#This Row],[dem_gop_total]]</f>
        <v>0.18622448979591838</v>
      </c>
      <c r="J1464" s="24">
        <f>Table2[[#This Row],[dem_votes]]/Table2[[#This Row],[dem_gop_total]]</f>
        <v>0.59311224489795922</v>
      </c>
      <c r="K1464" s="24">
        <f>Table2[[#This Row],[gop_votes]]/Table2[[#This Row],[dem_gop_total]]</f>
        <v>0.40688775510204084</v>
      </c>
      <c r="L1464" s="3">
        <v>-90.859408000000002</v>
      </c>
      <c r="M1464" s="3">
        <v>32.924745000000001</v>
      </c>
      <c r="N1464" s="3">
        <v>-89.638844426829479</v>
      </c>
      <c r="O1464" s="3">
        <v>32.798268902438885</v>
      </c>
      <c r="P1464" s="3">
        <f>VLOOKUP(Table2[[#This Row],[State]],State!A:G,7,FALSE)</f>
        <v>6</v>
      </c>
      <c r="Q1464" s="3" t="str">
        <f>VLOOKUP(Table2[[#This Row],[State]],State!A:F,6,FALSE)</f>
        <v>Republican</v>
      </c>
    </row>
    <row r="1465" spans="1:17" ht="17" thickTop="1" thickBot="1" x14ac:dyDescent="0.25">
      <c r="A1465" s="7" t="s">
        <v>341</v>
      </c>
      <c r="B1465" s="21">
        <v>28127</v>
      </c>
      <c r="C1465" s="22" t="s">
        <v>1131</v>
      </c>
      <c r="D1465" s="12">
        <v>3761</v>
      </c>
      <c r="E1465" s="12">
        <v>7093</v>
      </c>
      <c r="F1465" s="6">
        <v>2024</v>
      </c>
      <c r="G1465" s="18">
        <f>preds!$D1465+preds!$E1465</f>
        <v>10854</v>
      </c>
      <c r="H1465" s="12">
        <f>ABS(preds!$D1465-preds!$E1465)</f>
        <v>3332</v>
      </c>
      <c r="I1465" s="24">
        <f>Table2[[#This Row],[margin]]/Table2[[#This Row],[dem_gop_total]]</f>
        <v>0.30698360051593881</v>
      </c>
      <c r="J1465" s="24">
        <f>Table2[[#This Row],[dem_votes]]/Table2[[#This Row],[dem_gop_total]]</f>
        <v>0.34650819974203056</v>
      </c>
      <c r="K1465" s="24">
        <f>Table2[[#This Row],[gop_votes]]/Table2[[#This Row],[dem_gop_total]]</f>
        <v>0.65349180025796938</v>
      </c>
      <c r="L1465" s="3">
        <v>-89.853774999999999</v>
      </c>
      <c r="M1465" s="3">
        <v>31.916008000000001</v>
      </c>
      <c r="N1465" s="3">
        <v>-89.638844426829479</v>
      </c>
      <c r="O1465" s="3">
        <v>32.798268902438885</v>
      </c>
      <c r="P1465" s="3">
        <f>VLOOKUP(Table2[[#This Row],[State]],State!A:G,7,FALSE)</f>
        <v>6</v>
      </c>
      <c r="Q1465" s="3" t="str">
        <f>VLOOKUP(Table2[[#This Row],[State]],State!A:F,6,FALSE)</f>
        <v>Republican</v>
      </c>
    </row>
    <row r="1466" spans="1:17" ht="17" thickTop="1" thickBot="1" x14ac:dyDescent="0.25">
      <c r="A1466" s="8" t="s">
        <v>341</v>
      </c>
      <c r="B1466" s="19">
        <v>28129</v>
      </c>
      <c r="C1466" s="20" t="s">
        <v>1069</v>
      </c>
      <c r="D1466" s="13">
        <v>1706</v>
      </c>
      <c r="E1466" s="13">
        <v>5780</v>
      </c>
      <c r="F1466" s="6">
        <v>2024</v>
      </c>
      <c r="G1466" s="18">
        <f>preds!$D1466+preds!$E1466</f>
        <v>7486</v>
      </c>
      <c r="H1466" s="12">
        <f>ABS(preds!$D1466-preds!$E1466)</f>
        <v>4074</v>
      </c>
      <c r="I1466" s="24">
        <f>Table2[[#This Row],[margin]]/Table2[[#This Row],[dem_gop_total]]</f>
        <v>0.54421586962329682</v>
      </c>
      <c r="J1466" s="24">
        <f>Table2[[#This Row],[dem_votes]]/Table2[[#This Row],[dem_gop_total]]</f>
        <v>0.22789206518835159</v>
      </c>
      <c r="K1466" s="24">
        <f>Table2[[#This Row],[gop_votes]]/Table2[[#This Row],[dem_gop_total]]</f>
        <v>0.77210793481164841</v>
      </c>
      <c r="L1466" s="3">
        <v>-89.506985</v>
      </c>
      <c r="M1466" s="3">
        <v>31.971848999999999</v>
      </c>
      <c r="N1466" s="3">
        <v>-89.638844426829479</v>
      </c>
      <c r="O1466" s="3">
        <v>32.798268902438885</v>
      </c>
      <c r="P1466" s="3">
        <f>VLOOKUP(Table2[[#This Row],[State]],State!A:G,7,FALSE)</f>
        <v>6</v>
      </c>
      <c r="Q1466" s="3" t="str">
        <f>VLOOKUP(Table2[[#This Row],[State]],State!A:F,6,FALSE)</f>
        <v>Republican</v>
      </c>
    </row>
    <row r="1467" spans="1:17" ht="17" thickTop="1" thickBot="1" x14ac:dyDescent="0.25">
      <c r="A1467" s="7" t="s">
        <v>341</v>
      </c>
      <c r="B1467" s="21">
        <v>28131</v>
      </c>
      <c r="C1467" s="22" t="s">
        <v>552</v>
      </c>
      <c r="D1467" s="12">
        <v>1662</v>
      </c>
      <c r="E1467" s="12">
        <v>5408</v>
      </c>
      <c r="F1467" s="6">
        <v>2024</v>
      </c>
      <c r="G1467" s="18">
        <f>preds!$D1467+preds!$E1467</f>
        <v>7070</v>
      </c>
      <c r="H1467" s="12">
        <f>ABS(preds!$D1467-preds!$E1467)</f>
        <v>3746</v>
      </c>
      <c r="I1467" s="24">
        <f>Table2[[#This Row],[margin]]/Table2[[#This Row],[dem_gop_total]]</f>
        <v>0.52984441301272989</v>
      </c>
      <c r="J1467" s="24">
        <f>Table2[[#This Row],[dem_votes]]/Table2[[#This Row],[dem_gop_total]]</f>
        <v>0.23507779349363508</v>
      </c>
      <c r="K1467" s="24">
        <f>Table2[[#This Row],[gop_votes]]/Table2[[#This Row],[dem_gop_total]]</f>
        <v>0.76492220650636489</v>
      </c>
      <c r="L1467" s="3">
        <v>-89.136495999999994</v>
      </c>
      <c r="M1467" s="3">
        <v>30.809010999999899</v>
      </c>
      <c r="N1467" s="3">
        <v>-89.638844426829479</v>
      </c>
      <c r="O1467" s="3">
        <v>32.798268902438885</v>
      </c>
      <c r="P1467" s="3">
        <f>VLOOKUP(Table2[[#This Row],[State]],State!A:G,7,FALSE)</f>
        <v>6</v>
      </c>
      <c r="Q1467" s="3" t="str">
        <f>VLOOKUP(Table2[[#This Row],[State]],State!A:F,6,FALSE)</f>
        <v>Republican</v>
      </c>
    </row>
    <row r="1468" spans="1:17" ht="17" thickTop="1" thickBot="1" x14ac:dyDescent="0.25">
      <c r="A1468" s="8" t="s">
        <v>341</v>
      </c>
      <c r="B1468" s="19">
        <v>28133</v>
      </c>
      <c r="C1468" s="20" t="s">
        <v>1387</v>
      </c>
      <c r="D1468" s="13">
        <v>6563</v>
      </c>
      <c r="E1468" s="13">
        <v>3494</v>
      </c>
      <c r="F1468" s="6">
        <v>2024</v>
      </c>
      <c r="G1468" s="18">
        <f>preds!$D1468+preds!$E1468</f>
        <v>10057</v>
      </c>
      <c r="H1468" s="12">
        <f>ABS(preds!$D1468-preds!$E1468)</f>
        <v>3069</v>
      </c>
      <c r="I1468" s="24">
        <f>Table2[[#This Row],[margin]]/Table2[[#This Row],[dem_gop_total]]</f>
        <v>0.30516058466739582</v>
      </c>
      <c r="J1468" s="24">
        <f>Table2[[#This Row],[dem_votes]]/Table2[[#This Row],[dem_gop_total]]</f>
        <v>0.65258029233369796</v>
      </c>
      <c r="K1468" s="24">
        <f>Table2[[#This Row],[gop_votes]]/Table2[[#This Row],[dem_gop_total]]</f>
        <v>0.34741970766630209</v>
      </c>
      <c r="L1468" s="3">
        <v>-90.584057999999999</v>
      </c>
      <c r="M1468" s="3">
        <v>33.594122999999897</v>
      </c>
      <c r="N1468" s="3">
        <v>-89.638844426829479</v>
      </c>
      <c r="O1468" s="3">
        <v>32.798268902438885</v>
      </c>
      <c r="P1468" s="3">
        <f>VLOOKUP(Table2[[#This Row],[State]],State!A:G,7,FALSE)</f>
        <v>6</v>
      </c>
      <c r="Q1468" s="3" t="str">
        <f>VLOOKUP(Table2[[#This Row],[State]],State!A:F,6,FALSE)</f>
        <v>Republican</v>
      </c>
    </row>
    <row r="1469" spans="1:17" ht="17" thickTop="1" thickBot="1" x14ac:dyDescent="0.25">
      <c r="A1469" s="7" t="s">
        <v>341</v>
      </c>
      <c r="B1469" s="21">
        <v>28135</v>
      </c>
      <c r="C1469" s="22" t="s">
        <v>1388</v>
      </c>
      <c r="D1469" s="12">
        <v>2982</v>
      </c>
      <c r="E1469" s="12">
        <v>2273</v>
      </c>
      <c r="F1469" s="6">
        <v>2024</v>
      </c>
      <c r="G1469" s="18">
        <f>preds!$D1469+preds!$E1469</f>
        <v>5255</v>
      </c>
      <c r="H1469" s="12">
        <f>ABS(preds!$D1469-preds!$E1469)</f>
        <v>709</v>
      </c>
      <c r="I1469" s="24">
        <f>Table2[[#This Row],[margin]]/Table2[[#This Row],[dem_gop_total]]</f>
        <v>0.13491912464319694</v>
      </c>
      <c r="J1469" s="24">
        <f>Table2[[#This Row],[dem_votes]]/Table2[[#This Row],[dem_gop_total]]</f>
        <v>0.56745956232159844</v>
      </c>
      <c r="K1469" s="24">
        <f>Table2[[#This Row],[gop_votes]]/Table2[[#This Row],[dem_gop_total]]</f>
        <v>0.4325404376784015</v>
      </c>
      <c r="L1469" s="3">
        <v>-90.197125</v>
      </c>
      <c r="M1469" s="3">
        <v>33.983144000000003</v>
      </c>
      <c r="N1469" s="3">
        <v>-89.638844426829479</v>
      </c>
      <c r="O1469" s="3">
        <v>32.798268902438885</v>
      </c>
      <c r="P1469" s="3">
        <f>VLOOKUP(Table2[[#This Row],[State]],State!A:G,7,FALSE)</f>
        <v>6</v>
      </c>
      <c r="Q1469" s="3" t="str">
        <f>VLOOKUP(Table2[[#This Row],[State]],State!A:F,6,FALSE)</f>
        <v>Republican</v>
      </c>
    </row>
    <row r="1470" spans="1:17" ht="17" thickTop="1" thickBot="1" x14ac:dyDescent="0.25">
      <c r="A1470" s="8" t="s">
        <v>341</v>
      </c>
      <c r="B1470" s="19">
        <v>28137</v>
      </c>
      <c r="C1470" s="20" t="s">
        <v>1389</v>
      </c>
      <c r="D1470" s="13">
        <v>4031</v>
      </c>
      <c r="E1470" s="13">
        <v>8012</v>
      </c>
      <c r="F1470" s="6">
        <v>2024</v>
      </c>
      <c r="G1470" s="18">
        <f>preds!$D1470+preds!$E1470</f>
        <v>12043</v>
      </c>
      <c r="H1470" s="12">
        <f>ABS(preds!$D1470-preds!$E1470)</f>
        <v>3981</v>
      </c>
      <c r="I1470" s="24">
        <f>Table2[[#This Row],[margin]]/Table2[[#This Row],[dem_gop_total]]</f>
        <v>0.33056547371917294</v>
      </c>
      <c r="J1470" s="24">
        <f>Table2[[#This Row],[dem_votes]]/Table2[[#This Row],[dem_gop_total]]</f>
        <v>0.3347172631404135</v>
      </c>
      <c r="K1470" s="24">
        <f>Table2[[#This Row],[gop_votes]]/Table2[[#This Row],[dem_gop_total]]</f>
        <v>0.6652827368595865</v>
      </c>
      <c r="L1470" s="3">
        <v>-89.948155</v>
      </c>
      <c r="M1470" s="3">
        <v>34.646079999999998</v>
      </c>
      <c r="N1470" s="3">
        <v>-89.638844426829479</v>
      </c>
      <c r="O1470" s="3">
        <v>32.798268902438885</v>
      </c>
      <c r="P1470" s="3">
        <f>VLOOKUP(Table2[[#This Row],[State]],State!A:G,7,FALSE)</f>
        <v>6</v>
      </c>
      <c r="Q1470" s="3" t="str">
        <f>VLOOKUP(Table2[[#This Row],[State]],State!A:F,6,FALSE)</f>
        <v>Republican</v>
      </c>
    </row>
    <row r="1471" spans="1:17" ht="17" thickTop="1" thickBot="1" x14ac:dyDescent="0.25">
      <c r="A1471" s="7" t="s">
        <v>341</v>
      </c>
      <c r="B1471" s="21">
        <v>28139</v>
      </c>
      <c r="C1471" s="22" t="s">
        <v>1390</v>
      </c>
      <c r="D1471" s="12">
        <v>2287</v>
      </c>
      <c r="E1471" s="12">
        <v>7401</v>
      </c>
      <c r="F1471" s="6">
        <v>2024</v>
      </c>
      <c r="G1471" s="18">
        <f>preds!$D1471+preds!$E1471</f>
        <v>9688</v>
      </c>
      <c r="H1471" s="12">
        <f>ABS(preds!$D1471-preds!$E1471)</f>
        <v>5114</v>
      </c>
      <c r="I1471" s="24">
        <f>Table2[[#This Row],[margin]]/Table2[[#This Row],[dem_gop_total]]</f>
        <v>0.52786952931461606</v>
      </c>
      <c r="J1471" s="24">
        <f>Table2[[#This Row],[dem_votes]]/Table2[[#This Row],[dem_gop_total]]</f>
        <v>0.236065235342692</v>
      </c>
      <c r="K1471" s="24">
        <f>Table2[[#This Row],[gop_votes]]/Table2[[#This Row],[dem_gop_total]]</f>
        <v>0.76393476465730803</v>
      </c>
      <c r="L1471" s="3">
        <v>-88.925792999999999</v>
      </c>
      <c r="M1471" s="3">
        <v>34.767895000000003</v>
      </c>
      <c r="N1471" s="3">
        <v>-89.638844426829479</v>
      </c>
      <c r="O1471" s="3">
        <v>32.798268902438885</v>
      </c>
      <c r="P1471" s="3">
        <f>VLOOKUP(Table2[[#This Row],[State]],State!A:G,7,FALSE)</f>
        <v>6</v>
      </c>
      <c r="Q1471" s="3" t="str">
        <f>VLOOKUP(Table2[[#This Row],[State]],State!A:F,6,FALSE)</f>
        <v>Republican</v>
      </c>
    </row>
    <row r="1472" spans="1:17" ht="17" thickTop="1" thickBot="1" x14ac:dyDescent="0.25">
      <c r="A1472" s="8" t="s">
        <v>341</v>
      </c>
      <c r="B1472" s="19">
        <v>28141</v>
      </c>
      <c r="C1472" s="20" t="s">
        <v>1391</v>
      </c>
      <c r="D1472" s="13">
        <v>1802</v>
      </c>
      <c r="E1472" s="13">
        <v>7308</v>
      </c>
      <c r="F1472" s="6">
        <v>2024</v>
      </c>
      <c r="G1472" s="18">
        <f>preds!$D1472+preds!$E1472</f>
        <v>9110</v>
      </c>
      <c r="H1472" s="12">
        <f>ABS(preds!$D1472-preds!$E1472)</f>
        <v>5506</v>
      </c>
      <c r="I1472" s="24">
        <f>Table2[[#This Row],[margin]]/Table2[[#This Row],[dem_gop_total]]</f>
        <v>0.60439077936333696</v>
      </c>
      <c r="J1472" s="24">
        <f>Table2[[#This Row],[dem_votes]]/Table2[[#This Row],[dem_gop_total]]</f>
        <v>0.19780461031833149</v>
      </c>
      <c r="K1472" s="24">
        <f>Table2[[#This Row],[gop_votes]]/Table2[[#This Row],[dem_gop_total]]</f>
        <v>0.80219538968166848</v>
      </c>
      <c r="L1472" s="3">
        <v>-88.228365999999994</v>
      </c>
      <c r="M1472" s="3">
        <v>34.723481999999997</v>
      </c>
      <c r="N1472" s="3">
        <v>-89.638844426829479</v>
      </c>
      <c r="O1472" s="3">
        <v>32.798268902438885</v>
      </c>
      <c r="P1472" s="3">
        <f>VLOOKUP(Table2[[#This Row],[State]],State!A:G,7,FALSE)</f>
        <v>6</v>
      </c>
      <c r="Q1472" s="3" t="str">
        <f>VLOOKUP(Table2[[#This Row],[State]],State!A:F,6,FALSE)</f>
        <v>Republican</v>
      </c>
    </row>
    <row r="1473" spans="1:17" ht="17" thickTop="1" thickBot="1" x14ac:dyDescent="0.25">
      <c r="A1473" s="7" t="s">
        <v>341</v>
      </c>
      <c r="B1473" s="21">
        <v>28143</v>
      </c>
      <c r="C1473" s="22" t="s">
        <v>1392</v>
      </c>
      <c r="D1473" s="12">
        <v>2428</v>
      </c>
      <c r="E1473" s="12">
        <v>843</v>
      </c>
      <c r="F1473" s="6">
        <v>2024</v>
      </c>
      <c r="G1473" s="18">
        <f>preds!$D1473+preds!$E1473</f>
        <v>3271</v>
      </c>
      <c r="H1473" s="12">
        <f>ABS(preds!$D1473-preds!$E1473)</f>
        <v>1585</v>
      </c>
      <c r="I1473" s="24">
        <f>Table2[[#This Row],[margin]]/Table2[[#This Row],[dem_gop_total]]</f>
        <v>0.48456129623968203</v>
      </c>
      <c r="J1473" s="24">
        <f>Table2[[#This Row],[dem_votes]]/Table2[[#This Row],[dem_gop_total]]</f>
        <v>0.74228064811984107</v>
      </c>
      <c r="K1473" s="24">
        <f>Table2[[#This Row],[gop_votes]]/Table2[[#This Row],[dem_gop_total]]</f>
        <v>0.25771935188015899</v>
      </c>
      <c r="L1473" s="3">
        <v>-90.348007999999993</v>
      </c>
      <c r="M1473" s="3">
        <v>34.709637999999998</v>
      </c>
      <c r="N1473" s="3">
        <v>-89.638844426829479</v>
      </c>
      <c r="O1473" s="3">
        <v>32.798268902438885</v>
      </c>
      <c r="P1473" s="3">
        <f>VLOOKUP(Table2[[#This Row],[State]],State!A:G,7,FALSE)</f>
        <v>6</v>
      </c>
      <c r="Q1473" s="3" t="str">
        <f>VLOOKUP(Table2[[#This Row],[State]],State!A:F,6,FALSE)</f>
        <v>Republican</v>
      </c>
    </row>
    <row r="1474" spans="1:17" ht="17" thickTop="1" thickBot="1" x14ac:dyDescent="0.25">
      <c r="A1474" s="8" t="s">
        <v>341</v>
      </c>
      <c r="B1474" s="19">
        <v>28145</v>
      </c>
      <c r="C1474" s="20" t="s">
        <v>553</v>
      </c>
      <c r="D1474" s="13">
        <v>2492</v>
      </c>
      <c r="E1474" s="13">
        <v>9416</v>
      </c>
      <c r="F1474" s="6">
        <v>2024</v>
      </c>
      <c r="G1474" s="18">
        <f>preds!$D1474+preds!$E1474</f>
        <v>11908</v>
      </c>
      <c r="H1474" s="12">
        <f>ABS(preds!$D1474-preds!$E1474)</f>
        <v>6924</v>
      </c>
      <c r="I1474" s="24">
        <f>Table2[[#This Row],[margin]]/Table2[[#This Row],[dem_gop_total]]</f>
        <v>0.58145784346657714</v>
      </c>
      <c r="J1474" s="24">
        <f>Table2[[#This Row],[dem_votes]]/Table2[[#This Row],[dem_gop_total]]</f>
        <v>0.20927107826671146</v>
      </c>
      <c r="K1474" s="24">
        <f>Table2[[#This Row],[gop_votes]]/Table2[[#This Row],[dem_gop_total]]</f>
        <v>0.79072892173328857</v>
      </c>
      <c r="L1474" s="3">
        <v>-89.007902999999999</v>
      </c>
      <c r="M1474" s="3">
        <v>34.484262000000001</v>
      </c>
      <c r="N1474" s="3">
        <v>-89.638844426829479</v>
      </c>
      <c r="O1474" s="3">
        <v>32.798268902438885</v>
      </c>
      <c r="P1474" s="3">
        <f>VLOOKUP(Table2[[#This Row],[State]],State!A:G,7,FALSE)</f>
        <v>6</v>
      </c>
      <c r="Q1474" s="3" t="str">
        <f>VLOOKUP(Table2[[#This Row],[State]],State!A:F,6,FALSE)</f>
        <v>Republican</v>
      </c>
    </row>
    <row r="1475" spans="1:17" ht="17" thickTop="1" thickBot="1" x14ac:dyDescent="0.25">
      <c r="A1475" s="7" t="s">
        <v>341</v>
      </c>
      <c r="B1475" s="21">
        <v>28147</v>
      </c>
      <c r="C1475" s="22" t="s">
        <v>1393</v>
      </c>
      <c r="D1475" s="12">
        <v>2632</v>
      </c>
      <c r="E1475" s="12">
        <v>3623</v>
      </c>
      <c r="F1475" s="6">
        <v>2024</v>
      </c>
      <c r="G1475" s="18">
        <f>preds!$D1475+preds!$E1475</f>
        <v>6255</v>
      </c>
      <c r="H1475" s="12">
        <f>ABS(preds!$D1475-preds!$E1475)</f>
        <v>991</v>
      </c>
      <c r="I1475" s="24">
        <f>Table2[[#This Row],[margin]]/Table2[[#This Row],[dem_gop_total]]</f>
        <v>0.15843325339728218</v>
      </c>
      <c r="J1475" s="24">
        <f>Table2[[#This Row],[dem_votes]]/Table2[[#This Row],[dem_gop_total]]</f>
        <v>0.4207833733013589</v>
      </c>
      <c r="K1475" s="24">
        <f>Table2[[#This Row],[gop_votes]]/Table2[[#This Row],[dem_gop_total]]</f>
        <v>0.57921662669864105</v>
      </c>
      <c r="L1475" s="3">
        <v>-90.121388999999994</v>
      </c>
      <c r="M1475" s="3">
        <v>31.1516219999999</v>
      </c>
      <c r="N1475" s="3">
        <v>-89.638844426829479</v>
      </c>
      <c r="O1475" s="3">
        <v>32.798268902438885</v>
      </c>
      <c r="P1475" s="3">
        <f>VLOOKUP(Table2[[#This Row],[State]],State!A:G,7,FALSE)</f>
        <v>6</v>
      </c>
      <c r="Q1475" s="3" t="str">
        <f>VLOOKUP(Table2[[#This Row],[State]],State!A:F,6,FALSE)</f>
        <v>Republican</v>
      </c>
    </row>
    <row r="1476" spans="1:17" ht="17" thickTop="1" thickBot="1" x14ac:dyDescent="0.25">
      <c r="A1476" s="8" t="s">
        <v>341</v>
      </c>
      <c r="B1476" s="19">
        <v>28149</v>
      </c>
      <c r="C1476" s="20" t="s">
        <v>829</v>
      </c>
      <c r="D1476" s="13">
        <v>9910</v>
      </c>
      <c r="E1476" s="13">
        <v>9819</v>
      </c>
      <c r="F1476" s="6">
        <v>2024</v>
      </c>
      <c r="G1476" s="18">
        <f>preds!$D1476+preds!$E1476</f>
        <v>19729</v>
      </c>
      <c r="H1476" s="12">
        <f>ABS(preds!$D1476-preds!$E1476)</f>
        <v>91</v>
      </c>
      <c r="I1476" s="24">
        <f>Table2[[#This Row],[margin]]/Table2[[#This Row],[dem_gop_total]]</f>
        <v>4.6124993664149218E-3</v>
      </c>
      <c r="J1476" s="24">
        <f>Table2[[#This Row],[dem_votes]]/Table2[[#This Row],[dem_gop_total]]</f>
        <v>0.50230624968320747</v>
      </c>
      <c r="K1476" s="24">
        <f>Table2[[#This Row],[gop_votes]]/Table2[[#This Row],[dem_gop_total]]</f>
        <v>0.49769375031679253</v>
      </c>
      <c r="L1476" s="3">
        <v>-90.845244999999906</v>
      </c>
      <c r="M1476" s="3">
        <v>32.325884000000002</v>
      </c>
      <c r="N1476" s="3">
        <v>-89.638844426829479</v>
      </c>
      <c r="O1476" s="3">
        <v>32.798268902438885</v>
      </c>
      <c r="P1476" s="3">
        <f>VLOOKUP(Table2[[#This Row],[State]],State!A:G,7,FALSE)</f>
        <v>6</v>
      </c>
      <c r="Q1476" s="3" t="str">
        <f>VLOOKUP(Table2[[#This Row],[State]],State!A:F,6,FALSE)</f>
        <v>Republican</v>
      </c>
    </row>
    <row r="1477" spans="1:17" ht="17" thickTop="1" thickBot="1" x14ac:dyDescent="0.25">
      <c r="A1477" s="7" t="s">
        <v>341</v>
      </c>
      <c r="B1477" s="21">
        <v>28151</v>
      </c>
      <c r="C1477" s="22" t="s">
        <v>454</v>
      </c>
      <c r="D1477" s="12">
        <v>11929</v>
      </c>
      <c r="E1477" s="12">
        <v>5893</v>
      </c>
      <c r="F1477" s="6">
        <v>2024</v>
      </c>
      <c r="G1477" s="18">
        <f>preds!$D1477+preds!$E1477</f>
        <v>17822</v>
      </c>
      <c r="H1477" s="12">
        <f>ABS(preds!$D1477-preds!$E1477)</f>
        <v>6036</v>
      </c>
      <c r="I1477" s="24">
        <f>Table2[[#This Row],[margin]]/Table2[[#This Row],[dem_gop_total]]</f>
        <v>0.33868252721355629</v>
      </c>
      <c r="J1477" s="24">
        <f>Table2[[#This Row],[dem_votes]]/Table2[[#This Row],[dem_gop_total]]</f>
        <v>0.66934126360677815</v>
      </c>
      <c r="K1477" s="24">
        <f>Table2[[#This Row],[gop_votes]]/Table2[[#This Row],[dem_gop_total]]</f>
        <v>0.33065873639322185</v>
      </c>
      <c r="L1477" s="3">
        <v>-91.010964000000001</v>
      </c>
      <c r="M1477" s="3">
        <v>33.371079999999999</v>
      </c>
      <c r="N1477" s="3">
        <v>-89.638844426829479</v>
      </c>
      <c r="O1477" s="3">
        <v>32.798268902438885</v>
      </c>
      <c r="P1477" s="3">
        <f>VLOOKUP(Table2[[#This Row],[State]],State!A:G,7,FALSE)</f>
        <v>6</v>
      </c>
      <c r="Q1477" s="3" t="str">
        <f>VLOOKUP(Table2[[#This Row],[State]],State!A:F,6,FALSE)</f>
        <v>Republican</v>
      </c>
    </row>
    <row r="1478" spans="1:17" ht="17" thickTop="1" thickBot="1" x14ac:dyDescent="0.25">
      <c r="A1478" s="8" t="s">
        <v>341</v>
      </c>
      <c r="B1478" s="19">
        <v>28153</v>
      </c>
      <c r="C1478" s="20" t="s">
        <v>830</v>
      </c>
      <c r="D1478" s="13">
        <v>3490</v>
      </c>
      <c r="E1478" s="13">
        <v>5731</v>
      </c>
      <c r="F1478" s="6">
        <v>2024</v>
      </c>
      <c r="G1478" s="18">
        <f>preds!$D1478+preds!$E1478</f>
        <v>9221</v>
      </c>
      <c r="H1478" s="12">
        <f>ABS(preds!$D1478-preds!$E1478)</f>
        <v>2241</v>
      </c>
      <c r="I1478" s="24">
        <f>Table2[[#This Row],[margin]]/Table2[[#This Row],[dem_gop_total]]</f>
        <v>0.24303220908795142</v>
      </c>
      <c r="J1478" s="24">
        <f>Table2[[#This Row],[dem_votes]]/Table2[[#This Row],[dem_gop_total]]</f>
        <v>0.37848389545602429</v>
      </c>
      <c r="K1478" s="24">
        <f>Table2[[#This Row],[gop_votes]]/Table2[[#This Row],[dem_gop_total]]</f>
        <v>0.62151610454397566</v>
      </c>
      <c r="L1478" s="3">
        <v>-88.659320999999906</v>
      </c>
      <c r="M1478" s="3">
        <v>31.650100999999999</v>
      </c>
      <c r="N1478" s="3">
        <v>-89.638844426829479</v>
      </c>
      <c r="O1478" s="3">
        <v>32.798268902438885</v>
      </c>
      <c r="P1478" s="3">
        <f>VLOOKUP(Table2[[#This Row],[State]],State!A:G,7,FALSE)</f>
        <v>6</v>
      </c>
      <c r="Q1478" s="3" t="str">
        <f>VLOOKUP(Table2[[#This Row],[State]],State!A:F,6,FALSE)</f>
        <v>Republican</v>
      </c>
    </row>
    <row r="1479" spans="1:17" ht="17" thickTop="1" thickBot="1" x14ac:dyDescent="0.25">
      <c r="A1479" s="7" t="s">
        <v>341</v>
      </c>
      <c r="B1479" s="21">
        <v>28155</v>
      </c>
      <c r="C1479" s="22" t="s">
        <v>831</v>
      </c>
      <c r="D1479" s="12">
        <v>1119</v>
      </c>
      <c r="E1479" s="12">
        <v>3645</v>
      </c>
      <c r="F1479" s="6">
        <v>2024</v>
      </c>
      <c r="G1479" s="18">
        <f>preds!$D1479+preds!$E1479</f>
        <v>4764</v>
      </c>
      <c r="H1479" s="12">
        <f>ABS(preds!$D1479-preds!$E1479)</f>
        <v>2526</v>
      </c>
      <c r="I1479" s="24">
        <f>Table2[[#This Row],[margin]]/Table2[[#This Row],[dem_gop_total]]</f>
        <v>0.53022670025188912</v>
      </c>
      <c r="J1479" s="24">
        <f>Table2[[#This Row],[dem_votes]]/Table2[[#This Row],[dem_gop_total]]</f>
        <v>0.23488664987405541</v>
      </c>
      <c r="K1479" s="24">
        <f>Table2[[#This Row],[gop_votes]]/Table2[[#This Row],[dem_gop_total]]</f>
        <v>0.76511335012594461</v>
      </c>
      <c r="L1479" s="3">
        <v>-89.226171999999906</v>
      </c>
      <c r="M1479" s="3">
        <v>33.582220999999997</v>
      </c>
      <c r="N1479" s="3">
        <v>-89.638844426829479</v>
      </c>
      <c r="O1479" s="3">
        <v>32.798268902438885</v>
      </c>
      <c r="P1479" s="3">
        <f>VLOOKUP(Table2[[#This Row],[State]],State!A:G,7,FALSE)</f>
        <v>6</v>
      </c>
      <c r="Q1479" s="3" t="str">
        <f>VLOOKUP(Table2[[#This Row],[State]],State!A:F,6,FALSE)</f>
        <v>Republican</v>
      </c>
    </row>
    <row r="1480" spans="1:17" ht="17" thickTop="1" thickBot="1" x14ac:dyDescent="0.25">
      <c r="A1480" s="8" t="s">
        <v>341</v>
      </c>
      <c r="B1480" s="19">
        <v>28157</v>
      </c>
      <c r="C1480" s="20" t="s">
        <v>835</v>
      </c>
      <c r="D1480" s="13">
        <v>2642</v>
      </c>
      <c r="E1480" s="13">
        <v>1294</v>
      </c>
      <c r="F1480" s="6">
        <v>2024</v>
      </c>
      <c r="G1480" s="18">
        <f>preds!$D1480+preds!$E1480</f>
        <v>3936</v>
      </c>
      <c r="H1480" s="12">
        <f>ABS(preds!$D1480-preds!$E1480)</f>
        <v>1348</v>
      </c>
      <c r="I1480" s="24">
        <f>Table2[[#This Row],[margin]]/Table2[[#This Row],[dem_gop_total]]</f>
        <v>0.34247967479674796</v>
      </c>
      <c r="J1480" s="24">
        <f>Table2[[#This Row],[dem_votes]]/Table2[[#This Row],[dem_gop_total]]</f>
        <v>0.67123983739837401</v>
      </c>
      <c r="K1480" s="24">
        <f>Table2[[#This Row],[gop_votes]]/Table2[[#This Row],[dem_gop_total]]</f>
        <v>0.32876016260162599</v>
      </c>
      <c r="L1480" s="3">
        <v>-91.238268999999903</v>
      </c>
      <c r="M1480" s="3">
        <v>31.121531000000001</v>
      </c>
      <c r="N1480" s="3">
        <v>-89.638844426829479</v>
      </c>
      <c r="O1480" s="3">
        <v>32.798268902438885</v>
      </c>
      <c r="P1480" s="3">
        <f>VLOOKUP(Table2[[#This Row],[State]],State!A:G,7,FALSE)</f>
        <v>6</v>
      </c>
      <c r="Q1480" s="3" t="str">
        <f>VLOOKUP(Table2[[#This Row],[State]],State!A:F,6,FALSE)</f>
        <v>Republican</v>
      </c>
    </row>
    <row r="1481" spans="1:17" ht="17" thickTop="1" thickBot="1" x14ac:dyDescent="0.25">
      <c r="A1481" s="7" t="s">
        <v>341</v>
      </c>
      <c r="B1481" s="21">
        <v>28159</v>
      </c>
      <c r="C1481" s="22" t="s">
        <v>456</v>
      </c>
      <c r="D1481" s="12">
        <v>4010</v>
      </c>
      <c r="E1481" s="12">
        <v>4708</v>
      </c>
      <c r="F1481" s="6">
        <v>2024</v>
      </c>
      <c r="G1481" s="18">
        <f>preds!$D1481+preds!$E1481</f>
        <v>8718</v>
      </c>
      <c r="H1481" s="12">
        <f>ABS(preds!$D1481-preds!$E1481)</f>
        <v>698</v>
      </c>
      <c r="I1481" s="24">
        <f>Table2[[#This Row],[margin]]/Table2[[#This Row],[dem_gop_total]]</f>
        <v>8.0064234916265201E-2</v>
      </c>
      <c r="J1481" s="24">
        <f>Table2[[#This Row],[dem_votes]]/Table2[[#This Row],[dem_gop_total]]</f>
        <v>0.45996788254186738</v>
      </c>
      <c r="K1481" s="24">
        <f>Table2[[#This Row],[gop_votes]]/Table2[[#This Row],[dem_gop_total]]</f>
        <v>0.54003211745813262</v>
      </c>
      <c r="L1481" s="3">
        <v>-89.042843000000005</v>
      </c>
      <c r="M1481" s="3">
        <v>33.084924999999998</v>
      </c>
      <c r="N1481" s="3">
        <v>-89.638844426829479</v>
      </c>
      <c r="O1481" s="3">
        <v>32.798268902438885</v>
      </c>
      <c r="P1481" s="3">
        <f>VLOOKUP(Table2[[#This Row],[State]],State!A:G,7,FALSE)</f>
        <v>6</v>
      </c>
      <c r="Q1481" s="3" t="str">
        <f>VLOOKUP(Table2[[#This Row],[State]],State!A:F,6,FALSE)</f>
        <v>Republican</v>
      </c>
    </row>
    <row r="1482" spans="1:17" ht="17" thickTop="1" thickBot="1" x14ac:dyDescent="0.25">
      <c r="A1482" s="8" t="s">
        <v>341</v>
      </c>
      <c r="B1482" s="19">
        <v>28161</v>
      </c>
      <c r="C1482" s="20" t="s">
        <v>1394</v>
      </c>
      <c r="D1482" s="13">
        <v>2608</v>
      </c>
      <c r="E1482" s="13">
        <v>3187</v>
      </c>
      <c r="F1482" s="6">
        <v>2024</v>
      </c>
      <c r="G1482" s="18">
        <f>preds!$D1482+preds!$E1482</f>
        <v>5795</v>
      </c>
      <c r="H1482" s="12">
        <f>ABS(preds!$D1482-preds!$E1482)</f>
        <v>579</v>
      </c>
      <c r="I1482" s="24">
        <f>Table2[[#This Row],[margin]]/Table2[[#This Row],[dem_gop_total]]</f>
        <v>9.9913718723037101E-2</v>
      </c>
      <c r="J1482" s="24">
        <f>Table2[[#This Row],[dem_votes]]/Table2[[#This Row],[dem_gop_total]]</f>
        <v>0.45004314063848144</v>
      </c>
      <c r="K1482" s="24">
        <f>Table2[[#This Row],[gop_votes]]/Table2[[#This Row],[dem_gop_total]]</f>
        <v>0.5499568593615185</v>
      </c>
      <c r="L1482" s="3">
        <v>-89.693556999999998</v>
      </c>
      <c r="M1482" s="3">
        <v>34.080595000000002</v>
      </c>
      <c r="N1482" s="3">
        <v>-89.638844426829479</v>
      </c>
      <c r="O1482" s="3">
        <v>32.798268902438885</v>
      </c>
      <c r="P1482" s="3">
        <f>VLOOKUP(Table2[[#This Row],[State]],State!A:G,7,FALSE)</f>
        <v>6</v>
      </c>
      <c r="Q1482" s="3" t="str">
        <f>VLOOKUP(Table2[[#This Row],[State]],State!A:F,6,FALSE)</f>
        <v>Republican</v>
      </c>
    </row>
    <row r="1483" spans="1:17" ht="17" thickTop="1" thickBot="1" x14ac:dyDescent="0.25">
      <c r="A1483" s="7" t="s">
        <v>341</v>
      </c>
      <c r="B1483" s="21">
        <v>28163</v>
      </c>
      <c r="C1483" s="22" t="s">
        <v>1395</v>
      </c>
      <c r="D1483" s="12">
        <v>5328</v>
      </c>
      <c r="E1483" s="12">
        <v>4529</v>
      </c>
      <c r="F1483" s="6">
        <v>2024</v>
      </c>
      <c r="G1483" s="18">
        <f>preds!$D1483+preds!$E1483</f>
        <v>9857</v>
      </c>
      <c r="H1483" s="12">
        <f>ABS(preds!$D1483-preds!$E1483)</f>
        <v>799</v>
      </c>
      <c r="I1483" s="24">
        <f>Table2[[#This Row],[margin]]/Table2[[#This Row],[dem_gop_total]]</f>
        <v>8.1059145784721523E-2</v>
      </c>
      <c r="J1483" s="24">
        <f>Table2[[#This Row],[dem_votes]]/Table2[[#This Row],[dem_gop_total]]</f>
        <v>0.54052957289236081</v>
      </c>
      <c r="K1483" s="24">
        <f>Table2[[#This Row],[gop_votes]]/Table2[[#This Row],[dem_gop_total]]</f>
        <v>0.45947042710763925</v>
      </c>
      <c r="L1483" s="3">
        <v>-90.380240999999998</v>
      </c>
      <c r="M1483" s="3">
        <v>32.828490000000002</v>
      </c>
      <c r="N1483" s="3">
        <v>-89.638844426829479</v>
      </c>
      <c r="O1483" s="3">
        <v>32.798268902438885</v>
      </c>
      <c r="P1483" s="3">
        <f>VLOOKUP(Table2[[#This Row],[State]],State!A:G,7,FALSE)</f>
        <v>6</v>
      </c>
      <c r="Q1483" s="3" t="str">
        <f>VLOOKUP(Table2[[#This Row],[State]],State!A:F,6,FALSE)</f>
        <v>Republican</v>
      </c>
    </row>
    <row r="1484" spans="1:17" ht="17" thickTop="1" thickBot="1" x14ac:dyDescent="0.25">
      <c r="A1484" s="8" t="s">
        <v>342</v>
      </c>
      <c r="B1484" s="19">
        <v>29001</v>
      </c>
      <c r="C1484" s="20" t="s">
        <v>969</v>
      </c>
      <c r="D1484" s="13">
        <v>3606</v>
      </c>
      <c r="E1484" s="13">
        <v>6098</v>
      </c>
      <c r="F1484" s="6">
        <v>2024</v>
      </c>
      <c r="G1484" s="18">
        <f>preds!$D1484+preds!$E1484</f>
        <v>9704</v>
      </c>
      <c r="H1484" s="12">
        <f>ABS(preds!$D1484-preds!$E1484)</f>
        <v>2492</v>
      </c>
      <c r="I1484" s="24">
        <f>Table2[[#This Row],[margin]]/Table2[[#This Row],[dem_gop_total]]</f>
        <v>0.2568013190436933</v>
      </c>
      <c r="J1484" s="24">
        <f>Table2[[#This Row],[dem_votes]]/Table2[[#This Row],[dem_gop_total]]</f>
        <v>0.37159934047815335</v>
      </c>
      <c r="K1484" s="24">
        <f>Table2[[#This Row],[gop_votes]]/Table2[[#This Row],[dem_gop_total]]</f>
        <v>0.62840065952184665</v>
      </c>
      <c r="L1484" s="3">
        <v>-92.582445999999905</v>
      </c>
      <c r="M1484" s="3">
        <v>40.195659999999997</v>
      </c>
      <c r="N1484" s="3">
        <v>-92.478288565217298</v>
      </c>
      <c r="O1484" s="3">
        <v>38.447951660869464</v>
      </c>
      <c r="P1484" s="3">
        <f>VLOOKUP(Table2[[#This Row],[State]],State!A:G,7,FALSE)</f>
        <v>10</v>
      </c>
      <c r="Q1484" s="3" t="str">
        <f>VLOOKUP(Table2[[#This Row],[State]],State!A:F,6,FALSE)</f>
        <v>Republican</v>
      </c>
    </row>
    <row r="1485" spans="1:17" ht="17" thickTop="1" thickBot="1" x14ac:dyDescent="0.25">
      <c r="A1485" s="7" t="s">
        <v>342</v>
      </c>
      <c r="B1485" s="21">
        <v>29003</v>
      </c>
      <c r="C1485" s="22" t="s">
        <v>1396</v>
      </c>
      <c r="D1485" s="12">
        <v>2711</v>
      </c>
      <c r="E1485" s="12">
        <v>6688</v>
      </c>
      <c r="F1485" s="6">
        <v>2024</v>
      </c>
      <c r="G1485" s="18">
        <f>preds!$D1485+preds!$E1485</f>
        <v>9399</v>
      </c>
      <c r="H1485" s="12">
        <f>ABS(preds!$D1485-preds!$E1485)</f>
        <v>3977</v>
      </c>
      <c r="I1485" s="24">
        <f>Table2[[#This Row],[margin]]/Table2[[#This Row],[dem_gop_total]]</f>
        <v>0.42313012022555591</v>
      </c>
      <c r="J1485" s="24">
        <f>Table2[[#This Row],[dem_votes]]/Table2[[#This Row],[dem_gop_total]]</f>
        <v>0.28843493988722202</v>
      </c>
      <c r="K1485" s="24">
        <f>Table2[[#This Row],[gop_votes]]/Table2[[#This Row],[dem_gop_total]]</f>
        <v>0.71156506011277798</v>
      </c>
      <c r="L1485" s="3">
        <v>-94.818292999999997</v>
      </c>
      <c r="M1485" s="3">
        <v>39.922564999999999</v>
      </c>
      <c r="N1485" s="3">
        <v>-92.478288565217298</v>
      </c>
      <c r="O1485" s="3">
        <v>38.447951660869464</v>
      </c>
      <c r="P1485" s="3">
        <f>VLOOKUP(Table2[[#This Row],[State]],State!A:G,7,FALSE)</f>
        <v>10</v>
      </c>
      <c r="Q1485" s="3" t="str">
        <f>VLOOKUP(Table2[[#This Row],[State]],State!A:F,6,FALSE)</f>
        <v>Republican</v>
      </c>
    </row>
    <row r="1486" spans="1:17" ht="17" thickTop="1" thickBot="1" x14ac:dyDescent="0.25">
      <c r="A1486" s="8" t="s">
        <v>342</v>
      </c>
      <c r="B1486" s="19">
        <v>29005</v>
      </c>
      <c r="C1486" s="20" t="s">
        <v>1015</v>
      </c>
      <c r="D1486" s="13">
        <v>675</v>
      </c>
      <c r="E1486" s="13">
        <v>2199</v>
      </c>
      <c r="F1486" s="6">
        <v>2024</v>
      </c>
      <c r="G1486" s="18">
        <f>preds!$D1486+preds!$E1486</f>
        <v>2874</v>
      </c>
      <c r="H1486" s="12">
        <f>ABS(preds!$D1486-preds!$E1486)</f>
        <v>1524</v>
      </c>
      <c r="I1486" s="24">
        <f>Table2[[#This Row],[margin]]/Table2[[#This Row],[dem_gop_total]]</f>
        <v>0.53027139874739038</v>
      </c>
      <c r="J1486" s="24">
        <f>Table2[[#This Row],[dem_votes]]/Table2[[#This Row],[dem_gop_total]]</f>
        <v>0.23486430062630481</v>
      </c>
      <c r="K1486" s="24">
        <f>Table2[[#This Row],[gop_votes]]/Table2[[#This Row],[dem_gop_total]]</f>
        <v>0.76513569937369519</v>
      </c>
      <c r="L1486" s="3">
        <v>-95.437687999999994</v>
      </c>
      <c r="M1486" s="3">
        <v>40.421104999999997</v>
      </c>
      <c r="N1486" s="3">
        <v>-92.478288565217298</v>
      </c>
      <c r="O1486" s="3">
        <v>38.447951660869464</v>
      </c>
      <c r="P1486" s="3">
        <f>VLOOKUP(Table2[[#This Row],[State]],State!A:G,7,FALSE)</f>
        <v>10</v>
      </c>
      <c r="Q1486" s="3" t="str">
        <f>VLOOKUP(Table2[[#This Row],[State]],State!A:F,6,FALSE)</f>
        <v>Republican</v>
      </c>
    </row>
    <row r="1487" spans="1:17" ht="17" thickTop="1" thickBot="1" x14ac:dyDescent="0.25">
      <c r="A1487" s="7" t="s">
        <v>342</v>
      </c>
      <c r="B1487" s="21">
        <v>29007</v>
      </c>
      <c r="C1487" s="22" t="s">
        <v>1397</v>
      </c>
      <c r="D1487" s="12">
        <v>3621</v>
      </c>
      <c r="E1487" s="12">
        <v>6910</v>
      </c>
      <c r="F1487" s="6">
        <v>2024</v>
      </c>
      <c r="G1487" s="18">
        <f>preds!$D1487+preds!$E1487</f>
        <v>10531</v>
      </c>
      <c r="H1487" s="12">
        <f>ABS(preds!$D1487-preds!$E1487)</f>
        <v>3289</v>
      </c>
      <c r="I1487" s="24">
        <f>Table2[[#This Row],[margin]]/Table2[[#This Row],[dem_gop_total]]</f>
        <v>0.31231601937137976</v>
      </c>
      <c r="J1487" s="24">
        <f>Table2[[#This Row],[dem_votes]]/Table2[[#This Row],[dem_gop_total]]</f>
        <v>0.34384199031431012</v>
      </c>
      <c r="K1487" s="24">
        <f>Table2[[#This Row],[gop_votes]]/Table2[[#This Row],[dem_gop_total]]</f>
        <v>0.65615800968568982</v>
      </c>
      <c r="L1487" s="3">
        <v>-91.821070999999904</v>
      </c>
      <c r="M1487" s="3">
        <v>39.205357999999997</v>
      </c>
      <c r="N1487" s="3">
        <v>-92.478288565217298</v>
      </c>
      <c r="O1487" s="3">
        <v>38.447951660869464</v>
      </c>
      <c r="P1487" s="3">
        <f>VLOOKUP(Table2[[#This Row],[State]],State!A:G,7,FALSE)</f>
        <v>10</v>
      </c>
      <c r="Q1487" s="3" t="str">
        <f>VLOOKUP(Table2[[#This Row],[State]],State!A:F,6,FALSE)</f>
        <v>Republican</v>
      </c>
    </row>
    <row r="1488" spans="1:17" ht="17" thickTop="1" thickBot="1" x14ac:dyDescent="0.25">
      <c r="A1488" s="8" t="s">
        <v>342</v>
      </c>
      <c r="B1488" s="19">
        <v>29009</v>
      </c>
      <c r="C1488" s="20" t="s">
        <v>1244</v>
      </c>
      <c r="D1488" s="13">
        <v>3598</v>
      </c>
      <c r="E1488" s="13">
        <v>11553</v>
      </c>
      <c r="F1488" s="6">
        <v>2024</v>
      </c>
      <c r="G1488" s="18">
        <f>preds!$D1488+preds!$E1488</f>
        <v>15151</v>
      </c>
      <c r="H1488" s="12">
        <f>ABS(preds!$D1488-preds!$E1488)</f>
        <v>7955</v>
      </c>
      <c r="I1488" s="24">
        <f>Table2[[#This Row],[margin]]/Table2[[#This Row],[dem_gop_total]]</f>
        <v>0.52504785162695533</v>
      </c>
      <c r="J1488" s="24">
        <f>Table2[[#This Row],[dem_votes]]/Table2[[#This Row],[dem_gop_total]]</f>
        <v>0.23747607418652233</v>
      </c>
      <c r="K1488" s="24">
        <f>Table2[[#This Row],[gop_votes]]/Table2[[#This Row],[dem_gop_total]]</f>
        <v>0.76252392581347761</v>
      </c>
      <c r="L1488" s="3">
        <v>-93.862743999999907</v>
      </c>
      <c r="M1488" s="3">
        <v>36.735064999999999</v>
      </c>
      <c r="N1488" s="3">
        <v>-92.478288565217298</v>
      </c>
      <c r="O1488" s="3">
        <v>38.447951660869464</v>
      </c>
      <c r="P1488" s="3">
        <f>VLOOKUP(Table2[[#This Row],[State]],State!A:G,7,FALSE)</f>
        <v>10</v>
      </c>
      <c r="Q1488" s="3" t="str">
        <f>VLOOKUP(Table2[[#This Row],[State]],State!A:F,6,FALSE)</f>
        <v>Republican</v>
      </c>
    </row>
    <row r="1489" spans="1:17" ht="17" thickTop="1" thickBot="1" x14ac:dyDescent="0.25">
      <c r="A1489" s="7" t="s">
        <v>342</v>
      </c>
      <c r="B1489" s="21">
        <v>29011</v>
      </c>
      <c r="C1489" s="22" t="s">
        <v>1017</v>
      </c>
      <c r="D1489" s="12">
        <v>1460</v>
      </c>
      <c r="E1489" s="12">
        <v>4492</v>
      </c>
      <c r="F1489" s="6">
        <v>2024</v>
      </c>
      <c r="G1489" s="18">
        <f>preds!$D1489+preds!$E1489</f>
        <v>5952</v>
      </c>
      <c r="H1489" s="12">
        <f>ABS(preds!$D1489-preds!$E1489)</f>
        <v>3032</v>
      </c>
      <c r="I1489" s="24">
        <f>Table2[[#This Row],[margin]]/Table2[[#This Row],[dem_gop_total]]</f>
        <v>0.50940860215053763</v>
      </c>
      <c r="J1489" s="24">
        <f>Table2[[#This Row],[dem_votes]]/Table2[[#This Row],[dem_gop_total]]</f>
        <v>0.24529569892473119</v>
      </c>
      <c r="K1489" s="24">
        <f>Table2[[#This Row],[gop_votes]]/Table2[[#This Row],[dem_gop_total]]</f>
        <v>0.75470430107526887</v>
      </c>
      <c r="L1489" s="3">
        <v>-94.308903000000001</v>
      </c>
      <c r="M1489" s="3">
        <v>37.495227999999997</v>
      </c>
      <c r="N1489" s="3">
        <v>-92.478288565217298</v>
      </c>
      <c r="O1489" s="3">
        <v>38.447951660869464</v>
      </c>
      <c r="P1489" s="3">
        <f>VLOOKUP(Table2[[#This Row],[State]],State!A:G,7,FALSE)</f>
        <v>10</v>
      </c>
      <c r="Q1489" s="3" t="str">
        <f>VLOOKUP(Table2[[#This Row],[State]],State!A:F,6,FALSE)</f>
        <v>Republican</v>
      </c>
    </row>
    <row r="1490" spans="1:17" ht="17" thickTop="1" thickBot="1" x14ac:dyDescent="0.25">
      <c r="A1490" s="8" t="s">
        <v>342</v>
      </c>
      <c r="B1490" s="19">
        <v>29013</v>
      </c>
      <c r="C1490" s="20" t="s">
        <v>1398</v>
      </c>
      <c r="D1490" s="13">
        <v>2689</v>
      </c>
      <c r="E1490" s="13">
        <v>5560</v>
      </c>
      <c r="F1490" s="6">
        <v>2024</v>
      </c>
      <c r="G1490" s="18">
        <f>preds!$D1490+preds!$E1490</f>
        <v>8249</v>
      </c>
      <c r="H1490" s="12">
        <f>ABS(preds!$D1490-preds!$E1490)</f>
        <v>2871</v>
      </c>
      <c r="I1490" s="24">
        <f>Table2[[#This Row],[margin]]/Table2[[#This Row],[dem_gop_total]]</f>
        <v>0.34804218693174932</v>
      </c>
      <c r="J1490" s="24">
        <f>Table2[[#This Row],[dem_votes]]/Table2[[#This Row],[dem_gop_total]]</f>
        <v>0.32597890653412537</v>
      </c>
      <c r="K1490" s="24">
        <f>Table2[[#This Row],[gop_votes]]/Table2[[#This Row],[dem_gop_total]]</f>
        <v>0.67402109346587469</v>
      </c>
      <c r="L1490" s="3">
        <v>-94.362321999999907</v>
      </c>
      <c r="M1490" s="3">
        <v>38.276162999999997</v>
      </c>
      <c r="N1490" s="3">
        <v>-92.478288565217298</v>
      </c>
      <c r="O1490" s="3">
        <v>38.447951660869464</v>
      </c>
      <c r="P1490" s="3">
        <f>VLOOKUP(Table2[[#This Row],[State]],State!A:G,7,FALSE)</f>
        <v>10</v>
      </c>
      <c r="Q1490" s="3" t="str">
        <f>VLOOKUP(Table2[[#This Row],[State]],State!A:F,6,FALSE)</f>
        <v>Republican</v>
      </c>
    </row>
    <row r="1491" spans="1:17" ht="17" thickTop="1" thickBot="1" x14ac:dyDescent="0.25">
      <c r="A1491" s="7" t="s">
        <v>342</v>
      </c>
      <c r="B1491" s="21">
        <v>29015</v>
      </c>
      <c r="C1491" s="22" t="s">
        <v>504</v>
      </c>
      <c r="D1491" s="12">
        <v>2407</v>
      </c>
      <c r="E1491" s="12">
        <v>7993</v>
      </c>
      <c r="F1491" s="6">
        <v>2024</v>
      </c>
      <c r="G1491" s="18">
        <f>preds!$D1491+preds!$E1491</f>
        <v>10400</v>
      </c>
      <c r="H1491" s="12">
        <f>ABS(preds!$D1491-preds!$E1491)</f>
        <v>5586</v>
      </c>
      <c r="I1491" s="24">
        <f>Table2[[#This Row],[margin]]/Table2[[#This Row],[dem_gop_total]]</f>
        <v>0.53711538461538466</v>
      </c>
      <c r="J1491" s="24">
        <f>Table2[[#This Row],[dem_votes]]/Table2[[#This Row],[dem_gop_total]]</f>
        <v>0.2314423076923077</v>
      </c>
      <c r="K1491" s="24">
        <f>Table2[[#This Row],[gop_votes]]/Table2[[#This Row],[dem_gop_total]]</f>
        <v>0.76855769230769233</v>
      </c>
      <c r="L1491" s="3">
        <v>-93.308948000000001</v>
      </c>
      <c r="M1491" s="3">
        <v>38.302689000000001</v>
      </c>
      <c r="N1491" s="3">
        <v>-92.478288565217298</v>
      </c>
      <c r="O1491" s="3">
        <v>38.447951660869464</v>
      </c>
      <c r="P1491" s="3">
        <f>VLOOKUP(Table2[[#This Row],[State]],State!A:G,7,FALSE)</f>
        <v>10</v>
      </c>
      <c r="Q1491" s="3" t="str">
        <f>VLOOKUP(Table2[[#This Row],[State]],State!A:F,6,FALSE)</f>
        <v>Republican</v>
      </c>
    </row>
    <row r="1492" spans="1:17" ht="17" thickTop="1" thickBot="1" x14ac:dyDescent="0.25">
      <c r="A1492" s="8" t="s">
        <v>342</v>
      </c>
      <c r="B1492" s="19">
        <v>29017</v>
      </c>
      <c r="C1492" s="20" t="s">
        <v>1399</v>
      </c>
      <c r="D1492" s="13">
        <v>1037</v>
      </c>
      <c r="E1492" s="13">
        <v>4868</v>
      </c>
      <c r="F1492" s="6">
        <v>2024</v>
      </c>
      <c r="G1492" s="18">
        <f>preds!$D1492+preds!$E1492</f>
        <v>5905</v>
      </c>
      <c r="H1492" s="12">
        <f>ABS(preds!$D1492-preds!$E1492)</f>
        <v>3831</v>
      </c>
      <c r="I1492" s="24">
        <f>Table2[[#This Row],[margin]]/Table2[[#This Row],[dem_gop_total]]</f>
        <v>0.64877222692633363</v>
      </c>
      <c r="J1492" s="24">
        <f>Table2[[#This Row],[dem_votes]]/Table2[[#This Row],[dem_gop_total]]</f>
        <v>0.17561388653683319</v>
      </c>
      <c r="K1492" s="24">
        <f>Table2[[#This Row],[gop_votes]]/Table2[[#This Row],[dem_gop_total]]</f>
        <v>0.82438611346316681</v>
      </c>
      <c r="L1492" s="3">
        <v>-89.998322999999999</v>
      </c>
      <c r="M1492" s="3">
        <v>37.338242000000001</v>
      </c>
      <c r="N1492" s="3">
        <v>-92.478288565217298</v>
      </c>
      <c r="O1492" s="3">
        <v>38.447951660869464</v>
      </c>
      <c r="P1492" s="3">
        <f>VLOOKUP(Table2[[#This Row],[State]],State!A:G,7,FALSE)</f>
        <v>10</v>
      </c>
      <c r="Q1492" s="3" t="str">
        <f>VLOOKUP(Table2[[#This Row],[State]],State!A:F,6,FALSE)</f>
        <v>Republican</v>
      </c>
    </row>
    <row r="1493" spans="1:17" ht="17" thickTop="1" thickBot="1" x14ac:dyDescent="0.25">
      <c r="A1493" s="7" t="s">
        <v>342</v>
      </c>
      <c r="B1493" s="21">
        <v>29019</v>
      </c>
      <c r="C1493" s="22" t="s">
        <v>505</v>
      </c>
      <c r="D1493" s="12">
        <v>51036</v>
      </c>
      <c r="E1493" s="12">
        <v>37940</v>
      </c>
      <c r="F1493" s="6">
        <v>2024</v>
      </c>
      <c r="G1493" s="18">
        <f>preds!$D1493+preds!$E1493</f>
        <v>88976</v>
      </c>
      <c r="H1493" s="12">
        <f>ABS(preds!$D1493-preds!$E1493)</f>
        <v>13096</v>
      </c>
      <c r="I1493" s="24">
        <f>Table2[[#This Row],[margin]]/Table2[[#This Row],[dem_gop_total]]</f>
        <v>0.14718575795720193</v>
      </c>
      <c r="J1493" s="24">
        <f>Table2[[#This Row],[dem_votes]]/Table2[[#This Row],[dem_gop_total]]</f>
        <v>0.57359287897860101</v>
      </c>
      <c r="K1493" s="24">
        <f>Table2[[#This Row],[gop_votes]]/Table2[[#This Row],[dem_gop_total]]</f>
        <v>0.42640712102139905</v>
      </c>
      <c r="L1493" s="3">
        <v>-92.321522999999999</v>
      </c>
      <c r="M1493" s="3">
        <v>38.959865999999998</v>
      </c>
      <c r="N1493" s="3">
        <v>-92.478288565217298</v>
      </c>
      <c r="O1493" s="3">
        <v>38.447951660869464</v>
      </c>
      <c r="P1493" s="3">
        <f>VLOOKUP(Table2[[#This Row],[State]],State!A:G,7,FALSE)</f>
        <v>10</v>
      </c>
      <c r="Q1493" s="3" t="str">
        <f>VLOOKUP(Table2[[#This Row],[State]],State!A:F,6,FALSE)</f>
        <v>Republican</v>
      </c>
    </row>
    <row r="1494" spans="1:17" ht="17" thickTop="1" thickBot="1" x14ac:dyDescent="0.25">
      <c r="A1494" s="8" t="s">
        <v>342</v>
      </c>
      <c r="B1494" s="19">
        <v>29021</v>
      </c>
      <c r="C1494" s="20" t="s">
        <v>975</v>
      </c>
      <c r="D1494" s="13">
        <v>16094</v>
      </c>
      <c r="E1494" s="13">
        <v>19615</v>
      </c>
      <c r="F1494" s="6">
        <v>2024</v>
      </c>
      <c r="G1494" s="18">
        <f>preds!$D1494+preds!$E1494</f>
        <v>35709</v>
      </c>
      <c r="H1494" s="12">
        <f>ABS(preds!$D1494-preds!$E1494)</f>
        <v>3521</v>
      </c>
      <c r="I1494" s="24">
        <f>Table2[[#This Row],[margin]]/Table2[[#This Row],[dem_gop_total]]</f>
        <v>9.8602593183791207E-2</v>
      </c>
      <c r="J1494" s="24">
        <f>Table2[[#This Row],[dem_votes]]/Table2[[#This Row],[dem_gop_total]]</f>
        <v>0.45069870340810442</v>
      </c>
      <c r="K1494" s="24">
        <f>Table2[[#This Row],[gop_votes]]/Table2[[#This Row],[dem_gop_total]]</f>
        <v>0.54930129659189564</v>
      </c>
      <c r="L1494" s="3">
        <v>-94.821954000000005</v>
      </c>
      <c r="M1494" s="3">
        <v>39.750602000000001</v>
      </c>
      <c r="N1494" s="3">
        <v>-92.478288565217298</v>
      </c>
      <c r="O1494" s="3">
        <v>38.447951660869464</v>
      </c>
      <c r="P1494" s="3">
        <f>VLOOKUP(Table2[[#This Row],[State]],State!A:G,7,FALSE)</f>
        <v>10</v>
      </c>
      <c r="Q1494" s="3" t="str">
        <f>VLOOKUP(Table2[[#This Row],[State]],State!A:F,6,FALSE)</f>
        <v>Republican</v>
      </c>
    </row>
    <row r="1495" spans="1:17" ht="17" thickTop="1" thickBot="1" x14ac:dyDescent="0.25">
      <c r="A1495" s="7" t="s">
        <v>342</v>
      </c>
      <c r="B1495" s="21">
        <v>29023</v>
      </c>
      <c r="C1495" s="22" t="s">
        <v>396</v>
      </c>
      <c r="D1495" s="12">
        <v>4394</v>
      </c>
      <c r="E1495" s="12">
        <v>13475</v>
      </c>
      <c r="F1495" s="6">
        <v>2024</v>
      </c>
      <c r="G1495" s="18">
        <f>preds!$D1495+preds!$E1495</f>
        <v>17869</v>
      </c>
      <c r="H1495" s="12">
        <f>ABS(preds!$D1495-preds!$E1495)</f>
        <v>9081</v>
      </c>
      <c r="I1495" s="24">
        <f>Table2[[#This Row],[margin]]/Table2[[#This Row],[dem_gop_total]]</f>
        <v>0.50819855615871057</v>
      </c>
      <c r="J1495" s="24">
        <f>Table2[[#This Row],[dem_votes]]/Table2[[#This Row],[dem_gop_total]]</f>
        <v>0.24590072192064469</v>
      </c>
      <c r="K1495" s="24">
        <f>Table2[[#This Row],[gop_votes]]/Table2[[#This Row],[dem_gop_total]]</f>
        <v>0.75409927807935528</v>
      </c>
      <c r="L1495" s="3">
        <v>-90.413589000000002</v>
      </c>
      <c r="M1495" s="3">
        <v>36.753790000000002</v>
      </c>
      <c r="N1495" s="3">
        <v>-92.478288565217298</v>
      </c>
      <c r="O1495" s="3">
        <v>38.447951660869464</v>
      </c>
      <c r="P1495" s="3">
        <f>VLOOKUP(Table2[[#This Row],[State]],State!A:G,7,FALSE)</f>
        <v>10</v>
      </c>
      <c r="Q1495" s="3" t="str">
        <f>VLOOKUP(Table2[[#This Row],[State]],State!A:F,6,FALSE)</f>
        <v>Republican</v>
      </c>
    </row>
    <row r="1496" spans="1:17" ht="17" thickTop="1" thickBot="1" x14ac:dyDescent="0.25">
      <c r="A1496" s="8" t="s">
        <v>342</v>
      </c>
      <c r="B1496" s="19">
        <v>29025</v>
      </c>
      <c r="C1496" s="20" t="s">
        <v>1091</v>
      </c>
      <c r="D1496" s="13">
        <v>1342</v>
      </c>
      <c r="E1496" s="13">
        <v>3213</v>
      </c>
      <c r="F1496" s="6">
        <v>2024</v>
      </c>
      <c r="G1496" s="18">
        <f>preds!$D1496+preds!$E1496</f>
        <v>4555</v>
      </c>
      <c r="H1496" s="12">
        <f>ABS(preds!$D1496-preds!$E1496)</f>
        <v>1871</v>
      </c>
      <c r="I1496" s="24">
        <f>Table2[[#This Row],[margin]]/Table2[[#This Row],[dem_gop_total]]</f>
        <v>0.41075740944017564</v>
      </c>
      <c r="J1496" s="24">
        <f>Table2[[#This Row],[dem_votes]]/Table2[[#This Row],[dem_gop_total]]</f>
        <v>0.29462129527991221</v>
      </c>
      <c r="K1496" s="24">
        <f>Table2[[#This Row],[gop_votes]]/Table2[[#This Row],[dem_gop_total]]</f>
        <v>0.70537870472008779</v>
      </c>
      <c r="L1496" s="3">
        <v>-93.994816</v>
      </c>
      <c r="M1496" s="3">
        <v>39.664765000000003</v>
      </c>
      <c r="N1496" s="3">
        <v>-92.478288565217298</v>
      </c>
      <c r="O1496" s="3">
        <v>38.447951660869464</v>
      </c>
      <c r="P1496" s="3">
        <f>VLOOKUP(Table2[[#This Row],[State]],State!A:G,7,FALSE)</f>
        <v>10</v>
      </c>
      <c r="Q1496" s="3" t="str">
        <f>VLOOKUP(Table2[[#This Row],[State]],State!A:F,6,FALSE)</f>
        <v>Republican</v>
      </c>
    </row>
    <row r="1497" spans="1:17" ht="17" thickTop="1" thickBot="1" x14ac:dyDescent="0.25">
      <c r="A1497" s="7" t="s">
        <v>342</v>
      </c>
      <c r="B1497" s="21">
        <v>29027</v>
      </c>
      <c r="C1497" s="22" t="s">
        <v>1400</v>
      </c>
      <c r="D1497" s="12">
        <v>5519</v>
      </c>
      <c r="E1497" s="12">
        <v>14988</v>
      </c>
      <c r="F1497" s="6">
        <v>2024</v>
      </c>
      <c r="G1497" s="18">
        <f>preds!$D1497+preds!$E1497</f>
        <v>20507</v>
      </c>
      <c r="H1497" s="12">
        <f>ABS(preds!$D1497-preds!$E1497)</f>
        <v>9469</v>
      </c>
      <c r="I1497" s="24">
        <f>Table2[[#This Row],[margin]]/Table2[[#This Row],[dem_gop_total]]</f>
        <v>0.46174477007850978</v>
      </c>
      <c r="J1497" s="24">
        <f>Table2[[#This Row],[dem_votes]]/Table2[[#This Row],[dem_gop_total]]</f>
        <v>0.26912761496074511</v>
      </c>
      <c r="K1497" s="24">
        <f>Table2[[#This Row],[gop_votes]]/Table2[[#This Row],[dem_gop_total]]</f>
        <v>0.73087238503925489</v>
      </c>
      <c r="L1497" s="3">
        <v>-91.993447000000003</v>
      </c>
      <c r="M1497" s="3">
        <v>38.802239</v>
      </c>
      <c r="N1497" s="3">
        <v>-92.478288565217298</v>
      </c>
      <c r="O1497" s="3">
        <v>38.447951660869464</v>
      </c>
      <c r="P1497" s="3">
        <f>VLOOKUP(Table2[[#This Row],[State]],State!A:G,7,FALSE)</f>
        <v>10</v>
      </c>
      <c r="Q1497" s="3" t="str">
        <f>VLOOKUP(Table2[[#This Row],[State]],State!A:F,6,FALSE)</f>
        <v>Republican</v>
      </c>
    </row>
    <row r="1498" spans="1:17" ht="17" thickTop="1" thickBot="1" x14ac:dyDescent="0.25">
      <c r="A1498" s="8" t="s">
        <v>342</v>
      </c>
      <c r="B1498" s="19">
        <v>29029</v>
      </c>
      <c r="C1498" s="20" t="s">
        <v>744</v>
      </c>
      <c r="D1498" s="13">
        <v>5427</v>
      </c>
      <c r="E1498" s="13">
        <v>19236</v>
      </c>
      <c r="F1498" s="6">
        <v>2024</v>
      </c>
      <c r="G1498" s="18">
        <f>preds!$D1498+preds!$E1498</f>
        <v>24663</v>
      </c>
      <c r="H1498" s="12">
        <f>ABS(preds!$D1498-preds!$E1498)</f>
        <v>13809</v>
      </c>
      <c r="I1498" s="24">
        <f>Table2[[#This Row],[margin]]/Table2[[#This Row],[dem_gop_total]]</f>
        <v>0.55990755382556867</v>
      </c>
      <c r="J1498" s="24">
        <f>Table2[[#This Row],[dem_votes]]/Table2[[#This Row],[dem_gop_total]]</f>
        <v>0.22004622308721566</v>
      </c>
      <c r="K1498" s="24">
        <f>Table2[[#This Row],[gop_votes]]/Table2[[#This Row],[dem_gop_total]]</f>
        <v>0.77995377691278434</v>
      </c>
      <c r="L1498" s="3">
        <v>-92.749495999999994</v>
      </c>
      <c r="M1498" s="3">
        <v>38.072828000000001</v>
      </c>
      <c r="N1498" s="3">
        <v>-92.478288565217298</v>
      </c>
      <c r="O1498" s="3">
        <v>38.447951660869464</v>
      </c>
      <c r="P1498" s="3">
        <f>VLOOKUP(Table2[[#This Row],[State]],State!A:G,7,FALSE)</f>
        <v>10</v>
      </c>
      <c r="Q1498" s="3" t="str">
        <f>VLOOKUP(Table2[[#This Row],[State]],State!A:F,6,FALSE)</f>
        <v>Republican</v>
      </c>
    </row>
    <row r="1499" spans="1:17" ht="17" thickTop="1" thickBot="1" x14ac:dyDescent="0.25">
      <c r="A1499" s="7" t="s">
        <v>342</v>
      </c>
      <c r="B1499" s="21">
        <v>29031</v>
      </c>
      <c r="C1499" s="22" t="s">
        <v>1401</v>
      </c>
      <c r="D1499" s="12">
        <v>9869</v>
      </c>
      <c r="E1499" s="12">
        <v>28323</v>
      </c>
      <c r="F1499" s="6">
        <v>2024</v>
      </c>
      <c r="G1499" s="18">
        <f>preds!$D1499+preds!$E1499</f>
        <v>38192</v>
      </c>
      <c r="H1499" s="12">
        <f>ABS(preds!$D1499-preds!$E1499)</f>
        <v>18454</v>
      </c>
      <c r="I1499" s="24">
        <f>Table2[[#This Row],[margin]]/Table2[[#This Row],[dem_gop_total]]</f>
        <v>0.4831901968998743</v>
      </c>
      <c r="J1499" s="24">
        <f>Table2[[#This Row],[dem_votes]]/Table2[[#This Row],[dem_gop_total]]</f>
        <v>0.25840490155006285</v>
      </c>
      <c r="K1499" s="24">
        <f>Table2[[#This Row],[gop_votes]]/Table2[[#This Row],[dem_gop_total]]</f>
        <v>0.74159509844993721</v>
      </c>
      <c r="L1499" s="3">
        <v>-89.606250000000003</v>
      </c>
      <c r="M1499" s="3">
        <v>37.353893999999997</v>
      </c>
      <c r="N1499" s="3">
        <v>-92.478288565217298</v>
      </c>
      <c r="O1499" s="3">
        <v>38.447951660869464</v>
      </c>
      <c r="P1499" s="3">
        <f>VLOOKUP(Table2[[#This Row],[State]],State!A:G,7,FALSE)</f>
        <v>10</v>
      </c>
      <c r="Q1499" s="3" t="str">
        <f>VLOOKUP(Table2[[#This Row],[State]],State!A:F,6,FALSE)</f>
        <v>Republican</v>
      </c>
    </row>
    <row r="1500" spans="1:17" ht="17" thickTop="1" thickBot="1" x14ac:dyDescent="0.25">
      <c r="A1500" s="8" t="s">
        <v>342</v>
      </c>
      <c r="B1500" s="19">
        <v>29033</v>
      </c>
      <c r="C1500" s="20" t="s">
        <v>507</v>
      </c>
      <c r="D1500" s="13">
        <v>993</v>
      </c>
      <c r="E1500" s="13">
        <v>3522</v>
      </c>
      <c r="F1500" s="6">
        <v>2024</v>
      </c>
      <c r="G1500" s="18">
        <f>preds!$D1500+preds!$E1500</f>
        <v>4515</v>
      </c>
      <c r="H1500" s="12">
        <f>ABS(preds!$D1500-preds!$E1500)</f>
        <v>2529</v>
      </c>
      <c r="I1500" s="24">
        <f>Table2[[#This Row],[margin]]/Table2[[#This Row],[dem_gop_total]]</f>
        <v>0.56013289036544855</v>
      </c>
      <c r="J1500" s="24">
        <f>Table2[[#This Row],[dem_votes]]/Table2[[#This Row],[dem_gop_total]]</f>
        <v>0.21993355481727575</v>
      </c>
      <c r="K1500" s="24">
        <f>Table2[[#This Row],[gop_votes]]/Table2[[#This Row],[dem_gop_total]]</f>
        <v>0.78006644518272428</v>
      </c>
      <c r="L1500" s="3">
        <v>-93.495631000000003</v>
      </c>
      <c r="M1500" s="3">
        <v>39.410154999999897</v>
      </c>
      <c r="N1500" s="3">
        <v>-92.478288565217298</v>
      </c>
      <c r="O1500" s="3">
        <v>38.447951660869464</v>
      </c>
      <c r="P1500" s="3">
        <f>VLOOKUP(Table2[[#This Row],[State]],State!A:G,7,FALSE)</f>
        <v>10</v>
      </c>
      <c r="Q1500" s="3" t="str">
        <f>VLOOKUP(Table2[[#This Row],[State]],State!A:F,6,FALSE)</f>
        <v>Republican</v>
      </c>
    </row>
    <row r="1501" spans="1:17" ht="17" thickTop="1" thickBot="1" x14ac:dyDescent="0.25">
      <c r="A1501" s="7" t="s">
        <v>342</v>
      </c>
      <c r="B1501" s="21">
        <v>29035</v>
      </c>
      <c r="C1501" s="22" t="s">
        <v>1095</v>
      </c>
      <c r="D1501" s="12">
        <v>730</v>
      </c>
      <c r="E1501" s="12">
        <v>2353</v>
      </c>
      <c r="F1501" s="6">
        <v>2024</v>
      </c>
      <c r="G1501" s="18">
        <f>preds!$D1501+preds!$E1501</f>
        <v>3083</v>
      </c>
      <c r="H1501" s="12">
        <f>ABS(preds!$D1501-preds!$E1501)</f>
        <v>1623</v>
      </c>
      <c r="I1501" s="24">
        <f>Table2[[#This Row],[margin]]/Table2[[#This Row],[dem_gop_total]]</f>
        <v>0.52643529030165426</v>
      </c>
      <c r="J1501" s="24">
        <f>Table2[[#This Row],[dem_votes]]/Table2[[#This Row],[dem_gop_total]]</f>
        <v>0.23678235484917287</v>
      </c>
      <c r="K1501" s="24">
        <f>Table2[[#This Row],[gop_votes]]/Table2[[#This Row],[dem_gop_total]]</f>
        <v>0.76321764515082713</v>
      </c>
      <c r="L1501" s="3">
        <v>-90.897277000000003</v>
      </c>
      <c r="M1501" s="3">
        <v>36.949427</v>
      </c>
      <c r="N1501" s="3">
        <v>-92.478288565217298</v>
      </c>
      <c r="O1501" s="3">
        <v>38.447951660869464</v>
      </c>
      <c r="P1501" s="3">
        <f>VLOOKUP(Table2[[#This Row],[State]],State!A:G,7,FALSE)</f>
        <v>10</v>
      </c>
      <c r="Q1501" s="3" t="str">
        <f>VLOOKUP(Table2[[#This Row],[State]],State!A:F,6,FALSE)</f>
        <v>Republican</v>
      </c>
    </row>
    <row r="1502" spans="1:17" ht="17" thickTop="1" thickBot="1" x14ac:dyDescent="0.25">
      <c r="A1502" s="8" t="s">
        <v>342</v>
      </c>
      <c r="B1502" s="19">
        <v>29037</v>
      </c>
      <c r="C1502" s="20" t="s">
        <v>878</v>
      </c>
      <c r="D1502" s="13">
        <v>18086</v>
      </c>
      <c r="E1502" s="13">
        <v>38916</v>
      </c>
      <c r="F1502" s="6">
        <v>2024</v>
      </c>
      <c r="G1502" s="18">
        <f>preds!$D1502+preds!$E1502</f>
        <v>57002</v>
      </c>
      <c r="H1502" s="12">
        <f>ABS(preds!$D1502-preds!$E1502)</f>
        <v>20830</v>
      </c>
      <c r="I1502" s="24">
        <f>Table2[[#This Row],[margin]]/Table2[[#This Row],[dem_gop_total]]</f>
        <v>0.36542577453422687</v>
      </c>
      <c r="J1502" s="24">
        <f>Table2[[#This Row],[dem_votes]]/Table2[[#This Row],[dem_gop_total]]</f>
        <v>0.31728711273288657</v>
      </c>
      <c r="K1502" s="24">
        <f>Table2[[#This Row],[gop_votes]]/Table2[[#This Row],[dem_gop_total]]</f>
        <v>0.68271288726711343</v>
      </c>
      <c r="L1502" s="3">
        <v>-94.423525999999995</v>
      </c>
      <c r="M1502" s="3">
        <v>38.746895000000002</v>
      </c>
      <c r="N1502" s="3">
        <v>-92.478288565217298</v>
      </c>
      <c r="O1502" s="3">
        <v>38.447951660869464</v>
      </c>
      <c r="P1502" s="3">
        <f>VLOOKUP(Table2[[#This Row],[State]],State!A:G,7,FALSE)</f>
        <v>10</v>
      </c>
      <c r="Q1502" s="3" t="str">
        <f>VLOOKUP(Table2[[#This Row],[State]],State!A:F,6,FALSE)</f>
        <v>Republican</v>
      </c>
    </row>
    <row r="1503" spans="1:17" ht="17" thickTop="1" thickBot="1" x14ac:dyDescent="0.25">
      <c r="A1503" s="7" t="s">
        <v>342</v>
      </c>
      <c r="B1503" s="21">
        <v>29039</v>
      </c>
      <c r="C1503" s="22" t="s">
        <v>977</v>
      </c>
      <c r="D1503" s="12">
        <v>1486</v>
      </c>
      <c r="E1503" s="12">
        <v>5475</v>
      </c>
      <c r="F1503" s="6">
        <v>2024</v>
      </c>
      <c r="G1503" s="18">
        <f>preds!$D1503+preds!$E1503</f>
        <v>6961</v>
      </c>
      <c r="H1503" s="12">
        <f>ABS(preds!$D1503-preds!$E1503)</f>
        <v>3989</v>
      </c>
      <c r="I1503" s="24">
        <f>Table2[[#This Row],[margin]]/Table2[[#This Row],[dem_gop_total]]</f>
        <v>0.57304984915960355</v>
      </c>
      <c r="J1503" s="24">
        <f>Table2[[#This Row],[dem_votes]]/Table2[[#This Row],[dem_gop_total]]</f>
        <v>0.21347507542019825</v>
      </c>
      <c r="K1503" s="24">
        <f>Table2[[#This Row],[gop_votes]]/Table2[[#This Row],[dem_gop_total]]</f>
        <v>0.78652492457980172</v>
      </c>
      <c r="L1503" s="3">
        <v>-93.895021999999997</v>
      </c>
      <c r="M1503" s="3">
        <v>37.767995999999997</v>
      </c>
      <c r="N1503" s="3">
        <v>-92.478288565217298</v>
      </c>
      <c r="O1503" s="3">
        <v>38.447951660869464</v>
      </c>
      <c r="P1503" s="3">
        <f>VLOOKUP(Table2[[#This Row],[State]],State!A:G,7,FALSE)</f>
        <v>10</v>
      </c>
      <c r="Q1503" s="3" t="str">
        <f>VLOOKUP(Table2[[#This Row],[State]],State!A:F,6,FALSE)</f>
        <v>Republican</v>
      </c>
    </row>
    <row r="1504" spans="1:17" ht="17" thickTop="1" thickBot="1" x14ac:dyDescent="0.25">
      <c r="A1504" s="8" t="s">
        <v>342</v>
      </c>
      <c r="B1504" s="19">
        <v>29041</v>
      </c>
      <c r="C1504" s="20" t="s">
        <v>1402</v>
      </c>
      <c r="D1504" s="13">
        <v>1098</v>
      </c>
      <c r="E1504" s="13">
        <v>2626</v>
      </c>
      <c r="F1504" s="6">
        <v>2024</v>
      </c>
      <c r="G1504" s="18">
        <f>preds!$D1504+preds!$E1504</f>
        <v>3724</v>
      </c>
      <c r="H1504" s="12">
        <f>ABS(preds!$D1504-preds!$E1504)</f>
        <v>1528</v>
      </c>
      <c r="I1504" s="24">
        <f>Table2[[#This Row],[margin]]/Table2[[#This Row],[dem_gop_total]]</f>
        <v>0.41031149301825992</v>
      </c>
      <c r="J1504" s="24">
        <f>Table2[[#This Row],[dem_votes]]/Table2[[#This Row],[dem_gop_total]]</f>
        <v>0.29484425349087001</v>
      </c>
      <c r="K1504" s="24">
        <f>Table2[[#This Row],[gop_votes]]/Table2[[#This Row],[dem_gop_total]]</f>
        <v>0.70515574650912993</v>
      </c>
      <c r="L1504" s="3">
        <v>-92.934967</v>
      </c>
      <c r="M1504" s="3">
        <v>39.486626000000001</v>
      </c>
      <c r="N1504" s="3">
        <v>-92.478288565217298</v>
      </c>
      <c r="O1504" s="3">
        <v>38.447951660869464</v>
      </c>
      <c r="P1504" s="3">
        <f>VLOOKUP(Table2[[#This Row],[State]],State!A:G,7,FALSE)</f>
        <v>10</v>
      </c>
      <c r="Q1504" s="3" t="str">
        <f>VLOOKUP(Table2[[#This Row],[State]],State!A:F,6,FALSE)</f>
        <v>Republican</v>
      </c>
    </row>
    <row r="1505" spans="1:17" ht="17" thickTop="1" thickBot="1" x14ac:dyDescent="0.25">
      <c r="A1505" s="7" t="s">
        <v>342</v>
      </c>
      <c r="B1505" s="21">
        <v>29043</v>
      </c>
      <c r="C1505" s="22" t="s">
        <v>880</v>
      </c>
      <c r="D1505" s="12">
        <v>10810</v>
      </c>
      <c r="E1505" s="12">
        <v>36019</v>
      </c>
      <c r="F1505" s="6">
        <v>2024</v>
      </c>
      <c r="G1505" s="18">
        <f>preds!$D1505+preds!$E1505</f>
        <v>46829</v>
      </c>
      <c r="H1505" s="12">
        <f>ABS(preds!$D1505-preds!$E1505)</f>
        <v>25209</v>
      </c>
      <c r="I1505" s="24">
        <f>Table2[[#This Row],[margin]]/Table2[[#This Row],[dem_gop_total]]</f>
        <v>0.53832027162655616</v>
      </c>
      <c r="J1505" s="24">
        <f>Table2[[#This Row],[dem_votes]]/Table2[[#This Row],[dem_gop_total]]</f>
        <v>0.23083986418672189</v>
      </c>
      <c r="K1505" s="24">
        <f>Table2[[#This Row],[gop_votes]]/Table2[[#This Row],[dem_gop_total]]</f>
        <v>0.76916013581327813</v>
      </c>
      <c r="L1505" s="3">
        <v>-93.262511000000003</v>
      </c>
      <c r="M1505" s="3">
        <v>37.025686999999998</v>
      </c>
      <c r="N1505" s="3">
        <v>-92.478288565217298</v>
      </c>
      <c r="O1505" s="3">
        <v>38.447951660869464</v>
      </c>
      <c r="P1505" s="3">
        <f>VLOOKUP(Table2[[#This Row],[State]],State!A:G,7,FALSE)</f>
        <v>10</v>
      </c>
      <c r="Q1505" s="3" t="str">
        <f>VLOOKUP(Table2[[#This Row],[State]],State!A:F,6,FALSE)</f>
        <v>Republican</v>
      </c>
    </row>
    <row r="1506" spans="1:17" ht="17" thickTop="1" thickBot="1" x14ac:dyDescent="0.25">
      <c r="A1506" s="8" t="s">
        <v>342</v>
      </c>
      <c r="B1506" s="19">
        <v>29045</v>
      </c>
      <c r="C1506" s="20" t="s">
        <v>509</v>
      </c>
      <c r="D1506" s="13">
        <v>1281</v>
      </c>
      <c r="E1506" s="13">
        <v>1972</v>
      </c>
      <c r="F1506" s="6">
        <v>2024</v>
      </c>
      <c r="G1506" s="18">
        <f>preds!$D1506+preds!$E1506</f>
        <v>3253</v>
      </c>
      <c r="H1506" s="12">
        <f>ABS(preds!$D1506-preds!$E1506)</f>
        <v>691</v>
      </c>
      <c r="I1506" s="24">
        <f>Table2[[#This Row],[margin]]/Table2[[#This Row],[dem_gop_total]]</f>
        <v>0.21241930525668615</v>
      </c>
      <c r="J1506" s="24">
        <f>Table2[[#This Row],[dem_votes]]/Table2[[#This Row],[dem_gop_total]]</f>
        <v>0.39379034737165691</v>
      </c>
      <c r="K1506" s="24">
        <f>Table2[[#This Row],[gop_votes]]/Table2[[#This Row],[dem_gop_total]]</f>
        <v>0.60620965262834303</v>
      </c>
      <c r="L1506" s="3">
        <v>-91.704731999999893</v>
      </c>
      <c r="M1506" s="3">
        <v>40.413068000000003</v>
      </c>
      <c r="N1506" s="3">
        <v>-92.478288565217298</v>
      </c>
      <c r="O1506" s="3">
        <v>38.447951660869464</v>
      </c>
      <c r="P1506" s="3">
        <f>VLOOKUP(Table2[[#This Row],[State]],State!A:G,7,FALSE)</f>
        <v>10</v>
      </c>
      <c r="Q1506" s="3" t="str">
        <f>VLOOKUP(Table2[[#This Row],[State]],State!A:F,6,FALSE)</f>
        <v>Republican</v>
      </c>
    </row>
    <row r="1507" spans="1:17" ht="17" thickTop="1" thickBot="1" x14ac:dyDescent="0.25">
      <c r="A1507" s="7" t="s">
        <v>342</v>
      </c>
      <c r="B1507" s="21">
        <v>29047</v>
      </c>
      <c r="C1507" s="22" t="s">
        <v>403</v>
      </c>
      <c r="D1507" s="12">
        <v>55303</v>
      </c>
      <c r="E1507" s="12">
        <v>64822</v>
      </c>
      <c r="F1507" s="6">
        <v>2024</v>
      </c>
      <c r="G1507" s="18">
        <f>preds!$D1507+preds!$E1507</f>
        <v>120125</v>
      </c>
      <c r="H1507" s="12">
        <f>ABS(preds!$D1507-preds!$E1507)</f>
        <v>9519</v>
      </c>
      <c r="I1507" s="24">
        <f>Table2[[#This Row],[margin]]/Table2[[#This Row],[dem_gop_total]]</f>
        <v>7.924245577523413E-2</v>
      </c>
      <c r="J1507" s="24">
        <f>Table2[[#This Row],[dem_votes]]/Table2[[#This Row],[dem_gop_total]]</f>
        <v>0.46037877211238293</v>
      </c>
      <c r="K1507" s="24">
        <f>Table2[[#This Row],[gop_votes]]/Table2[[#This Row],[dem_gop_total]]</f>
        <v>0.53962122788761702</v>
      </c>
      <c r="L1507" s="3">
        <v>-94.493919999999903</v>
      </c>
      <c r="M1507" s="3">
        <v>39.251395000000002</v>
      </c>
      <c r="N1507" s="3">
        <v>-92.478288565217298</v>
      </c>
      <c r="O1507" s="3">
        <v>38.447951660869464</v>
      </c>
      <c r="P1507" s="3">
        <f>VLOOKUP(Table2[[#This Row],[State]],State!A:G,7,FALSE)</f>
        <v>10</v>
      </c>
      <c r="Q1507" s="3" t="str">
        <f>VLOOKUP(Table2[[#This Row],[State]],State!A:F,6,FALSE)</f>
        <v>Republican</v>
      </c>
    </row>
    <row r="1508" spans="1:17" ht="17" thickTop="1" thickBot="1" x14ac:dyDescent="0.25">
      <c r="A1508" s="8" t="s">
        <v>342</v>
      </c>
      <c r="B1508" s="19">
        <v>29049</v>
      </c>
      <c r="C1508" s="20" t="s">
        <v>881</v>
      </c>
      <c r="D1508" s="13">
        <v>3227</v>
      </c>
      <c r="E1508" s="13">
        <v>6922</v>
      </c>
      <c r="F1508" s="6">
        <v>2024</v>
      </c>
      <c r="G1508" s="18">
        <f>preds!$D1508+preds!$E1508</f>
        <v>10149</v>
      </c>
      <c r="H1508" s="12">
        <f>ABS(preds!$D1508-preds!$E1508)</f>
        <v>3695</v>
      </c>
      <c r="I1508" s="24">
        <f>Table2[[#This Row],[margin]]/Table2[[#This Row],[dem_gop_total]]</f>
        <v>0.36407527835254705</v>
      </c>
      <c r="J1508" s="24">
        <f>Table2[[#This Row],[dem_votes]]/Table2[[#This Row],[dem_gop_total]]</f>
        <v>0.31796236082372648</v>
      </c>
      <c r="K1508" s="24">
        <f>Table2[[#This Row],[gop_votes]]/Table2[[#This Row],[dem_gop_total]]</f>
        <v>0.68203763917627347</v>
      </c>
      <c r="L1508" s="3">
        <v>-94.370131000000001</v>
      </c>
      <c r="M1508" s="3">
        <v>39.602092999999897</v>
      </c>
      <c r="N1508" s="3">
        <v>-92.478288565217298</v>
      </c>
      <c r="O1508" s="3">
        <v>38.447951660869464</v>
      </c>
      <c r="P1508" s="3">
        <f>VLOOKUP(Table2[[#This Row],[State]],State!A:G,7,FALSE)</f>
        <v>10</v>
      </c>
      <c r="Q1508" s="3" t="str">
        <f>VLOOKUP(Table2[[#This Row],[State]],State!A:F,6,FALSE)</f>
        <v>Republican</v>
      </c>
    </row>
    <row r="1509" spans="1:17" ht="17" thickTop="1" thickBot="1" x14ac:dyDescent="0.25">
      <c r="A1509" s="7" t="s">
        <v>342</v>
      </c>
      <c r="B1509" s="21">
        <v>29051</v>
      </c>
      <c r="C1509" s="22" t="s">
        <v>1403</v>
      </c>
      <c r="D1509" s="12">
        <v>11818</v>
      </c>
      <c r="E1509" s="12">
        <v>25667</v>
      </c>
      <c r="F1509" s="6">
        <v>2024</v>
      </c>
      <c r="G1509" s="18">
        <f>preds!$D1509+preds!$E1509</f>
        <v>37485</v>
      </c>
      <c r="H1509" s="12">
        <f>ABS(preds!$D1509-preds!$E1509)</f>
        <v>13849</v>
      </c>
      <c r="I1509" s="24">
        <f>Table2[[#This Row],[margin]]/Table2[[#This Row],[dem_gop_total]]</f>
        <v>0.36945444844604508</v>
      </c>
      <c r="J1509" s="24">
        <f>Table2[[#This Row],[dem_votes]]/Table2[[#This Row],[dem_gop_total]]</f>
        <v>0.31527277577697743</v>
      </c>
      <c r="K1509" s="24">
        <f>Table2[[#This Row],[gop_votes]]/Table2[[#This Row],[dem_gop_total]]</f>
        <v>0.68472722422302257</v>
      </c>
      <c r="L1509" s="3">
        <v>-92.218633999999994</v>
      </c>
      <c r="M1509" s="3">
        <v>38.552393000000002</v>
      </c>
      <c r="N1509" s="3">
        <v>-92.478288565217298</v>
      </c>
      <c r="O1509" s="3">
        <v>38.447951660869464</v>
      </c>
      <c r="P1509" s="3">
        <f>VLOOKUP(Table2[[#This Row],[State]],State!A:G,7,FALSE)</f>
        <v>10</v>
      </c>
      <c r="Q1509" s="3" t="str">
        <f>VLOOKUP(Table2[[#This Row],[State]],State!A:F,6,FALSE)</f>
        <v>Republican</v>
      </c>
    </row>
    <row r="1510" spans="1:17" ht="17" thickTop="1" thickBot="1" x14ac:dyDescent="0.25">
      <c r="A1510" s="8" t="s">
        <v>342</v>
      </c>
      <c r="B1510" s="19">
        <v>29053</v>
      </c>
      <c r="C1510" s="20" t="s">
        <v>1404</v>
      </c>
      <c r="D1510" s="13">
        <v>2435</v>
      </c>
      <c r="E1510" s="13">
        <v>5664</v>
      </c>
      <c r="F1510" s="6">
        <v>2024</v>
      </c>
      <c r="G1510" s="18">
        <f>preds!$D1510+preds!$E1510</f>
        <v>8099</v>
      </c>
      <c r="H1510" s="12">
        <f>ABS(preds!$D1510-preds!$E1510)</f>
        <v>3229</v>
      </c>
      <c r="I1510" s="24">
        <f>Table2[[#This Row],[margin]]/Table2[[#This Row],[dem_gop_total]]</f>
        <v>0.39869119644400541</v>
      </c>
      <c r="J1510" s="24">
        <f>Table2[[#This Row],[dem_votes]]/Table2[[#This Row],[dem_gop_total]]</f>
        <v>0.30065440177799729</v>
      </c>
      <c r="K1510" s="24">
        <f>Table2[[#This Row],[gop_votes]]/Table2[[#This Row],[dem_gop_total]]</f>
        <v>0.69934559822200271</v>
      </c>
      <c r="L1510" s="3">
        <v>-92.772604000000001</v>
      </c>
      <c r="M1510" s="3">
        <v>38.909615000000002</v>
      </c>
      <c r="N1510" s="3">
        <v>-92.478288565217298</v>
      </c>
      <c r="O1510" s="3">
        <v>38.447951660869464</v>
      </c>
      <c r="P1510" s="3">
        <f>VLOOKUP(Table2[[#This Row],[State]],State!A:G,7,FALSE)</f>
        <v>10</v>
      </c>
      <c r="Q1510" s="3" t="str">
        <f>VLOOKUP(Table2[[#This Row],[State]],State!A:F,6,FALSE)</f>
        <v>Republican</v>
      </c>
    </row>
    <row r="1511" spans="1:17" ht="17" thickTop="1" thickBot="1" x14ac:dyDescent="0.25">
      <c r="A1511" s="7" t="s">
        <v>342</v>
      </c>
      <c r="B1511" s="21">
        <v>29055</v>
      </c>
      <c r="C1511" s="22" t="s">
        <v>514</v>
      </c>
      <c r="D1511" s="12">
        <v>2676</v>
      </c>
      <c r="E1511" s="12">
        <v>7964</v>
      </c>
      <c r="F1511" s="6">
        <v>2024</v>
      </c>
      <c r="G1511" s="18">
        <f>preds!$D1511+preds!$E1511</f>
        <v>10640</v>
      </c>
      <c r="H1511" s="12">
        <f>ABS(preds!$D1511-preds!$E1511)</f>
        <v>5288</v>
      </c>
      <c r="I1511" s="24">
        <f>Table2[[#This Row],[margin]]/Table2[[#This Row],[dem_gop_total]]</f>
        <v>0.49699248120300754</v>
      </c>
      <c r="J1511" s="24">
        <f>Table2[[#This Row],[dem_votes]]/Table2[[#This Row],[dem_gop_total]]</f>
        <v>0.25150375939849623</v>
      </c>
      <c r="K1511" s="24">
        <f>Table2[[#This Row],[gop_votes]]/Table2[[#This Row],[dem_gop_total]]</f>
        <v>0.74849624060150377</v>
      </c>
      <c r="L1511" s="3">
        <v>-91.322801999999996</v>
      </c>
      <c r="M1511" s="3">
        <v>38.059818999999997</v>
      </c>
      <c r="N1511" s="3">
        <v>-92.478288565217298</v>
      </c>
      <c r="O1511" s="3">
        <v>38.447951660869464</v>
      </c>
      <c r="P1511" s="3">
        <f>VLOOKUP(Table2[[#This Row],[State]],State!A:G,7,FALSE)</f>
        <v>10</v>
      </c>
      <c r="Q1511" s="3" t="str">
        <f>VLOOKUP(Table2[[#This Row],[State]],State!A:F,6,FALSE)</f>
        <v>Republican</v>
      </c>
    </row>
    <row r="1512" spans="1:17" ht="17" thickTop="1" thickBot="1" x14ac:dyDescent="0.25">
      <c r="A1512" s="8" t="s">
        <v>342</v>
      </c>
      <c r="B1512" s="19">
        <v>29057</v>
      </c>
      <c r="C1512" s="20" t="s">
        <v>758</v>
      </c>
      <c r="D1512" s="13">
        <v>978</v>
      </c>
      <c r="E1512" s="13">
        <v>3120</v>
      </c>
      <c r="F1512" s="6">
        <v>2024</v>
      </c>
      <c r="G1512" s="18">
        <f>preds!$D1512+preds!$E1512</f>
        <v>4098</v>
      </c>
      <c r="H1512" s="12">
        <f>ABS(preds!$D1512-preds!$E1512)</f>
        <v>2142</v>
      </c>
      <c r="I1512" s="24">
        <f>Table2[[#This Row],[margin]]/Table2[[#This Row],[dem_gop_total]]</f>
        <v>0.52269399707174236</v>
      </c>
      <c r="J1512" s="24">
        <f>Table2[[#This Row],[dem_votes]]/Table2[[#This Row],[dem_gop_total]]</f>
        <v>0.23865300146412885</v>
      </c>
      <c r="K1512" s="24">
        <f>Table2[[#This Row],[gop_votes]]/Table2[[#This Row],[dem_gop_total]]</f>
        <v>0.76134699853587118</v>
      </c>
      <c r="L1512" s="3">
        <v>-93.829943999999998</v>
      </c>
      <c r="M1512" s="3">
        <v>37.415613</v>
      </c>
      <c r="N1512" s="3">
        <v>-92.478288565217298</v>
      </c>
      <c r="O1512" s="3">
        <v>38.447951660869464</v>
      </c>
      <c r="P1512" s="3">
        <f>VLOOKUP(Table2[[#This Row],[State]],State!A:G,7,FALSE)</f>
        <v>10</v>
      </c>
      <c r="Q1512" s="3" t="str">
        <f>VLOOKUP(Table2[[#This Row],[State]],State!A:F,6,FALSE)</f>
        <v>Republican</v>
      </c>
    </row>
    <row r="1513" spans="1:17" ht="17" thickTop="1" thickBot="1" x14ac:dyDescent="0.25">
      <c r="A1513" s="7" t="s">
        <v>342</v>
      </c>
      <c r="B1513" s="21">
        <v>29059</v>
      </c>
      <c r="C1513" s="22" t="s">
        <v>413</v>
      </c>
      <c r="D1513" s="12">
        <v>1817</v>
      </c>
      <c r="E1513" s="12">
        <v>6392</v>
      </c>
      <c r="F1513" s="6">
        <v>2024</v>
      </c>
      <c r="G1513" s="18">
        <f>preds!$D1513+preds!$E1513</f>
        <v>8209</v>
      </c>
      <c r="H1513" s="12">
        <f>ABS(preds!$D1513-preds!$E1513)</f>
        <v>4575</v>
      </c>
      <c r="I1513" s="24">
        <f>Table2[[#This Row],[margin]]/Table2[[#This Row],[dem_gop_total]]</f>
        <v>0.55731514191740772</v>
      </c>
      <c r="J1513" s="24">
        <f>Table2[[#This Row],[dem_votes]]/Table2[[#This Row],[dem_gop_total]]</f>
        <v>0.22134242904129614</v>
      </c>
      <c r="K1513" s="24">
        <f>Table2[[#This Row],[gop_votes]]/Table2[[#This Row],[dem_gop_total]]</f>
        <v>0.77865757095870392</v>
      </c>
      <c r="L1513" s="3">
        <v>-93.067094999999995</v>
      </c>
      <c r="M1513" s="3">
        <v>37.643825</v>
      </c>
      <c r="N1513" s="3">
        <v>-92.478288565217298</v>
      </c>
      <c r="O1513" s="3">
        <v>38.447951660869464</v>
      </c>
      <c r="P1513" s="3">
        <f>VLOOKUP(Table2[[#This Row],[State]],State!A:G,7,FALSE)</f>
        <v>10</v>
      </c>
      <c r="Q1513" s="3" t="str">
        <f>VLOOKUP(Table2[[#This Row],[State]],State!A:F,6,FALSE)</f>
        <v>Republican</v>
      </c>
    </row>
    <row r="1514" spans="1:17" ht="17" thickTop="1" thickBot="1" x14ac:dyDescent="0.25">
      <c r="A1514" s="8" t="s">
        <v>342</v>
      </c>
      <c r="B1514" s="19">
        <v>29061</v>
      </c>
      <c r="C1514" s="20" t="s">
        <v>931</v>
      </c>
      <c r="D1514" s="13">
        <v>943</v>
      </c>
      <c r="E1514" s="13">
        <v>2774</v>
      </c>
      <c r="F1514" s="6">
        <v>2024</v>
      </c>
      <c r="G1514" s="18">
        <f>preds!$D1514+preds!$E1514</f>
        <v>3717</v>
      </c>
      <c r="H1514" s="12">
        <f>ABS(preds!$D1514-preds!$E1514)</f>
        <v>1831</v>
      </c>
      <c r="I1514" s="24">
        <f>Table2[[#This Row],[margin]]/Table2[[#This Row],[dem_gop_total]]</f>
        <v>0.49260156039817055</v>
      </c>
      <c r="J1514" s="24">
        <f>Table2[[#This Row],[dem_votes]]/Table2[[#This Row],[dem_gop_total]]</f>
        <v>0.2536992198009147</v>
      </c>
      <c r="K1514" s="24">
        <f>Table2[[#This Row],[gop_votes]]/Table2[[#This Row],[dem_gop_total]]</f>
        <v>0.7463007801990853</v>
      </c>
      <c r="L1514" s="3">
        <v>-93.983257999999907</v>
      </c>
      <c r="M1514" s="3">
        <v>39.942683000000002</v>
      </c>
      <c r="N1514" s="3">
        <v>-92.478288565217298</v>
      </c>
      <c r="O1514" s="3">
        <v>38.447951660869464</v>
      </c>
      <c r="P1514" s="3">
        <f>VLOOKUP(Table2[[#This Row],[State]],State!A:G,7,FALSE)</f>
        <v>10</v>
      </c>
      <c r="Q1514" s="3" t="str">
        <f>VLOOKUP(Table2[[#This Row],[State]],State!A:F,6,FALSE)</f>
        <v>Republican</v>
      </c>
    </row>
    <row r="1515" spans="1:17" ht="17" thickTop="1" thickBot="1" x14ac:dyDescent="0.25">
      <c r="A1515" s="7" t="s">
        <v>342</v>
      </c>
      <c r="B1515" s="21">
        <v>29063</v>
      </c>
      <c r="C1515" s="22" t="s">
        <v>414</v>
      </c>
      <c r="D1515" s="12">
        <v>1434</v>
      </c>
      <c r="E1515" s="12">
        <v>3423</v>
      </c>
      <c r="F1515" s="6">
        <v>2024</v>
      </c>
      <c r="G1515" s="18">
        <f>preds!$D1515+preds!$E1515</f>
        <v>4857</v>
      </c>
      <c r="H1515" s="12">
        <f>ABS(preds!$D1515-preds!$E1515)</f>
        <v>1989</v>
      </c>
      <c r="I1515" s="24">
        <f>Table2[[#This Row],[margin]]/Table2[[#This Row],[dem_gop_total]]</f>
        <v>0.40951204447189621</v>
      </c>
      <c r="J1515" s="24">
        <f>Table2[[#This Row],[dem_votes]]/Table2[[#This Row],[dem_gop_total]]</f>
        <v>0.29524397776405187</v>
      </c>
      <c r="K1515" s="24">
        <f>Table2[[#This Row],[gop_votes]]/Table2[[#This Row],[dem_gop_total]]</f>
        <v>0.70475602223594813</v>
      </c>
      <c r="L1515" s="3">
        <v>-94.340503999999996</v>
      </c>
      <c r="M1515" s="3">
        <v>39.819609999999997</v>
      </c>
      <c r="N1515" s="3">
        <v>-92.478288565217298</v>
      </c>
      <c r="O1515" s="3">
        <v>38.447951660869464</v>
      </c>
      <c r="P1515" s="3">
        <f>VLOOKUP(Table2[[#This Row],[State]],State!A:G,7,FALSE)</f>
        <v>10</v>
      </c>
      <c r="Q1515" s="3" t="str">
        <f>VLOOKUP(Table2[[#This Row],[State]],State!A:F,6,FALSE)</f>
        <v>Republican</v>
      </c>
    </row>
    <row r="1516" spans="1:17" ht="17" thickTop="1" thickBot="1" x14ac:dyDescent="0.25">
      <c r="A1516" s="8" t="s">
        <v>342</v>
      </c>
      <c r="B1516" s="19">
        <v>29065</v>
      </c>
      <c r="C1516" s="20" t="s">
        <v>1405</v>
      </c>
      <c r="D1516" s="13">
        <v>1620</v>
      </c>
      <c r="E1516" s="13">
        <v>5492</v>
      </c>
      <c r="F1516" s="6">
        <v>2024</v>
      </c>
      <c r="G1516" s="18">
        <f>preds!$D1516+preds!$E1516</f>
        <v>7112</v>
      </c>
      <c r="H1516" s="12">
        <f>ABS(preds!$D1516-preds!$E1516)</f>
        <v>3872</v>
      </c>
      <c r="I1516" s="24">
        <f>Table2[[#This Row],[margin]]/Table2[[#This Row],[dem_gop_total]]</f>
        <v>0.54443194600674916</v>
      </c>
      <c r="J1516" s="24">
        <f>Table2[[#This Row],[dem_votes]]/Table2[[#This Row],[dem_gop_total]]</f>
        <v>0.22778402699662542</v>
      </c>
      <c r="K1516" s="24">
        <f>Table2[[#This Row],[gop_votes]]/Table2[[#This Row],[dem_gop_total]]</f>
        <v>0.77221597300337452</v>
      </c>
      <c r="L1516" s="3">
        <v>-91.542130999999998</v>
      </c>
      <c r="M1516" s="3">
        <v>37.630684000000002</v>
      </c>
      <c r="N1516" s="3">
        <v>-92.478288565217298</v>
      </c>
      <c r="O1516" s="3">
        <v>38.447951660869464</v>
      </c>
      <c r="P1516" s="3">
        <f>VLOOKUP(Table2[[#This Row],[State]],State!A:G,7,FALSE)</f>
        <v>10</v>
      </c>
      <c r="Q1516" s="3" t="str">
        <f>VLOOKUP(Table2[[#This Row],[State]],State!A:F,6,FALSE)</f>
        <v>Republican</v>
      </c>
    </row>
    <row r="1517" spans="1:17" ht="17" thickTop="1" thickBot="1" x14ac:dyDescent="0.25">
      <c r="A1517" s="7" t="s">
        <v>342</v>
      </c>
      <c r="B1517" s="21">
        <v>29067</v>
      </c>
      <c r="C1517" s="22" t="s">
        <v>632</v>
      </c>
      <c r="D1517" s="12">
        <v>1346</v>
      </c>
      <c r="E1517" s="12">
        <v>5198</v>
      </c>
      <c r="F1517" s="6">
        <v>2024</v>
      </c>
      <c r="G1517" s="18">
        <f>preds!$D1517+preds!$E1517</f>
        <v>6544</v>
      </c>
      <c r="H1517" s="12">
        <f>ABS(preds!$D1517-preds!$E1517)</f>
        <v>3852</v>
      </c>
      <c r="I1517" s="24">
        <f>Table2[[#This Row],[margin]]/Table2[[#This Row],[dem_gop_total]]</f>
        <v>0.5886308068459658</v>
      </c>
      <c r="J1517" s="24">
        <f>Table2[[#This Row],[dem_votes]]/Table2[[#This Row],[dem_gop_total]]</f>
        <v>0.20568459657701713</v>
      </c>
      <c r="K1517" s="24">
        <f>Table2[[#This Row],[gop_votes]]/Table2[[#This Row],[dem_gop_total]]</f>
        <v>0.7943154034229829</v>
      </c>
      <c r="L1517" s="3">
        <v>-92.588246999999996</v>
      </c>
      <c r="M1517" s="3">
        <v>36.939746</v>
      </c>
      <c r="N1517" s="3">
        <v>-92.478288565217298</v>
      </c>
      <c r="O1517" s="3">
        <v>38.447951660869464</v>
      </c>
      <c r="P1517" s="3">
        <f>VLOOKUP(Table2[[#This Row],[State]],State!A:G,7,FALSE)</f>
        <v>10</v>
      </c>
      <c r="Q1517" s="3" t="str">
        <f>VLOOKUP(Table2[[#This Row],[State]],State!A:F,6,FALSE)</f>
        <v>Republican</v>
      </c>
    </row>
    <row r="1518" spans="1:17" ht="17" thickTop="1" thickBot="1" x14ac:dyDescent="0.25">
      <c r="A1518" s="8" t="s">
        <v>342</v>
      </c>
      <c r="B1518" s="19">
        <v>29069</v>
      </c>
      <c r="C1518" s="20" t="s">
        <v>1406</v>
      </c>
      <c r="D1518" s="13">
        <v>4039</v>
      </c>
      <c r="E1518" s="13">
        <v>6385</v>
      </c>
      <c r="F1518" s="6">
        <v>2024</v>
      </c>
      <c r="G1518" s="18">
        <f>preds!$D1518+preds!$E1518</f>
        <v>10424</v>
      </c>
      <c r="H1518" s="12">
        <f>ABS(preds!$D1518-preds!$E1518)</f>
        <v>2346</v>
      </c>
      <c r="I1518" s="24">
        <f>Table2[[#This Row],[margin]]/Table2[[#This Row],[dem_gop_total]]</f>
        <v>0.22505755947812739</v>
      </c>
      <c r="J1518" s="24">
        <f>Table2[[#This Row],[dem_votes]]/Table2[[#This Row],[dem_gop_total]]</f>
        <v>0.38747122026093628</v>
      </c>
      <c r="K1518" s="24">
        <f>Table2[[#This Row],[gop_votes]]/Table2[[#This Row],[dem_gop_total]]</f>
        <v>0.61252877973906372</v>
      </c>
      <c r="L1518" s="3">
        <v>-90.059208999999996</v>
      </c>
      <c r="M1518" s="3">
        <v>36.326743</v>
      </c>
      <c r="N1518" s="3">
        <v>-92.478288565217298</v>
      </c>
      <c r="O1518" s="3">
        <v>38.447951660869464</v>
      </c>
      <c r="P1518" s="3">
        <f>VLOOKUP(Table2[[#This Row],[State]],State!A:G,7,FALSE)</f>
        <v>10</v>
      </c>
      <c r="Q1518" s="3" t="str">
        <f>VLOOKUP(Table2[[#This Row],[State]],State!A:F,6,FALSE)</f>
        <v>Republican</v>
      </c>
    </row>
    <row r="1519" spans="1:17" ht="17" thickTop="1" thickBot="1" x14ac:dyDescent="0.25">
      <c r="A1519" s="7" t="s">
        <v>342</v>
      </c>
      <c r="B1519" s="21">
        <v>29071</v>
      </c>
      <c r="C1519" s="22" t="s">
        <v>419</v>
      </c>
      <c r="D1519" s="12">
        <v>14688</v>
      </c>
      <c r="E1519" s="12">
        <v>35958</v>
      </c>
      <c r="F1519" s="6">
        <v>2024</v>
      </c>
      <c r="G1519" s="18">
        <f>preds!$D1519+preds!$E1519</f>
        <v>50646</v>
      </c>
      <c r="H1519" s="12">
        <f>ABS(preds!$D1519-preds!$E1519)</f>
        <v>21270</v>
      </c>
      <c r="I1519" s="24">
        <f>Table2[[#This Row],[margin]]/Table2[[#This Row],[dem_gop_total]]</f>
        <v>0.41997393673735339</v>
      </c>
      <c r="J1519" s="24">
        <f>Table2[[#This Row],[dem_votes]]/Table2[[#This Row],[dem_gop_total]]</f>
        <v>0.2900130316313233</v>
      </c>
      <c r="K1519" s="24">
        <f>Table2[[#This Row],[gop_votes]]/Table2[[#This Row],[dem_gop_total]]</f>
        <v>0.7099869683686767</v>
      </c>
      <c r="L1519" s="3">
        <v>-90.999825999999999</v>
      </c>
      <c r="M1519" s="3">
        <v>38.432966</v>
      </c>
      <c r="N1519" s="3">
        <v>-92.478288565217298</v>
      </c>
      <c r="O1519" s="3">
        <v>38.447951660869464</v>
      </c>
      <c r="P1519" s="3">
        <f>VLOOKUP(Table2[[#This Row],[State]],State!A:G,7,FALSE)</f>
        <v>10</v>
      </c>
      <c r="Q1519" s="3" t="str">
        <f>VLOOKUP(Table2[[#This Row],[State]],State!A:F,6,FALSE)</f>
        <v>Republican</v>
      </c>
    </row>
    <row r="1520" spans="1:17" ht="17" thickTop="1" thickBot="1" x14ac:dyDescent="0.25">
      <c r="A1520" s="8" t="s">
        <v>342</v>
      </c>
      <c r="B1520" s="19">
        <v>29073</v>
      </c>
      <c r="C1520" s="20" t="s">
        <v>1407</v>
      </c>
      <c r="D1520" s="13">
        <v>1650</v>
      </c>
      <c r="E1520" s="13">
        <v>5549</v>
      </c>
      <c r="F1520" s="6">
        <v>2024</v>
      </c>
      <c r="G1520" s="18">
        <f>preds!$D1520+preds!$E1520</f>
        <v>7199</v>
      </c>
      <c r="H1520" s="12">
        <f>ABS(preds!$D1520-preds!$E1520)</f>
        <v>3899</v>
      </c>
      <c r="I1520" s="24">
        <f>Table2[[#This Row],[margin]]/Table2[[#This Row],[dem_gop_total]]</f>
        <v>0.5416030004167246</v>
      </c>
      <c r="J1520" s="24">
        <f>Table2[[#This Row],[dem_votes]]/Table2[[#This Row],[dem_gop_total]]</f>
        <v>0.22919849979163773</v>
      </c>
      <c r="K1520" s="24">
        <f>Table2[[#This Row],[gop_votes]]/Table2[[#This Row],[dem_gop_total]]</f>
        <v>0.77080150020836224</v>
      </c>
      <c r="L1520" s="3">
        <v>-91.491624999999999</v>
      </c>
      <c r="M1520" s="3">
        <v>38.453629999999997</v>
      </c>
      <c r="N1520" s="3">
        <v>-92.478288565217298</v>
      </c>
      <c r="O1520" s="3">
        <v>38.447951660869464</v>
      </c>
      <c r="P1520" s="3">
        <f>VLOOKUP(Table2[[#This Row],[State]],State!A:G,7,FALSE)</f>
        <v>10</v>
      </c>
      <c r="Q1520" s="3" t="str">
        <f>VLOOKUP(Table2[[#This Row],[State]],State!A:F,6,FALSE)</f>
        <v>Republican</v>
      </c>
    </row>
    <row r="1521" spans="1:17" ht="17" thickTop="1" thickBot="1" x14ac:dyDescent="0.25">
      <c r="A1521" s="7" t="s">
        <v>342</v>
      </c>
      <c r="B1521" s="21">
        <v>29075</v>
      </c>
      <c r="C1521" s="22" t="s">
        <v>1408</v>
      </c>
      <c r="D1521" s="12">
        <v>749</v>
      </c>
      <c r="E1521" s="12">
        <v>2317</v>
      </c>
      <c r="F1521" s="6">
        <v>2024</v>
      </c>
      <c r="G1521" s="18">
        <f>preds!$D1521+preds!$E1521</f>
        <v>3066</v>
      </c>
      <c r="H1521" s="12">
        <f>ABS(preds!$D1521-preds!$E1521)</f>
        <v>1568</v>
      </c>
      <c r="I1521" s="24">
        <f>Table2[[#This Row],[margin]]/Table2[[#This Row],[dem_gop_total]]</f>
        <v>0.51141552511415522</v>
      </c>
      <c r="J1521" s="24">
        <f>Table2[[#This Row],[dem_votes]]/Table2[[#This Row],[dem_gop_total]]</f>
        <v>0.24429223744292236</v>
      </c>
      <c r="K1521" s="24">
        <f>Table2[[#This Row],[gop_votes]]/Table2[[#This Row],[dem_gop_total]]</f>
        <v>0.75570776255707761</v>
      </c>
      <c r="L1521" s="3">
        <v>-94.439143000000001</v>
      </c>
      <c r="M1521" s="3">
        <v>40.199987</v>
      </c>
      <c r="N1521" s="3">
        <v>-92.478288565217298</v>
      </c>
      <c r="O1521" s="3">
        <v>38.447951660869464</v>
      </c>
      <c r="P1521" s="3">
        <f>VLOOKUP(Table2[[#This Row],[State]],State!A:G,7,FALSE)</f>
        <v>10</v>
      </c>
      <c r="Q1521" s="3" t="str">
        <f>VLOOKUP(Table2[[#This Row],[State]],State!A:F,6,FALSE)</f>
        <v>Republican</v>
      </c>
    </row>
    <row r="1522" spans="1:17" ht="17" thickTop="1" thickBot="1" x14ac:dyDescent="0.25">
      <c r="A1522" s="8" t="s">
        <v>342</v>
      </c>
      <c r="B1522" s="19">
        <v>29077</v>
      </c>
      <c r="C1522" s="20" t="s">
        <v>421</v>
      </c>
      <c r="D1522" s="13">
        <v>49494</v>
      </c>
      <c r="E1522" s="13">
        <v>83098</v>
      </c>
      <c r="F1522" s="6">
        <v>2024</v>
      </c>
      <c r="G1522" s="18">
        <f>preds!$D1522+preds!$E1522</f>
        <v>132592</v>
      </c>
      <c r="H1522" s="12">
        <f>ABS(preds!$D1522-preds!$E1522)</f>
        <v>33604</v>
      </c>
      <c r="I1522" s="24">
        <f>Table2[[#This Row],[margin]]/Table2[[#This Row],[dem_gop_total]]</f>
        <v>0.25343912151562686</v>
      </c>
      <c r="J1522" s="24">
        <f>Table2[[#This Row],[dem_votes]]/Table2[[#This Row],[dem_gop_total]]</f>
        <v>0.37328043924218657</v>
      </c>
      <c r="K1522" s="24">
        <f>Table2[[#This Row],[gop_votes]]/Table2[[#This Row],[dem_gop_total]]</f>
        <v>0.62671956075781343</v>
      </c>
      <c r="L1522" s="3">
        <v>-93.308300000000003</v>
      </c>
      <c r="M1522" s="3">
        <v>37.193837000000002</v>
      </c>
      <c r="N1522" s="3">
        <v>-92.478288565217298</v>
      </c>
      <c r="O1522" s="3">
        <v>38.447951660869464</v>
      </c>
      <c r="P1522" s="3">
        <f>VLOOKUP(Table2[[#This Row],[State]],State!A:G,7,FALSE)</f>
        <v>10</v>
      </c>
      <c r="Q1522" s="3" t="str">
        <f>VLOOKUP(Table2[[#This Row],[State]],State!A:F,6,FALSE)</f>
        <v>Republican</v>
      </c>
    </row>
    <row r="1523" spans="1:17" ht="17" thickTop="1" thickBot="1" x14ac:dyDescent="0.25">
      <c r="A1523" s="7" t="s">
        <v>342</v>
      </c>
      <c r="B1523" s="21">
        <v>29079</v>
      </c>
      <c r="C1523" s="22" t="s">
        <v>890</v>
      </c>
      <c r="D1523" s="12">
        <v>1477</v>
      </c>
      <c r="E1523" s="12">
        <v>3182</v>
      </c>
      <c r="F1523" s="6">
        <v>2024</v>
      </c>
      <c r="G1523" s="18">
        <f>preds!$D1523+preds!$E1523</f>
        <v>4659</v>
      </c>
      <c r="H1523" s="12">
        <f>ABS(preds!$D1523-preds!$E1523)</f>
        <v>1705</v>
      </c>
      <c r="I1523" s="24">
        <f>Table2[[#This Row],[margin]]/Table2[[#This Row],[dem_gop_total]]</f>
        <v>0.36595836016312511</v>
      </c>
      <c r="J1523" s="24">
        <f>Table2[[#This Row],[dem_votes]]/Table2[[#This Row],[dem_gop_total]]</f>
        <v>0.31702081991843745</v>
      </c>
      <c r="K1523" s="24">
        <f>Table2[[#This Row],[gop_votes]]/Table2[[#This Row],[dem_gop_total]]</f>
        <v>0.68297918008156255</v>
      </c>
      <c r="L1523" s="3">
        <v>-93.595468999999994</v>
      </c>
      <c r="M1523" s="3">
        <v>40.091968000000001</v>
      </c>
      <c r="N1523" s="3">
        <v>-92.478288565217298</v>
      </c>
      <c r="O1523" s="3">
        <v>38.447951660869464</v>
      </c>
      <c r="P1523" s="3">
        <f>VLOOKUP(Table2[[#This Row],[State]],State!A:G,7,FALSE)</f>
        <v>10</v>
      </c>
      <c r="Q1523" s="3" t="str">
        <f>VLOOKUP(Table2[[#This Row],[State]],State!A:F,6,FALSE)</f>
        <v>Republican</v>
      </c>
    </row>
    <row r="1524" spans="1:17" ht="17" thickTop="1" thickBot="1" x14ac:dyDescent="0.25">
      <c r="A1524" s="8" t="s">
        <v>342</v>
      </c>
      <c r="B1524" s="19">
        <v>29081</v>
      </c>
      <c r="C1524" s="20" t="s">
        <v>938</v>
      </c>
      <c r="D1524" s="13">
        <v>798</v>
      </c>
      <c r="E1524" s="13">
        <v>3056</v>
      </c>
      <c r="F1524" s="6">
        <v>2024</v>
      </c>
      <c r="G1524" s="18">
        <f>preds!$D1524+preds!$E1524</f>
        <v>3854</v>
      </c>
      <c r="H1524" s="12">
        <f>ABS(preds!$D1524-preds!$E1524)</f>
        <v>2258</v>
      </c>
      <c r="I1524" s="24">
        <f>Table2[[#This Row],[margin]]/Table2[[#This Row],[dem_gop_total]]</f>
        <v>0.58588479501816293</v>
      </c>
      <c r="J1524" s="24">
        <f>Table2[[#This Row],[dem_votes]]/Table2[[#This Row],[dem_gop_total]]</f>
        <v>0.20705760249091854</v>
      </c>
      <c r="K1524" s="24">
        <f>Table2[[#This Row],[gop_votes]]/Table2[[#This Row],[dem_gop_total]]</f>
        <v>0.79294239750908146</v>
      </c>
      <c r="L1524" s="3">
        <v>-94.000822999999997</v>
      </c>
      <c r="M1524" s="3">
        <v>40.313851</v>
      </c>
      <c r="N1524" s="3">
        <v>-92.478288565217298</v>
      </c>
      <c r="O1524" s="3">
        <v>38.447951660869464</v>
      </c>
      <c r="P1524" s="3">
        <f>VLOOKUP(Table2[[#This Row],[State]],State!A:G,7,FALSE)</f>
        <v>10</v>
      </c>
      <c r="Q1524" s="3" t="str">
        <f>VLOOKUP(Table2[[#This Row],[State]],State!A:F,6,FALSE)</f>
        <v>Republican</v>
      </c>
    </row>
    <row r="1525" spans="1:17" ht="17" thickTop="1" thickBot="1" x14ac:dyDescent="0.25">
      <c r="A1525" s="7" t="s">
        <v>342</v>
      </c>
      <c r="B1525" s="21">
        <v>29083</v>
      </c>
      <c r="C1525" s="22" t="s">
        <v>423</v>
      </c>
      <c r="D1525" s="12">
        <v>3552</v>
      </c>
      <c r="E1525" s="12">
        <v>7092</v>
      </c>
      <c r="F1525" s="6">
        <v>2024</v>
      </c>
      <c r="G1525" s="18">
        <f>preds!$D1525+preds!$E1525</f>
        <v>10644</v>
      </c>
      <c r="H1525" s="12">
        <f>ABS(preds!$D1525-preds!$E1525)</f>
        <v>3540</v>
      </c>
      <c r="I1525" s="24">
        <f>Table2[[#This Row],[margin]]/Table2[[#This Row],[dem_gop_total]]</f>
        <v>0.33258173618940245</v>
      </c>
      <c r="J1525" s="24">
        <f>Table2[[#This Row],[dem_votes]]/Table2[[#This Row],[dem_gop_total]]</f>
        <v>0.33370913190529877</v>
      </c>
      <c r="K1525" s="24">
        <f>Table2[[#This Row],[gop_votes]]/Table2[[#This Row],[dem_gop_total]]</f>
        <v>0.66629086809470128</v>
      </c>
      <c r="L1525" s="3">
        <v>-93.736873000000003</v>
      </c>
      <c r="M1525" s="3">
        <v>38.394758000000003</v>
      </c>
      <c r="N1525" s="3">
        <v>-92.478288565217298</v>
      </c>
      <c r="O1525" s="3">
        <v>38.447951660869464</v>
      </c>
      <c r="P1525" s="3">
        <f>VLOOKUP(Table2[[#This Row],[State]],State!A:G,7,FALSE)</f>
        <v>10</v>
      </c>
      <c r="Q1525" s="3" t="str">
        <f>VLOOKUP(Table2[[#This Row],[State]],State!A:F,6,FALSE)</f>
        <v>Republican</v>
      </c>
    </row>
    <row r="1526" spans="1:17" ht="17" thickTop="1" thickBot="1" x14ac:dyDescent="0.25">
      <c r="A1526" s="8" t="s">
        <v>342</v>
      </c>
      <c r="B1526" s="19">
        <v>29085</v>
      </c>
      <c r="C1526" s="20" t="s">
        <v>1409</v>
      </c>
      <c r="D1526" s="13">
        <v>1253</v>
      </c>
      <c r="E1526" s="13">
        <v>3688</v>
      </c>
      <c r="F1526" s="6">
        <v>2024</v>
      </c>
      <c r="G1526" s="18">
        <f>preds!$D1526+preds!$E1526</f>
        <v>4941</v>
      </c>
      <c r="H1526" s="12">
        <f>ABS(preds!$D1526-preds!$E1526)</f>
        <v>2435</v>
      </c>
      <c r="I1526" s="24">
        <f>Table2[[#This Row],[margin]]/Table2[[#This Row],[dem_gop_total]]</f>
        <v>0.49281521959117586</v>
      </c>
      <c r="J1526" s="24">
        <f>Table2[[#This Row],[dem_votes]]/Table2[[#This Row],[dem_gop_total]]</f>
        <v>0.25359239020441204</v>
      </c>
      <c r="K1526" s="24">
        <f>Table2[[#This Row],[gop_votes]]/Table2[[#This Row],[dem_gop_total]]</f>
        <v>0.74640760979558796</v>
      </c>
      <c r="L1526" s="3">
        <v>-93.330251000000004</v>
      </c>
      <c r="M1526" s="3">
        <v>37.910659000000003</v>
      </c>
      <c r="N1526" s="3">
        <v>-92.478288565217298</v>
      </c>
      <c r="O1526" s="3">
        <v>38.447951660869464</v>
      </c>
      <c r="P1526" s="3">
        <f>VLOOKUP(Table2[[#This Row],[State]],State!A:G,7,FALSE)</f>
        <v>10</v>
      </c>
      <c r="Q1526" s="3" t="str">
        <f>VLOOKUP(Table2[[#This Row],[State]],State!A:F,6,FALSE)</f>
        <v>Republican</v>
      </c>
    </row>
    <row r="1527" spans="1:17" ht="17" thickTop="1" thickBot="1" x14ac:dyDescent="0.25">
      <c r="A1527" s="7" t="s">
        <v>342</v>
      </c>
      <c r="B1527" s="21">
        <v>29087</v>
      </c>
      <c r="C1527" s="22" t="s">
        <v>1410</v>
      </c>
      <c r="D1527" s="12">
        <v>740</v>
      </c>
      <c r="E1527" s="12">
        <v>1897</v>
      </c>
      <c r="F1527" s="6">
        <v>2024</v>
      </c>
      <c r="G1527" s="18">
        <f>preds!$D1527+preds!$E1527</f>
        <v>2637</v>
      </c>
      <c r="H1527" s="12">
        <f>ABS(preds!$D1527-preds!$E1527)</f>
        <v>1157</v>
      </c>
      <c r="I1527" s="24">
        <f>Table2[[#This Row],[margin]]/Table2[[#This Row],[dem_gop_total]]</f>
        <v>0.43875616230565034</v>
      </c>
      <c r="J1527" s="24">
        <f>Table2[[#This Row],[dem_votes]]/Table2[[#This Row],[dem_gop_total]]</f>
        <v>0.2806219188471748</v>
      </c>
      <c r="K1527" s="24">
        <f>Table2[[#This Row],[gop_votes]]/Table2[[#This Row],[dem_gop_total]]</f>
        <v>0.7193780811528252</v>
      </c>
      <c r="L1527" s="3">
        <v>-95.199972000000002</v>
      </c>
      <c r="M1527" s="3">
        <v>40.092393000000001</v>
      </c>
      <c r="N1527" s="3">
        <v>-92.478288565217298</v>
      </c>
      <c r="O1527" s="3">
        <v>38.447951660869464</v>
      </c>
      <c r="P1527" s="3">
        <f>VLOOKUP(Table2[[#This Row],[State]],State!A:G,7,FALSE)</f>
        <v>10</v>
      </c>
      <c r="Q1527" s="3" t="str">
        <f>VLOOKUP(Table2[[#This Row],[State]],State!A:F,6,FALSE)</f>
        <v>Republican</v>
      </c>
    </row>
    <row r="1528" spans="1:17" ht="17" thickTop="1" thickBot="1" x14ac:dyDescent="0.25">
      <c r="A1528" s="8" t="s">
        <v>342</v>
      </c>
      <c r="B1528" s="19">
        <v>29089</v>
      </c>
      <c r="C1528" s="20" t="s">
        <v>525</v>
      </c>
      <c r="D1528" s="13">
        <v>1988</v>
      </c>
      <c r="E1528" s="13">
        <v>3147</v>
      </c>
      <c r="F1528" s="6">
        <v>2024</v>
      </c>
      <c r="G1528" s="18">
        <f>preds!$D1528+preds!$E1528</f>
        <v>5135</v>
      </c>
      <c r="H1528" s="12">
        <f>ABS(preds!$D1528-preds!$E1528)</f>
        <v>1159</v>
      </c>
      <c r="I1528" s="24">
        <f>Table2[[#This Row],[margin]]/Table2[[#This Row],[dem_gop_total]]</f>
        <v>0.22570593962999028</v>
      </c>
      <c r="J1528" s="24">
        <f>Table2[[#This Row],[dem_votes]]/Table2[[#This Row],[dem_gop_total]]</f>
        <v>0.38714703018500485</v>
      </c>
      <c r="K1528" s="24">
        <f>Table2[[#This Row],[gop_votes]]/Table2[[#This Row],[dem_gop_total]]</f>
        <v>0.61285296981499515</v>
      </c>
      <c r="L1528" s="3">
        <v>-92.705761999999993</v>
      </c>
      <c r="M1528" s="3">
        <v>39.139324999999999</v>
      </c>
      <c r="N1528" s="3">
        <v>-92.478288565217298</v>
      </c>
      <c r="O1528" s="3">
        <v>38.447951660869464</v>
      </c>
      <c r="P1528" s="3">
        <f>VLOOKUP(Table2[[#This Row],[State]],State!A:G,7,FALSE)</f>
        <v>10</v>
      </c>
      <c r="Q1528" s="3" t="str">
        <f>VLOOKUP(Table2[[#This Row],[State]],State!A:F,6,FALSE)</f>
        <v>Republican</v>
      </c>
    </row>
    <row r="1529" spans="1:17" ht="17" thickTop="1" thickBot="1" x14ac:dyDescent="0.25">
      <c r="A1529" s="7" t="s">
        <v>342</v>
      </c>
      <c r="B1529" s="21">
        <v>29091</v>
      </c>
      <c r="C1529" s="22" t="s">
        <v>1411</v>
      </c>
      <c r="D1529" s="12">
        <v>3929</v>
      </c>
      <c r="E1529" s="12">
        <v>14032</v>
      </c>
      <c r="F1529" s="6">
        <v>2024</v>
      </c>
      <c r="G1529" s="18">
        <f>preds!$D1529+preds!$E1529</f>
        <v>17961</v>
      </c>
      <c r="H1529" s="12">
        <f>ABS(preds!$D1529-preds!$E1529)</f>
        <v>10103</v>
      </c>
      <c r="I1529" s="24">
        <f>Table2[[#This Row],[margin]]/Table2[[#This Row],[dem_gop_total]]</f>
        <v>0.56249652023829411</v>
      </c>
      <c r="J1529" s="24">
        <f>Table2[[#This Row],[dem_votes]]/Table2[[#This Row],[dem_gop_total]]</f>
        <v>0.21875173988085295</v>
      </c>
      <c r="K1529" s="24">
        <f>Table2[[#This Row],[gop_votes]]/Table2[[#This Row],[dem_gop_total]]</f>
        <v>0.78124826011914705</v>
      </c>
      <c r="L1529" s="3">
        <v>-91.873823000000002</v>
      </c>
      <c r="M1529" s="3">
        <v>36.793132999999997</v>
      </c>
      <c r="N1529" s="3">
        <v>-92.478288565217298</v>
      </c>
      <c r="O1529" s="3">
        <v>38.447951660869464</v>
      </c>
      <c r="P1529" s="3">
        <f>VLOOKUP(Table2[[#This Row],[State]],State!A:G,7,FALSE)</f>
        <v>10</v>
      </c>
      <c r="Q1529" s="3" t="str">
        <f>VLOOKUP(Table2[[#This Row],[State]],State!A:F,6,FALSE)</f>
        <v>Republican</v>
      </c>
    </row>
    <row r="1530" spans="1:17" ht="17" thickTop="1" thickBot="1" x14ac:dyDescent="0.25">
      <c r="A1530" s="8" t="s">
        <v>342</v>
      </c>
      <c r="B1530" s="19">
        <v>29093</v>
      </c>
      <c r="C1530" s="20" t="s">
        <v>1263</v>
      </c>
      <c r="D1530" s="13">
        <v>1617</v>
      </c>
      <c r="E1530" s="13">
        <v>3032</v>
      </c>
      <c r="F1530" s="6">
        <v>2024</v>
      </c>
      <c r="G1530" s="18">
        <f>preds!$D1530+preds!$E1530</f>
        <v>4649</v>
      </c>
      <c r="H1530" s="12">
        <f>ABS(preds!$D1530-preds!$E1530)</f>
        <v>1415</v>
      </c>
      <c r="I1530" s="24">
        <f>Table2[[#This Row],[margin]]/Table2[[#This Row],[dem_gop_total]]</f>
        <v>0.30436653043665307</v>
      </c>
      <c r="J1530" s="24">
        <f>Table2[[#This Row],[dem_votes]]/Table2[[#This Row],[dem_gop_total]]</f>
        <v>0.34781673478167346</v>
      </c>
      <c r="K1530" s="24">
        <f>Table2[[#This Row],[gop_votes]]/Table2[[#This Row],[dem_gop_total]]</f>
        <v>0.65218326521832648</v>
      </c>
      <c r="L1530" s="3">
        <v>-90.711598999999893</v>
      </c>
      <c r="M1530" s="3">
        <v>37.571851000000002</v>
      </c>
      <c r="N1530" s="3">
        <v>-92.478288565217298</v>
      </c>
      <c r="O1530" s="3">
        <v>38.447951660869464</v>
      </c>
      <c r="P1530" s="3">
        <f>VLOOKUP(Table2[[#This Row],[State]],State!A:G,7,FALSE)</f>
        <v>10</v>
      </c>
      <c r="Q1530" s="3" t="str">
        <f>VLOOKUP(Table2[[#This Row],[State]],State!A:F,6,FALSE)</f>
        <v>Republican</v>
      </c>
    </row>
    <row r="1531" spans="1:17" ht="17" thickTop="1" thickBot="1" x14ac:dyDescent="0.25">
      <c r="A1531" s="7" t="s">
        <v>342</v>
      </c>
      <c r="B1531" s="21">
        <v>29095</v>
      </c>
      <c r="C1531" s="22" t="s">
        <v>425</v>
      </c>
      <c r="D1531" s="12">
        <v>186901</v>
      </c>
      <c r="E1531" s="12">
        <v>122938</v>
      </c>
      <c r="F1531" s="6">
        <v>2024</v>
      </c>
      <c r="G1531" s="18">
        <f>preds!$D1531+preds!$E1531</f>
        <v>309839</v>
      </c>
      <c r="H1531" s="12">
        <f>ABS(preds!$D1531-preds!$E1531)</f>
        <v>63963</v>
      </c>
      <c r="I1531" s="24">
        <f>Table2[[#This Row],[margin]]/Table2[[#This Row],[dem_gop_total]]</f>
        <v>0.20643947340392912</v>
      </c>
      <c r="J1531" s="24">
        <f>Table2[[#This Row],[dem_votes]]/Table2[[#This Row],[dem_gop_total]]</f>
        <v>0.6032197367019646</v>
      </c>
      <c r="K1531" s="24">
        <f>Table2[[#This Row],[gop_votes]]/Table2[[#This Row],[dem_gop_total]]</f>
        <v>0.39678026329803545</v>
      </c>
      <c r="L1531" s="3">
        <v>-94.446136999999993</v>
      </c>
      <c r="M1531" s="3">
        <v>39.010331999999998</v>
      </c>
      <c r="N1531" s="3">
        <v>-92.478288565217298</v>
      </c>
      <c r="O1531" s="3">
        <v>38.447951660869464</v>
      </c>
      <c r="P1531" s="3">
        <f>VLOOKUP(Table2[[#This Row],[State]],State!A:G,7,FALSE)</f>
        <v>10</v>
      </c>
      <c r="Q1531" s="3" t="str">
        <f>VLOOKUP(Table2[[#This Row],[State]],State!A:F,6,FALSE)</f>
        <v>Republican</v>
      </c>
    </row>
    <row r="1532" spans="1:17" ht="17" thickTop="1" thickBot="1" x14ac:dyDescent="0.25">
      <c r="A1532" s="8" t="s">
        <v>342</v>
      </c>
      <c r="B1532" s="19">
        <v>29097</v>
      </c>
      <c r="C1532" s="20" t="s">
        <v>786</v>
      </c>
      <c r="D1532" s="13">
        <v>12803</v>
      </c>
      <c r="E1532" s="13">
        <v>35280</v>
      </c>
      <c r="F1532" s="6">
        <v>2024</v>
      </c>
      <c r="G1532" s="18">
        <f>preds!$D1532+preds!$E1532</f>
        <v>48083</v>
      </c>
      <c r="H1532" s="12">
        <f>ABS(preds!$D1532-preds!$E1532)</f>
        <v>22477</v>
      </c>
      <c r="I1532" s="24">
        <f>Table2[[#This Row],[margin]]/Table2[[#This Row],[dem_gop_total]]</f>
        <v>0.46746251273838985</v>
      </c>
      <c r="J1532" s="24">
        <f>Table2[[#This Row],[dem_votes]]/Table2[[#This Row],[dem_gop_total]]</f>
        <v>0.26626874363080505</v>
      </c>
      <c r="K1532" s="24">
        <f>Table2[[#This Row],[gop_votes]]/Table2[[#This Row],[dem_gop_total]]</f>
        <v>0.7337312563691949</v>
      </c>
      <c r="L1532" s="3">
        <v>-94.443436000000005</v>
      </c>
      <c r="M1532" s="3">
        <v>37.128993000000001</v>
      </c>
      <c r="N1532" s="3">
        <v>-92.478288565217298</v>
      </c>
      <c r="O1532" s="3">
        <v>38.447951660869464</v>
      </c>
      <c r="P1532" s="3">
        <f>VLOOKUP(Table2[[#This Row],[State]],State!A:G,7,FALSE)</f>
        <v>10</v>
      </c>
      <c r="Q1532" s="3" t="str">
        <f>VLOOKUP(Table2[[#This Row],[State]],State!A:F,6,FALSE)</f>
        <v>Republican</v>
      </c>
    </row>
    <row r="1533" spans="1:17" ht="17" thickTop="1" thickBot="1" x14ac:dyDescent="0.25">
      <c r="A1533" s="7" t="s">
        <v>342</v>
      </c>
      <c r="B1533" s="21">
        <v>29099</v>
      </c>
      <c r="C1533" s="22" t="s">
        <v>426</v>
      </c>
      <c r="D1533" s="12">
        <v>38200</v>
      </c>
      <c r="E1533" s="12">
        <v>74769</v>
      </c>
      <c r="F1533" s="6">
        <v>2024</v>
      </c>
      <c r="G1533" s="18">
        <f>preds!$D1533+preds!$E1533</f>
        <v>112969</v>
      </c>
      <c r="H1533" s="12">
        <f>ABS(preds!$D1533-preds!$E1533)</f>
        <v>36569</v>
      </c>
      <c r="I1533" s="24">
        <f>Table2[[#This Row],[margin]]/Table2[[#This Row],[dem_gop_total]]</f>
        <v>0.32370827395126095</v>
      </c>
      <c r="J1533" s="24">
        <f>Table2[[#This Row],[dem_votes]]/Table2[[#This Row],[dem_gop_total]]</f>
        <v>0.3381458630243695</v>
      </c>
      <c r="K1533" s="24">
        <f>Table2[[#This Row],[gop_votes]]/Table2[[#This Row],[dem_gop_total]]</f>
        <v>0.66185413697563045</v>
      </c>
      <c r="L1533" s="3">
        <v>-90.475743999999906</v>
      </c>
      <c r="M1533" s="3">
        <v>38.340592999999998</v>
      </c>
      <c r="N1533" s="3">
        <v>-92.478288565217298</v>
      </c>
      <c r="O1533" s="3">
        <v>38.447951660869464</v>
      </c>
      <c r="P1533" s="3">
        <f>VLOOKUP(Table2[[#This Row],[State]],State!A:G,7,FALSE)</f>
        <v>10</v>
      </c>
      <c r="Q1533" s="3" t="str">
        <f>VLOOKUP(Table2[[#This Row],[State]],State!A:F,6,FALSE)</f>
        <v>Republican</v>
      </c>
    </row>
    <row r="1534" spans="1:17" ht="17" thickTop="1" thickBot="1" x14ac:dyDescent="0.25">
      <c r="A1534" s="8" t="s">
        <v>342</v>
      </c>
      <c r="B1534" s="19">
        <v>29101</v>
      </c>
      <c r="C1534" s="20" t="s">
        <v>528</v>
      </c>
      <c r="D1534" s="13">
        <v>6951</v>
      </c>
      <c r="E1534" s="13">
        <v>15223</v>
      </c>
      <c r="F1534" s="6">
        <v>2024</v>
      </c>
      <c r="G1534" s="18">
        <f>preds!$D1534+preds!$E1534</f>
        <v>22174</v>
      </c>
      <c r="H1534" s="12">
        <f>ABS(preds!$D1534-preds!$E1534)</f>
        <v>8272</v>
      </c>
      <c r="I1534" s="24">
        <f>Table2[[#This Row],[margin]]/Table2[[#This Row],[dem_gop_total]]</f>
        <v>0.37304951745287274</v>
      </c>
      <c r="J1534" s="24">
        <f>Table2[[#This Row],[dem_votes]]/Table2[[#This Row],[dem_gop_total]]</f>
        <v>0.31347524127356363</v>
      </c>
      <c r="K1534" s="24">
        <f>Table2[[#This Row],[gop_votes]]/Table2[[#This Row],[dem_gop_total]]</f>
        <v>0.68652475872643637</v>
      </c>
      <c r="L1534" s="3">
        <v>-93.770312000000004</v>
      </c>
      <c r="M1534" s="3">
        <v>38.757209000000003</v>
      </c>
      <c r="N1534" s="3">
        <v>-92.478288565217298</v>
      </c>
      <c r="O1534" s="3">
        <v>38.447951660869464</v>
      </c>
      <c r="P1534" s="3">
        <f>VLOOKUP(Table2[[#This Row],[State]],State!A:G,7,FALSE)</f>
        <v>10</v>
      </c>
      <c r="Q1534" s="3" t="str">
        <f>VLOOKUP(Table2[[#This Row],[State]],State!A:F,6,FALSE)</f>
        <v>Republican</v>
      </c>
    </row>
    <row r="1535" spans="1:17" ht="17" thickTop="1" thickBot="1" x14ac:dyDescent="0.25">
      <c r="A1535" s="7" t="s">
        <v>342</v>
      </c>
      <c r="B1535" s="21">
        <v>29103</v>
      </c>
      <c r="C1535" s="22" t="s">
        <v>899</v>
      </c>
      <c r="D1535" s="12">
        <v>636</v>
      </c>
      <c r="E1535" s="12">
        <v>1394</v>
      </c>
      <c r="F1535" s="6">
        <v>2024</v>
      </c>
      <c r="G1535" s="18">
        <f>preds!$D1535+preds!$E1535</f>
        <v>2030</v>
      </c>
      <c r="H1535" s="12">
        <f>ABS(preds!$D1535-preds!$E1535)</f>
        <v>758</v>
      </c>
      <c r="I1535" s="24">
        <f>Table2[[#This Row],[margin]]/Table2[[#This Row],[dem_gop_total]]</f>
        <v>0.3733990147783251</v>
      </c>
      <c r="J1535" s="24">
        <f>Table2[[#This Row],[dem_votes]]/Table2[[#This Row],[dem_gop_total]]</f>
        <v>0.31330049261083742</v>
      </c>
      <c r="K1535" s="24">
        <f>Table2[[#This Row],[gop_votes]]/Table2[[#This Row],[dem_gop_total]]</f>
        <v>0.68669950738916252</v>
      </c>
      <c r="L1535" s="3">
        <v>-92.150668999999994</v>
      </c>
      <c r="M1535" s="3">
        <v>40.151668000000001</v>
      </c>
      <c r="N1535" s="3">
        <v>-92.478288565217298</v>
      </c>
      <c r="O1535" s="3">
        <v>38.447951660869464</v>
      </c>
      <c r="P1535" s="3">
        <f>VLOOKUP(Table2[[#This Row],[State]],State!A:G,7,FALSE)</f>
        <v>10</v>
      </c>
      <c r="Q1535" s="3" t="str">
        <f>VLOOKUP(Table2[[#This Row],[State]],State!A:F,6,FALSE)</f>
        <v>Republican</v>
      </c>
    </row>
    <row r="1536" spans="1:17" ht="17" thickTop="1" thickBot="1" x14ac:dyDescent="0.25">
      <c r="A1536" s="8" t="s">
        <v>342</v>
      </c>
      <c r="B1536" s="19">
        <v>29105</v>
      </c>
      <c r="C1536" s="20" t="s">
        <v>1412</v>
      </c>
      <c r="D1536" s="13">
        <v>3391</v>
      </c>
      <c r="E1536" s="13">
        <v>13187</v>
      </c>
      <c r="F1536" s="6">
        <v>2024</v>
      </c>
      <c r="G1536" s="18">
        <f>preds!$D1536+preds!$E1536</f>
        <v>16578</v>
      </c>
      <c r="H1536" s="12">
        <f>ABS(preds!$D1536-preds!$E1536)</f>
        <v>9796</v>
      </c>
      <c r="I1536" s="24">
        <f>Table2[[#This Row],[margin]]/Table2[[#This Row],[dem_gop_total]]</f>
        <v>0.59090360719025214</v>
      </c>
      <c r="J1536" s="24">
        <f>Table2[[#This Row],[dem_votes]]/Table2[[#This Row],[dem_gop_total]]</f>
        <v>0.20454819640487393</v>
      </c>
      <c r="K1536" s="24">
        <f>Table2[[#This Row],[gop_votes]]/Table2[[#This Row],[dem_gop_total]]</f>
        <v>0.79545180359512602</v>
      </c>
      <c r="L1536" s="3">
        <v>-92.654560000000004</v>
      </c>
      <c r="M1536" s="3">
        <v>37.669645000000003</v>
      </c>
      <c r="N1536" s="3">
        <v>-92.478288565217298</v>
      </c>
      <c r="O1536" s="3">
        <v>38.447951660869464</v>
      </c>
      <c r="P1536" s="3">
        <f>VLOOKUP(Table2[[#This Row],[State]],State!A:G,7,FALSE)</f>
        <v>10</v>
      </c>
      <c r="Q1536" s="3" t="str">
        <f>VLOOKUP(Table2[[#This Row],[State]],State!A:F,6,FALSE)</f>
        <v>Republican</v>
      </c>
    </row>
    <row r="1537" spans="1:17" ht="17" thickTop="1" thickBot="1" x14ac:dyDescent="0.25">
      <c r="A1537" s="7" t="s">
        <v>342</v>
      </c>
      <c r="B1537" s="21">
        <v>29107</v>
      </c>
      <c r="C1537" s="22" t="s">
        <v>529</v>
      </c>
      <c r="D1537" s="12">
        <v>5634</v>
      </c>
      <c r="E1537" s="12">
        <v>11315</v>
      </c>
      <c r="F1537" s="6">
        <v>2024</v>
      </c>
      <c r="G1537" s="18">
        <f>preds!$D1537+preds!$E1537</f>
        <v>16949</v>
      </c>
      <c r="H1537" s="12">
        <f>ABS(preds!$D1537-preds!$E1537)</f>
        <v>5681</v>
      </c>
      <c r="I1537" s="24">
        <f>Table2[[#This Row],[margin]]/Table2[[#This Row],[dem_gop_total]]</f>
        <v>0.33518201663814973</v>
      </c>
      <c r="J1537" s="24">
        <f>Table2[[#This Row],[dem_votes]]/Table2[[#This Row],[dem_gop_total]]</f>
        <v>0.33240899168092514</v>
      </c>
      <c r="K1537" s="24">
        <f>Table2[[#This Row],[gop_votes]]/Table2[[#This Row],[dem_gop_total]]</f>
        <v>0.66759100831907492</v>
      </c>
      <c r="L1537" s="3">
        <v>-93.840081999999995</v>
      </c>
      <c r="M1537" s="3">
        <v>39.056328999999998</v>
      </c>
      <c r="N1537" s="3">
        <v>-92.478288565217298</v>
      </c>
      <c r="O1537" s="3">
        <v>38.447951660869464</v>
      </c>
      <c r="P1537" s="3">
        <f>VLOOKUP(Table2[[#This Row],[State]],State!A:G,7,FALSE)</f>
        <v>10</v>
      </c>
      <c r="Q1537" s="3" t="str">
        <f>VLOOKUP(Table2[[#This Row],[State]],State!A:F,6,FALSE)</f>
        <v>Republican</v>
      </c>
    </row>
    <row r="1538" spans="1:17" ht="17" thickTop="1" thickBot="1" x14ac:dyDescent="0.25">
      <c r="A1538" s="8" t="s">
        <v>342</v>
      </c>
      <c r="B1538" s="19">
        <v>29109</v>
      </c>
      <c r="C1538" s="20" t="s">
        <v>429</v>
      </c>
      <c r="D1538" s="13">
        <v>4050</v>
      </c>
      <c r="E1538" s="13">
        <v>13385</v>
      </c>
      <c r="F1538" s="6">
        <v>2024</v>
      </c>
      <c r="G1538" s="18">
        <f>preds!$D1538+preds!$E1538</f>
        <v>17435</v>
      </c>
      <c r="H1538" s="12">
        <f>ABS(preds!$D1538-preds!$E1538)</f>
        <v>9335</v>
      </c>
      <c r="I1538" s="24">
        <f>Table2[[#This Row],[margin]]/Table2[[#This Row],[dem_gop_total]]</f>
        <v>0.53541726412388868</v>
      </c>
      <c r="J1538" s="24">
        <f>Table2[[#This Row],[dem_votes]]/Table2[[#This Row],[dem_gop_total]]</f>
        <v>0.23229136793805563</v>
      </c>
      <c r="K1538" s="24">
        <f>Table2[[#This Row],[gop_votes]]/Table2[[#This Row],[dem_gop_total]]</f>
        <v>0.7677086320619444</v>
      </c>
      <c r="L1538" s="3">
        <v>-93.797073999999995</v>
      </c>
      <c r="M1538" s="3">
        <v>37.035398000000001</v>
      </c>
      <c r="N1538" s="3">
        <v>-92.478288565217298</v>
      </c>
      <c r="O1538" s="3">
        <v>38.447951660869464</v>
      </c>
      <c r="P1538" s="3">
        <f>VLOOKUP(Table2[[#This Row],[State]],State!A:G,7,FALSE)</f>
        <v>10</v>
      </c>
      <c r="Q1538" s="3" t="str">
        <f>VLOOKUP(Table2[[#This Row],[State]],State!A:F,6,FALSE)</f>
        <v>Republican</v>
      </c>
    </row>
    <row r="1539" spans="1:17" ht="17" thickTop="1" thickBot="1" x14ac:dyDescent="0.25">
      <c r="A1539" s="7" t="s">
        <v>342</v>
      </c>
      <c r="B1539" s="21">
        <v>29111</v>
      </c>
      <c r="C1539" s="22" t="s">
        <v>863</v>
      </c>
      <c r="D1539" s="12">
        <v>1586</v>
      </c>
      <c r="E1539" s="12">
        <v>2884</v>
      </c>
      <c r="F1539" s="6">
        <v>2024</v>
      </c>
      <c r="G1539" s="18">
        <f>preds!$D1539+preds!$E1539</f>
        <v>4470</v>
      </c>
      <c r="H1539" s="12">
        <f>ABS(preds!$D1539-preds!$E1539)</f>
        <v>1298</v>
      </c>
      <c r="I1539" s="24">
        <f>Table2[[#This Row],[margin]]/Table2[[#This Row],[dem_gop_total]]</f>
        <v>0.29038031319910512</v>
      </c>
      <c r="J1539" s="24">
        <f>Table2[[#This Row],[dem_votes]]/Table2[[#This Row],[dem_gop_total]]</f>
        <v>0.35480984340044741</v>
      </c>
      <c r="K1539" s="24">
        <f>Table2[[#This Row],[gop_votes]]/Table2[[#This Row],[dem_gop_total]]</f>
        <v>0.64519015659955259</v>
      </c>
      <c r="L1539" s="3">
        <v>-91.649081999999893</v>
      </c>
      <c r="M1539" s="3">
        <v>40.085504999999998</v>
      </c>
      <c r="N1539" s="3">
        <v>-92.478288565217298</v>
      </c>
      <c r="O1539" s="3">
        <v>38.447951660869464</v>
      </c>
      <c r="P1539" s="3">
        <f>VLOOKUP(Table2[[#This Row],[State]],State!A:G,7,FALSE)</f>
        <v>10</v>
      </c>
      <c r="Q1539" s="3" t="str">
        <f>VLOOKUP(Table2[[#This Row],[State]],State!A:F,6,FALSE)</f>
        <v>Republican</v>
      </c>
    </row>
    <row r="1540" spans="1:17" ht="17" thickTop="1" thickBot="1" x14ac:dyDescent="0.25">
      <c r="A1540" s="8" t="s">
        <v>342</v>
      </c>
      <c r="B1540" s="19">
        <v>29113</v>
      </c>
      <c r="C1540" s="20" t="s">
        <v>530</v>
      </c>
      <c r="D1540" s="13">
        <v>6296</v>
      </c>
      <c r="E1540" s="13">
        <v>22447</v>
      </c>
      <c r="F1540" s="6">
        <v>2024</v>
      </c>
      <c r="G1540" s="18">
        <f>preds!$D1540+preds!$E1540</f>
        <v>28743</v>
      </c>
      <c r="H1540" s="12">
        <f>ABS(preds!$D1540-preds!$E1540)</f>
        <v>16151</v>
      </c>
      <c r="I1540" s="24">
        <f>Table2[[#This Row],[margin]]/Table2[[#This Row],[dem_gop_total]]</f>
        <v>0.56191072608983061</v>
      </c>
      <c r="J1540" s="24">
        <f>Table2[[#This Row],[dem_votes]]/Table2[[#This Row],[dem_gop_total]]</f>
        <v>0.21904463695508472</v>
      </c>
      <c r="K1540" s="24">
        <f>Table2[[#This Row],[gop_votes]]/Table2[[#This Row],[dem_gop_total]]</f>
        <v>0.78095536304491531</v>
      </c>
      <c r="L1540" s="3">
        <v>-90.928670999999994</v>
      </c>
      <c r="M1540" s="3">
        <v>39.003625</v>
      </c>
      <c r="N1540" s="3">
        <v>-92.478288565217298</v>
      </c>
      <c r="O1540" s="3">
        <v>38.447951660869464</v>
      </c>
      <c r="P1540" s="3">
        <f>VLOOKUP(Table2[[#This Row],[State]],State!A:G,7,FALSE)</f>
        <v>10</v>
      </c>
      <c r="Q1540" s="3" t="str">
        <f>VLOOKUP(Table2[[#This Row],[State]],State!A:F,6,FALSE)</f>
        <v>Republican</v>
      </c>
    </row>
    <row r="1541" spans="1:17" ht="17" thickTop="1" thickBot="1" x14ac:dyDescent="0.25">
      <c r="A1541" s="7" t="s">
        <v>342</v>
      </c>
      <c r="B1541" s="21">
        <v>29115</v>
      </c>
      <c r="C1541" s="22" t="s">
        <v>990</v>
      </c>
      <c r="D1541" s="12">
        <v>1518</v>
      </c>
      <c r="E1541" s="12">
        <v>3844</v>
      </c>
      <c r="F1541" s="6">
        <v>2024</v>
      </c>
      <c r="G1541" s="18">
        <f>preds!$D1541+preds!$E1541</f>
        <v>5362</v>
      </c>
      <c r="H1541" s="12">
        <f>ABS(preds!$D1541-preds!$E1541)</f>
        <v>2326</v>
      </c>
      <c r="I1541" s="24">
        <f>Table2[[#This Row],[margin]]/Table2[[#This Row],[dem_gop_total]]</f>
        <v>0.43379336068631108</v>
      </c>
      <c r="J1541" s="24">
        <f>Table2[[#This Row],[dem_votes]]/Table2[[#This Row],[dem_gop_total]]</f>
        <v>0.28310331965684449</v>
      </c>
      <c r="K1541" s="24">
        <f>Table2[[#This Row],[gop_votes]]/Table2[[#This Row],[dem_gop_total]]</f>
        <v>0.71689668034315557</v>
      </c>
      <c r="L1541" s="3">
        <v>-93.065190999999999</v>
      </c>
      <c r="M1541" s="3">
        <v>39.796773999999999</v>
      </c>
      <c r="N1541" s="3">
        <v>-92.478288565217298</v>
      </c>
      <c r="O1541" s="3">
        <v>38.447951660869464</v>
      </c>
      <c r="P1541" s="3">
        <f>VLOOKUP(Table2[[#This Row],[State]],State!A:G,7,FALSE)</f>
        <v>10</v>
      </c>
      <c r="Q1541" s="3" t="str">
        <f>VLOOKUP(Table2[[#This Row],[State]],State!A:F,6,FALSE)</f>
        <v>Republican</v>
      </c>
    </row>
    <row r="1542" spans="1:17" ht="17" thickTop="1" thickBot="1" x14ac:dyDescent="0.25">
      <c r="A1542" s="8" t="s">
        <v>342</v>
      </c>
      <c r="B1542" s="19">
        <v>29117</v>
      </c>
      <c r="C1542" s="20" t="s">
        <v>901</v>
      </c>
      <c r="D1542" s="13">
        <v>1704</v>
      </c>
      <c r="E1542" s="13">
        <v>4253</v>
      </c>
      <c r="F1542" s="6">
        <v>2024</v>
      </c>
      <c r="G1542" s="18">
        <f>preds!$D1542+preds!$E1542</f>
        <v>5957</v>
      </c>
      <c r="H1542" s="12">
        <f>ABS(preds!$D1542-preds!$E1542)</f>
        <v>2549</v>
      </c>
      <c r="I1542" s="24">
        <f>Table2[[#This Row],[margin]]/Table2[[#This Row],[dem_gop_total]]</f>
        <v>0.42789994963908007</v>
      </c>
      <c r="J1542" s="24">
        <f>Table2[[#This Row],[dem_votes]]/Table2[[#This Row],[dem_gop_total]]</f>
        <v>0.28605002518045997</v>
      </c>
      <c r="K1542" s="24">
        <f>Table2[[#This Row],[gop_votes]]/Table2[[#This Row],[dem_gop_total]]</f>
        <v>0.71394997481954003</v>
      </c>
      <c r="L1542" s="3">
        <v>-93.554323999999994</v>
      </c>
      <c r="M1542" s="3">
        <v>39.795915999999998</v>
      </c>
      <c r="N1542" s="3">
        <v>-92.478288565217298</v>
      </c>
      <c r="O1542" s="3">
        <v>38.447951660869464</v>
      </c>
      <c r="P1542" s="3">
        <f>VLOOKUP(Table2[[#This Row],[State]],State!A:G,7,FALSE)</f>
        <v>10</v>
      </c>
      <c r="Q1542" s="3" t="str">
        <f>VLOOKUP(Table2[[#This Row],[State]],State!A:F,6,FALSE)</f>
        <v>Republican</v>
      </c>
    </row>
    <row r="1543" spans="1:17" ht="17" thickTop="1" thickBot="1" x14ac:dyDescent="0.25">
      <c r="A1543" s="7" t="s">
        <v>342</v>
      </c>
      <c r="B1543" s="21">
        <v>29119</v>
      </c>
      <c r="C1543" s="22" t="s">
        <v>1413</v>
      </c>
      <c r="D1543" s="12">
        <v>1938</v>
      </c>
      <c r="E1543" s="12">
        <v>6949</v>
      </c>
      <c r="F1543" s="6">
        <v>2024</v>
      </c>
      <c r="G1543" s="18">
        <f>preds!$D1543+preds!$E1543</f>
        <v>8887</v>
      </c>
      <c r="H1543" s="12">
        <f>ABS(preds!$D1543-preds!$E1543)</f>
        <v>5011</v>
      </c>
      <c r="I1543" s="24">
        <f>Table2[[#This Row],[margin]]/Table2[[#This Row],[dem_gop_total]]</f>
        <v>0.56385731968043207</v>
      </c>
      <c r="J1543" s="24">
        <f>Table2[[#This Row],[dem_votes]]/Table2[[#This Row],[dem_gop_total]]</f>
        <v>0.21807134015978397</v>
      </c>
      <c r="K1543" s="24">
        <f>Table2[[#This Row],[gop_votes]]/Table2[[#This Row],[dem_gop_total]]</f>
        <v>0.78192865984021609</v>
      </c>
      <c r="L1543" s="3">
        <v>-94.398079999999993</v>
      </c>
      <c r="M1543" s="3">
        <v>36.618063999999997</v>
      </c>
      <c r="N1543" s="3">
        <v>-92.478288565217298</v>
      </c>
      <c r="O1543" s="3">
        <v>38.447951660869464</v>
      </c>
      <c r="P1543" s="3">
        <f>VLOOKUP(Table2[[#This Row],[State]],State!A:G,7,FALSE)</f>
        <v>10</v>
      </c>
      <c r="Q1543" s="3" t="str">
        <f>VLOOKUP(Table2[[#This Row],[State]],State!A:F,6,FALSE)</f>
        <v>Republican</v>
      </c>
    </row>
    <row r="1544" spans="1:17" ht="17" thickTop="1" thickBot="1" x14ac:dyDescent="0.25">
      <c r="A1544" s="8" t="s">
        <v>342</v>
      </c>
      <c r="B1544" s="19">
        <v>29121</v>
      </c>
      <c r="C1544" s="20" t="s">
        <v>433</v>
      </c>
      <c r="D1544" s="13">
        <v>2486</v>
      </c>
      <c r="E1544" s="13">
        <v>4954</v>
      </c>
      <c r="F1544" s="6">
        <v>2024</v>
      </c>
      <c r="G1544" s="18">
        <f>preds!$D1544+preds!$E1544</f>
        <v>7440</v>
      </c>
      <c r="H1544" s="12">
        <f>ABS(preds!$D1544-preds!$E1544)</f>
        <v>2468</v>
      </c>
      <c r="I1544" s="24">
        <f>Table2[[#This Row],[margin]]/Table2[[#This Row],[dem_gop_total]]</f>
        <v>0.33172043010752689</v>
      </c>
      <c r="J1544" s="24">
        <f>Table2[[#This Row],[dem_votes]]/Table2[[#This Row],[dem_gop_total]]</f>
        <v>0.33413978494623658</v>
      </c>
      <c r="K1544" s="24">
        <f>Table2[[#This Row],[gop_votes]]/Table2[[#This Row],[dem_gop_total]]</f>
        <v>0.66586021505376347</v>
      </c>
      <c r="L1544" s="3">
        <v>-92.510329999999996</v>
      </c>
      <c r="M1544" s="3">
        <v>39.798521999999998</v>
      </c>
      <c r="N1544" s="3">
        <v>-92.478288565217298</v>
      </c>
      <c r="O1544" s="3">
        <v>38.447951660869464</v>
      </c>
      <c r="P1544" s="3">
        <f>VLOOKUP(Table2[[#This Row],[State]],State!A:G,7,FALSE)</f>
        <v>10</v>
      </c>
      <c r="Q1544" s="3" t="str">
        <f>VLOOKUP(Table2[[#This Row],[State]],State!A:F,6,FALSE)</f>
        <v>Republican</v>
      </c>
    </row>
    <row r="1545" spans="1:17" ht="17" thickTop="1" thickBot="1" x14ac:dyDescent="0.25">
      <c r="A1545" s="7" t="s">
        <v>342</v>
      </c>
      <c r="B1545" s="21">
        <v>29123</v>
      </c>
      <c r="C1545" s="22" t="s">
        <v>434</v>
      </c>
      <c r="D1545" s="12">
        <v>1635</v>
      </c>
      <c r="E1545" s="12">
        <v>3780</v>
      </c>
      <c r="F1545" s="6">
        <v>2024</v>
      </c>
      <c r="G1545" s="18">
        <f>preds!$D1545+preds!$E1545</f>
        <v>5415</v>
      </c>
      <c r="H1545" s="12">
        <f>ABS(preds!$D1545-preds!$E1545)</f>
        <v>2145</v>
      </c>
      <c r="I1545" s="24">
        <f>Table2[[#This Row],[margin]]/Table2[[#This Row],[dem_gop_total]]</f>
        <v>0.39612188365650969</v>
      </c>
      <c r="J1545" s="24">
        <f>Table2[[#This Row],[dem_votes]]/Table2[[#This Row],[dem_gop_total]]</f>
        <v>0.30193905817174516</v>
      </c>
      <c r="K1545" s="24">
        <f>Table2[[#This Row],[gop_votes]]/Table2[[#This Row],[dem_gop_total]]</f>
        <v>0.69806094182825484</v>
      </c>
      <c r="L1545" s="3">
        <v>-90.300055</v>
      </c>
      <c r="M1545" s="3">
        <v>37.535795</v>
      </c>
      <c r="N1545" s="3">
        <v>-92.478288565217298</v>
      </c>
      <c r="O1545" s="3">
        <v>38.447951660869464</v>
      </c>
      <c r="P1545" s="3">
        <f>VLOOKUP(Table2[[#This Row],[State]],State!A:G,7,FALSE)</f>
        <v>10</v>
      </c>
      <c r="Q1545" s="3" t="str">
        <f>VLOOKUP(Table2[[#This Row],[State]],State!A:F,6,FALSE)</f>
        <v>Republican</v>
      </c>
    </row>
    <row r="1546" spans="1:17" ht="17" thickTop="1" thickBot="1" x14ac:dyDescent="0.25">
      <c r="A1546" s="8" t="s">
        <v>342</v>
      </c>
      <c r="B1546" s="19">
        <v>29125</v>
      </c>
      <c r="C1546" s="20" t="s">
        <v>1414</v>
      </c>
      <c r="D1546" s="13">
        <v>1231</v>
      </c>
      <c r="E1546" s="13">
        <v>3729</v>
      </c>
      <c r="F1546" s="6">
        <v>2024</v>
      </c>
      <c r="G1546" s="18">
        <f>preds!$D1546+preds!$E1546</f>
        <v>4960</v>
      </c>
      <c r="H1546" s="12">
        <f>ABS(preds!$D1546-preds!$E1546)</f>
        <v>2498</v>
      </c>
      <c r="I1546" s="24">
        <f>Table2[[#This Row],[margin]]/Table2[[#This Row],[dem_gop_total]]</f>
        <v>0.50362903225806455</v>
      </c>
      <c r="J1546" s="24">
        <f>Table2[[#This Row],[dem_votes]]/Table2[[#This Row],[dem_gop_total]]</f>
        <v>0.24818548387096775</v>
      </c>
      <c r="K1546" s="24">
        <f>Table2[[#This Row],[gop_votes]]/Table2[[#This Row],[dem_gop_total]]</f>
        <v>0.75181451612903227</v>
      </c>
      <c r="L1546" s="3">
        <v>-91.878062</v>
      </c>
      <c r="M1546" s="3">
        <v>38.171917000000001</v>
      </c>
      <c r="N1546" s="3">
        <v>-92.478288565217298</v>
      </c>
      <c r="O1546" s="3">
        <v>38.447951660869464</v>
      </c>
      <c r="P1546" s="3">
        <f>VLOOKUP(Table2[[#This Row],[State]],State!A:G,7,FALSE)</f>
        <v>10</v>
      </c>
      <c r="Q1546" s="3" t="str">
        <f>VLOOKUP(Table2[[#This Row],[State]],State!A:F,6,FALSE)</f>
        <v>Republican</v>
      </c>
    </row>
    <row r="1547" spans="1:17" ht="17" thickTop="1" thickBot="1" x14ac:dyDescent="0.25">
      <c r="A1547" s="7" t="s">
        <v>342</v>
      </c>
      <c r="B1547" s="21">
        <v>29127</v>
      </c>
      <c r="C1547" s="22" t="s">
        <v>436</v>
      </c>
      <c r="D1547" s="12">
        <v>4491</v>
      </c>
      <c r="E1547" s="12">
        <v>7862</v>
      </c>
      <c r="F1547" s="6">
        <v>2024</v>
      </c>
      <c r="G1547" s="18">
        <f>preds!$D1547+preds!$E1547</f>
        <v>12353</v>
      </c>
      <c r="H1547" s="12">
        <f>ABS(preds!$D1547-preds!$E1547)</f>
        <v>3371</v>
      </c>
      <c r="I1547" s="24">
        <f>Table2[[#This Row],[margin]]/Table2[[#This Row],[dem_gop_total]]</f>
        <v>0.27288917671820612</v>
      </c>
      <c r="J1547" s="24">
        <f>Table2[[#This Row],[dem_votes]]/Table2[[#This Row],[dem_gop_total]]</f>
        <v>0.36355541164089694</v>
      </c>
      <c r="K1547" s="24">
        <f>Table2[[#This Row],[gop_votes]]/Table2[[#This Row],[dem_gop_total]]</f>
        <v>0.636444588359103</v>
      </c>
      <c r="L1547" s="3">
        <v>-91.455660999999907</v>
      </c>
      <c r="M1547" s="3">
        <v>39.740805000000002</v>
      </c>
      <c r="N1547" s="3">
        <v>-92.478288565217298</v>
      </c>
      <c r="O1547" s="3">
        <v>38.447951660869464</v>
      </c>
      <c r="P1547" s="3">
        <f>VLOOKUP(Table2[[#This Row],[State]],State!A:G,7,FALSE)</f>
        <v>10</v>
      </c>
      <c r="Q1547" s="3" t="str">
        <f>VLOOKUP(Table2[[#This Row],[State]],State!A:F,6,FALSE)</f>
        <v>Republican</v>
      </c>
    </row>
    <row r="1548" spans="1:17" ht="17" thickTop="1" thickBot="1" x14ac:dyDescent="0.25">
      <c r="A1548" s="8" t="s">
        <v>342</v>
      </c>
      <c r="B1548" s="19">
        <v>29129</v>
      </c>
      <c r="C1548" s="20" t="s">
        <v>909</v>
      </c>
      <c r="D1548" s="13">
        <v>307</v>
      </c>
      <c r="E1548" s="13">
        <v>1221</v>
      </c>
      <c r="F1548" s="6">
        <v>2024</v>
      </c>
      <c r="G1548" s="18">
        <f>preds!$D1548+preds!$E1548</f>
        <v>1528</v>
      </c>
      <c r="H1548" s="12">
        <f>ABS(preds!$D1548-preds!$E1548)</f>
        <v>914</v>
      </c>
      <c r="I1548" s="24">
        <f>Table2[[#This Row],[margin]]/Table2[[#This Row],[dem_gop_total]]</f>
        <v>0.59816753926701571</v>
      </c>
      <c r="J1548" s="24">
        <f>Table2[[#This Row],[dem_votes]]/Table2[[#This Row],[dem_gop_total]]</f>
        <v>0.20091623036649214</v>
      </c>
      <c r="K1548" s="24">
        <f>Table2[[#This Row],[gop_votes]]/Table2[[#This Row],[dem_gop_total]]</f>
        <v>0.7990837696335078</v>
      </c>
      <c r="L1548" s="3">
        <v>-93.575858999999994</v>
      </c>
      <c r="M1548" s="3">
        <v>40.418590999999999</v>
      </c>
      <c r="N1548" s="3">
        <v>-92.478288565217298</v>
      </c>
      <c r="O1548" s="3">
        <v>38.447951660869464</v>
      </c>
      <c r="P1548" s="3">
        <f>VLOOKUP(Table2[[#This Row],[State]],State!A:G,7,FALSE)</f>
        <v>10</v>
      </c>
      <c r="Q1548" s="3" t="str">
        <f>VLOOKUP(Table2[[#This Row],[State]],State!A:F,6,FALSE)</f>
        <v>Republican</v>
      </c>
    </row>
    <row r="1549" spans="1:17" ht="17" thickTop="1" thickBot="1" x14ac:dyDescent="0.25">
      <c r="A1549" s="7" t="s">
        <v>342</v>
      </c>
      <c r="B1549" s="21">
        <v>29131</v>
      </c>
      <c r="C1549" s="22" t="s">
        <v>534</v>
      </c>
      <c r="D1549" s="12">
        <v>2310</v>
      </c>
      <c r="E1549" s="12">
        <v>9586</v>
      </c>
      <c r="F1549" s="6">
        <v>2024</v>
      </c>
      <c r="G1549" s="18">
        <f>preds!$D1549+preds!$E1549</f>
        <v>11896</v>
      </c>
      <c r="H1549" s="12">
        <f>ABS(preds!$D1549-preds!$E1549)</f>
        <v>7276</v>
      </c>
      <c r="I1549" s="24">
        <f>Table2[[#This Row],[margin]]/Table2[[#This Row],[dem_gop_total]]</f>
        <v>0.61163416274377946</v>
      </c>
      <c r="J1549" s="24">
        <f>Table2[[#This Row],[dem_votes]]/Table2[[#This Row],[dem_gop_total]]</f>
        <v>0.1941829186281103</v>
      </c>
      <c r="K1549" s="24">
        <f>Table2[[#This Row],[gop_votes]]/Table2[[#This Row],[dem_gop_total]]</f>
        <v>0.80581708137188968</v>
      </c>
      <c r="L1549" s="3">
        <v>-92.507085000000004</v>
      </c>
      <c r="M1549" s="3">
        <v>38.247836999999997</v>
      </c>
      <c r="N1549" s="3">
        <v>-92.478288565217298</v>
      </c>
      <c r="O1549" s="3">
        <v>38.447951660869464</v>
      </c>
      <c r="P1549" s="3">
        <f>VLOOKUP(Table2[[#This Row],[State]],State!A:G,7,FALSE)</f>
        <v>10</v>
      </c>
      <c r="Q1549" s="3" t="str">
        <f>VLOOKUP(Table2[[#This Row],[State]],State!A:F,6,FALSE)</f>
        <v>Republican</v>
      </c>
    </row>
    <row r="1550" spans="1:17" ht="17" thickTop="1" thickBot="1" x14ac:dyDescent="0.25">
      <c r="A1550" s="8" t="s">
        <v>342</v>
      </c>
      <c r="B1550" s="19">
        <v>29133</v>
      </c>
      <c r="C1550" s="20" t="s">
        <v>535</v>
      </c>
      <c r="D1550" s="13">
        <v>1781</v>
      </c>
      <c r="E1550" s="13">
        <v>3083</v>
      </c>
      <c r="F1550" s="6">
        <v>2024</v>
      </c>
      <c r="G1550" s="18">
        <f>preds!$D1550+preds!$E1550</f>
        <v>4864</v>
      </c>
      <c r="H1550" s="12">
        <f>ABS(preds!$D1550-preds!$E1550)</f>
        <v>1302</v>
      </c>
      <c r="I1550" s="24">
        <f>Table2[[#This Row],[margin]]/Table2[[#This Row],[dem_gop_total]]</f>
        <v>0.26768092105263158</v>
      </c>
      <c r="J1550" s="24">
        <f>Table2[[#This Row],[dem_votes]]/Table2[[#This Row],[dem_gop_total]]</f>
        <v>0.36615953947368424</v>
      </c>
      <c r="K1550" s="24">
        <f>Table2[[#This Row],[gop_votes]]/Table2[[#This Row],[dem_gop_total]]</f>
        <v>0.63384046052631582</v>
      </c>
      <c r="L1550" s="3">
        <v>-89.365459000000001</v>
      </c>
      <c r="M1550" s="3">
        <v>36.857050999999998</v>
      </c>
      <c r="N1550" s="3">
        <v>-92.478288565217298</v>
      </c>
      <c r="O1550" s="3">
        <v>38.447951660869464</v>
      </c>
      <c r="P1550" s="3">
        <f>VLOOKUP(Table2[[#This Row],[State]],State!A:G,7,FALSE)</f>
        <v>10</v>
      </c>
      <c r="Q1550" s="3" t="str">
        <f>VLOOKUP(Table2[[#This Row],[State]],State!A:F,6,FALSE)</f>
        <v>Republican</v>
      </c>
    </row>
    <row r="1551" spans="1:17" ht="17" thickTop="1" thickBot="1" x14ac:dyDescent="0.25">
      <c r="A1551" s="7" t="s">
        <v>342</v>
      </c>
      <c r="B1551" s="21">
        <v>29135</v>
      </c>
      <c r="C1551" s="22" t="s">
        <v>1415</v>
      </c>
      <c r="D1551" s="12">
        <v>1583</v>
      </c>
      <c r="E1551" s="12">
        <v>5457</v>
      </c>
      <c r="F1551" s="6">
        <v>2024</v>
      </c>
      <c r="G1551" s="18">
        <f>preds!$D1551+preds!$E1551</f>
        <v>7040</v>
      </c>
      <c r="H1551" s="12">
        <f>ABS(preds!$D1551-preds!$E1551)</f>
        <v>3874</v>
      </c>
      <c r="I1551" s="24">
        <f>Table2[[#This Row],[margin]]/Table2[[#This Row],[dem_gop_total]]</f>
        <v>0.55028409090909092</v>
      </c>
      <c r="J1551" s="24">
        <f>Table2[[#This Row],[dem_votes]]/Table2[[#This Row],[dem_gop_total]]</f>
        <v>0.22485795454545454</v>
      </c>
      <c r="K1551" s="24">
        <f>Table2[[#This Row],[gop_votes]]/Table2[[#This Row],[dem_gop_total]]</f>
        <v>0.77514204545454546</v>
      </c>
      <c r="L1551" s="3">
        <v>-92.616372999999996</v>
      </c>
      <c r="M1551" s="3">
        <v>38.628937999999998</v>
      </c>
      <c r="N1551" s="3">
        <v>-92.478288565217298</v>
      </c>
      <c r="O1551" s="3">
        <v>38.447951660869464</v>
      </c>
      <c r="P1551" s="3">
        <f>VLOOKUP(Table2[[#This Row],[State]],State!A:G,7,FALSE)</f>
        <v>10</v>
      </c>
      <c r="Q1551" s="3" t="str">
        <f>VLOOKUP(Table2[[#This Row],[State]],State!A:F,6,FALSE)</f>
        <v>Republican</v>
      </c>
    </row>
    <row r="1552" spans="1:17" ht="17" thickTop="1" thickBot="1" x14ac:dyDescent="0.25">
      <c r="A1552" s="8" t="s">
        <v>342</v>
      </c>
      <c r="B1552" s="19">
        <v>29137</v>
      </c>
      <c r="C1552" s="20" t="s">
        <v>439</v>
      </c>
      <c r="D1552" s="13">
        <v>1514</v>
      </c>
      <c r="E1552" s="13">
        <v>3020</v>
      </c>
      <c r="F1552" s="6">
        <v>2024</v>
      </c>
      <c r="G1552" s="18">
        <f>preds!$D1552+preds!$E1552</f>
        <v>4534</v>
      </c>
      <c r="H1552" s="12">
        <f>ABS(preds!$D1552-preds!$E1552)</f>
        <v>1506</v>
      </c>
      <c r="I1552" s="24">
        <f>Table2[[#This Row],[margin]]/Table2[[#This Row],[dem_gop_total]]</f>
        <v>0.33215703573003968</v>
      </c>
      <c r="J1552" s="24">
        <f>Table2[[#This Row],[dem_votes]]/Table2[[#This Row],[dem_gop_total]]</f>
        <v>0.33392148213498013</v>
      </c>
      <c r="K1552" s="24">
        <f>Table2[[#This Row],[gop_votes]]/Table2[[#This Row],[dem_gop_total]]</f>
        <v>0.66607851786501981</v>
      </c>
      <c r="L1552" s="3">
        <v>-91.973957999999996</v>
      </c>
      <c r="M1552" s="3">
        <v>39.520553</v>
      </c>
      <c r="N1552" s="3">
        <v>-92.478288565217298</v>
      </c>
      <c r="O1552" s="3">
        <v>38.447951660869464</v>
      </c>
      <c r="P1552" s="3">
        <f>VLOOKUP(Table2[[#This Row],[State]],State!A:G,7,FALSE)</f>
        <v>10</v>
      </c>
      <c r="Q1552" s="3" t="str">
        <f>VLOOKUP(Table2[[#This Row],[State]],State!A:F,6,FALSE)</f>
        <v>Republican</v>
      </c>
    </row>
    <row r="1553" spans="1:17" ht="17" thickTop="1" thickBot="1" x14ac:dyDescent="0.25">
      <c r="A1553" s="7" t="s">
        <v>342</v>
      </c>
      <c r="B1553" s="21">
        <v>29139</v>
      </c>
      <c r="C1553" s="22" t="s">
        <v>440</v>
      </c>
      <c r="D1553" s="12">
        <v>1807</v>
      </c>
      <c r="E1553" s="12">
        <v>3837</v>
      </c>
      <c r="F1553" s="6">
        <v>2024</v>
      </c>
      <c r="G1553" s="18">
        <f>preds!$D1553+preds!$E1553</f>
        <v>5644</v>
      </c>
      <c r="H1553" s="12">
        <f>ABS(preds!$D1553-preds!$E1553)</f>
        <v>2030</v>
      </c>
      <c r="I1553" s="24">
        <f>Table2[[#This Row],[margin]]/Table2[[#This Row],[dem_gop_total]]</f>
        <v>0.35967399007795892</v>
      </c>
      <c r="J1553" s="24">
        <f>Table2[[#This Row],[dem_votes]]/Table2[[#This Row],[dem_gop_total]]</f>
        <v>0.32016300496102057</v>
      </c>
      <c r="K1553" s="24">
        <f>Table2[[#This Row],[gop_votes]]/Table2[[#This Row],[dem_gop_total]]</f>
        <v>0.67983699503897943</v>
      </c>
      <c r="L1553" s="3">
        <v>-91.468473000000003</v>
      </c>
      <c r="M1553" s="3">
        <v>38.950802000000003</v>
      </c>
      <c r="N1553" s="3">
        <v>-92.478288565217298</v>
      </c>
      <c r="O1553" s="3">
        <v>38.447951660869464</v>
      </c>
      <c r="P1553" s="3">
        <f>VLOOKUP(Table2[[#This Row],[State]],State!A:G,7,FALSE)</f>
        <v>10</v>
      </c>
      <c r="Q1553" s="3" t="str">
        <f>VLOOKUP(Table2[[#This Row],[State]],State!A:F,6,FALSE)</f>
        <v>Republican</v>
      </c>
    </row>
    <row r="1554" spans="1:17" ht="17" thickTop="1" thickBot="1" x14ac:dyDescent="0.25">
      <c r="A1554" s="8" t="s">
        <v>342</v>
      </c>
      <c r="B1554" s="19">
        <v>29141</v>
      </c>
      <c r="C1554" s="20" t="s">
        <v>441</v>
      </c>
      <c r="D1554" s="13">
        <v>2246</v>
      </c>
      <c r="E1554" s="13">
        <v>7082</v>
      </c>
      <c r="F1554" s="6">
        <v>2024</v>
      </c>
      <c r="G1554" s="18">
        <f>preds!$D1554+preds!$E1554</f>
        <v>9328</v>
      </c>
      <c r="H1554" s="12">
        <f>ABS(preds!$D1554-preds!$E1554)</f>
        <v>4836</v>
      </c>
      <c r="I1554" s="24">
        <f>Table2[[#This Row],[margin]]/Table2[[#This Row],[dem_gop_total]]</f>
        <v>0.51843910806174953</v>
      </c>
      <c r="J1554" s="24">
        <f>Table2[[#This Row],[dem_votes]]/Table2[[#This Row],[dem_gop_total]]</f>
        <v>0.24078044596912521</v>
      </c>
      <c r="K1554" s="24">
        <f>Table2[[#This Row],[gop_votes]]/Table2[[#This Row],[dem_gop_total]]</f>
        <v>0.75921955403087482</v>
      </c>
      <c r="L1554" s="3">
        <v>-92.850303999999994</v>
      </c>
      <c r="M1554" s="3">
        <v>38.381506000000002</v>
      </c>
      <c r="N1554" s="3">
        <v>-92.478288565217298</v>
      </c>
      <c r="O1554" s="3">
        <v>38.447951660869464</v>
      </c>
      <c r="P1554" s="3">
        <f>VLOOKUP(Table2[[#This Row],[State]],State!A:G,7,FALSE)</f>
        <v>10</v>
      </c>
      <c r="Q1554" s="3" t="str">
        <f>VLOOKUP(Table2[[#This Row],[State]],State!A:F,6,FALSE)</f>
        <v>Republican</v>
      </c>
    </row>
    <row r="1555" spans="1:17" ht="17" thickTop="1" thickBot="1" x14ac:dyDescent="0.25">
      <c r="A1555" s="7" t="s">
        <v>342</v>
      </c>
      <c r="B1555" s="21">
        <v>29143</v>
      </c>
      <c r="C1555" s="22" t="s">
        <v>1416</v>
      </c>
      <c r="D1555" s="12">
        <v>2678</v>
      </c>
      <c r="E1555" s="12">
        <v>4198</v>
      </c>
      <c r="F1555" s="6">
        <v>2024</v>
      </c>
      <c r="G1555" s="18">
        <f>preds!$D1555+preds!$E1555</f>
        <v>6876</v>
      </c>
      <c r="H1555" s="12">
        <f>ABS(preds!$D1555-preds!$E1555)</f>
        <v>1520</v>
      </c>
      <c r="I1555" s="24">
        <f>Table2[[#This Row],[margin]]/Table2[[#This Row],[dem_gop_total]]</f>
        <v>0.2210587550901687</v>
      </c>
      <c r="J1555" s="24">
        <f>Table2[[#This Row],[dem_votes]]/Table2[[#This Row],[dem_gop_total]]</f>
        <v>0.38947062245491565</v>
      </c>
      <c r="K1555" s="24">
        <f>Table2[[#This Row],[gop_votes]]/Table2[[#This Row],[dem_gop_total]]</f>
        <v>0.61052937754508441</v>
      </c>
      <c r="L1555" s="3">
        <v>-89.658709999999999</v>
      </c>
      <c r="M1555" s="3">
        <v>36.605307000000003</v>
      </c>
      <c r="N1555" s="3">
        <v>-92.478288565217298</v>
      </c>
      <c r="O1555" s="3">
        <v>38.447951660869464</v>
      </c>
      <c r="P1555" s="3">
        <f>VLOOKUP(Table2[[#This Row],[State]],State!A:G,7,FALSE)</f>
        <v>10</v>
      </c>
      <c r="Q1555" s="3" t="str">
        <f>VLOOKUP(Table2[[#This Row],[State]],State!A:F,6,FALSE)</f>
        <v>Republican</v>
      </c>
    </row>
    <row r="1556" spans="1:17" ht="17" thickTop="1" thickBot="1" x14ac:dyDescent="0.25">
      <c r="A1556" s="8" t="s">
        <v>342</v>
      </c>
      <c r="B1556" s="19">
        <v>29145</v>
      </c>
      <c r="C1556" s="20" t="s">
        <v>537</v>
      </c>
      <c r="D1556" s="13">
        <v>6039</v>
      </c>
      <c r="E1556" s="13">
        <v>21327</v>
      </c>
      <c r="F1556" s="6">
        <v>2024</v>
      </c>
      <c r="G1556" s="18">
        <f>preds!$D1556+preds!$E1556</f>
        <v>27366</v>
      </c>
      <c r="H1556" s="12">
        <f>ABS(preds!$D1556-preds!$E1556)</f>
        <v>15288</v>
      </c>
      <c r="I1556" s="24">
        <f>Table2[[#This Row],[margin]]/Table2[[#This Row],[dem_gop_total]]</f>
        <v>0.55864941898706422</v>
      </c>
      <c r="J1556" s="24">
        <f>Table2[[#This Row],[dem_votes]]/Table2[[#This Row],[dem_gop_total]]</f>
        <v>0.22067529050646789</v>
      </c>
      <c r="K1556" s="24">
        <f>Table2[[#This Row],[gop_votes]]/Table2[[#This Row],[dem_gop_total]]</f>
        <v>0.77932470949353216</v>
      </c>
      <c r="L1556" s="3">
        <v>-94.411379999999994</v>
      </c>
      <c r="M1556" s="3">
        <v>36.921797999999903</v>
      </c>
      <c r="N1556" s="3">
        <v>-92.478288565217298</v>
      </c>
      <c r="O1556" s="3">
        <v>38.447951660869464</v>
      </c>
      <c r="P1556" s="3">
        <f>VLOOKUP(Table2[[#This Row],[State]],State!A:G,7,FALSE)</f>
        <v>10</v>
      </c>
      <c r="Q1556" s="3" t="str">
        <f>VLOOKUP(Table2[[#This Row],[State]],State!A:F,6,FALSE)</f>
        <v>Republican</v>
      </c>
    </row>
    <row r="1557" spans="1:17" ht="17" thickTop="1" thickBot="1" x14ac:dyDescent="0.25">
      <c r="A1557" s="7" t="s">
        <v>342</v>
      </c>
      <c r="B1557" s="21">
        <v>29147</v>
      </c>
      <c r="C1557" s="22" t="s">
        <v>1417</v>
      </c>
      <c r="D1557" s="12">
        <v>3580</v>
      </c>
      <c r="E1557" s="12">
        <v>6013</v>
      </c>
      <c r="F1557" s="6">
        <v>2024</v>
      </c>
      <c r="G1557" s="18">
        <f>preds!$D1557+preds!$E1557</f>
        <v>9593</v>
      </c>
      <c r="H1557" s="12">
        <f>ABS(preds!$D1557-preds!$E1557)</f>
        <v>2433</v>
      </c>
      <c r="I1557" s="24">
        <f>Table2[[#This Row],[margin]]/Table2[[#This Row],[dem_gop_total]]</f>
        <v>0.25362243302408005</v>
      </c>
      <c r="J1557" s="24">
        <f>Table2[[#This Row],[dem_votes]]/Table2[[#This Row],[dem_gop_total]]</f>
        <v>0.37318878348795997</v>
      </c>
      <c r="K1557" s="24">
        <f>Table2[[#This Row],[gop_votes]]/Table2[[#This Row],[dem_gop_total]]</f>
        <v>0.62681121651204008</v>
      </c>
      <c r="L1557" s="3">
        <v>-94.867915999999994</v>
      </c>
      <c r="M1557" s="3">
        <v>40.352748999999903</v>
      </c>
      <c r="N1557" s="3">
        <v>-92.478288565217298</v>
      </c>
      <c r="O1557" s="3">
        <v>38.447951660869464</v>
      </c>
      <c r="P1557" s="3">
        <f>VLOOKUP(Table2[[#This Row],[State]],State!A:G,7,FALSE)</f>
        <v>10</v>
      </c>
      <c r="Q1557" s="3" t="str">
        <f>VLOOKUP(Table2[[#This Row],[State]],State!A:F,6,FALSE)</f>
        <v>Republican</v>
      </c>
    </row>
    <row r="1558" spans="1:17" ht="17" thickTop="1" thickBot="1" x14ac:dyDescent="0.25">
      <c r="A1558" s="8" t="s">
        <v>342</v>
      </c>
      <c r="B1558" s="19">
        <v>29149</v>
      </c>
      <c r="C1558" s="20" t="s">
        <v>1418</v>
      </c>
      <c r="D1558" s="13">
        <v>1386</v>
      </c>
      <c r="E1558" s="13">
        <v>3242</v>
      </c>
      <c r="F1558" s="6">
        <v>2024</v>
      </c>
      <c r="G1558" s="18">
        <f>preds!$D1558+preds!$E1558</f>
        <v>4628</v>
      </c>
      <c r="H1558" s="12">
        <f>ABS(preds!$D1558-preds!$E1558)</f>
        <v>1856</v>
      </c>
      <c r="I1558" s="24">
        <f>Table2[[#This Row],[margin]]/Table2[[#This Row],[dem_gop_total]]</f>
        <v>0.4010371650821089</v>
      </c>
      <c r="J1558" s="24">
        <f>Table2[[#This Row],[dem_votes]]/Table2[[#This Row],[dem_gop_total]]</f>
        <v>0.29948141745894558</v>
      </c>
      <c r="K1558" s="24">
        <f>Table2[[#This Row],[gop_votes]]/Table2[[#This Row],[dem_gop_total]]</f>
        <v>0.70051858254105448</v>
      </c>
      <c r="L1558" s="3">
        <v>-91.464770999999999</v>
      </c>
      <c r="M1558" s="3">
        <v>36.618128999999897</v>
      </c>
      <c r="N1558" s="3">
        <v>-92.478288565217298</v>
      </c>
      <c r="O1558" s="3">
        <v>38.447951660869464</v>
      </c>
      <c r="P1558" s="3">
        <f>VLOOKUP(Table2[[#This Row],[State]],State!A:G,7,FALSE)</f>
        <v>10</v>
      </c>
      <c r="Q1558" s="3" t="str">
        <f>VLOOKUP(Table2[[#This Row],[State]],State!A:F,6,FALSE)</f>
        <v>Republican</v>
      </c>
    </row>
    <row r="1559" spans="1:17" ht="17" thickTop="1" thickBot="1" x14ac:dyDescent="0.25">
      <c r="A1559" s="7" t="s">
        <v>342</v>
      </c>
      <c r="B1559" s="21">
        <v>29151</v>
      </c>
      <c r="C1559" s="22" t="s">
        <v>1053</v>
      </c>
      <c r="D1559" s="12">
        <v>1428</v>
      </c>
      <c r="E1559" s="12">
        <v>6142</v>
      </c>
      <c r="F1559" s="6">
        <v>2024</v>
      </c>
      <c r="G1559" s="18">
        <f>preds!$D1559+preds!$E1559</f>
        <v>7570</v>
      </c>
      <c r="H1559" s="12">
        <f>ABS(preds!$D1559-preds!$E1559)</f>
        <v>4714</v>
      </c>
      <c r="I1559" s="24">
        <f>Table2[[#This Row],[margin]]/Table2[[#This Row],[dem_gop_total]]</f>
        <v>0.62272126816380446</v>
      </c>
      <c r="J1559" s="24">
        <f>Table2[[#This Row],[dem_votes]]/Table2[[#This Row],[dem_gop_total]]</f>
        <v>0.18863936591809777</v>
      </c>
      <c r="K1559" s="24">
        <f>Table2[[#This Row],[gop_votes]]/Table2[[#This Row],[dem_gop_total]]</f>
        <v>0.81136063408190229</v>
      </c>
      <c r="L1559" s="3">
        <v>-91.883135999999993</v>
      </c>
      <c r="M1559" s="3">
        <v>38.453819000000003</v>
      </c>
      <c r="N1559" s="3">
        <v>-92.478288565217298</v>
      </c>
      <c r="O1559" s="3">
        <v>38.447951660869464</v>
      </c>
      <c r="P1559" s="3">
        <f>VLOOKUP(Table2[[#This Row],[State]],State!A:G,7,FALSE)</f>
        <v>10</v>
      </c>
      <c r="Q1559" s="3" t="str">
        <f>VLOOKUP(Table2[[#This Row],[State]],State!A:F,6,FALSE)</f>
        <v>Republican</v>
      </c>
    </row>
    <row r="1560" spans="1:17" ht="17" thickTop="1" thickBot="1" x14ac:dyDescent="0.25">
      <c r="A1560" s="8" t="s">
        <v>342</v>
      </c>
      <c r="B1560" s="19">
        <v>29153</v>
      </c>
      <c r="C1560" s="20" t="s">
        <v>1419</v>
      </c>
      <c r="D1560" s="13">
        <v>958</v>
      </c>
      <c r="E1560" s="13">
        <v>3769</v>
      </c>
      <c r="F1560" s="6">
        <v>2024</v>
      </c>
      <c r="G1560" s="18">
        <f>preds!$D1560+preds!$E1560</f>
        <v>4727</v>
      </c>
      <c r="H1560" s="12">
        <f>ABS(preds!$D1560-preds!$E1560)</f>
        <v>2811</v>
      </c>
      <c r="I1560" s="24">
        <f>Table2[[#This Row],[margin]]/Table2[[#This Row],[dem_gop_total]]</f>
        <v>0.59466892320710807</v>
      </c>
      <c r="J1560" s="24">
        <f>Table2[[#This Row],[dem_votes]]/Table2[[#This Row],[dem_gop_total]]</f>
        <v>0.20266553839644594</v>
      </c>
      <c r="K1560" s="24">
        <f>Table2[[#This Row],[gop_votes]]/Table2[[#This Row],[dem_gop_total]]</f>
        <v>0.79733446160355403</v>
      </c>
      <c r="L1560" s="3">
        <v>-92.424289000000002</v>
      </c>
      <c r="M1560" s="3">
        <v>36.623089999999998</v>
      </c>
      <c r="N1560" s="3">
        <v>-92.478288565217298</v>
      </c>
      <c r="O1560" s="3">
        <v>38.447951660869464</v>
      </c>
      <c r="P1560" s="3">
        <f>VLOOKUP(Table2[[#This Row],[State]],State!A:G,7,FALSE)</f>
        <v>10</v>
      </c>
      <c r="Q1560" s="3" t="str">
        <f>VLOOKUP(Table2[[#This Row],[State]],State!A:F,6,FALSE)</f>
        <v>Republican</v>
      </c>
    </row>
    <row r="1561" spans="1:17" ht="17" thickTop="1" thickBot="1" x14ac:dyDescent="0.25">
      <c r="A1561" s="7" t="s">
        <v>342</v>
      </c>
      <c r="B1561" s="21">
        <v>29155</v>
      </c>
      <c r="C1561" s="22" t="s">
        <v>1420</v>
      </c>
      <c r="D1561" s="12">
        <v>2187</v>
      </c>
      <c r="E1561" s="12">
        <v>3423</v>
      </c>
      <c r="F1561" s="6">
        <v>2024</v>
      </c>
      <c r="G1561" s="18">
        <f>preds!$D1561+preds!$E1561</f>
        <v>5610</v>
      </c>
      <c r="H1561" s="12">
        <f>ABS(preds!$D1561-preds!$E1561)</f>
        <v>1236</v>
      </c>
      <c r="I1561" s="24">
        <f>Table2[[#This Row],[margin]]/Table2[[#This Row],[dem_gop_total]]</f>
        <v>0.22032085561497325</v>
      </c>
      <c r="J1561" s="24">
        <f>Table2[[#This Row],[dem_votes]]/Table2[[#This Row],[dem_gop_total]]</f>
        <v>0.38983957219251336</v>
      </c>
      <c r="K1561" s="24">
        <f>Table2[[#This Row],[gop_votes]]/Table2[[#This Row],[dem_gop_total]]</f>
        <v>0.61016042780748658</v>
      </c>
      <c r="L1561" s="3">
        <v>-89.748715000000004</v>
      </c>
      <c r="M1561" s="3">
        <v>36.181793999999996</v>
      </c>
      <c r="N1561" s="3">
        <v>-92.478288565217298</v>
      </c>
      <c r="O1561" s="3">
        <v>38.447951660869464</v>
      </c>
      <c r="P1561" s="3">
        <f>VLOOKUP(Table2[[#This Row],[State]],State!A:G,7,FALSE)</f>
        <v>10</v>
      </c>
      <c r="Q1561" s="3" t="str">
        <f>VLOOKUP(Table2[[#This Row],[State]],State!A:F,6,FALSE)</f>
        <v>Republican</v>
      </c>
    </row>
    <row r="1562" spans="1:17" ht="17" thickTop="1" thickBot="1" x14ac:dyDescent="0.25">
      <c r="A1562" s="8" t="s">
        <v>342</v>
      </c>
      <c r="B1562" s="19">
        <v>29157</v>
      </c>
      <c r="C1562" s="20" t="s">
        <v>442</v>
      </c>
      <c r="D1562" s="13">
        <v>2262</v>
      </c>
      <c r="E1562" s="13">
        <v>7055</v>
      </c>
      <c r="F1562" s="6">
        <v>2024</v>
      </c>
      <c r="G1562" s="18">
        <f>preds!$D1562+preds!$E1562</f>
        <v>9317</v>
      </c>
      <c r="H1562" s="12">
        <f>ABS(preds!$D1562-preds!$E1562)</f>
        <v>4793</v>
      </c>
      <c r="I1562" s="24">
        <f>Table2[[#This Row],[margin]]/Table2[[#This Row],[dem_gop_total]]</f>
        <v>0.51443597724589463</v>
      </c>
      <c r="J1562" s="24">
        <f>Table2[[#This Row],[dem_votes]]/Table2[[#This Row],[dem_gop_total]]</f>
        <v>0.24278201137705269</v>
      </c>
      <c r="K1562" s="24">
        <f>Table2[[#This Row],[gop_votes]]/Table2[[#This Row],[dem_gop_total]]</f>
        <v>0.75721798862294731</v>
      </c>
      <c r="L1562" s="3">
        <v>-89.857096999999996</v>
      </c>
      <c r="M1562" s="3">
        <v>37.713671999999903</v>
      </c>
      <c r="N1562" s="3">
        <v>-92.478288565217298</v>
      </c>
      <c r="O1562" s="3">
        <v>38.447951660869464</v>
      </c>
      <c r="P1562" s="3">
        <f>VLOOKUP(Table2[[#This Row],[State]],State!A:G,7,FALSE)</f>
        <v>10</v>
      </c>
      <c r="Q1562" s="3" t="str">
        <f>VLOOKUP(Table2[[#This Row],[State]],State!A:F,6,FALSE)</f>
        <v>Republican</v>
      </c>
    </row>
    <row r="1563" spans="1:17" ht="17" thickTop="1" thickBot="1" x14ac:dyDescent="0.25">
      <c r="A1563" s="7" t="s">
        <v>342</v>
      </c>
      <c r="B1563" s="21">
        <v>29159</v>
      </c>
      <c r="C1563" s="22" t="s">
        <v>1421</v>
      </c>
      <c r="D1563" s="12">
        <v>5705</v>
      </c>
      <c r="E1563" s="12">
        <v>11886</v>
      </c>
      <c r="F1563" s="6">
        <v>2024</v>
      </c>
      <c r="G1563" s="18">
        <f>preds!$D1563+preds!$E1563</f>
        <v>17591</v>
      </c>
      <c r="H1563" s="12">
        <f>ABS(preds!$D1563-preds!$E1563)</f>
        <v>6181</v>
      </c>
      <c r="I1563" s="24">
        <f>Table2[[#This Row],[margin]]/Table2[[#This Row],[dem_gop_total]]</f>
        <v>0.35137286112216476</v>
      </c>
      <c r="J1563" s="24">
        <f>Table2[[#This Row],[dem_votes]]/Table2[[#This Row],[dem_gop_total]]</f>
        <v>0.32431356943891765</v>
      </c>
      <c r="K1563" s="24">
        <f>Table2[[#This Row],[gop_votes]]/Table2[[#This Row],[dem_gop_total]]</f>
        <v>0.67568643056108235</v>
      </c>
      <c r="L1563" s="3">
        <v>-93.246549000000002</v>
      </c>
      <c r="M1563" s="3">
        <v>38.702201000000002</v>
      </c>
      <c r="N1563" s="3">
        <v>-92.478288565217298</v>
      </c>
      <c r="O1563" s="3">
        <v>38.447951660869464</v>
      </c>
      <c r="P1563" s="3">
        <f>VLOOKUP(Table2[[#This Row],[State]],State!A:G,7,FALSE)</f>
        <v>10</v>
      </c>
      <c r="Q1563" s="3" t="str">
        <f>VLOOKUP(Table2[[#This Row],[State]],State!A:F,6,FALSE)</f>
        <v>Republican</v>
      </c>
    </row>
    <row r="1564" spans="1:17" ht="17" thickTop="1" thickBot="1" x14ac:dyDescent="0.25">
      <c r="A1564" s="8" t="s">
        <v>342</v>
      </c>
      <c r="B1564" s="19">
        <v>29161</v>
      </c>
      <c r="C1564" s="20" t="s">
        <v>1422</v>
      </c>
      <c r="D1564" s="13">
        <v>5742</v>
      </c>
      <c r="E1564" s="13">
        <v>12940</v>
      </c>
      <c r="F1564" s="6">
        <v>2024</v>
      </c>
      <c r="G1564" s="18">
        <f>preds!$D1564+preds!$E1564</f>
        <v>18682</v>
      </c>
      <c r="H1564" s="12">
        <f>ABS(preds!$D1564-preds!$E1564)</f>
        <v>7198</v>
      </c>
      <c r="I1564" s="24">
        <f>Table2[[#This Row],[margin]]/Table2[[#This Row],[dem_gop_total]]</f>
        <v>0.38529065410555613</v>
      </c>
      <c r="J1564" s="24">
        <f>Table2[[#This Row],[dem_votes]]/Table2[[#This Row],[dem_gop_total]]</f>
        <v>0.30735467294722191</v>
      </c>
      <c r="K1564" s="24">
        <f>Table2[[#This Row],[gop_votes]]/Table2[[#This Row],[dem_gop_total]]</f>
        <v>0.69264532705277804</v>
      </c>
      <c r="L1564" s="3">
        <v>-91.748715000000004</v>
      </c>
      <c r="M1564" s="3">
        <v>37.942881999999997</v>
      </c>
      <c r="N1564" s="3">
        <v>-92.478288565217298</v>
      </c>
      <c r="O1564" s="3">
        <v>38.447951660869464</v>
      </c>
      <c r="P1564" s="3">
        <f>VLOOKUP(Table2[[#This Row],[State]],State!A:G,7,FALSE)</f>
        <v>10</v>
      </c>
      <c r="Q1564" s="3" t="str">
        <f>VLOOKUP(Table2[[#This Row],[State]],State!A:F,6,FALSE)</f>
        <v>Republican</v>
      </c>
    </row>
    <row r="1565" spans="1:17" ht="17" thickTop="1" thickBot="1" x14ac:dyDescent="0.25">
      <c r="A1565" s="7" t="s">
        <v>342</v>
      </c>
      <c r="B1565" s="21">
        <v>29163</v>
      </c>
      <c r="C1565" s="22" t="s">
        <v>444</v>
      </c>
      <c r="D1565" s="12">
        <v>2585</v>
      </c>
      <c r="E1565" s="12">
        <v>5134</v>
      </c>
      <c r="F1565" s="6">
        <v>2024</v>
      </c>
      <c r="G1565" s="18">
        <f>preds!$D1565+preds!$E1565</f>
        <v>7719</v>
      </c>
      <c r="H1565" s="12">
        <f>ABS(preds!$D1565-preds!$E1565)</f>
        <v>2549</v>
      </c>
      <c r="I1565" s="24">
        <f>Table2[[#This Row],[margin]]/Table2[[#This Row],[dem_gop_total]]</f>
        <v>0.33022412229563414</v>
      </c>
      <c r="J1565" s="24">
        <f>Table2[[#This Row],[dem_votes]]/Table2[[#This Row],[dem_gop_total]]</f>
        <v>0.33488793885218293</v>
      </c>
      <c r="K1565" s="24">
        <f>Table2[[#This Row],[gop_votes]]/Table2[[#This Row],[dem_gop_total]]</f>
        <v>0.66511206114781707</v>
      </c>
      <c r="L1565" s="3">
        <v>-91.156138999999996</v>
      </c>
      <c r="M1565" s="3">
        <v>39.363534999999999</v>
      </c>
      <c r="N1565" s="3">
        <v>-92.478288565217298</v>
      </c>
      <c r="O1565" s="3">
        <v>38.447951660869464</v>
      </c>
      <c r="P1565" s="3">
        <f>VLOOKUP(Table2[[#This Row],[State]],State!A:G,7,FALSE)</f>
        <v>10</v>
      </c>
      <c r="Q1565" s="3" t="str">
        <f>VLOOKUP(Table2[[#This Row],[State]],State!A:F,6,FALSE)</f>
        <v>Republican</v>
      </c>
    </row>
    <row r="1566" spans="1:17" ht="17" thickTop="1" thickBot="1" x14ac:dyDescent="0.25">
      <c r="A1566" s="8" t="s">
        <v>342</v>
      </c>
      <c r="B1566" s="19">
        <v>29165</v>
      </c>
      <c r="C1566" s="20" t="s">
        <v>1423</v>
      </c>
      <c r="D1566" s="13">
        <v>31294</v>
      </c>
      <c r="E1566" s="13">
        <v>29868</v>
      </c>
      <c r="F1566" s="6">
        <v>2024</v>
      </c>
      <c r="G1566" s="18">
        <f>preds!$D1566+preds!$E1566</f>
        <v>61162</v>
      </c>
      <c r="H1566" s="12">
        <f>ABS(preds!$D1566-preds!$E1566)</f>
        <v>1426</v>
      </c>
      <c r="I1566" s="24">
        <f>Table2[[#This Row],[margin]]/Table2[[#This Row],[dem_gop_total]]</f>
        <v>2.3315130309669401E-2</v>
      </c>
      <c r="J1566" s="24">
        <f>Table2[[#This Row],[dem_votes]]/Table2[[#This Row],[dem_gop_total]]</f>
        <v>0.51165756515483474</v>
      </c>
      <c r="K1566" s="24">
        <f>Table2[[#This Row],[gop_votes]]/Table2[[#This Row],[dem_gop_total]]</f>
        <v>0.48834243484516532</v>
      </c>
      <c r="L1566" s="3">
        <v>-94.684697999999997</v>
      </c>
      <c r="M1566" s="3">
        <v>39.262166000000001</v>
      </c>
      <c r="N1566" s="3">
        <v>-92.478288565217298</v>
      </c>
      <c r="O1566" s="3">
        <v>38.447951660869464</v>
      </c>
      <c r="P1566" s="3">
        <f>VLOOKUP(Table2[[#This Row],[State]],State!A:G,7,FALSE)</f>
        <v>10</v>
      </c>
      <c r="Q1566" s="3" t="str">
        <f>VLOOKUP(Table2[[#This Row],[State]],State!A:F,6,FALSE)</f>
        <v>Republican</v>
      </c>
    </row>
    <row r="1567" spans="1:17" ht="17" thickTop="1" thickBot="1" x14ac:dyDescent="0.25">
      <c r="A1567" s="7" t="s">
        <v>342</v>
      </c>
      <c r="B1567" s="21">
        <v>29167</v>
      </c>
      <c r="C1567" s="22" t="s">
        <v>541</v>
      </c>
      <c r="D1567" s="12">
        <v>3058</v>
      </c>
      <c r="E1567" s="12">
        <v>11642</v>
      </c>
      <c r="F1567" s="6">
        <v>2024</v>
      </c>
      <c r="G1567" s="18">
        <f>preds!$D1567+preds!$E1567</f>
        <v>14700</v>
      </c>
      <c r="H1567" s="12">
        <f>ABS(preds!$D1567-preds!$E1567)</f>
        <v>8584</v>
      </c>
      <c r="I1567" s="24">
        <f>Table2[[#This Row],[margin]]/Table2[[#This Row],[dem_gop_total]]</f>
        <v>0.58394557823129256</v>
      </c>
      <c r="J1567" s="24">
        <f>Table2[[#This Row],[dem_votes]]/Table2[[#This Row],[dem_gop_total]]</f>
        <v>0.20802721088435375</v>
      </c>
      <c r="K1567" s="24">
        <f>Table2[[#This Row],[gop_votes]]/Table2[[#This Row],[dem_gop_total]]</f>
        <v>0.79197278911564628</v>
      </c>
      <c r="L1567" s="3">
        <v>-93.404415</v>
      </c>
      <c r="M1567" s="3">
        <v>37.601813</v>
      </c>
      <c r="N1567" s="3">
        <v>-92.478288565217298</v>
      </c>
      <c r="O1567" s="3">
        <v>38.447951660869464</v>
      </c>
      <c r="P1567" s="3">
        <f>VLOOKUP(Table2[[#This Row],[State]],State!A:G,7,FALSE)</f>
        <v>10</v>
      </c>
      <c r="Q1567" s="3" t="str">
        <f>VLOOKUP(Table2[[#This Row],[State]],State!A:F,6,FALSE)</f>
        <v>Republican</v>
      </c>
    </row>
    <row r="1568" spans="1:17" ht="17" thickTop="1" thickBot="1" x14ac:dyDescent="0.25">
      <c r="A1568" s="8" t="s">
        <v>342</v>
      </c>
      <c r="B1568" s="19">
        <v>29169</v>
      </c>
      <c r="C1568" s="20" t="s">
        <v>544</v>
      </c>
      <c r="D1568" s="13">
        <v>3624</v>
      </c>
      <c r="E1568" s="13">
        <v>9617</v>
      </c>
      <c r="F1568" s="6">
        <v>2024</v>
      </c>
      <c r="G1568" s="18">
        <f>preds!$D1568+preds!$E1568</f>
        <v>13241</v>
      </c>
      <c r="H1568" s="12">
        <f>ABS(preds!$D1568-preds!$E1568)</f>
        <v>5993</v>
      </c>
      <c r="I1568" s="24">
        <f>Table2[[#This Row],[margin]]/Table2[[#This Row],[dem_gop_total]]</f>
        <v>0.45260931953779926</v>
      </c>
      <c r="J1568" s="24">
        <f>Table2[[#This Row],[dem_votes]]/Table2[[#This Row],[dem_gop_total]]</f>
        <v>0.27369534023110037</v>
      </c>
      <c r="K1568" s="24">
        <f>Table2[[#This Row],[gop_votes]]/Table2[[#This Row],[dem_gop_total]]</f>
        <v>0.72630465976889969</v>
      </c>
      <c r="L1568" s="3">
        <v>-92.177300000000002</v>
      </c>
      <c r="M1568" s="3">
        <v>37.824257000000003</v>
      </c>
      <c r="N1568" s="3">
        <v>-92.478288565217298</v>
      </c>
      <c r="O1568" s="3">
        <v>38.447951660869464</v>
      </c>
      <c r="P1568" s="3">
        <f>VLOOKUP(Table2[[#This Row],[State]],State!A:G,7,FALSE)</f>
        <v>10</v>
      </c>
      <c r="Q1568" s="3" t="str">
        <f>VLOOKUP(Table2[[#This Row],[State]],State!A:F,6,FALSE)</f>
        <v>Republican</v>
      </c>
    </row>
    <row r="1569" spans="1:17" ht="17" thickTop="1" thickBot="1" x14ac:dyDescent="0.25">
      <c r="A1569" s="7" t="s">
        <v>342</v>
      </c>
      <c r="B1569" s="21">
        <v>29171</v>
      </c>
      <c r="C1569" s="22" t="s">
        <v>718</v>
      </c>
      <c r="D1569" s="12">
        <v>684</v>
      </c>
      <c r="E1569" s="12">
        <v>1861</v>
      </c>
      <c r="F1569" s="6">
        <v>2024</v>
      </c>
      <c r="G1569" s="18">
        <f>preds!$D1569+preds!$E1569</f>
        <v>2545</v>
      </c>
      <c r="H1569" s="12">
        <f>ABS(preds!$D1569-preds!$E1569)</f>
        <v>1177</v>
      </c>
      <c r="I1569" s="24">
        <f>Table2[[#This Row],[margin]]/Table2[[#This Row],[dem_gop_total]]</f>
        <v>0.462475442043222</v>
      </c>
      <c r="J1569" s="24">
        <f>Table2[[#This Row],[dem_votes]]/Table2[[#This Row],[dem_gop_total]]</f>
        <v>0.268762278978389</v>
      </c>
      <c r="K1569" s="24">
        <f>Table2[[#This Row],[gop_votes]]/Table2[[#This Row],[dem_gop_total]]</f>
        <v>0.731237721021611</v>
      </c>
      <c r="L1569" s="3">
        <v>-92.979268999999903</v>
      </c>
      <c r="M1569" s="3">
        <v>40.480841999999903</v>
      </c>
      <c r="N1569" s="3">
        <v>-92.478288565217298</v>
      </c>
      <c r="O1569" s="3">
        <v>38.447951660869464</v>
      </c>
      <c r="P1569" s="3">
        <f>VLOOKUP(Table2[[#This Row],[State]],State!A:G,7,FALSE)</f>
        <v>10</v>
      </c>
      <c r="Q1569" s="3" t="str">
        <f>VLOOKUP(Table2[[#This Row],[State]],State!A:F,6,FALSE)</f>
        <v>Republican</v>
      </c>
    </row>
    <row r="1570" spans="1:17" ht="17" thickTop="1" thickBot="1" x14ac:dyDescent="0.25">
      <c r="A1570" s="8" t="s">
        <v>342</v>
      </c>
      <c r="B1570" s="19">
        <v>29173</v>
      </c>
      <c r="C1570" s="20" t="s">
        <v>1424</v>
      </c>
      <c r="D1570" s="13">
        <v>1768</v>
      </c>
      <c r="E1570" s="13">
        <v>3995</v>
      </c>
      <c r="F1570" s="6">
        <v>2024</v>
      </c>
      <c r="G1570" s="18">
        <f>preds!$D1570+preds!$E1570</f>
        <v>5763</v>
      </c>
      <c r="H1570" s="12">
        <f>ABS(preds!$D1570-preds!$E1570)</f>
        <v>2227</v>
      </c>
      <c r="I1570" s="24">
        <f>Table2[[#This Row],[margin]]/Table2[[#This Row],[dem_gop_total]]</f>
        <v>0.3864306784660767</v>
      </c>
      <c r="J1570" s="24">
        <f>Table2[[#This Row],[dem_votes]]/Table2[[#This Row],[dem_gop_total]]</f>
        <v>0.30678466076696165</v>
      </c>
      <c r="K1570" s="24">
        <f>Table2[[#This Row],[gop_votes]]/Table2[[#This Row],[dem_gop_total]]</f>
        <v>0.69321533923303835</v>
      </c>
      <c r="L1570" s="3">
        <v>-91.468632999999997</v>
      </c>
      <c r="M1570" s="3">
        <v>39.57958</v>
      </c>
      <c r="N1570" s="3">
        <v>-92.478288565217298</v>
      </c>
      <c r="O1570" s="3">
        <v>38.447951660869464</v>
      </c>
      <c r="P1570" s="3">
        <f>VLOOKUP(Table2[[#This Row],[State]],State!A:G,7,FALSE)</f>
        <v>10</v>
      </c>
      <c r="Q1570" s="3" t="str">
        <f>VLOOKUP(Table2[[#This Row],[State]],State!A:F,6,FALSE)</f>
        <v>Republican</v>
      </c>
    </row>
    <row r="1571" spans="1:17" ht="17" thickTop="1" thickBot="1" x14ac:dyDescent="0.25">
      <c r="A1571" s="7" t="s">
        <v>342</v>
      </c>
      <c r="B1571" s="21">
        <v>29175</v>
      </c>
      <c r="C1571" s="22" t="s">
        <v>445</v>
      </c>
      <c r="D1571" s="12">
        <v>3287</v>
      </c>
      <c r="E1571" s="12">
        <v>7048</v>
      </c>
      <c r="F1571" s="6">
        <v>2024</v>
      </c>
      <c r="G1571" s="18">
        <f>preds!$D1571+preds!$E1571</f>
        <v>10335</v>
      </c>
      <c r="H1571" s="12">
        <f>ABS(preds!$D1571-preds!$E1571)</f>
        <v>3761</v>
      </c>
      <c r="I1571" s="24">
        <f>Table2[[#This Row],[margin]]/Table2[[#This Row],[dem_gop_total]]</f>
        <v>0.36390904692791487</v>
      </c>
      <c r="J1571" s="24">
        <f>Table2[[#This Row],[dem_votes]]/Table2[[#This Row],[dem_gop_total]]</f>
        <v>0.31804547653604259</v>
      </c>
      <c r="K1571" s="24">
        <f>Table2[[#This Row],[gop_votes]]/Table2[[#This Row],[dem_gop_total]]</f>
        <v>0.68195452346395746</v>
      </c>
      <c r="L1571" s="3">
        <v>-92.451934999999906</v>
      </c>
      <c r="M1571" s="3">
        <v>39.412906</v>
      </c>
      <c r="N1571" s="3">
        <v>-92.478288565217298</v>
      </c>
      <c r="O1571" s="3">
        <v>38.447951660869464</v>
      </c>
      <c r="P1571" s="3">
        <f>VLOOKUP(Table2[[#This Row],[State]],State!A:G,7,FALSE)</f>
        <v>10</v>
      </c>
      <c r="Q1571" s="3" t="str">
        <f>VLOOKUP(Table2[[#This Row],[State]],State!A:F,6,FALSE)</f>
        <v>Republican</v>
      </c>
    </row>
    <row r="1572" spans="1:17" ht="17" thickTop="1" thickBot="1" x14ac:dyDescent="0.25">
      <c r="A1572" s="8" t="s">
        <v>342</v>
      </c>
      <c r="B1572" s="19">
        <v>29177</v>
      </c>
      <c r="C1572" s="20" t="s">
        <v>1425</v>
      </c>
      <c r="D1572" s="13">
        <v>3986</v>
      </c>
      <c r="E1572" s="13">
        <v>7626</v>
      </c>
      <c r="F1572" s="6">
        <v>2024</v>
      </c>
      <c r="G1572" s="18">
        <f>preds!$D1572+preds!$E1572</f>
        <v>11612</v>
      </c>
      <c r="H1572" s="12">
        <f>ABS(preds!$D1572-preds!$E1572)</f>
        <v>3640</v>
      </c>
      <c r="I1572" s="24">
        <f>Table2[[#This Row],[margin]]/Table2[[#This Row],[dem_gop_total]]</f>
        <v>0.31346882535308301</v>
      </c>
      <c r="J1572" s="24">
        <f>Table2[[#This Row],[dem_votes]]/Table2[[#This Row],[dem_gop_total]]</f>
        <v>0.34326558732345847</v>
      </c>
      <c r="K1572" s="24">
        <f>Table2[[#This Row],[gop_votes]]/Table2[[#This Row],[dem_gop_total]]</f>
        <v>0.65673441267654153</v>
      </c>
      <c r="L1572" s="3">
        <v>-94.061269999999993</v>
      </c>
      <c r="M1572" s="3">
        <v>39.335640999999903</v>
      </c>
      <c r="N1572" s="3">
        <v>-92.478288565217298</v>
      </c>
      <c r="O1572" s="3">
        <v>38.447951660869464</v>
      </c>
      <c r="P1572" s="3">
        <f>VLOOKUP(Table2[[#This Row],[State]],State!A:G,7,FALSE)</f>
        <v>10</v>
      </c>
      <c r="Q1572" s="3" t="str">
        <f>VLOOKUP(Table2[[#This Row],[State]],State!A:F,6,FALSE)</f>
        <v>Republican</v>
      </c>
    </row>
    <row r="1573" spans="1:17" ht="17" thickTop="1" thickBot="1" x14ac:dyDescent="0.25">
      <c r="A1573" s="7" t="s">
        <v>342</v>
      </c>
      <c r="B1573" s="21">
        <v>29179</v>
      </c>
      <c r="C1573" s="22" t="s">
        <v>1426</v>
      </c>
      <c r="D1573" s="12">
        <v>817</v>
      </c>
      <c r="E1573" s="12">
        <v>2399</v>
      </c>
      <c r="F1573" s="6">
        <v>2024</v>
      </c>
      <c r="G1573" s="18">
        <f>preds!$D1573+preds!$E1573</f>
        <v>3216</v>
      </c>
      <c r="H1573" s="12">
        <f>ABS(preds!$D1573-preds!$E1573)</f>
        <v>1582</v>
      </c>
      <c r="I1573" s="24">
        <f>Table2[[#This Row],[margin]]/Table2[[#This Row],[dem_gop_total]]</f>
        <v>0.49191542288557216</v>
      </c>
      <c r="J1573" s="24">
        <f>Table2[[#This Row],[dem_votes]]/Table2[[#This Row],[dem_gop_total]]</f>
        <v>0.25404228855721395</v>
      </c>
      <c r="K1573" s="24">
        <f>Table2[[#This Row],[gop_votes]]/Table2[[#This Row],[dem_gop_total]]</f>
        <v>0.74595771144278611</v>
      </c>
      <c r="L1573" s="3">
        <v>-90.972985999999906</v>
      </c>
      <c r="M1573" s="3">
        <v>37.336585999999997</v>
      </c>
      <c r="N1573" s="3">
        <v>-92.478288565217298</v>
      </c>
      <c r="O1573" s="3">
        <v>38.447951660869464</v>
      </c>
      <c r="P1573" s="3">
        <f>VLOOKUP(Table2[[#This Row],[State]],State!A:G,7,FALSE)</f>
        <v>10</v>
      </c>
      <c r="Q1573" s="3" t="str">
        <f>VLOOKUP(Table2[[#This Row],[State]],State!A:F,6,FALSE)</f>
        <v>Republican</v>
      </c>
    </row>
    <row r="1574" spans="1:17" ht="17" thickTop="1" thickBot="1" x14ac:dyDescent="0.25">
      <c r="A1574" s="8" t="s">
        <v>342</v>
      </c>
      <c r="B1574" s="19">
        <v>29181</v>
      </c>
      <c r="C1574" s="20" t="s">
        <v>953</v>
      </c>
      <c r="D1574" s="13">
        <v>1448</v>
      </c>
      <c r="E1574" s="13">
        <v>4243</v>
      </c>
      <c r="F1574" s="6">
        <v>2024</v>
      </c>
      <c r="G1574" s="18">
        <f>preds!$D1574+preds!$E1574</f>
        <v>5691</v>
      </c>
      <c r="H1574" s="12">
        <f>ABS(preds!$D1574-preds!$E1574)</f>
        <v>2795</v>
      </c>
      <c r="I1574" s="24">
        <f>Table2[[#This Row],[margin]]/Table2[[#This Row],[dem_gop_total]]</f>
        <v>0.4911263398348269</v>
      </c>
      <c r="J1574" s="24">
        <f>Table2[[#This Row],[dem_votes]]/Table2[[#This Row],[dem_gop_total]]</f>
        <v>0.25443683008258655</v>
      </c>
      <c r="K1574" s="24">
        <f>Table2[[#This Row],[gop_votes]]/Table2[[#This Row],[dem_gop_total]]</f>
        <v>0.74556316991741345</v>
      </c>
      <c r="L1574" s="3">
        <v>-90.791802000000004</v>
      </c>
      <c r="M1574" s="3">
        <v>36.627212</v>
      </c>
      <c r="N1574" s="3">
        <v>-92.478288565217298</v>
      </c>
      <c r="O1574" s="3">
        <v>38.447951660869464</v>
      </c>
      <c r="P1574" s="3">
        <f>VLOOKUP(Table2[[#This Row],[State]],State!A:G,7,FALSE)</f>
        <v>10</v>
      </c>
      <c r="Q1574" s="3" t="str">
        <f>VLOOKUP(Table2[[#This Row],[State]],State!A:F,6,FALSE)</f>
        <v>Republican</v>
      </c>
    </row>
    <row r="1575" spans="1:17" ht="17" thickTop="1" thickBot="1" x14ac:dyDescent="0.25">
      <c r="A1575" s="7" t="s">
        <v>342</v>
      </c>
      <c r="B1575" s="21">
        <v>29183</v>
      </c>
      <c r="C1575" s="22" t="s">
        <v>1427</v>
      </c>
      <c r="D1575" s="12">
        <v>94800</v>
      </c>
      <c r="E1575" s="12">
        <v>129176</v>
      </c>
      <c r="F1575" s="6">
        <v>2024</v>
      </c>
      <c r="G1575" s="18">
        <f>preds!$D1575+preds!$E1575</f>
        <v>223976</v>
      </c>
      <c r="H1575" s="12">
        <f>ABS(preds!$D1575-preds!$E1575)</f>
        <v>34376</v>
      </c>
      <c r="I1575" s="24">
        <f>Table2[[#This Row],[margin]]/Table2[[#This Row],[dem_gop_total]]</f>
        <v>0.15348073007822266</v>
      </c>
      <c r="J1575" s="24">
        <f>Table2[[#This Row],[dem_votes]]/Table2[[#This Row],[dem_gop_total]]</f>
        <v>0.42325963496088864</v>
      </c>
      <c r="K1575" s="24">
        <f>Table2[[#This Row],[gop_votes]]/Table2[[#This Row],[dem_gop_total]]</f>
        <v>0.5767403650391113</v>
      </c>
      <c r="L1575" s="3">
        <v>-90.659755000000004</v>
      </c>
      <c r="M1575" s="3">
        <v>38.776603999999999</v>
      </c>
      <c r="N1575" s="3">
        <v>-92.478288565217298</v>
      </c>
      <c r="O1575" s="3">
        <v>38.447951660869464</v>
      </c>
      <c r="P1575" s="3">
        <f>VLOOKUP(Table2[[#This Row],[State]],State!A:G,7,FALSE)</f>
        <v>10</v>
      </c>
      <c r="Q1575" s="3" t="str">
        <f>VLOOKUP(Table2[[#This Row],[State]],State!A:F,6,FALSE)</f>
        <v>Republican</v>
      </c>
    </row>
    <row r="1576" spans="1:17" ht="17" thickTop="1" thickBot="1" x14ac:dyDescent="0.25">
      <c r="A1576" s="8" t="s">
        <v>342</v>
      </c>
      <c r="B1576" s="19">
        <v>29185</v>
      </c>
      <c r="C1576" s="20" t="s">
        <v>447</v>
      </c>
      <c r="D1576" s="13">
        <v>1465</v>
      </c>
      <c r="E1576" s="13">
        <v>3327</v>
      </c>
      <c r="F1576" s="6">
        <v>2024</v>
      </c>
      <c r="G1576" s="18">
        <f>preds!$D1576+preds!$E1576</f>
        <v>4792</v>
      </c>
      <c r="H1576" s="12">
        <f>ABS(preds!$D1576-preds!$E1576)</f>
        <v>1862</v>
      </c>
      <c r="I1576" s="24">
        <f>Table2[[#This Row],[margin]]/Table2[[#This Row],[dem_gop_total]]</f>
        <v>0.38856427378964942</v>
      </c>
      <c r="J1576" s="24">
        <f>Table2[[#This Row],[dem_votes]]/Table2[[#This Row],[dem_gop_total]]</f>
        <v>0.30571786310517529</v>
      </c>
      <c r="K1576" s="24">
        <f>Table2[[#This Row],[gop_votes]]/Table2[[#This Row],[dem_gop_total]]</f>
        <v>0.69428213689482465</v>
      </c>
      <c r="L1576" s="3">
        <v>-93.765606000000005</v>
      </c>
      <c r="M1576" s="3">
        <v>38.056009000000003</v>
      </c>
      <c r="N1576" s="3">
        <v>-92.478288565217298</v>
      </c>
      <c r="O1576" s="3">
        <v>38.447951660869464</v>
      </c>
      <c r="P1576" s="3">
        <f>VLOOKUP(Table2[[#This Row],[State]],State!A:G,7,FALSE)</f>
        <v>10</v>
      </c>
      <c r="Q1576" s="3" t="str">
        <f>VLOOKUP(Table2[[#This Row],[State]],State!A:F,6,FALSE)</f>
        <v>Republican</v>
      </c>
    </row>
    <row r="1577" spans="1:17" ht="17" thickTop="1" thickBot="1" x14ac:dyDescent="0.25">
      <c r="A1577" s="7" t="s">
        <v>342</v>
      </c>
      <c r="B1577" s="21">
        <v>29186</v>
      </c>
      <c r="C1577" s="22" t="s">
        <v>1428</v>
      </c>
      <c r="D1577" s="12">
        <v>3412</v>
      </c>
      <c r="E1577" s="12">
        <v>5945</v>
      </c>
      <c r="F1577" s="6">
        <v>2024</v>
      </c>
      <c r="G1577" s="18">
        <f>preds!$D1577+preds!$E1577</f>
        <v>9357</v>
      </c>
      <c r="H1577" s="12">
        <f>ABS(preds!$D1577-preds!$E1577)</f>
        <v>2533</v>
      </c>
      <c r="I1577" s="24">
        <f>Table2[[#This Row],[margin]]/Table2[[#This Row],[dem_gop_total]]</f>
        <v>0.27070642299882441</v>
      </c>
      <c r="J1577" s="24">
        <f>Table2[[#This Row],[dem_votes]]/Table2[[#This Row],[dem_gop_total]]</f>
        <v>0.36464678850058779</v>
      </c>
      <c r="K1577" s="24">
        <f>Table2[[#This Row],[gop_votes]]/Table2[[#This Row],[dem_gop_total]]</f>
        <v>0.63535321149941215</v>
      </c>
      <c r="L1577" s="3">
        <v>-90.168494999999993</v>
      </c>
      <c r="M1577" s="3">
        <v>37.939467999999998</v>
      </c>
      <c r="N1577" s="3">
        <v>-92.478288565217298</v>
      </c>
      <c r="O1577" s="3">
        <v>38.447951660869464</v>
      </c>
      <c r="P1577" s="3">
        <f>VLOOKUP(Table2[[#This Row],[State]],State!A:G,7,FALSE)</f>
        <v>10</v>
      </c>
      <c r="Q1577" s="3" t="str">
        <f>VLOOKUP(Table2[[#This Row],[State]],State!A:F,6,FALSE)</f>
        <v>Republican</v>
      </c>
    </row>
    <row r="1578" spans="1:17" ht="17" thickTop="1" thickBot="1" x14ac:dyDescent="0.25">
      <c r="A1578" s="8" t="s">
        <v>342</v>
      </c>
      <c r="B1578" s="19">
        <v>29187</v>
      </c>
      <c r="C1578" s="20" t="s">
        <v>1429</v>
      </c>
      <c r="D1578" s="13">
        <v>7926</v>
      </c>
      <c r="E1578" s="13">
        <v>19447</v>
      </c>
      <c r="F1578" s="6">
        <v>2024</v>
      </c>
      <c r="G1578" s="18">
        <f>preds!$D1578+preds!$E1578</f>
        <v>27373</v>
      </c>
      <c r="H1578" s="12">
        <f>ABS(preds!$D1578-preds!$E1578)</f>
        <v>11521</v>
      </c>
      <c r="I1578" s="24">
        <f>Table2[[#This Row],[margin]]/Table2[[#This Row],[dem_gop_total]]</f>
        <v>0.42088919738428376</v>
      </c>
      <c r="J1578" s="24">
        <f>Table2[[#This Row],[dem_votes]]/Table2[[#This Row],[dem_gop_total]]</f>
        <v>0.28955540130785812</v>
      </c>
      <c r="K1578" s="24">
        <f>Table2[[#This Row],[gop_votes]]/Table2[[#This Row],[dem_gop_total]]</f>
        <v>0.71044459869214194</v>
      </c>
      <c r="L1578" s="3">
        <v>-90.492254000000003</v>
      </c>
      <c r="M1578" s="3">
        <v>37.835572999999997</v>
      </c>
      <c r="N1578" s="3">
        <v>-92.478288565217298</v>
      </c>
      <c r="O1578" s="3">
        <v>38.447951660869464</v>
      </c>
      <c r="P1578" s="3">
        <f>VLOOKUP(Table2[[#This Row],[State]],State!A:G,7,FALSE)</f>
        <v>10</v>
      </c>
      <c r="Q1578" s="3" t="str">
        <f>VLOOKUP(Table2[[#This Row],[State]],State!A:F,6,FALSE)</f>
        <v>Republican</v>
      </c>
    </row>
    <row r="1579" spans="1:17" ht="17" thickTop="1" thickBot="1" x14ac:dyDescent="0.25">
      <c r="A1579" s="7" t="s">
        <v>342</v>
      </c>
      <c r="B1579" s="21">
        <v>29189</v>
      </c>
      <c r="C1579" s="22" t="s">
        <v>1346</v>
      </c>
      <c r="D1579" s="12">
        <v>310134</v>
      </c>
      <c r="E1579" s="12">
        <v>218008</v>
      </c>
      <c r="F1579" s="6">
        <v>2024</v>
      </c>
      <c r="G1579" s="18">
        <f>preds!$D1579+preds!$E1579</f>
        <v>528142</v>
      </c>
      <c r="H1579" s="12">
        <f>ABS(preds!$D1579-preds!$E1579)</f>
        <v>92126</v>
      </c>
      <c r="I1579" s="24">
        <f>Table2[[#This Row],[margin]]/Table2[[#This Row],[dem_gop_total]]</f>
        <v>0.17443414839190974</v>
      </c>
      <c r="J1579" s="24">
        <f>Table2[[#This Row],[dem_votes]]/Table2[[#This Row],[dem_gop_total]]</f>
        <v>0.58721707419595492</v>
      </c>
      <c r="K1579" s="24">
        <f>Table2[[#This Row],[gop_votes]]/Table2[[#This Row],[dem_gop_total]]</f>
        <v>0.41278292580404513</v>
      </c>
      <c r="L1579" s="3">
        <v>-90.386218</v>
      </c>
      <c r="M1579" s="3">
        <v>38.647120999999999</v>
      </c>
      <c r="N1579" s="3">
        <v>-92.478288565217298</v>
      </c>
      <c r="O1579" s="3">
        <v>38.447951660869464</v>
      </c>
      <c r="P1579" s="3">
        <f>VLOOKUP(Table2[[#This Row],[State]],State!A:G,7,FALSE)</f>
        <v>10</v>
      </c>
      <c r="Q1579" s="3" t="str">
        <f>VLOOKUP(Table2[[#This Row],[State]],State!A:F,6,FALSE)</f>
        <v>Republican</v>
      </c>
    </row>
    <row r="1580" spans="1:17" ht="17" thickTop="1" thickBot="1" x14ac:dyDescent="0.25">
      <c r="A1580" s="8" t="s">
        <v>342</v>
      </c>
      <c r="B1580" s="19">
        <v>29195</v>
      </c>
      <c r="C1580" s="20" t="s">
        <v>546</v>
      </c>
      <c r="D1580" s="13">
        <v>3907</v>
      </c>
      <c r="E1580" s="13">
        <v>5877</v>
      </c>
      <c r="F1580" s="6">
        <v>2024</v>
      </c>
      <c r="G1580" s="18">
        <f>preds!$D1580+preds!$E1580</f>
        <v>9784</v>
      </c>
      <c r="H1580" s="12">
        <f>ABS(preds!$D1580-preds!$E1580)</f>
        <v>1970</v>
      </c>
      <c r="I1580" s="24">
        <f>Table2[[#This Row],[margin]]/Table2[[#This Row],[dem_gop_total]]</f>
        <v>0.20134914145543745</v>
      </c>
      <c r="J1580" s="24">
        <f>Table2[[#This Row],[dem_votes]]/Table2[[#This Row],[dem_gop_total]]</f>
        <v>0.39932542927228126</v>
      </c>
      <c r="K1580" s="24">
        <f>Table2[[#This Row],[gop_votes]]/Table2[[#This Row],[dem_gop_total]]</f>
        <v>0.60067457072771868</v>
      </c>
      <c r="L1580" s="3">
        <v>-93.204898</v>
      </c>
      <c r="M1580" s="3">
        <v>39.111933000000001</v>
      </c>
      <c r="N1580" s="3">
        <v>-92.478288565217298</v>
      </c>
      <c r="O1580" s="3">
        <v>38.447951660869464</v>
      </c>
      <c r="P1580" s="3">
        <f>VLOOKUP(Table2[[#This Row],[State]],State!A:G,7,FALSE)</f>
        <v>10</v>
      </c>
      <c r="Q1580" s="3" t="str">
        <f>VLOOKUP(Table2[[#This Row],[State]],State!A:F,6,FALSE)</f>
        <v>Republican</v>
      </c>
    </row>
    <row r="1581" spans="1:17" ht="17" thickTop="1" thickBot="1" x14ac:dyDescent="0.25">
      <c r="A1581" s="7" t="s">
        <v>342</v>
      </c>
      <c r="B1581" s="21">
        <v>29197</v>
      </c>
      <c r="C1581" s="22" t="s">
        <v>917</v>
      </c>
      <c r="D1581" s="12">
        <v>456</v>
      </c>
      <c r="E1581" s="12">
        <v>1306</v>
      </c>
      <c r="F1581" s="6">
        <v>2024</v>
      </c>
      <c r="G1581" s="18">
        <f>preds!$D1581+preds!$E1581</f>
        <v>1762</v>
      </c>
      <c r="H1581" s="12">
        <f>ABS(preds!$D1581-preds!$E1581)</f>
        <v>850</v>
      </c>
      <c r="I1581" s="24">
        <f>Table2[[#This Row],[margin]]/Table2[[#This Row],[dem_gop_total]]</f>
        <v>0.48240635641316687</v>
      </c>
      <c r="J1581" s="24">
        <f>Table2[[#This Row],[dem_votes]]/Table2[[#This Row],[dem_gop_total]]</f>
        <v>0.25879682179341656</v>
      </c>
      <c r="K1581" s="24">
        <f>Table2[[#This Row],[gop_votes]]/Table2[[#This Row],[dem_gop_total]]</f>
        <v>0.74120317820658344</v>
      </c>
      <c r="L1581" s="3">
        <v>-92.521984000000003</v>
      </c>
      <c r="M1581" s="3">
        <v>40.461815000000001</v>
      </c>
      <c r="N1581" s="3">
        <v>-92.478288565217298</v>
      </c>
      <c r="O1581" s="3">
        <v>38.447951660869464</v>
      </c>
      <c r="P1581" s="3">
        <f>VLOOKUP(Table2[[#This Row],[State]],State!A:G,7,FALSE)</f>
        <v>10</v>
      </c>
      <c r="Q1581" s="3" t="str">
        <f>VLOOKUP(Table2[[#This Row],[State]],State!A:F,6,FALSE)</f>
        <v>Republican</v>
      </c>
    </row>
    <row r="1582" spans="1:17" ht="17" thickTop="1" thickBot="1" x14ac:dyDescent="0.25">
      <c r="A1582" s="8" t="s">
        <v>342</v>
      </c>
      <c r="B1582" s="19">
        <v>29199</v>
      </c>
      <c r="C1582" s="20" t="s">
        <v>1430</v>
      </c>
      <c r="D1582" s="13">
        <v>449</v>
      </c>
      <c r="E1582" s="13">
        <v>1398</v>
      </c>
      <c r="F1582" s="6">
        <v>2024</v>
      </c>
      <c r="G1582" s="18">
        <f>preds!$D1582+preds!$E1582</f>
        <v>1847</v>
      </c>
      <c r="H1582" s="12">
        <f>ABS(preds!$D1582-preds!$E1582)</f>
        <v>949</v>
      </c>
      <c r="I1582" s="24">
        <f>Table2[[#This Row],[margin]]/Table2[[#This Row],[dem_gop_total]]</f>
        <v>0.51380617217108826</v>
      </c>
      <c r="J1582" s="24">
        <f>Table2[[#This Row],[dem_votes]]/Table2[[#This Row],[dem_gop_total]]</f>
        <v>0.24309691391445587</v>
      </c>
      <c r="K1582" s="24">
        <f>Table2[[#This Row],[gop_votes]]/Table2[[#This Row],[dem_gop_total]]</f>
        <v>0.75690308608554413</v>
      </c>
      <c r="L1582" s="3">
        <v>-92.146652000000003</v>
      </c>
      <c r="M1582" s="3">
        <v>40.448000999999998</v>
      </c>
      <c r="N1582" s="3">
        <v>-92.478288565217298</v>
      </c>
      <c r="O1582" s="3">
        <v>38.447951660869464</v>
      </c>
      <c r="P1582" s="3">
        <f>VLOOKUP(Table2[[#This Row],[State]],State!A:G,7,FALSE)</f>
        <v>10</v>
      </c>
      <c r="Q1582" s="3" t="str">
        <f>VLOOKUP(Table2[[#This Row],[State]],State!A:F,6,FALSE)</f>
        <v>Republican</v>
      </c>
    </row>
    <row r="1583" spans="1:17" ht="17" thickTop="1" thickBot="1" x14ac:dyDescent="0.25">
      <c r="A1583" s="7" t="s">
        <v>342</v>
      </c>
      <c r="B1583" s="21">
        <v>29201</v>
      </c>
      <c r="C1583" s="22" t="s">
        <v>547</v>
      </c>
      <c r="D1583" s="12">
        <v>5285</v>
      </c>
      <c r="E1583" s="12">
        <v>12923</v>
      </c>
      <c r="F1583" s="6">
        <v>2024</v>
      </c>
      <c r="G1583" s="18">
        <f>preds!$D1583+preds!$E1583</f>
        <v>18208</v>
      </c>
      <c r="H1583" s="12">
        <f>ABS(preds!$D1583-preds!$E1583)</f>
        <v>7638</v>
      </c>
      <c r="I1583" s="24">
        <f>Table2[[#This Row],[margin]]/Table2[[#This Row],[dem_gop_total]]</f>
        <v>0.41948594024604569</v>
      </c>
      <c r="J1583" s="24">
        <f>Table2[[#This Row],[dem_votes]]/Table2[[#This Row],[dem_gop_total]]</f>
        <v>0.29025702987697716</v>
      </c>
      <c r="K1583" s="24">
        <f>Table2[[#This Row],[gop_votes]]/Table2[[#This Row],[dem_gop_total]]</f>
        <v>0.7097429701230229</v>
      </c>
      <c r="L1583" s="3">
        <v>-89.577838999999997</v>
      </c>
      <c r="M1583" s="3">
        <v>37.014497999999897</v>
      </c>
      <c r="N1583" s="3">
        <v>-92.478288565217298</v>
      </c>
      <c r="O1583" s="3">
        <v>38.447951660869464</v>
      </c>
      <c r="P1583" s="3">
        <f>VLOOKUP(Table2[[#This Row],[State]],State!A:G,7,FALSE)</f>
        <v>10</v>
      </c>
      <c r="Q1583" s="3" t="str">
        <f>VLOOKUP(Table2[[#This Row],[State]],State!A:F,6,FALSE)</f>
        <v>Republican</v>
      </c>
    </row>
    <row r="1584" spans="1:17" ht="17" thickTop="1" thickBot="1" x14ac:dyDescent="0.25">
      <c r="A1584" s="8" t="s">
        <v>342</v>
      </c>
      <c r="B1584" s="19">
        <v>29203</v>
      </c>
      <c r="C1584" s="20" t="s">
        <v>1431</v>
      </c>
      <c r="D1584" s="13">
        <v>1333</v>
      </c>
      <c r="E1584" s="13">
        <v>2738</v>
      </c>
      <c r="F1584" s="6">
        <v>2024</v>
      </c>
      <c r="G1584" s="18">
        <f>preds!$D1584+preds!$E1584</f>
        <v>4071</v>
      </c>
      <c r="H1584" s="12">
        <f>ABS(preds!$D1584-preds!$E1584)</f>
        <v>1405</v>
      </c>
      <c r="I1584" s="24">
        <f>Table2[[#This Row],[margin]]/Table2[[#This Row],[dem_gop_total]]</f>
        <v>0.3451240481454188</v>
      </c>
      <c r="J1584" s="24">
        <f>Table2[[#This Row],[dem_votes]]/Table2[[#This Row],[dem_gop_total]]</f>
        <v>0.32743797592729057</v>
      </c>
      <c r="K1584" s="24">
        <f>Table2[[#This Row],[gop_votes]]/Table2[[#This Row],[dem_gop_total]]</f>
        <v>0.67256202407270937</v>
      </c>
      <c r="L1584" s="3">
        <v>-91.429472000000004</v>
      </c>
      <c r="M1584" s="3">
        <v>37.069626999999997</v>
      </c>
      <c r="N1584" s="3">
        <v>-92.478288565217298</v>
      </c>
      <c r="O1584" s="3">
        <v>38.447951660869464</v>
      </c>
      <c r="P1584" s="3">
        <f>VLOOKUP(Table2[[#This Row],[State]],State!A:G,7,FALSE)</f>
        <v>10</v>
      </c>
      <c r="Q1584" s="3" t="str">
        <f>VLOOKUP(Table2[[#This Row],[State]],State!A:F,6,FALSE)</f>
        <v>Republican</v>
      </c>
    </row>
    <row r="1585" spans="1:17" ht="17" thickTop="1" thickBot="1" x14ac:dyDescent="0.25">
      <c r="A1585" s="7" t="s">
        <v>342</v>
      </c>
      <c r="B1585" s="21">
        <v>29205</v>
      </c>
      <c r="C1585" s="22" t="s">
        <v>448</v>
      </c>
      <c r="D1585" s="12">
        <v>703</v>
      </c>
      <c r="E1585" s="12">
        <v>2302</v>
      </c>
      <c r="F1585" s="6">
        <v>2024</v>
      </c>
      <c r="G1585" s="18">
        <f>preds!$D1585+preds!$E1585</f>
        <v>3005</v>
      </c>
      <c r="H1585" s="12">
        <f>ABS(preds!$D1585-preds!$E1585)</f>
        <v>1599</v>
      </c>
      <c r="I1585" s="24">
        <f>Table2[[#This Row],[margin]]/Table2[[#This Row],[dem_gop_total]]</f>
        <v>0.53211314475873539</v>
      </c>
      <c r="J1585" s="24">
        <f>Table2[[#This Row],[dem_votes]]/Table2[[#This Row],[dem_gop_total]]</f>
        <v>0.23394342762063228</v>
      </c>
      <c r="K1585" s="24">
        <f>Table2[[#This Row],[gop_votes]]/Table2[[#This Row],[dem_gop_total]]</f>
        <v>0.76605657237936775</v>
      </c>
      <c r="L1585" s="3">
        <v>-92.077051999999995</v>
      </c>
      <c r="M1585" s="3">
        <v>39.761774000000003</v>
      </c>
      <c r="N1585" s="3">
        <v>-92.478288565217298</v>
      </c>
      <c r="O1585" s="3">
        <v>38.447951660869464</v>
      </c>
      <c r="P1585" s="3">
        <f>VLOOKUP(Table2[[#This Row],[State]],State!A:G,7,FALSE)</f>
        <v>10</v>
      </c>
      <c r="Q1585" s="3" t="str">
        <f>VLOOKUP(Table2[[#This Row],[State]],State!A:F,6,FALSE)</f>
        <v>Republican</v>
      </c>
    </row>
    <row r="1586" spans="1:17" ht="17" thickTop="1" thickBot="1" x14ac:dyDescent="0.25">
      <c r="A1586" s="8" t="s">
        <v>342</v>
      </c>
      <c r="B1586" s="19">
        <v>29207</v>
      </c>
      <c r="C1586" s="20" t="s">
        <v>1432</v>
      </c>
      <c r="D1586" s="13">
        <v>3264</v>
      </c>
      <c r="E1586" s="13">
        <v>10118</v>
      </c>
      <c r="F1586" s="6">
        <v>2024</v>
      </c>
      <c r="G1586" s="18">
        <f>preds!$D1586+preds!$E1586</f>
        <v>13382</v>
      </c>
      <c r="H1586" s="12">
        <f>ABS(preds!$D1586-preds!$E1586)</f>
        <v>6854</v>
      </c>
      <c r="I1586" s="24">
        <f>Table2[[#This Row],[margin]]/Table2[[#This Row],[dem_gop_total]]</f>
        <v>0.51218054102525779</v>
      </c>
      <c r="J1586" s="24">
        <f>Table2[[#This Row],[dem_votes]]/Table2[[#This Row],[dem_gop_total]]</f>
        <v>0.24390972948737111</v>
      </c>
      <c r="K1586" s="24">
        <f>Table2[[#This Row],[gop_votes]]/Table2[[#This Row],[dem_gop_total]]</f>
        <v>0.75609027051262889</v>
      </c>
      <c r="L1586" s="3">
        <v>-89.969639000000001</v>
      </c>
      <c r="M1586" s="3">
        <v>36.850777000000001</v>
      </c>
      <c r="N1586" s="3">
        <v>-92.478288565217298</v>
      </c>
      <c r="O1586" s="3">
        <v>38.447951660869464</v>
      </c>
      <c r="P1586" s="3">
        <f>VLOOKUP(Table2[[#This Row],[State]],State!A:G,7,FALSE)</f>
        <v>10</v>
      </c>
      <c r="Q1586" s="3" t="str">
        <f>VLOOKUP(Table2[[#This Row],[State]],State!A:F,6,FALSE)</f>
        <v>Republican</v>
      </c>
    </row>
    <row r="1587" spans="1:17" ht="17" thickTop="1" thickBot="1" x14ac:dyDescent="0.25">
      <c r="A1587" s="7" t="s">
        <v>342</v>
      </c>
      <c r="B1587" s="21">
        <v>29209</v>
      </c>
      <c r="C1587" s="22" t="s">
        <v>552</v>
      </c>
      <c r="D1587" s="12">
        <v>3732</v>
      </c>
      <c r="E1587" s="12">
        <v>15172</v>
      </c>
      <c r="F1587" s="6">
        <v>2024</v>
      </c>
      <c r="G1587" s="18">
        <f>preds!$D1587+preds!$E1587</f>
        <v>18904</v>
      </c>
      <c r="H1587" s="12">
        <f>ABS(preds!$D1587-preds!$E1587)</f>
        <v>11440</v>
      </c>
      <c r="I1587" s="24">
        <f>Table2[[#This Row],[margin]]/Table2[[#This Row],[dem_gop_total]]</f>
        <v>0.60516292848074482</v>
      </c>
      <c r="J1587" s="24">
        <f>Table2[[#This Row],[dem_votes]]/Table2[[#This Row],[dem_gop_total]]</f>
        <v>0.19741853575962759</v>
      </c>
      <c r="K1587" s="24">
        <f>Table2[[#This Row],[gop_votes]]/Table2[[#This Row],[dem_gop_total]]</f>
        <v>0.80258146424037236</v>
      </c>
      <c r="L1587" s="3">
        <v>-93.438432999999904</v>
      </c>
      <c r="M1587" s="3">
        <v>36.717604999999999</v>
      </c>
      <c r="N1587" s="3">
        <v>-92.478288565217298</v>
      </c>
      <c r="O1587" s="3">
        <v>38.447951660869464</v>
      </c>
      <c r="P1587" s="3">
        <f>VLOOKUP(Table2[[#This Row],[State]],State!A:G,7,FALSE)</f>
        <v>10</v>
      </c>
      <c r="Q1587" s="3" t="str">
        <f>VLOOKUP(Table2[[#This Row],[State]],State!A:F,6,FALSE)</f>
        <v>Republican</v>
      </c>
    </row>
    <row r="1588" spans="1:17" ht="17" thickTop="1" thickBot="1" x14ac:dyDescent="0.25">
      <c r="A1588" s="8" t="s">
        <v>342</v>
      </c>
      <c r="B1588" s="19">
        <v>29211</v>
      </c>
      <c r="C1588" s="20" t="s">
        <v>959</v>
      </c>
      <c r="D1588" s="13">
        <v>577</v>
      </c>
      <c r="E1588" s="13">
        <v>1969</v>
      </c>
      <c r="F1588" s="6">
        <v>2024</v>
      </c>
      <c r="G1588" s="18">
        <f>preds!$D1588+preds!$E1588</f>
        <v>2546</v>
      </c>
      <c r="H1588" s="12">
        <f>ABS(preds!$D1588-preds!$E1588)</f>
        <v>1392</v>
      </c>
      <c r="I1588" s="24">
        <f>Table2[[#This Row],[margin]]/Table2[[#This Row],[dem_gop_total]]</f>
        <v>0.54673998428908088</v>
      </c>
      <c r="J1588" s="24">
        <f>Table2[[#This Row],[dem_votes]]/Table2[[#This Row],[dem_gop_total]]</f>
        <v>0.22663000785545953</v>
      </c>
      <c r="K1588" s="24">
        <f>Table2[[#This Row],[gop_votes]]/Table2[[#This Row],[dem_gop_total]]</f>
        <v>0.7733699921445405</v>
      </c>
      <c r="L1588" s="3">
        <v>-93.103734000000003</v>
      </c>
      <c r="M1588" s="3">
        <v>40.217733000000003</v>
      </c>
      <c r="N1588" s="3">
        <v>-92.478288565217298</v>
      </c>
      <c r="O1588" s="3">
        <v>38.447951660869464</v>
      </c>
      <c r="P1588" s="3">
        <f>VLOOKUP(Table2[[#This Row],[State]],State!A:G,7,FALSE)</f>
        <v>10</v>
      </c>
      <c r="Q1588" s="3" t="str">
        <f>VLOOKUP(Table2[[#This Row],[State]],State!A:F,6,FALSE)</f>
        <v>Republican</v>
      </c>
    </row>
    <row r="1589" spans="1:17" ht="17" thickTop="1" thickBot="1" x14ac:dyDescent="0.25">
      <c r="A1589" s="7" t="s">
        <v>342</v>
      </c>
      <c r="B1589" s="21">
        <v>29213</v>
      </c>
      <c r="C1589" s="22" t="s">
        <v>1433</v>
      </c>
      <c r="D1589" s="12">
        <v>5305</v>
      </c>
      <c r="E1589" s="12">
        <v>20921</v>
      </c>
      <c r="F1589" s="6">
        <v>2024</v>
      </c>
      <c r="G1589" s="18">
        <f>preds!$D1589+preds!$E1589</f>
        <v>26226</v>
      </c>
      <c r="H1589" s="12">
        <f>ABS(preds!$D1589-preds!$E1589)</f>
        <v>15616</v>
      </c>
      <c r="I1589" s="24">
        <f>Table2[[#This Row],[margin]]/Table2[[#This Row],[dem_gop_total]]</f>
        <v>0.5954396400518569</v>
      </c>
      <c r="J1589" s="24">
        <f>Table2[[#This Row],[dem_votes]]/Table2[[#This Row],[dem_gop_total]]</f>
        <v>0.20228017997407152</v>
      </c>
      <c r="K1589" s="24">
        <f>Table2[[#This Row],[gop_votes]]/Table2[[#This Row],[dem_gop_total]]</f>
        <v>0.79771982002592845</v>
      </c>
      <c r="L1589" s="3">
        <v>-93.189978999999994</v>
      </c>
      <c r="M1589" s="3">
        <v>36.656706</v>
      </c>
      <c r="N1589" s="3">
        <v>-92.478288565217298</v>
      </c>
      <c r="O1589" s="3">
        <v>38.447951660869464</v>
      </c>
      <c r="P1589" s="3">
        <f>VLOOKUP(Table2[[#This Row],[State]],State!A:G,7,FALSE)</f>
        <v>10</v>
      </c>
      <c r="Q1589" s="3" t="str">
        <f>VLOOKUP(Table2[[#This Row],[State]],State!A:F,6,FALSE)</f>
        <v>Republican</v>
      </c>
    </row>
    <row r="1590" spans="1:17" ht="17" thickTop="1" thickBot="1" x14ac:dyDescent="0.25">
      <c r="A1590" s="8" t="s">
        <v>342</v>
      </c>
      <c r="B1590" s="19">
        <v>29215</v>
      </c>
      <c r="C1590" s="20" t="s">
        <v>1434</v>
      </c>
      <c r="D1590" s="13">
        <v>2813</v>
      </c>
      <c r="E1590" s="13">
        <v>8399</v>
      </c>
      <c r="F1590" s="6">
        <v>2024</v>
      </c>
      <c r="G1590" s="18">
        <f>preds!$D1590+preds!$E1590</f>
        <v>11212</v>
      </c>
      <c r="H1590" s="12">
        <f>ABS(preds!$D1590-preds!$E1590)</f>
        <v>5586</v>
      </c>
      <c r="I1590" s="24">
        <f>Table2[[#This Row],[margin]]/Table2[[#This Row],[dem_gop_total]]</f>
        <v>0.4982161969318587</v>
      </c>
      <c r="J1590" s="24">
        <f>Table2[[#This Row],[dem_votes]]/Table2[[#This Row],[dem_gop_total]]</f>
        <v>0.25089190153407065</v>
      </c>
      <c r="K1590" s="24">
        <f>Table2[[#This Row],[gop_votes]]/Table2[[#This Row],[dem_gop_total]]</f>
        <v>0.74910809846592941</v>
      </c>
      <c r="L1590" s="3">
        <v>-91.968487999999994</v>
      </c>
      <c r="M1590" s="3">
        <v>37.328457</v>
      </c>
      <c r="N1590" s="3">
        <v>-92.478288565217298</v>
      </c>
      <c r="O1590" s="3">
        <v>38.447951660869464</v>
      </c>
      <c r="P1590" s="3">
        <f>VLOOKUP(Table2[[#This Row],[State]],State!A:G,7,FALSE)</f>
        <v>10</v>
      </c>
      <c r="Q1590" s="3" t="str">
        <f>VLOOKUP(Table2[[#This Row],[State]],State!A:F,6,FALSE)</f>
        <v>Republican</v>
      </c>
    </row>
    <row r="1591" spans="1:17" ht="17" thickTop="1" thickBot="1" x14ac:dyDescent="0.25">
      <c r="A1591" s="7" t="s">
        <v>342</v>
      </c>
      <c r="B1591" s="21">
        <v>29217</v>
      </c>
      <c r="C1591" s="22" t="s">
        <v>1435</v>
      </c>
      <c r="D1591" s="12">
        <v>2741</v>
      </c>
      <c r="E1591" s="12">
        <v>6671</v>
      </c>
      <c r="F1591" s="6">
        <v>2024</v>
      </c>
      <c r="G1591" s="18">
        <f>preds!$D1591+preds!$E1591</f>
        <v>9412</v>
      </c>
      <c r="H1591" s="12">
        <f>ABS(preds!$D1591-preds!$E1591)</f>
        <v>3930</v>
      </c>
      <c r="I1591" s="24">
        <f>Table2[[#This Row],[margin]]/Table2[[#This Row],[dem_gop_total]]</f>
        <v>0.41755206119847005</v>
      </c>
      <c r="J1591" s="24">
        <f>Table2[[#This Row],[dem_votes]]/Table2[[#This Row],[dem_gop_total]]</f>
        <v>0.291223969400765</v>
      </c>
      <c r="K1591" s="24">
        <f>Table2[[#This Row],[gop_votes]]/Table2[[#This Row],[dem_gop_total]]</f>
        <v>0.708776030599235</v>
      </c>
      <c r="L1591" s="3">
        <v>-94.340355000000002</v>
      </c>
      <c r="M1591" s="3">
        <v>37.835597999999997</v>
      </c>
      <c r="N1591" s="3">
        <v>-92.478288565217298</v>
      </c>
      <c r="O1591" s="3">
        <v>38.447951660869464</v>
      </c>
      <c r="P1591" s="3">
        <f>VLOOKUP(Table2[[#This Row],[State]],State!A:G,7,FALSE)</f>
        <v>10</v>
      </c>
      <c r="Q1591" s="3" t="str">
        <f>VLOOKUP(Table2[[#This Row],[State]],State!A:F,6,FALSE)</f>
        <v>Republican</v>
      </c>
    </row>
    <row r="1592" spans="1:17" ht="17" thickTop="1" thickBot="1" x14ac:dyDescent="0.25">
      <c r="A1592" s="8" t="s">
        <v>342</v>
      </c>
      <c r="B1592" s="19">
        <v>29219</v>
      </c>
      <c r="C1592" s="20" t="s">
        <v>829</v>
      </c>
      <c r="D1592" s="13">
        <v>4654</v>
      </c>
      <c r="E1592" s="13">
        <v>13630</v>
      </c>
      <c r="F1592" s="6">
        <v>2024</v>
      </c>
      <c r="G1592" s="18">
        <f>preds!$D1592+preds!$E1592</f>
        <v>18284</v>
      </c>
      <c r="H1592" s="12">
        <f>ABS(preds!$D1592-preds!$E1592)</f>
        <v>8976</v>
      </c>
      <c r="I1592" s="24">
        <f>Table2[[#This Row],[margin]]/Table2[[#This Row],[dem_gop_total]]</f>
        <v>0.49092102384598557</v>
      </c>
      <c r="J1592" s="24">
        <f>Table2[[#This Row],[dem_votes]]/Table2[[#This Row],[dem_gop_total]]</f>
        <v>0.25453948807700721</v>
      </c>
      <c r="K1592" s="24">
        <f>Table2[[#This Row],[gop_votes]]/Table2[[#This Row],[dem_gop_total]]</f>
        <v>0.74546051192299279</v>
      </c>
      <c r="L1592" s="3">
        <v>-91.103579999999994</v>
      </c>
      <c r="M1592" s="3">
        <v>38.788663</v>
      </c>
      <c r="N1592" s="3">
        <v>-92.478288565217298</v>
      </c>
      <c r="O1592" s="3">
        <v>38.447951660869464</v>
      </c>
      <c r="P1592" s="3">
        <f>VLOOKUP(Table2[[#This Row],[State]],State!A:G,7,FALSE)</f>
        <v>10</v>
      </c>
      <c r="Q1592" s="3" t="str">
        <f>VLOOKUP(Table2[[#This Row],[State]],State!A:F,6,FALSE)</f>
        <v>Republican</v>
      </c>
    </row>
    <row r="1593" spans="1:17" ht="17" thickTop="1" thickBot="1" x14ac:dyDescent="0.25">
      <c r="A1593" s="7" t="s">
        <v>342</v>
      </c>
      <c r="B1593" s="21">
        <v>29221</v>
      </c>
      <c r="C1593" s="22" t="s">
        <v>454</v>
      </c>
      <c r="D1593" s="12">
        <v>2553</v>
      </c>
      <c r="E1593" s="12">
        <v>7423</v>
      </c>
      <c r="F1593" s="6">
        <v>2024</v>
      </c>
      <c r="G1593" s="18">
        <f>preds!$D1593+preds!$E1593</f>
        <v>9976</v>
      </c>
      <c r="H1593" s="12">
        <f>ABS(preds!$D1593-preds!$E1593)</f>
        <v>4870</v>
      </c>
      <c r="I1593" s="24">
        <f>Table2[[#This Row],[margin]]/Table2[[#This Row],[dem_gop_total]]</f>
        <v>0.48817161186848435</v>
      </c>
      <c r="J1593" s="24">
        <f>Table2[[#This Row],[dem_votes]]/Table2[[#This Row],[dem_gop_total]]</f>
        <v>0.25591419406575783</v>
      </c>
      <c r="K1593" s="24">
        <f>Table2[[#This Row],[gop_votes]]/Table2[[#This Row],[dem_gop_total]]</f>
        <v>0.74408580593424223</v>
      </c>
      <c r="L1593" s="3">
        <v>-90.785674999999998</v>
      </c>
      <c r="M1593" s="3">
        <v>37.953146999999902</v>
      </c>
      <c r="N1593" s="3">
        <v>-92.478288565217298</v>
      </c>
      <c r="O1593" s="3">
        <v>38.447951660869464</v>
      </c>
      <c r="P1593" s="3">
        <f>VLOOKUP(Table2[[#This Row],[State]],State!A:G,7,FALSE)</f>
        <v>10</v>
      </c>
      <c r="Q1593" s="3" t="str">
        <f>VLOOKUP(Table2[[#This Row],[State]],State!A:F,6,FALSE)</f>
        <v>Republican</v>
      </c>
    </row>
    <row r="1594" spans="1:17" ht="17" thickTop="1" thickBot="1" x14ac:dyDescent="0.25">
      <c r="A1594" s="8" t="s">
        <v>342</v>
      </c>
      <c r="B1594" s="19">
        <v>29223</v>
      </c>
      <c r="C1594" s="20" t="s">
        <v>830</v>
      </c>
      <c r="D1594" s="13">
        <v>1667</v>
      </c>
      <c r="E1594" s="13">
        <v>4589</v>
      </c>
      <c r="F1594" s="6">
        <v>2024</v>
      </c>
      <c r="G1594" s="18">
        <f>preds!$D1594+preds!$E1594</f>
        <v>6256</v>
      </c>
      <c r="H1594" s="12">
        <f>ABS(preds!$D1594-preds!$E1594)</f>
        <v>2922</v>
      </c>
      <c r="I1594" s="24">
        <f>Table2[[#This Row],[margin]]/Table2[[#This Row],[dem_gop_total]]</f>
        <v>0.46707161125319691</v>
      </c>
      <c r="J1594" s="24">
        <f>Table2[[#This Row],[dem_votes]]/Table2[[#This Row],[dem_gop_total]]</f>
        <v>0.26646419437340152</v>
      </c>
      <c r="K1594" s="24">
        <f>Table2[[#This Row],[gop_votes]]/Table2[[#This Row],[dem_gop_total]]</f>
        <v>0.73353580562659848</v>
      </c>
      <c r="L1594" s="3">
        <v>-90.512621999999993</v>
      </c>
      <c r="M1594" s="3">
        <v>37.107087</v>
      </c>
      <c r="N1594" s="3">
        <v>-92.478288565217298</v>
      </c>
      <c r="O1594" s="3">
        <v>38.447951660869464</v>
      </c>
      <c r="P1594" s="3">
        <f>VLOOKUP(Table2[[#This Row],[State]],State!A:G,7,FALSE)</f>
        <v>10</v>
      </c>
      <c r="Q1594" s="3" t="str">
        <f>VLOOKUP(Table2[[#This Row],[State]],State!A:F,6,FALSE)</f>
        <v>Republican</v>
      </c>
    </row>
    <row r="1595" spans="1:17" ht="17" thickTop="1" thickBot="1" x14ac:dyDescent="0.25">
      <c r="A1595" s="7" t="s">
        <v>342</v>
      </c>
      <c r="B1595" s="21">
        <v>29225</v>
      </c>
      <c r="C1595" s="22" t="s">
        <v>831</v>
      </c>
      <c r="D1595" s="12">
        <v>3554</v>
      </c>
      <c r="E1595" s="12">
        <v>14925</v>
      </c>
      <c r="F1595" s="6">
        <v>2024</v>
      </c>
      <c r="G1595" s="18">
        <f>preds!$D1595+preds!$E1595</f>
        <v>18479</v>
      </c>
      <c r="H1595" s="12">
        <f>ABS(preds!$D1595-preds!$E1595)</f>
        <v>11371</v>
      </c>
      <c r="I1595" s="24">
        <f>Table2[[#This Row],[margin]]/Table2[[#This Row],[dem_gop_total]]</f>
        <v>0.61534715081984959</v>
      </c>
      <c r="J1595" s="24">
        <f>Table2[[#This Row],[dem_votes]]/Table2[[#This Row],[dem_gop_total]]</f>
        <v>0.19232642459007521</v>
      </c>
      <c r="K1595" s="24">
        <f>Table2[[#This Row],[gop_votes]]/Table2[[#This Row],[dem_gop_total]]</f>
        <v>0.80767357540992479</v>
      </c>
      <c r="L1595" s="3">
        <v>-92.907363000000004</v>
      </c>
      <c r="M1595" s="3">
        <v>37.263337</v>
      </c>
      <c r="N1595" s="3">
        <v>-92.478288565217298</v>
      </c>
      <c r="O1595" s="3">
        <v>38.447951660869464</v>
      </c>
      <c r="P1595" s="3">
        <f>VLOOKUP(Table2[[#This Row],[State]],State!A:G,7,FALSE)</f>
        <v>10</v>
      </c>
      <c r="Q1595" s="3" t="str">
        <f>VLOOKUP(Table2[[#This Row],[State]],State!A:F,6,FALSE)</f>
        <v>Republican</v>
      </c>
    </row>
    <row r="1596" spans="1:17" ht="17" thickTop="1" thickBot="1" x14ac:dyDescent="0.25">
      <c r="A1596" s="8" t="s">
        <v>342</v>
      </c>
      <c r="B1596" s="19">
        <v>29227</v>
      </c>
      <c r="C1596" s="20" t="s">
        <v>836</v>
      </c>
      <c r="D1596" s="13">
        <v>386</v>
      </c>
      <c r="E1596" s="13">
        <v>841</v>
      </c>
      <c r="F1596" s="6">
        <v>2024</v>
      </c>
      <c r="G1596" s="18">
        <f>preds!$D1596+preds!$E1596</f>
        <v>1227</v>
      </c>
      <c r="H1596" s="12">
        <f>ABS(preds!$D1596-preds!$E1596)</f>
        <v>455</v>
      </c>
      <c r="I1596" s="24">
        <f>Table2[[#This Row],[margin]]/Table2[[#This Row],[dem_gop_total]]</f>
        <v>0.37082314588427057</v>
      </c>
      <c r="J1596" s="24">
        <f>Table2[[#This Row],[dem_votes]]/Table2[[#This Row],[dem_gop_total]]</f>
        <v>0.31458842705786472</v>
      </c>
      <c r="K1596" s="24">
        <f>Table2[[#This Row],[gop_votes]]/Table2[[#This Row],[dem_gop_total]]</f>
        <v>0.68541157294213528</v>
      </c>
      <c r="L1596" s="3">
        <v>-94.438796999999994</v>
      </c>
      <c r="M1596" s="3">
        <v>40.482258000000002</v>
      </c>
      <c r="N1596" s="3">
        <v>-92.478288565217298</v>
      </c>
      <c r="O1596" s="3">
        <v>38.447951660869464</v>
      </c>
      <c r="P1596" s="3">
        <f>VLOOKUP(Table2[[#This Row],[State]],State!A:G,7,FALSE)</f>
        <v>10</v>
      </c>
      <c r="Q1596" s="3" t="str">
        <f>VLOOKUP(Table2[[#This Row],[State]],State!A:F,6,FALSE)</f>
        <v>Republican</v>
      </c>
    </row>
    <row r="1597" spans="1:17" ht="17" thickTop="1" thickBot="1" x14ac:dyDescent="0.25">
      <c r="A1597" s="7" t="s">
        <v>342</v>
      </c>
      <c r="B1597" s="21">
        <v>29229</v>
      </c>
      <c r="C1597" s="22" t="s">
        <v>1013</v>
      </c>
      <c r="D1597" s="12">
        <v>1829</v>
      </c>
      <c r="E1597" s="12">
        <v>6928</v>
      </c>
      <c r="F1597" s="6">
        <v>2024</v>
      </c>
      <c r="G1597" s="18">
        <f>preds!$D1597+preds!$E1597</f>
        <v>8757</v>
      </c>
      <c r="H1597" s="12">
        <f>ABS(preds!$D1597-preds!$E1597)</f>
        <v>5099</v>
      </c>
      <c r="I1597" s="24">
        <f>Table2[[#This Row],[margin]]/Table2[[#This Row],[dem_gop_total]]</f>
        <v>0.58227703551444554</v>
      </c>
      <c r="J1597" s="24">
        <f>Table2[[#This Row],[dem_votes]]/Table2[[#This Row],[dem_gop_total]]</f>
        <v>0.2088614822427772</v>
      </c>
      <c r="K1597" s="24">
        <f>Table2[[#This Row],[gop_votes]]/Table2[[#This Row],[dem_gop_total]]</f>
        <v>0.79113851775722277</v>
      </c>
      <c r="L1597" s="3">
        <v>-92.429174000000003</v>
      </c>
      <c r="M1597" s="3">
        <v>37.192203999999997</v>
      </c>
      <c r="N1597" s="3">
        <v>-92.478288565217298</v>
      </c>
      <c r="O1597" s="3">
        <v>38.447951660869464</v>
      </c>
      <c r="P1597" s="3">
        <f>VLOOKUP(Table2[[#This Row],[State]],State!A:G,7,FALSE)</f>
        <v>10</v>
      </c>
      <c r="Q1597" s="3" t="str">
        <f>VLOOKUP(Table2[[#This Row],[State]],State!A:F,6,FALSE)</f>
        <v>Republican</v>
      </c>
    </row>
    <row r="1598" spans="1:17" ht="17" thickTop="1" thickBot="1" x14ac:dyDescent="0.25">
      <c r="A1598" s="8" t="s">
        <v>342</v>
      </c>
      <c r="B1598" s="19">
        <v>29510</v>
      </c>
      <c r="C1598" s="20" t="s">
        <v>1436</v>
      </c>
      <c r="D1598" s="13">
        <v>117600</v>
      </c>
      <c r="E1598" s="13">
        <v>25764</v>
      </c>
      <c r="F1598" s="6">
        <v>2024</v>
      </c>
      <c r="G1598" s="18">
        <f>preds!$D1598+preds!$E1598</f>
        <v>143364</v>
      </c>
      <c r="H1598" s="12">
        <f>ABS(preds!$D1598-preds!$E1598)</f>
        <v>91836</v>
      </c>
      <c r="I1598" s="24">
        <f>Table2[[#This Row],[margin]]/Table2[[#This Row],[dem_gop_total]]</f>
        <v>0.64057922491001928</v>
      </c>
      <c r="J1598" s="24">
        <f>Table2[[#This Row],[dem_votes]]/Table2[[#This Row],[dem_gop_total]]</f>
        <v>0.82028961245500964</v>
      </c>
      <c r="K1598" s="24">
        <f>Table2[[#This Row],[gop_votes]]/Table2[[#This Row],[dem_gop_total]]</f>
        <v>0.17971038754499039</v>
      </c>
      <c r="L1598" s="3">
        <v>-90.252990999999994</v>
      </c>
      <c r="M1598" s="3">
        <v>38.623609000000002</v>
      </c>
      <c r="N1598" s="3">
        <v>-92.478288565217298</v>
      </c>
      <c r="O1598" s="3">
        <v>38.447951660869464</v>
      </c>
      <c r="P1598" s="3">
        <f>VLOOKUP(Table2[[#This Row],[State]],State!A:G,7,FALSE)</f>
        <v>10</v>
      </c>
      <c r="Q1598" s="3" t="str">
        <f>VLOOKUP(Table2[[#This Row],[State]],State!A:F,6,FALSE)</f>
        <v>Republican</v>
      </c>
    </row>
    <row r="1599" spans="1:17" ht="17" thickTop="1" thickBot="1" x14ac:dyDescent="0.25">
      <c r="A1599" s="7" t="s">
        <v>343</v>
      </c>
      <c r="B1599" s="21">
        <v>30001</v>
      </c>
      <c r="C1599" s="22" t="s">
        <v>1437</v>
      </c>
      <c r="D1599" s="12">
        <v>1376</v>
      </c>
      <c r="E1599" s="12">
        <v>3788</v>
      </c>
      <c r="F1599" s="6">
        <v>2024</v>
      </c>
      <c r="G1599" s="18">
        <f>preds!$D1599+preds!$E1599</f>
        <v>5164</v>
      </c>
      <c r="H1599" s="12">
        <f>ABS(preds!$D1599-preds!$E1599)</f>
        <v>2412</v>
      </c>
      <c r="I1599" s="24">
        <f>Table2[[#This Row],[margin]]/Table2[[#This Row],[dem_gop_total]]</f>
        <v>0.46707978311386522</v>
      </c>
      <c r="J1599" s="24">
        <f>Table2[[#This Row],[dem_votes]]/Table2[[#This Row],[dem_gop_total]]</f>
        <v>0.26646010844306739</v>
      </c>
      <c r="K1599" s="24">
        <f>Table2[[#This Row],[gop_votes]]/Table2[[#This Row],[dem_gop_total]]</f>
        <v>0.73353989155693256</v>
      </c>
      <c r="L1599" s="3">
        <v>-112.696186</v>
      </c>
      <c r="M1599" s="3">
        <v>45.221055999999997</v>
      </c>
      <c r="N1599" s="3">
        <v>-109.6604381607136</v>
      </c>
      <c r="O1599" s="3">
        <v>46.956631678571362</v>
      </c>
      <c r="P1599" s="3">
        <f>VLOOKUP(Table2[[#This Row],[State]],State!A:G,7,FALSE)</f>
        <v>3</v>
      </c>
      <c r="Q1599" s="3" t="str">
        <f>VLOOKUP(Table2[[#This Row],[State]],State!A:F,6,FALSE)</f>
        <v>Republican</v>
      </c>
    </row>
    <row r="1600" spans="1:17" ht="17" thickTop="1" thickBot="1" x14ac:dyDescent="0.25">
      <c r="A1600" s="8" t="s">
        <v>343</v>
      </c>
      <c r="B1600" s="19">
        <v>30003</v>
      </c>
      <c r="C1600" s="20" t="s">
        <v>1438</v>
      </c>
      <c r="D1600" s="13">
        <v>2345</v>
      </c>
      <c r="E1600" s="13">
        <v>2008</v>
      </c>
      <c r="F1600" s="6">
        <v>2024</v>
      </c>
      <c r="G1600" s="18">
        <f>preds!$D1600+preds!$E1600</f>
        <v>4353</v>
      </c>
      <c r="H1600" s="12">
        <f>ABS(preds!$D1600-preds!$E1600)</f>
        <v>337</v>
      </c>
      <c r="I1600" s="24">
        <f>Table2[[#This Row],[margin]]/Table2[[#This Row],[dem_gop_total]]</f>
        <v>7.741787273144958E-2</v>
      </c>
      <c r="J1600" s="24">
        <f>Table2[[#This Row],[dem_votes]]/Table2[[#This Row],[dem_gop_total]]</f>
        <v>0.53870893636572481</v>
      </c>
      <c r="K1600" s="24">
        <f>Table2[[#This Row],[gop_votes]]/Table2[[#This Row],[dem_gop_total]]</f>
        <v>0.46129106363427519</v>
      </c>
      <c r="L1600" s="3">
        <v>-107.50277800000001</v>
      </c>
      <c r="M1600" s="3">
        <v>45.565831000000003</v>
      </c>
      <c r="N1600" s="3">
        <v>-109.6604381607136</v>
      </c>
      <c r="O1600" s="3">
        <v>46.956631678571362</v>
      </c>
      <c r="P1600" s="3">
        <f>VLOOKUP(Table2[[#This Row],[State]],State!A:G,7,FALSE)</f>
        <v>3</v>
      </c>
      <c r="Q1600" s="3" t="str">
        <f>VLOOKUP(Table2[[#This Row],[State]],State!A:F,6,FALSE)</f>
        <v>Republican</v>
      </c>
    </row>
    <row r="1601" spans="1:17" ht="17" thickTop="1" thickBot="1" x14ac:dyDescent="0.25">
      <c r="A1601" s="7" t="s">
        <v>343</v>
      </c>
      <c r="B1601" s="21">
        <v>30005</v>
      </c>
      <c r="C1601" s="22" t="s">
        <v>846</v>
      </c>
      <c r="D1601" s="12">
        <v>1603</v>
      </c>
      <c r="E1601" s="12">
        <v>1452</v>
      </c>
      <c r="F1601" s="6">
        <v>2024</v>
      </c>
      <c r="G1601" s="18">
        <f>preds!$D1601+preds!$E1601</f>
        <v>3055</v>
      </c>
      <c r="H1601" s="12">
        <f>ABS(preds!$D1601-preds!$E1601)</f>
        <v>151</v>
      </c>
      <c r="I1601" s="24">
        <f>Table2[[#This Row],[margin]]/Table2[[#This Row],[dem_gop_total]]</f>
        <v>4.9427168576104748E-2</v>
      </c>
      <c r="J1601" s="24">
        <f>Table2[[#This Row],[dem_votes]]/Table2[[#This Row],[dem_gop_total]]</f>
        <v>0.52471358428805237</v>
      </c>
      <c r="K1601" s="24">
        <f>Table2[[#This Row],[gop_votes]]/Table2[[#This Row],[dem_gop_total]]</f>
        <v>0.47528641571194763</v>
      </c>
      <c r="L1601" s="3">
        <v>-108.899086</v>
      </c>
      <c r="M1601" s="3">
        <v>48.441260999999997</v>
      </c>
      <c r="N1601" s="3">
        <v>-109.6604381607136</v>
      </c>
      <c r="O1601" s="3">
        <v>46.956631678571362</v>
      </c>
      <c r="P1601" s="3">
        <f>VLOOKUP(Table2[[#This Row],[State]],State!A:G,7,FALSE)</f>
        <v>3</v>
      </c>
      <c r="Q1601" s="3" t="str">
        <f>VLOOKUP(Table2[[#This Row],[State]],State!A:F,6,FALSE)</f>
        <v>Republican</v>
      </c>
    </row>
    <row r="1602" spans="1:17" ht="17" thickTop="1" thickBot="1" x14ac:dyDescent="0.25">
      <c r="A1602" s="8" t="s">
        <v>343</v>
      </c>
      <c r="B1602" s="19">
        <v>30007</v>
      </c>
      <c r="C1602" s="20" t="s">
        <v>1439</v>
      </c>
      <c r="D1602" s="13">
        <v>445</v>
      </c>
      <c r="E1602" s="13">
        <v>2740</v>
      </c>
      <c r="F1602" s="6">
        <v>2024</v>
      </c>
      <c r="G1602" s="18">
        <f>preds!$D1602+preds!$E1602</f>
        <v>3185</v>
      </c>
      <c r="H1602" s="12">
        <f>ABS(preds!$D1602-preds!$E1602)</f>
        <v>2295</v>
      </c>
      <c r="I1602" s="24">
        <f>Table2[[#This Row],[margin]]/Table2[[#This Row],[dem_gop_total]]</f>
        <v>0.72056514913657765</v>
      </c>
      <c r="J1602" s="24">
        <f>Table2[[#This Row],[dem_votes]]/Table2[[#This Row],[dem_gop_total]]</f>
        <v>0.13971742543171115</v>
      </c>
      <c r="K1602" s="24">
        <f>Table2[[#This Row],[gop_votes]]/Table2[[#This Row],[dem_gop_total]]</f>
        <v>0.86028257456828883</v>
      </c>
      <c r="L1602" s="3">
        <v>-111.535578</v>
      </c>
      <c r="M1602" s="3">
        <v>46.302846000000002</v>
      </c>
      <c r="N1602" s="3">
        <v>-109.6604381607136</v>
      </c>
      <c r="O1602" s="3">
        <v>46.956631678571362</v>
      </c>
      <c r="P1602" s="3">
        <f>VLOOKUP(Table2[[#This Row],[State]],State!A:G,7,FALSE)</f>
        <v>3</v>
      </c>
      <c r="Q1602" s="3" t="str">
        <f>VLOOKUP(Table2[[#This Row],[State]],State!A:F,6,FALSE)</f>
        <v>Republican</v>
      </c>
    </row>
    <row r="1603" spans="1:17" ht="17" thickTop="1" thickBot="1" x14ac:dyDescent="0.25">
      <c r="A1603" s="7" t="s">
        <v>343</v>
      </c>
      <c r="B1603" s="21">
        <v>30009</v>
      </c>
      <c r="C1603" s="22" t="s">
        <v>1440</v>
      </c>
      <c r="D1603" s="12">
        <v>2013</v>
      </c>
      <c r="E1603" s="12">
        <v>4522</v>
      </c>
      <c r="F1603" s="6">
        <v>2024</v>
      </c>
      <c r="G1603" s="18">
        <f>preds!$D1603+preds!$E1603</f>
        <v>6535</v>
      </c>
      <c r="H1603" s="12">
        <f>ABS(preds!$D1603-preds!$E1603)</f>
        <v>2509</v>
      </c>
      <c r="I1603" s="24">
        <f>Table2[[#This Row],[margin]]/Table2[[#This Row],[dem_gop_total]]</f>
        <v>0.38393267023718441</v>
      </c>
      <c r="J1603" s="24">
        <f>Table2[[#This Row],[dem_votes]]/Table2[[#This Row],[dem_gop_total]]</f>
        <v>0.30803366488140782</v>
      </c>
      <c r="K1603" s="24">
        <f>Table2[[#This Row],[gop_votes]]/Table2[[#This Row],[dem_gop_total]]</f>
        <v>0.69196633511859218</v>
      </c>
      <c r="L1603" s="3">
        <v>-109.084478</v>
      </c>
      <c r="M1603" s="3">
        <v>45.321483999999998</v>
      </c>
      <c r="N1603" s="3">
        <v>-109.6604381607136</v>
      </c>
      <c r="O1603" s="3">
        <v>46.956631678571362</v>
      </c>
      <c r="P1603" s="3">
        <f>VLOOKUP(Table2[[#This Row],[State]],State!A:G,7,FALSE)</f>
        <v>3</v>
      </c>
      <c r="Q1603" s="3" t="str">
        <f>VLOOKUP(Table2[[#This Row],[State]],State!A:F,6,FALSE)</f>
        <v>Republican</v>
      </c>
    </row>
    <row r="1604" spans="1:17" ht="17" thickTop="1" thickBot="1" x14ac:dyDescent="0.25">
      <c r="A1604" s="8" t="s">
        <v>343</v>
      </c>
      <c r="B1604" s="19">
        <v>30011</v>
      </c>
      <c r="C1604" s="20" t="s">
        <v>1095</v>
      </c>
      <c r="D1604" s="13">
        <v>91</v>
      </c>
      <c r="E1604" s="13">
        <v>695</v>
      </c>
      <c r="F1604" s="6">
        <v>2024</v>
      </c>
      <c r="G1604" s="18">
        <f>preds!$D1604+preds!$E1604</f>
        <v>786</v>
      </c>
      <c r="H1604" s="12">
        <f>ABS(preds!$D1604-preds!$E1604)</f>
        <v>604</v>
      </c>
      <c r="I1604" s="24">
        <f>Table2[[#This Row],[margin]]/Table2[[#This Row],[dem_gop_total]]</f>
        <v>0.76844783715012721</v>
      </c>
      <c r="J1604" s="24">
        <f>Table2[[#This Row],[dem_votes]]/Table2[[#This Row],[dem_gop_total]]</f>
        <v>0.11577608142493638</v>
      </c>
      <c r="K1604" s="24">
        <f>Table2[[#This Row],[gop_votes]]/Table2[[#This Row],[dem_gop_total]]</f>
        <v>0.88422391857506366</v>
      </c>
      <c r="L1604" s="3">
        <v>-104.52373299999999</v>
      </c>
      <c r="M1604" s="3">
        <v>45.679127000000001</v>
      </c>
      <c r="N1604" s="3">
        <v>-109.6604381607136</v>
      </c>
      <c r="O1604" s="3">
        <v>46.956631678571362</v>
      </c>
      <c r="P1604" s="3">
        <f>VLOOKUP(Table2[[#This Row],[State]],State!A:G,7,FALSE)</f>
        <v>3</v>
      </c>
      <c r="Q1604" s="3" t="str">
        <f>VLOOKUP(Table2[[#This Row],[State]],State!A:F,6,FALSE)</f>
        <v>Republican</v>
      </c>
    </row>
    <row r="1605" spans="1:17" ht="17" thickTop="1" thickBot="1" x14ac:dyDescent="0.25">
      <c r="A1605" s="7" t="s">
        <v>343</v>
      </c>
      <c r="B1605" s="21">
        <v>30013</v>
      </c>
      <c r="C1605" s="22" t="s">
        <v>1441</v>
      </c>
      <c r="D1605" s="12">
        <v>14004</v>
      </c>
      <c r="E1605" s="12">
        <v>23449</v>
      </c>
      <c r="F1605" s="6">
        <v>2024</v>
      </c>
      <c r="G1605" s="18">
        <f>preds!$D1605+preds!$E1605</f>
        <v>37453</v>
      </c>
      <c r="H1605" s="12">
        <f>ABS(preds!$D1605-preds!$E1605)</f>
        <v>9445</v>
      </c>
      <c r="I1605" s="24">
        <f>Table2[[#This Row],[margin]]/Table2[[#This Row],[dem_gop_total]]</f>
        <v>0.25218273569540489</v>
      </c>
      <c r="J1605" s="24">
        <f>Table2[[#This Row],[dem_votes]]/Table2[[#This Row],[dem_gop_total]]</f>
        <v>0.37390863215229753</v>
      </c>
      <c r="K1605" s="24">
        <f>Table2[[#This Row],[gop_votes]]/Table2[[#This Row],[dem_gop_total]]</f>
        <v>0.62609136784770247</v>
      </c>
      <c r="L1605" s="3">
        <v>-111.306258</v>
      </c>
      <c r="M1605" s="3">
        <v>47.491838999999999</v>
      </c>
      <c r="N1605" s="3">
        <v>-109.6604381607136</v>
      </c>
      <c r="O1605" s="3">
        <v>46.956631678571362</v>
      </c>
      <c r="P1605" s="3">
        <f>VLOOKUP(Table2[[#This Row],[State]],State!A:G,7,FALSE)</f>
        <v>3</v>
      </c>
      <c r="Q1605" s="3" t="str">
        <f>VLOOKUP(Table2[[#This Row],[State]],State!A:F,6,FALSE)</f>
        <v>Republican</v>
      </c>
    </row>
    <row r="1606" spans="1:17" ht="17" thickTop="1" thickBot="1" x14ac:dyDescent="0.25">
      <c r="A1606" s="8" t="s">
        <v>343</v>
      </c>
      <c r="B1606" s="19">
        <v>30015</v>
      </c>
      <c r="C1606" s="20" t="s">
        <v>1442</v>
      </c>
      <c r="D1606" s="13">
        <v>996</v>
      </c>
      <c r="E1606" s="13">
        <v>1913</v>
      </c>
      <c r="F1606" s="6">
        <v>2024</v>
      </c>
      <c r="G1606" s="18">
        <f>preds!$D1606+preds!$E1606</f>
        <v>2909</v>
      </c>
      <c r="H1606" s="12">
        <f>ABS(preds!$D1606-preds!$E1606)</f>
        <v>917</v>
      </c>
      <c r="I1606" s="24">
        <f>Table2[[#This Row],[margin]]/Table2[[#This Row],[dem_gop_total]]</f>
        <v>0.31522860089377791</v>
      </c>
      <c r="J1606" s="24">
        <f>Table2[[#This Row],[dem_votes]]/Table2[[#This Row],[dem_gop_total]]</f>
        <v>0.34238569955311104</v>
      </c>
      <c r="K1606" s="24">
        <f>Table2[[#This Row],[gop_votes]]/Table2[[#This Row],[dem_gop_total]]</f>
        <v>0.65761430044688896</v>
      </c>
      <c r="L1606" s="3">
        <v>-110.403274</v>
      </c>
      <c r="M1606" s="3">
        <v>47.956365999999903</v>
      </c>
      <c r="N1606" s="3">
        <v>-109.6604381607136</v>
      </c>
      <c r="O1606" s="3">
        <v>46.956631678571362</v>
      </c>
      <c r="P1606" s="3">
        <f>VLOOKUP(Table2[[#This Row],[State]],State!A:G,7,FALSE)</f>
        <v>3</v>
      </c>
      <c r="Q1606" s="3" t="str">
        <f>VLOOKUP(Table2[[#This Row],[State]],State!A:F,6,FALSE)</f>
        <v>Republican</v>
      </c>
    </row>
    <row r="1607" spans="1:17" ht="17" thickTop="1" thickBot="1" x14ac:dyDescent="0.25">
      <c r="A1607" s="7" t="s">
        <v>343</v>
      </c>
      <c r="B1607" s="21">
        <v>30017</v>
      </c>
      <c r="C1607" s="22" t="s">
        <v>628</v>
      </c>
      <c r="D1607" s="12">
        <v>2055</v>
      </c>
      <c r="E1607" s="12">
        <v>4060</v>
      </c>
      <c r="F1607" s="6">
        <v>2024</v>
      </c>
      <c r="G1607" s="18">
        <f>preds!$D1607+preds!$E1607</f>
        <v>6115</v>
      </c>
      <c r="H1607" s="12">
        <f>ABS(preds!$D1607-preds!$E1607)</f>
        <v>2005</v>
      </c>
      <c r="I1607" s="24">
        <f>Table2[[#This Row],[margin]]/Table2[[#This Row],[dem_gop_total]]</f>
        <v>0.32788225674570726</v>
      </c>
      <c r="J1607" s="24">
        <f>Table2[[#This Row],[dem_votes]]/Table2[[#This Row],[dem_gop_total]]</f>
        <v>0.33605887162714637</v>
      </c>
      <c r="K1607" s="24">
        <f>Table2[[#This Row],[gop_votes]]/Table2[[#This Row],[dem_gop_total]]</f>
        <v>0.66394112837285368</v>
      </c>
      <c r="L1607" s="3">
        <v>-105.817008</v>
      </c>
      <c r="M1607" s="3">
        <v>46.403368999999998</v>
      </c>
      <c r="N1607" s="3">
        <v>-109.6604381607136</v>
      </c>
      <c r="O1607" s="3">
        <v>46.956631678571362</v>
      </c>
      <c r="P1607" s="3">
        <f>VLOOKUP(Table2[[#This Row],[State]],State!A:G,7,FALSE)</f>
        <v>3</v>
      </c>
      <c r="Q1607" s="3" t="str">
        <f>VLOOKUP(Table2[[#This Row],[State]],State!A:F,6,FALSE)</f>
        <v>Republican</v>
      </c>
    </row>
    <row r="1608" spans="1:17" ht="17" thickTop="1" thickBot="1" x14ac:dyDescent="0.25">
      <c r="A1608" s="8" t="s">
        <v>343</v>
      </c>
      <c r="B1608" s="19">
        <v>30019</v>
      </c>
      <c r="C1608" s="20" t="s">
        <v>1443</v>
      </c>
      <c r="D1608" s="13">
        <v>219</v>
      </c>
      <c r="E1608" s="13">
        <v>799</v>
      </c>
      <c r="F1608" s="6">
        <v>2024</v>
      </c>
      <c r="G1608" s="18">
        <f>preds!$D1608+preds!$E1608</f>
        <v>1018</v>
      </c>
      <c r="H1608" s="12">
        <f>ABS(preds!$D1608-preds!$E1608)</f>
        <v>580</v>
      </c>
      <c r="I1608" s="24">
        <f>Table2[[#This Row],[margin]]/Table2[[#This Row],[dem_gop_total]]</f>
        <v>0.56974459724950888</v>
      </c>
      <c r="J1608" s="24">
        <f>Table2[[#This Row],[dem_votes]]/Table2[[#This Row],[dem_gop_total]]</f>
        <v>0.21512770137524559</v>
      </c>
      <c r="K1608" s="24">
        <f>Table2[[#This Row],[gop_votes]]/Table2[[#This Row],[dem_gop_total]]</f>
        <v>0.78487229862475438</v>
      </c>
      <c r="L1608" s="3">
        <v>-105.43031999999999</v>
      </c>
      <c r="M1608" s="3">
        <v>48.783415999999903</v>
      </c>
      <c r="N1608" s="3">
        <v>-109.6604381607136</v>
      </c>
      <c r="O1608" s="3">
        <v>46.956631678571362</v>
      </c>
      <c r="P1608" s="3">
        <f>VLOOKUP(Table2[[#This Row],[State]],State!A:G,7,FALSE)</f>
        <v>3</v>
      </c>
      <c r="Q1608" s="3" t="str">
        <f>VLOOKUP(Table2[[#This Row],[State]],State!A:F,6,FALSE)</f>
        <v>Republican</v>
      </c>
    </row>
    <row r="1609" spans="1:17" ht="17" thickTop="1" thickBot="1" x14ac:dyDescent="0.25">
      <c r="A1609" s="7" t="s">
        <v>343</v>
      </c>
      <c r="B1609" s="21">
        <v>30021</v>
      </c>
      <c r="C1609" s="22" t="s">
        <v>759</v>
      </c>
      <c r="D1609" s="12">
        <v>1149</v>
      </c>
      <c r="E1609" s="12">
        <v>3638</v>
      </c>
      <c r="F1609" s="6">
        <v>2024</v>
      </c>
      <c r="G1609" s="18">
        <f>preds!$D1609+preds!$E1609</f>
        <v>4787</v>
      </c>
      <c r="H1609" s="12">
        <f>ABS(preds!$D1609-preds!$E1609)</f>
        <v>2489</v>
      </c>
      <c r="I1609" s="24">
        <f>Table2[[#This Row],[margin]]/Table2[[#This Row],[dem_gop_total]]</f>
        <v>0.51994986421558387</v>
      </c>
      <c r="J1609" s="24">
        <f>Table2[[#This Row],[dem_votes]]/Table2[[#This Row],[dem_gop_total]]</f>
        <v>0.24002506789220807</v>
      </c>
      <c r="K1609" s="24">
        <f>Table2[[#This Row],[gop_votes]]/Table2[[#This Row],[dem_gop_total]]</f>
        <v>0.75997493210779199</v>
      </c>
      <c r="L1609" s="3">
        <v>-104.750559</v>
      </c>
      <c r="M1609" s="3">
        <v>47.134481999999998</v>
      </c>
      <c r="N1609" s="3">
        <v>-109.6604381607136</v>
      </c>
      <c r="O1609" s="3">
        <v>46.956631678571362</v>
      </c>
      <c r="P1609" s="3">
        <f>VLOOKUP(Table2[[#This Row],[State]],State!A:G,7,FALSE)</f>
        <v>3</v>
      </c>
      <c r="Q1609" s="3" t="str">
        <f>VLOOKUP(Table2[[#This Row],[State]],State!A:F,6,FALSE)</f>
        <v>Republican</v>
      </c>
    </row>
    <row r="1610" spans="1:17" ht="17" thickTop="1" thickBot="1" x14ac:dyDescent="0.25">
      <c r="A1610" s="8" t="s">
        <v>343</v>
      </c>
      <c r="B1610" s="19">
        <v>30023</v>
      </c>
      <c r="C1610" s="20" t="s">
        <v>1444</v>
      </c>
      <c r="D1610" s="13">
        <v>2597</v>
      </c>
      <c r="E1610" s="13">
        <v>2056</v>
      </c>
      <c r="F1610" s="6">
        <v>2024</v>
      </c>
      <c r="G1610" s="18">
        <f>preds!$D1610+preds!$E1610</f>
        <v>4653</v>
      </c>
      <c r="H1610" s="12">
        <f>ABS(preds!$D1610-preds!$E1610)</f>
        <v>541</v>
      </c>
      <c r="I1610" s="24">
        <f>Table2[[#This Row],[margin]]/Table2[[#This Row],[dem_gop_total]]</f>
        <v>0.11626907371588223</v>
      </c>
      <c r="J1610" s="24">
        <f>Table2[[#This Row],[dem_votes]]/Table2[[#This Row],[dem_gop_total]]</f>
        <v>0.55813453685794112</v>
      </c>
      <c r="K1610" s="24">
        <f>Table2[[#This Row],[gop_votes]]/Table2[[#This Row],[dem_gop_total]]</f>
        <v>0.44186546314205888</v>
      </c>
      <c r="L1610" s="3">
        <v>-112.954087</v>
      </c>
      <c r="M1610" s="3">
        <v>46.137754999999999</v>
      </c>
      <c r="N1610" s="3">
        <v>-109.6604381607136</v>
      </c>
      <c r="O1610" s="3">
        <v>46.956631678571362</v>
      </c>
      <c r="P1610" s="3">
        <f>VLOOKUP(Table2[[#This Row],[State]],State!A:G,7,FALSE)</f>
        <v>3</v>
      </c>
      <c r="Q1610" s="3" t="str">
        <f>VLOOKUP(Table2[[#This Row],[State]],State!A:F,6,FALSE)</f>
        <v>Republican</v>
      </c>
    </row>
    <row r="1611" spans="1:17" ht="17" thickTop="1" thickBot="1" x14ac:dyDescent="0.25">
      <c r="A1611" s="7" t="s">
        <v>343</v>
      </c>
      <c r="B1611" s="21">
        <v>30025</v>
      </c>
      <c r="C1611" s="22" t="s">
        <v>1445</v>
      </c>
      <c r="D1611" s="12">
        <v>225</v>
      </c>
      <c r="E1611" s="12">
        <v>1246</v>
      </c>
      <c r="F1611" s="6">
        <v>2024</v>
      </c>
      <c r="G1611" s="18">
        <f>preds!$D1611+preds!$E1611</f>
        <v>1471</v>
      </c>
      <c r="H1611" s="12">
        <f>ABS(preds!$D1611-preds!$E1611)</f>
        <v>1021</v>
      </c>
      <c r="I1611" s="24">
        <f>Table2[[#This Row],[margin]]/Table2[[#This Row],[dem_gop_total]]</f>
        <v>0.69408565601631544</v>
      </c>
      <c r="J1611" s="24">
        <f>Table2[[#This Row],[dem_votes]]/Table2[[#This Row],[dem_gop_total]]</f>
        <v>0.15295717199184228</v>
      </c>
      <c r="K1611" s="24">
        <f>Table2[[#This Row],[gop_votes]]/Table2[[#This Row],[dem_gop_total]]</f>
        <v>0.84704282800815767</v>
      </c>
      <c r="L1611" s="3">
        <v>-104.309448</v>
      </c>
      <c r="M1611" s="3">
        <v>46.358862999999999</v>
      </c>
      <c r="N1611" s="3">
        <v>-109.6604381607136</v>
      </c>
      <c r="O1611" s="3">
        <v>46.956631678571362</v>
      </c>
      <c r="P1611" s="3">
        <f>VLOOKUP(Table2[[#This Row],[State]],State!A:G,7,FALSE)</f>
        <v>3</v>
      </c>
      <c r="Q1611" s="3" t="str">
        <f>VLOOKUP(Table2[[#This Row],[State]],State!A:F,6,FALSE)</f>
        <v>Republican</v>
      </c>
    </row>
    <row r="1612" spans="1:17" ht="17" thickTop="1" thickBot="1" x14ac:dyDescent="0.25">
      <c r="A1612" s="8" t="s">
        <v>343</v>
      </c>
      <c r="B1612" s="19">
        <v>30027</v>
      </c>
      <c r="C1612" s="20" t="s">
        <v>1446</v>
      </c>
      <c r="D1612" s="13">
        <v>2079</v>
      </c>
      <c r="E1612" s="13">
        <v>4433</v>
      </c>
      <c r="F1612" s="6">
        <v>2024</v>
      </c>
      <c r="G1612" s="18">
        <f>preds!$D1612+preds!$E1612</f>
        <v>6512</v>
      </c>
      <c r="H1612" s="12">
        <f>ABS(preds!$D1612-preds!$E1612)</f>
        <v>2354</v>
      </c>
      <c r="I1612" s="24">
        <f>Table2[[#This Row],[margin]]/Table2[[#This Row],[dem_gop_total]]</f>
        <v>0.36148648648648651</v>
      </c>
      <c r="J1612" s="24">
        <f>Table2[[#This Row],[dem_votes]]/Table2[[#This Row],[dem_gop_total]]</f>
        <v>0.31925675675675674</v>
      </c>
      <c r="K1612" s="24">
        <f>Table2[[#This Row],[gop_votes]]/Table2[[#This Row],[dem_gop_total]]</f>
        <v>0.6807432432432432</v>
      </c>
      <c r="L1612" s="3">
        <v>-109.41709499999899</v>
      </c>
      <c r="M1612" s="3">
        <v>47.097547999999897</v>
      </c>
      <c r="N1612" s="3">
        <v>-109.6604381607136</v>
      </c>
      <c r="O1612" s="3">
        <v>46.956631678571362</v>
      </c>
      <c r="P1612" s="3">
        <f>VLOOKUP(Table2[[#This Row],[State]],State!A:G,7,FALSE)</f>
        <v>3</v>
      </c>
      <c r="Q1612" s="3" t="str">
        <f>VLOOKUP(Table2[[#This Row],[State]],State!A:F,6,FALSE)</f>
        <v>Republican</v>
      </c>
    </row>
    <row r="1613" spans="1:17" ht="17" thickTop="1" thickBot="1" x14ac:dyDescent="0.25">
      <c r="A1613" s="7" t="s">
        <v>343</v>
      </c>
      <c r="B1613" s="21">
        <v>30029</v>
      </c>
      <c r="C1613" s="22" t="s">
        <v>1447</v>
      </c>
      <c r="D1613" s="12">
        <v>17263</v>
      </c>
      <c r="E1613" s="12">
        <v>40945</v>
      </c>
      <c r="F1613" s="6">
        <v>2024</v>
      </c>
      <c r="G1613" s="18">
        <f>preds!$D1613+preds!$E1613</f>
        <v>58208</v>
      </c>
      <c r="H1613" s="12">
        <f>ABS(preds!$D1613-preds!$E1613)</f>
        <v>23682</v>
      </c>
      <c r="I1613" s="24">
        <f>Table2[[#This Row],[margin]]/Table2[[#This Row],[dem_gop_total]]</f>
        <v>0.40685129191863662</v>
      </c>
      <c r="J1613" s="24">
        <f>Table2[[#This Row],[dem_votes]]/Table2[[#This Row],[dem_gop_total]]</f>
        <v>0.29657435404068172</v>
      </c>
      <c r="K1613" s="24">
        <f>Table2[[#This Row],[gop_votes]]/Table2[[#This Row],[dem_gop_total]]</f>
        <v>0.70342564595931834</v>
      </c>
      <c r="L1613" s="3">
        <v>-114.27952399999999</v>
      </c>
      <c r="M1613" s="3">
        <v>48.247203999999897</v>
      </c>
      <c r="N1613" s="3">
        <v>-109.6604381607136</v>
      </c>
      <c r="O1613" s="3">
        <v>46.956631678571362</v>
      </c>
      <c r="P1613" s="3">
        <f>VLOOKUP(Table2[[#This Row],[State]],State!A:G,7,FALSE)</f>
        <v>3</v>
      </c>
      <c r="Q1613" s="3" t="str">
        <f>VLOOKUP(Table2[[#This Row],[State]],State!A:F,6,FALSE)</f>
        <v>Republican</v>
      </c>
    </row>
    <row r="1614" spans="1:17" ht="17" thickTop="1" thickBot="1" x14ac:dyDescent="0.25">
      <c r="A1614" s="8" t="s">
        <v>343</v>
      </c>
      <c r="B1614" s="19">
        <v>30031</v>
      </c>
      <c r="C1614" s="20" t="s">
        <v>889</v>
      </c>
      <c r="D1614" s="13">
        <v>43597</v>
      </c>
      <c r="E1614" s="13">
        <v>33120</v>
      </c>
      <c r="F1614" s="6">
        <v>2024</v>
      </c>
      <c r="G1614" s="18">
        <f>preds!$D1614+preds!$E1614</f>
        <v>76717</v>
      </c>
      <c r="H1614" s="12">
        <f>ABS(preds!$D1614-preds!$E1614)</f>
        <v>10477</v>
      </c>
      <c r="I1614" s="24">
        <f>Table2[[#This Row],[margin]]/Table2[[#This Row],[dem_gop_total]]</f>
        <v>0.13656686262497231</v>
      </c>
      <c r="J1614" s="24">
        <f>Table2[[#This Row],[dem_votes]]/Table2[[#This Row],[dem_gop_total]]</f>
        <v>0.56828343131248615</v>
      </c>
      <c r="K1614" s="24">
        <f>Table2[[#This Row],[gop_votes]]/Table2[[#This Row],[dem_gop_total]]</f>
        <v>0.43171656868751385</v>
      </c>
      <c r="L1614" s="3">
        <v>-111.128283</v>
      </c>
      <c r="M1614" s="3">
        <v>45.682805000000002</v>
      </c>
      <c r="N1614" s="3">
        <v>-109.6604381607136</v>
      </c>
      <c r="O1614" s="3">
        <v>46.956631678571362</v>
      </c>
      <c r="P1614" s="3">
        <f>VLOOKUP(Table2[[#This Row],[State]],State!A:G,7,FALSE)</f>
        <v>3</v>
      </c>
      <c r="Q1614" s="3" t="str">
        <f>VLOOKUP(Table2[[#This Row],[State]],State!A:F,6,FALSE)</f>
        <v>Republican</v>
      </c>
    </row>
    <row r="1615" spans="1:17" ht="17" thickTop="1" thickBot="1" x14ac:dyDescent="0.25">
      <c r="A1615" s="7" t="s">
        <v>343</v>
      </c>
      <c r="B1615" s="21">
        <v>30033</v>
      </c>
      <c r="C1615" s="22" t="s">
        <v>637</v>
      </c>
      <c r="D1615" s="12">
        <v>58</v>
      </c>
      <c r="E1615" s="12">
        <v>689</v>
      </c>
      <c r="F1615" s="6">
        <v>2024</v>
      </c>
      <c r="G1615" s="18">
        <f>preds!$D1615+preds!$E1615</f>
        <v>747</v>
      </c>
      <c r="H1615" s="12">
        <f>ABS(preds!$D1615-preds!$E1615)</f>
        <v>631</v>
      </c>
      <c r="I1615" s="24">
        <f>Table2[[#This Row],[margin]]/Table2[[#This Row],[dem_gop_total]]</f>
        <v>0.84471218206157961</v>
      </c>
      <c r="J1615" s="24">
        <f>Table2[[#This Row],[dem_votes]]/Table2[[#This Row],[dem_gop_total]]</f>
        <v>7.7643908969210168E-2</v>
      </c>
      <c r="K1615" s="24">
        <f>Table2[[#This Row],[gop_votes]]/Table2[[#This Row],[dem_gop_total]]</f>
        <v>0.92235609103078986</v>
      </c>
      <c r="L1615" s="3">
        <v>-106.97783</v>
      </c>
      <c r="M1615" s="3">
        <v>47.299772999999902</v>
      </c>
      <c r="N1615" s="3">
        <v>-109.6604381607136</v>
      </c>
      <c r="O1615" s="3">
        <v>46.956631678571362</v>
      </c>
      <c r="P1615" s="3">
        <f>VLOOKUP(Table2[[#This Row],[State]],State!A:G,7,FALSE)</f>
        <v>3</v>
      </c>
      <c r="Q1615" s="3" t="str">
        <f>VLOOKUP(Table2[[#This Row],[State]],State!A:F,6,FALSE)</f>
        <v>Republican</v>
      </c>
    </row>
    <row r="1616" spans="1:17" ht="17" thickTop="1" thickBot="1" x14ac:dyDescent="0.25">
      <c r="A1616" s="8" t="s">
        <v>343</v>
      </c>
      <c r="B1616" s="19">
        <v>30035</v>
      </c>
      <c r="C1616" s="20" t="s">
        <v>1448</v>
      </c>
      <c r="D1616" s="13">
        <v>3349</v>
      </c>
      <c r="E1616" s="13">
        <v>1861</v>
      </c>
      <c r="F1616" s="6">
        <v>2024</v>
      </c>
      <c r="G1616" s="18">
        <f>preds!$D1616+preds!$E1616</f>
        <v>5210</v>
      </c>
      <c r="H1616" s="12">
        <f>ABS(preds!$D1616-preds!$E1616)</f>
        <v>1488</v>
      </c>
      <c r="I1616" s="24">
        <f>Table2[[#This Row],[margin]]/Table2[[#This Row],[dem_gop_total]]</f>
        <v>0.28560460652591169</v>
      </c>
      <c r="J1616" s="24">
        <f>Table2[[#This Row],[dem_votes]]/Table2[[#This Row],[dem_gop_total]]</f>
        <v>0.64280230326295584</v>
      </c>
      <c r="K1616" s="24">
        <f>Table2[[#This Row],[gop_votes]]/Table2[[#This Row],[dem_gop_total]]</f>
        <v>0.35719769673704416</v>
      </c>
      <c r="L1616" s="3">
        <v>-112.799156</v>
      </c>
      <c r="M1616" s="3">
        <v>48.602919999999997</v>
      </c>
      <c r="N1616" s="3">
        <v>-109.6604381607136</v>
      </c>
      <c r="O1616" s="3">
        <v>46.956631678571362</v>
      </c>
      <c r="P1616" s="3">
        <f>VLOOKUP(Table2[[#This Row],[State]],State!A:G,7,FALSE)</f>
        <v>3</v>
      </c>
      <c r="Q1616" s="3" t="str">
        <f>VLOOKUP(Table2[[#This Row],[State]],State!A:F,6,FALSE)</f>
        <v>Republican</v>
      </c>
    </row>
    <row r="1617" spans="1:17" ht="17" thickTop="1" thickBot="1" x14ac:dyDescent="0.25">
      <c r="A1617" s="7" t="s">
        <v>343</v>
      </c>
      <c r="B1617" s="21">
        <v>30037</v>
      </c>
      <c r="C1617" s="22" t="s">
        <v>1449</v>
      </c>
      <c r="D1617" s="12">
        <v>96</v>
      </c>
      <c r="E1617" s="12">
        <v>376</v>
      </c>
      <c r="F1617" s="6">
        <v>2024</v>
      </c>
      <c r="G1617" s="18">
        <f>preds!$D1617+preds!$E1617</f>
        <v>472</v>
      </c>
      <c r="H1617" s="12">
        <f>ABS(preds!$D1617-preds!$E1617)</f>
        <v>280</v>
      </c>
      <c r="I1617" s="24">
        <f>Table2[[#This Row],[margin]]/Table2[[#This Row],[dem_gop_total]]</f>
        <v>0.59322033898305082</v>
      </c>
      <c r="J1617" s="24">
        <f>Table2[[#This Row],[dem_votes]]/Table2[[#This Row],[dem_gop_total]]</f>
        <v>0.20338983050847459</v>
      </c>
      <c r="K1617" s="24">
        <f>Table2[[#This Row],[gop_votes]]/Table2[[#This Row],[dem_gop_total]]</f>
        <v>0.79661016949152541</v>
      </c>
      <c r="L1617" s="3">
        <v>-109.13969499999899</v>
      </c>
      <c r="M1617" s="3">
        <v>46.287061000000001</v>
      </c>
      <c r="N1617" s="3">
        <v>-109.6604381607136</v>
      </c>
      <c r="O1617" s="3">
        <v>46.956631678571362</v>
      </c>
      <c r="P1617" s="3">
        <f>VLOOKUP(Table2[[#This Row],[State]],State!A:G,7,FALSE)</f>
        <v>3</v>
      </c>
      <c r="Q1617" s="3" t="str">
        <f>VLOOKUP(Table2[[#This Row],[State]],State!A:F,6,FALSE)</f>
        <v>Republican</v>
      </c>
    </row>
    <row r="1618" spans="1:17" ht="17" thickTop="1" thickBot="1" x14ac:dyDescent="0.25">
      <c r="A1618" s="8" t="s">
        <v>343</v>
      </c>
      <c r="B1618" s="19">
        <v>30039</v>
      </c>
      <c r="C1618" s="20" t="s">
        <v>1450</v>
      </c>
      <c r="D1618" s="13">
        <v>549</v>
      </c>
      <c r="E1618" s="13">
        <v>1476</v>
      </c>
      <c r="F1618" s="6">
        <v>2024</v>
      </c>
      <c r="G1618" s="18">
        <f>preds!$D1618+preds!$E1618</f>
        <v>2025</v>
      </c>
      <c r="H1618" s="12">
        <f>ABS(preds!$D1618-preds!$E1618)</f>
        <v>927</v>
      </c>
      <c r="I1618" s="24">
        <f>Table2[[#This Row],[margin]]/Table2[[#This Row],[dem_gop_total]]</f>
        <v>0.45777777777777778</v>
      </c>
      <c r="J1618" s="24">
        <f>Table2[[#This Row],[dem_votes]]/Table2[[#This Row],[dem_gop_total]]</f>
        <v>0.27111111111111114</v>
      </c>
      <c r="K1618" s="24">
        <f>Table2[[#This Row],[gop_votes]]/Table2[[#This Row],[dem_gop_total]]</f>
        <v>0.72888888888888892</v>
      </c>
      <c r="L1618" s="3">
        <v>-113.293879</v>
      </c>
      <c r="M1618" s="3">
        <v>46.448832000000003</v>
      </c>
      <c r="N1618" s="3">
        <v>-109.6604381607136</v>
      </c>
      <c r="O1618" s="3">
        <v>46.956631678571362</v>
      </c>
      <c r="P1618" s="3">
        <f>VLOOKUP(Table2[[#This Row],[State]],State!A:G,7,FALSE)</f>
        <v>3</v>
      </c>
      <c r="Q1618" s="3" t="str">
        <f>VLOOKUP(Table2[[#This Row],[State]],State!A:F,6,FALSE)</f>
        <v>Republican</v>
      </c>
    </row>
    <row r="1619" spans="1:17" ht="17" thickTop="1" thickBot="1" x14ac:dyDescent="0.25">
      <c r="A1619" s="7" t="s">
        <v>343</v>
      </c>
      <c r="B1619" s="21">
        <v>30041</v>
      </c>
      <c r="C1619" s="22" t="s">
        <v>1451</v>
      </c>
      <c r="D1619" s="12">
        <v>3634</v>
      </c>
      <c r="E1619" s="12">
        <v>3822</v>
      </c>
      <c r="F1619" s="6">
        <v>2024</v>
      </c>
      <c r="G1619" s="18">
        <f>preds!$D1619+preds!$E1619</f>
        <v>7456</v>
      </c>
      <c r="H1619" s="12">
        <f>ABS(preds!$D1619-preds!$E1619)</f>
        <v>188</v>
      </c>
      <c r="I1619" s="24">
        <f>Table2[[#This Row],[margin]]/Table2[[#This Row],[dem_gop_total]]</f>
        <v>2.5214592274678111E-2</v>
      </c>
      <c r="J1619" s="24">
        <f>Table2[[#This Row],[dem_votes]]/Table2[[#This Row],[dem_gop_total]]</f>
        <v>0.48739270386266093</v>
      </c>
      <c r="K1619" s="24">
        <f>Table2[[#This Row],[gop_votes]]/Table2[[#This Row],[dem_gop_total]]</f>
        <v>0.51260729613733902</v>
      </c>
      <c r="L1619" s="3">
        <v>-109.762794</v>
      </c>
      <c r="M1619" s="3">
        <v>48.515785999999999</v>
      </c>
      <c r="N1619" s="3">
        <v>-109.6604381607136</v>
      </c>
      <c r="O1619" s="3">
        <v>46.956631678571362</v>
      </c>
      <c r="P1619" s="3">
        <f>VLOOKUP(Table2[[#This Row],[State]],State!A:G,7,FALSE)</f>
        <v>3</v>
      </c>
      <c r="Q1619" s="3" t="str">
        <f>VLOOKUP(Table2[[#This Row],[State]],State!A:F,6,FALSE)</f>
        <v>Republican</v>
      </c>
    </row>
    <row r="1620" spans="1:17" ht="17" thickTop="1" thickBot="1" x14ac:dyDescent="0.25">
      <c r="A1620" s="8" t="s">
        <v>343</v>
      </c>
      <c r="B1620" s="19">
        <v>30043</v>
      </c>
      <c r="C1620" s="20" t="s">
        <v>426</v>
      </c>
      <c r="D1620" s="13">
        <v>2375</v>
      </c>
      <c r="E1620" s="13">
        <v>5590</v>
      </c>
      <c r="F1620" s="6">
        <v>2024</v>
      </c>
      <c r="G1620" s="18">
        <f>preds!$D1620+preds!$E1620</f>
        <v>7965</v>
      </c>
      <c r="H1620" s="12">
        <f>ABS(preds!$D1620-preds!$E1620)</f>
        <v>3215</v>
      </c>
      <c r="I1620" s="24">
        <f>Table2[[#This Row],[margin]]/Table2[[#This Row],[dem_gop_total]]</f>
        <v>0.40364092906465787</v>
      </c>
      <c r="J1620" s="24">
        <f>Table2[[#This Row],[dem_votes]]/Table2[[#This Row],[dem_gop_total]]</f>
        <v>0.29817953546767106</v>
      </c>
      <c r="K1620" s="24">
        <f>Table2[[#This Row],[gop_votes]]/Table2[[#This Row],[dem_gop_total]]</f>
        <v>0.70182046453232894</v>
      </c>
      <c r="L1620" s="3">
        <v>-112.053101</v>
      </c>
      <c r="M1620" s="3">
        <v>46.254092</v>
      </c>
      <c r="N1620" s="3">
        <v>-109.6604381607136</v>
      </c>
      <c r="O1620" s="3">
        <v>46.956631678571362</v>
      </c>
      <c r="P1620" s="3">
        <f>VLOOKUP(Table2[[#This Row],[State]],State!A:G,7,FALSE)</f>
        <v>3</v>
      </c>
      <c r="Q1620" s="3" t="str">
        <f>VLOOKUP(Table2[[#This Row],[State]],State!A:F,6,FALSE)</f>
        <v>Republican</v>
      </c>
    </row>
    <row r="1621" spans="1:17" ht="17" thickTop="1" thickBot="1" x14ac:dyDescent="0.25">
      <c r="A1621" s="7" t="s">
        <v>343</v>
      </c>
      <c r="B1621" s="21">
        <v>30045</v>
      </c>
      <c r="C1621" s="22" t="s">
        <v>1452</v>
      </c>
      <c r="D1621" s="12">
        <v>301</v>
      </c>
      <c r="E1621" s="12">
        <v>953</v>
      </c>
      <c r="F1621" s="6">
        <v>2024</v>
      </c>
      <c r="G1621" s="18">
        <f>preds!$D1621+preds!$E1621</f>
        <v>1254</v>
      </c>
      <c r="H1621" s="12">
        <f>ABS(preds!$D1621-preds!$E1621)</f>
        <v>652</v>
      </c>
      <c r="I1621" s="24">
        <f>Table2[[#This Row],[margin]]/Table2[[#This Row],[dem_gop_total]]</f>
        <v>0.51993620414673047</v>
      </c>
      <c r="J1621" s="24">
        <f>Table2[[#This Row],[dem_votes]]/Table2[[#This Row],[dem_gop_total]]</f>
        <v>0.24003189792663476</v>
      </c>
      <c r="K1621" s="24">
        <f>Table2[[#This Row],[gop_votes]]/Table2[[#This Row],[dem_gop_total]]</f>
        <v>0.75996810207336518</v>
      </c>
      <c r="L1621" s="3">
        <v>-110.177444999999</v>
      </c>
      <c r="M1621" s="3">
        <v>47.102395000000001</v>
      </c>
      <c r="N1621" s="3">
        <v>-109.6604381607136</v>
      </c>
      <c r="O1621" s="3">
        <v>46.956631678571362</v>
      </c>
      <c r="P1621" s="3">
        <f>VLOOKUP(Table2[[#This Row],[State]],State!A:G,7,FALSE)</f>
        <v>3</v>
      </c>
      <c r="Q1621" s="3" t="str">
        <f>VLOOKUP(Table2[[#This Row],[State]],State!A:F,6,FALSE)</f>
        <v>Republican</v>
      </c>
    </row>
    <row r="1622" spans="1:17" ht="17" thickTop="1" thickBot="1" x14ac:dyDescent="0.25">
      <c r="A1622" s="8" t="s">
        <v>343</v>
      </c>
      <c r="B1622" s="19">
        <v>30047</v>
      </c>
      <c r="C1622" s="20" t="s">
        <v>574</v>
      </c>
      <c r="D1622" s="13">
        <v>5977</v>
      </c>
      <c r="E1622" s="13">
        <v>9554</v>
      </c>
      <c r="F1622" s="6">
        <v>2024</v>
      </c>
      <c r="G1622" s="18">
        <f>preds!$D1622+preds!$E1622</f>
        <v>15531</v>
      </c>
      <c r="H1622" s="12">
        <f>ABS(preds!$D1622-preds!$E1622)</f>
        <v>3577</v>
      </c>
      <c r="I1622" s="24">
        <f>Table2[[#This Row],[margin]]/Table2[[#This Row],[dem_gop_total]]</f>
        <v>0.23031356641555598</v>
      </c>
      <c r="J1622" s="24">
        <f>Table2[[#This Row],[dem_votes]]/Table2[[#This Row],[dem_gop_total]]</f>
        <v>0.384843216792222</v>
      </c>
      <c r="K1622" s="24">
        <f>Table2[[#This Row],[gop_votes]]/Table2[[#This Row],[dem_gop_total]]</f>
        <v>0.615156783207778</v>
      </c>
      <c r="L1622" s="3">
        <v>-114.120003</v>
      </c>
      <c r="M1622" s="3">
        <v>47.601937999999997</v>
      </c>
      <c r="N1622" s="3">
        <v>-109.6604381607136</v>
      </c>
      <c r="O1622" s="3">
        <v>46.956631678571362</v>
      </c>
      <c r="P1622" s="3">
        <f>VLOOKUP(Table2[[#This Row],[State]],State!A:G,7,FALSE)</f>
        <v>3</v>
      </c>
      <c r="Q1622" s="3" t="str">
        <f>VLOOKUP(Table2[[#This Row],[State]],State!A:F,6,FALSE)</f>
        <v>Republican</v>
      </c>
    </row>
    <row r="1623" spans="1:17" ht="17" thickTop="1" thickBot="1" x14ac:dyDescent="0.25">
      <c r="A1623" s="7" t="s">
        <v>343</v>
      </c>
      <c r="B1623" s="21">
        <v>30049</v>
      </c>
      <c r="C1623" s="22" t="s">
        <v>1453</v>
      </c>
      <c r="D1623" s="12">
        <v>17941</v>
      </c>
      <c r="E1623" s="12">
        <v>21657</v>
      </c>
      <c r="F1623" s="6">
        <v>2024</v>
      </c>
      <c r="G1623" s="18">
        <f>preds!$D1623+preds!$E1623</f>
        <v>39598</v>
      </c>
      <c r="H1623" s="12">
        <f>ABS(preds!$D1623-preds!$E1623)</f>
        <v>3716</v>
      </c>
      <c r="I1623" s="24">
        <f>Table2[[#This Row],[margin]]/Table2[[#This Row],[dem_gop_total]]</f>
        <v>9.3843123390070199E-2</v>
      </c>
      <c r="J1623" s="24">
        <f>Table2[[#This Row],[dem_votes]]/Table2[[#This Row],[dem_gop_total]]</f>
        <v>0.45307843830496491</v>
      </c>
      <c r="K1623" s="24">
        <f>Table2[[#This Row],[gop_votes]]/Table2[[#This Row],[dem_gop_total]]</f>
        <v>0.54692156169503514</v>
      </c>
      <c r="L1623" s="3">
        <v>-112.02195500000001</v>
      </c>
      <c r="M1623" s="3">
        <v>46.644770000000001</v>
      </c>
      <c r="N1623" s="3">
        <v>-109.6604381607136</v>
      </c>
      <c r="O1623" s="3">
        <v>46.956631678571362</v>
      </c>
      <c r="P1623" s="3">
        <f>VLOOKUP(Table2[[#This Row],[State]],State!A:G,7,FALSE)</f>
        <v>3</v>
      </c>
      <c r="Q1623" s="3" t="str">
        <f>VLOOKUP(Table2[[#This Row],[State]],State!A:F,6,FALSE)</f>
        <v>Republican</v>
      </c>
    </row>
    <row r="1624" spans="1:17" ht="17" thickTop="1" thickBot="1" x14ac:dyDescent="0.25">
      <c r="A1624" s="8" t="s">
        <v>343</v>
      </c>
      <c r="B1624" s="19">
        <v>30051</v>
      </c>
      <c r="C1624" s="20" t="s">
        <v>707</v>
      </c>
      <c r="D1624" s="13">
        <v>346</v>
      </c>
      <c r="E1624" s="13">
        <v>743</v>
      </c>
      <c r="F1624" s="6">
        <v>2024</v>
      </c>
      <c r="G1624" s="18">
        <f>preds!$D1624+preds!$E1624</f>
        <v>1089</v>
      </c>
      <c r="H1624" s="12">
        <f>ABS(preds!$D1624-preds!$E1624)</f>
        <v>397</v>
      </c>
      <c r="I1624" s="24">
        <f>Table2[[#This Row],[margin]]/Table2[[#This Row],[dem_gop_total]]</f>
        <v>0.36455463728191001</v>
      </c>
      <c r="J1624" s="24">
        <f>Table2[[#This Row],[dem_votes]]/Table2[[#This Row],[dem_gop_total]]</f>
        <v>0.31772268135904502</v>
      </c>
      <c r="K1624" s="24">
        <f>Table2[[#This Row],[gop_votes]]/Table2[[#This Row],[dem_gop_total]]</f>
        <v>0.68227731864095498</v>
      </c>
      <c r="L1624" s="3">
        <v>-111.000283</v>
      </c>
      <c r="M1624" s="3">
        <v>48.563509000000003</v>
      </c>
      <c r="N1624" s="3">
        <v>-109.6604381607136</v>
      </c>
      <c r="O1624" s="3">
        <v>46.956631678571362</v>
      </c>
      <c r="P1624" s="3">
        <f>VLOOKUP(Table2[[#This Row],[State]],State!A:G,7,FALSE)</f>
        <v>3</v>
      </c>
      <c r="Q1624" s="3" t="str">
        <f>VLOOKUP(Table2[[#This Row],[State]],State!A:F,6,FALSE)</f>
        <v>Republican</v>
      </c>
    </row>
    <row r="1625" spans="1:17" ht="17" thickTop="1" thickBot="1" x14ac:dyDescent="0.25">
      <c r="A1625" s="7" t="s">
        <v>343</v>
      </c>
      <c r="B1625" s="21">
        <v>30053</v>
      </c>
      <c r="C1625" s="22" t="s">
        <v>530</v>
      </c>
      <c r="D1625" s="12">
        <v>2847</v>
      </c>
      <c r="E1625" s="12">
        <v>9176</v>
      </c>
      <c r="F1625" s="6">
        <v>2024</v>
      </c>
      <c r="G1625" s="18">
        <f>preds!$D1625+preds!$E1625</f>
        <v>12023</v>
      </c>
      <c r="H1625" s="12">
        <f>ABS(preds!$D1625-preds!$E1625)</f>
        <v>6329</v>
      </c>
      <c r="I1625" s="24">
        <f>Table2[[#This Row],[margin]]/Table2[[#This Row],[dem_gop_total]]</f>
        <v>0.526407718539466</v>
      </c>
      <c r="J1625" s="24">
        <f>Table2[[#This Row],[dem_votes]]/Table2[[#This Row],[dem_gop_total]]</f>
        <v>0.236796140730267</v>
      </c>
      <c r="K1625" s="24">
        <f>Table2[[#This Row],[gop_votes]]/Table2[[#This Row],[dem_gop_total]]</f>
        <v>0.763203859269733</v>
      </c>
      <c r="L1625" s="3">
        <v>-115.43767699999999</v>
      </c>
      <c r="M1625" s="3">
        <v>48.545504000000001</v>
      </c>
      <c r="N1625" s="3">
        <v>-109.6604381607136</v>
      </c>
      <c r="O1625" s="3">
        <v>46.956631678571362</v>
      </c>
      <c r="P1625" s="3">
        <f>VLOOKUP(Table2[[#This Row],[State]],State!A:G,7,FALSE)</f>
        <v>3</v>
      </c>
      <c r="Q1625" s="3" t="str">
        <f>VLOOKUP(Table2[[#This Row],[State]],State!A:F,6,FALSE)</f>
        <v>Republican</v>
      </c>
    </row>
    <row r="1626" spans="1:17" ht="17" thickTop="1" thickBot="1" x14ac:dyDescent="0.25">
      <c r="A1626" s="8" t="s">
        <v>343</v>
      </c>
      <c r="B1626" s="19">
        <v>30055</v>
      </c>
      <c r="C1626" s="20" t="s">
        <v>1454</v>
      </c>
      <c r="D1626" s="13">
        <v>743</v>
      </c>
      <c r="E1626" s="13">
        <v>793</v>
      </c>
      <c r="F1626" s="6">
        <v>2024</v>
      </c>
      <c r="G1626" s="18">
        <f>preds!$D1626+preds!$E1626</f>
        <v>1536</v>
      </c>
      <c r="H1626" s="12">
        <f>ABS(preds!$D1626-preds!$E1626)</f>
        <v>50</v>
      </c>
      <c r="I1626" s="24">
        <f>Table2[[#This Row],[margin]]/Table2[[#This Row],[dem_gop_total]]</f>
        <v>3.2552083333333336E-2</v>
      </c>
      <c r="J1626" s="24">
        <f>Table2[[#This Row],[dem_votes]]/Table2[[#This Row],[dem_gop_total]]</f>
        <v>0.48372395833333331</v>
      </c>
      <c r="K1626" s="24">
        <f>Table2[[#This Row],[gop_votes]]/Table2[[#This Row],[dem_gop_total]]</f>
        <v>0.51627604166666663</v>
      </c>
      <c r="L1626" s="3">
        <v>-105.644548</v>
      </c>
      <c r="M1626" s="3">
        <v>47.561984000000002</v>
      </c>
      <c r="N1626" s="3">
        <v>-109.6604381607136</v>
      </c>
      <c r="O1626" s="3">
        <v>46.956631678571362</v>
      </c>
      <c r="P1626" s="3">
        <f>VLOOKUP(Table2[[#This Row],[State]],State!A:G,7,FALSE)</f>
        <v>3</v>
      </c>
      <c r="Q1626" s="3" t="str">
        <f>VLOOKUP(Table2[[#This Row],[State]],State!A:F,6,FALSE)</f>
        <v>Republican</v>
      </c>
    </row>
    <row r="1627" spans="1:17" ht="17" thickTop="1" thickBot="1" x14ac:dyDescent="0.25">
      <c r="A1627" s="7" t="s">
        <v>343</v>
      </c>
      <c r="B1627" s="21">
        <v>30057</v>
      </c>
      <c r="C1627" s="22" t="s">
        <v>434</v>
      </c>
      <c r="D1627" s="12">
        <v>757</v>
      </c>
      <c r="E1627" s="12">
        <v>3060</v>
      </c>
      <c r="F1627" s="6">
        <v>2024</v>
      </c>
      <c r="G1627" s="18">
        <f>preds!$D1627+preds!$E1627</f>
        <v>3817</v>
      </c>
      <c r="H1627" s="12">
        <f>ABS(preds!$D1627-preds!$E1627)</f>
        <v>2303</v>
      </c>
      <c r="I1627" s="24">
        <f>Table2[[#This Row],[margin]]/Table2[[#This Row],[dem_gop_total]]</f>
        <v>0.60335341891537853</v>
      </c>
      <c r="J1627" s="24">
        <f>Table2[[#This Row],[dem_votes]]/Table2[[#This Row],[dem_gop_total]]</f>
        <v>0.19832329054231071</v>
      </c>
      <c r="K1627" s="24">
        <f>Table2[[#This Row],[gop_votes]]/Table2[[#This Row],[dem_gop_total]]</f>
        <v>0.80167670945768932</v>
      </c>
      <c r="L1627" s="3">
        <v>-111.949216999999</v>
      </c>
      <c r="M1627" s="3">
        <v>45.435989999999997</v>
      </c>
      <c r="N1627" s="3">
        <v>-109.6604381607136</v>
      </c>
      <c r="O1627" s="3">
        <v>46.956631678571362</v>
      </c>
      <c r="P1627" s="3">
        <f>VLOOKUP(Table2[[#This Row],[State]],State!A:G,7,FALSE)</f>
        <v>3</v>
      </c>
      <c r="Q1627" s="3" t="str">
        <f>VLOOKUP(Table2[[#This Row],[State]],State!A:F,6,FALSE)</f>
        <v>Republican</v>
      </c>
    </row>
    <row r="1628" spans="1:17" ht="17" thickTop="1" thickBot="1" x14ac:dyDescent="0.25">
      <c r="A1628" s="8" t="s">
        <v>343</v>
      </c>
      <c r="B1628" s="19">
        <v>30059</v>
      </c>
      <c r="C1628" s="20" t="s">
        <v>1455</v>
      </c>
      <c r="D1628" s="13">
        <v>316</v>
      </c>
      <c r="E1628" s="13">
        <v>748</v>
      </c>
      <c r="F1628" s="6">
        <v>2024</v>
      </c>
      <c r="G1628" s="18">
        <f>preds!$D1628+preds!$E1628</f>
        <v>1064</v>
      </c>
      <c r="H1628" s="12">
        <f>ABS(preds!$D1628-preds!$E1628)</f>
        <v>432</v>
      </c>
      <c r="I1628" s="24">
        <f>Table2[[#This Row],[margin]]/Table2[[#This Row],[dem_gop_total]]</f>
        <v>0.40601503759398494</v>
      </c>
      <c r="J1628" s="24">
        <f>Table2[[#This Row],[dem_votes]]/Table2[[#This Row],[dem_gop_total]]</f>
        <v>0.29699248120300753</v>
      </c>
      <c r="K1628" s="24">
        <f>Table2[[#This Row],[gop_votes]]/Table2[[#This Row],[dem_gop_total]]</f>
        <v>0.70300751879699253</v>
      </c>
      <c r="L1628" s="3">
        <v>-110.875445</v>
      </c>
      <c r="M1628" s="3">
        <v>46.526826999999997</v>
      </c>
      <c r="N1628" s="3">
        <v>-109.6604381607136</v>
      </c>
      <c r="O1628" s="3">
        <v>46.956631678571362</v>
      </c>
      <c r="P1628" s="3">
        <f>VLOOKUP(Table2[[#This Row],[State]],State!A:G,7,FALSE)</f>
        <v>3</v>
      </c>
      <c r="Q1628" s="3" t="str">
        <f>VLOOKUP(Table2[[#This Row],[State]],State!A:F,6,FALSE)</f>
        <v>Republican</v>
      </c>
    </row>
    <row r="1629" spans="1:17" ht="17" thickTop="1" thickBot="1" x14ac:dyDescent="0.25">
      <c r="A1629" s="7" t="s">
        <v>343</v>
      </c>
      <c r="B1629" s="21">
        <v>30061</v>
      </c>
      <c r="C1629" s="22" t="s">
        <v>649</v>
      </c>
      <c r="D1629" s="12">
        <v>709</v>
      </c>
      <c r="E1629" s="12">
        <v>2111</v>
      </c>
      <c r="F1629" s="6">
        <v>2024</v>
      </c>
      <c r="G1629" s="18">
        <f>preds!$D1629+preds!$E1629</f>
        <v>2820</v>
      </c>
      <c r="H1629" s="12">
        <f>ABS(preds!$D1629-preds!$E1629)</f>
        <v>1402</v>
      </c>
      <c r="I1629" s="24">
        <f>Table2[[#This Row],[margin]]/Table2[[#This Row],[dem_gop_total]]</f>
        <v>0.49716312056737588</v>
      </c>
      <c r="J1629" s="24">
        <f>Table2[[#This Row],[dem_votes]]/Table2[[#This Row],[dem_gop_total]]</f>
        <v>0.25141843971631206</v>
      </c>
      <c r="K1629" s="24">
        <f>Table2[[#This Row],[gop_votes]]/Table2[[#This Row],[dem_gop_total]]</f>
        <v>0.74858156028368794</v>
      </c>
      <c r="L1629" s="3">
        <v>-114.899744</v>
      </c>
      <c r="M1629" s="3">
        <v>47.185565999999902</v>
      </c>
      <c r="N1629" s="3">
        <v>-109.6604381607136</v>
      </c>
      <c r="O1629" s="3">
        <v>46.956631678571362</v>
      </c>
      <c r="P1629" s="3">
        <f>VLOOKUP(Table2[[#This Row],[State]],State!A:G,7,FALSE)</f>
        <v>3</v>
      </c>
      <c r="Q1629" s="3" t="str">
        <f>VLOOKUP(Table2[[#This Row],[State]],State!A:F,6,FALSE)</f>
        <v>Republican</v>
      </c>
    </row>
    <row r="1630" spans="1:17" ht="17" thickTop="1" thickBot="1" x14ac:dyDescent="0.25">
      <c r="A1630" s="8" t="s">
        <v>343</v>
      </c>
      <c r="B1630" s="19">
        <v>30063</v>
      </c>
      <c r="C1630" s="20" t="s">
        <v>1456</v>
      </c>
      <c r="D1630" s="13">
        <v>39614</v>
      </c>
      <c r="E1630" s="13">
        <v>25407</v>
      </c>
      <c r="F1630" s="6">
        <v>2024</v>
      </c>
      <c r="G1630" s="18">
        <f>preds!$D1630+preds!$E1630</f>
        <v>65021</v>
      </c>
      <c r="H1630" s="12">
        <f>ABS(preds!$D1630-preds!$E1630)</f>
        <v>14207</v>
      </c>
      <c r="I1630" s="24">
        <f>Table2[[#This Row],[margin]]/Table2[[#This Row],[dem_gop_total]]</f>
        <v>0.21849863890127805</v>
      </c>
      <c r="J1630" s="24">
        <f>Table2[[#This Row],[dem_votes]]/Table2[[#This Row],[dem_gop_total]]</f>
        <v>0.60924931945063898</v>
      </c>
      <c r="K1630" s="24">
        <f>Table2[[#This Row],[gop_votes]]/Table2[[#This Row],[dem_gop_total]]</f>
        <v>0.39075068054936096</v>
      </c>
      <c r="L1630" s="3">
        <v>-114.019007</v>
      </c>
      <c r="M1630" s="3">
        <v>46.875471999999903</v>
      </c>
      <c r="N1630" s="3">
        <v>-109.6604381607136</v>
      </c>
      <c r="O1630" s="3">
        <v>46.956631678571362</v>
      </c>
      <c r="P1630" s="3">
        <f>VLOOKUP(Table2[[#This Row],[State]],State!A:G,7,FALSE)</f>
        <v>3</v>
      </c>
      <c r="Q1630" s="3" t="str">
        <f>VLOOKUP(Table2[[#This Row],[State]],State!A:F,6,FALSE)</f>
        <v>Republican</v>
      </c>
    </row>
    <row r="1631" spans="1:17" ht="17" thickTop="1" thickBot="1" x14ac:dyDescent="0.25">
      <c r="A1631" s="7" t="s">
        <v>343</v>
      </c>
      <c r="B1631" s="21">
        <v>30065</v>
      </c>
      <c r="C1631" s="22" t="s">
        <v>1457</v>
      </c>
      <c r="D1631" s="12">
        <v>450</v>
      </c>
      <c r="E1631" s="12">
        <v>2605</v>
      </c>
      <c r="F1631" s="6">
        <v>2024</v>
      </c>
      <c r="G1631" s="18">
        <f>preds!$D1631+preds!$E1631</f>
        <v>3055</v>
      </c>
      <c r="H1631" s="12">
        <f>ABS(preds!$D1631-preds!$E1631)</f>
        <v>2155</v>
      </c>
      <c r="I1631" s="24">
        <f>Table2[[#This Row],[margin]]/Table2[[#This Row],[dem_gop_total]]</f>
        <v>0.70540098199672663</v>
      </c>
      <c r="J1631" s="24">
        <f>Table2[[#This Row],[dem_votes]]/Table2[[#This Row],[dem_gop_total]]</f>
        <v>0.14729950900163666</v>
      </c>
      <c r="K1631" s="24">
        <f>Table2[[#This Row],[gop_votes]]/Table2[[#This Row],[dem_gop_total]]</f>
        <v>0.85270049099836331</v>
      </c>
      <c r="L1631" s="3">
        <v>-108.490425</v>
      </c>
      <c r="M1631" s="3">
        <v>46.417552000000001</v>
      </c>
      <c r="N1631" s="3">
        <v>-109.6604381607136</v>
      </c>
      <c r="O1631" s="3">
        <v>46.956631678571362</v>
      </c>
      <c r="P1631" s="3">
        <f>VLOOKUP(Table2[[#This Row],[State]],State!A:G,7,FALSE)</f>
        <v>3</v>
      </c>
      <c r="Q1631" s="3" t="str">
        <f>VLOOKUP(Table2[[#This Row],[State]],State!A:F,6,FALSE)</f>
        <v>Republican</v>
      </c>
    </row>
    <row r="1632" spans="1:17" ht="17" thickTop="1" thickBot="1" x14ac:dyDescent="0.25">
      <c r="A1632" s="8" t="s">
        <v>343</v>
      </c>
      <c r="B1632" s="19">
        <v>30067</v>
      </c>
      <c r="C1632" s="20" t="s">
        <v>655</v>
      </c>
      <c r="D1632" s="13">
        <v>4427</v>
      </c>
      <c r="E1632" s="13">
        <v>5707</v>
      </c>
      <c r="F1632" s="6">
        <v>2024</v>
      </c>
      <c r="G1632" s="18">
        <f>preds!$D1632+preds!$E1632</f>
        <v>10134</v>
      </c>
      <c r="H1632" s="12">
        <f>ABS(preds!$D1632-preds!$E1632)</f>
        <v>1280</v>
      </c>
      <c r="I1632" s="24">
        <f>Table2[[#This Row],[margin]]/Table2[[#This Row],[dem_gop_total]]</f>
        <v>0.12630747977106768</v>
      </c>
      <c r="J1632" s="24">
        <f>Table2[[#This Row],[dem_votes]]/Table2[[#This Row],[dem_gop_total]]</f>
        <v>0.43684626011446615</v>
      </c>
      <c r="K1632" s="24">
        <f>Table2[[#This Row],[gop_votes]]/Table2[[#This Row],[dem_gop_total]]</f>
        <v>0.56315373988553385</v>
      </c>
      <c r="L1632" s="3">
        <v>-110.59901499999999</v>
      </c>
      <c r="M1632" s="3">
        <v>45.597090000000001</v>
      </c>
      <c r="N1632" s="3">
        <v>-109.6604381607136</v>
      </c>
      <c r="O1632" s="3">
        <v>46.956631678571362</v>
      </c>
      <c r="P1632" s="3">
        <f>VLOOKUP(Table2[[#This Row],[State]],State!A:G,7,FALSE)</f>
        <v>3</v>
      </c>
      <c r="Q1632" s="3" t="str">
        <f>VLOOKUP(Table2[[#This Row],[State]],State!A:F,6,FALSE)</f>
        <v>Republican</v>
      </c>
    </row>
    <row r="1633" spans="1:17" ht="17" thickTop="1" thickBot="1" x14ac:dyDescent="0.25">
      <c r="A1633" s="7" t="s">
        <v>343</v>
      </c>
      <c r="B1633" s="21">
        <v>30069</v>
      </c>
      <c r="C1633" s="22" t="s">
        <v>1458</v>
      </c>
      <c r="D1633" s="12">
        <v>59</v>
      </c>
      <c r="E1633" s="12">
        <v>254</v>
      </c>
      <c r="F1633" s="6">
        <v>2024</v>
      </c>
      <c r="G1633" s="18">
        <f>preds!$D1633+preds!$E1633</f>
        <v>313</v>
      </c>
      <c r="H1633" s="12">
        <f>ABS(preds!$D1633-preds!$E1633)</f>
        <v>195</v>
      </c>
      <c r="I1633" s="24">
        <f>Table2[[#This Row],[margin]]/Table2[[#This Row],[dem_gop_total]]</f>
        <v>0.6230031948881789</v>
      </c>
      <c r="J1633" s="24">
        <f>Table2[[#This Row],[dem_votes]]/Table2[[#This Row],[dem_gop_total]]</f>
        <v>0.18849840255591055</v>
      </c>
      <c r="K1633" s="24">
        <f>Table2[[#This Row],[gop_votes]]/Table2[[#This Row],[dem_gop_total]]</f>
        <v>0.81150159744408945</v>
      </c>
      <c r="L1633" s="3">
        <v>-108.29671599999899</v>
      </c>
      <c r="M1633" s="3">
        <v>47.012440999999903</v>
      </c>
      <c r="N1633" s="3">
        <v>-109.6604381607136</v>
      </c>
      <c r="O1633" s="3">
        <v>46.956631678571362</v>
      </c>
      <c r="P1633" s="3">
        <f>VLOOKUP(Table2[[#This Row],[State]],State!A:G,7,FALSE)</f>
        <v>3</v>
      </c>
      <c r="Q1633" s="3" t="str">
        <f>VLOOKUP(Table2[[#This Row],[State]],State!A:F,6,FALSE)</f>
        <v>Republican</v>
      </c>
    </row>
    <row r="1634" spans="1:17" ht="17" thickTop="1" thickBot="1" x14ac:dyDescent="0.25">
      <c r="A1634" s="8" t="s">
        <v>343</v>
      </c>
      <c r="B1634" s="19">
        <v>30071</v>
      </c>
      <c r="C1634" s="20" t="s">
        <v>539</v>
      </c>
      <c r="D1634" s="13">
        <v>453</v>
      </c>
      <c r="E1634" s="13">
        <v>1733</v>
      </c>
      <c r="F1634" s="6">
        <v>2024</v>
      </c>
      <c r="G1634" s="18">
        <f>preds!$D1634+preds!$E1634</f>
        <v>2186</v>
      </c>
      <c r="H1634" s="12">
        <f>ABS(preds!$D1634-preds!$E1634)</f>
        <v>1280</v>
      </c>
      <c r="I1634" s="24">
        <f>Table2[[#This Row],[margin]]/Table2[[#This Row],[dem_gop_total]]</f>
        <v>0.58554437328453801</v>
      </c>
      <c r="J1634" s="24">
        <f>Table2[[#This Row],[dem_votes]]/Table2[[#This Row],[dem_gop_total]]</f>
        <v>0.20722781335773102</v>
      </c>
      <c r="K1634" s="24">
        <f>Table2[[#This Row],[gop_votes]]/Table2[[#This Row],[dem_gop_total]]</f>
        <v>0.79277218664226901</v>
      </c>
      <c r="L1634" s="3">
        <v>-107.857685</v>
      </c>
      <c r="M1634" s="3">
        <v>48.374315000000003</v>
      </c>
      <c r="N1634" s="3">
        <v>-109.6604381607136</v>
      </c>
      <c r="O1634" s="3">
        <v>46.956631678571362</v>
      </c>
      <c r="P1634" s="3">
        <f>VLOOKUP(Table2[[#This Row],[State]],State!A:G,7,FALSE)</f>
        <v>3</v>
      </c>
      <c r="Q1634" s="3" t="str">
        <f>VLOOKUP(Table2[[#This Row],[State]],State!A:F,6,FALSE)</f>
        <v>Republican</v>
      </c>
    </row>
    <row r="1635" spans="1:17" ht="17" thickTop="1" thickBot="1" x14ac:dyDescent="0.25">
      <c r="A1635" s="7" t="s">
        <v>343</v>
      </c>
      <c r="B1635" s="21">
        <v>30073</v>
      </c>
      <c r="C1635" s="22" t="s">
        <v>1459</v>
      </c>
      <c r="D1635" s="12">
        <v>1176</v>
      </c>
      <c r="E1635" s="12">
        <v>1915</v>
      </c>
      <c r="F1635" s="6">
        <v>2024</v>
      </c>
      <c r="G1635" s="18">
        <f>preds!$D1635+preds!$E1635</f>
        <v>3091</v>
      </c>
      <c r="H1635" s="12">
        <f>ABS(preds!$D1635-preds!$E1635)</f>
        <v>739</v>
      </c>
      <c r="I1635" s="24">
        <f>Table2[[#This Row],[margin]]/Table2[[#This Row],[dem_gop_total]]</f>
        <v>0.23908120349401488</v>
      </c>
      <c r="J1635" s="24">
        <f>Table2[[#This Row],[dem_votes]]/Table2[[#This Row],[dem_gop_total]]</f>
        <v>0.38045939825299258</v>
      </c>
      <c r="K1635" s="24">
        <f>Table2[[#This Row],[gop_votes]]/Table2[[#This Row],[dem_gop_total]]</f>
        <v>0.61954060174700742</v>
      </c>
      <c r="L1635" s="3">
        <v>-112.14458</v>
      </c>
      <c r="M1635" s="3">
        <v>48.210126000000002</v>
      </c>
      <c r="N1635" s="3">
        <v>-109.6604381607136</v>
      </c>
      <c r="O1635" s="3">
        <v>46.956631678571362</v>
      </c>
      <c r="P1635" s="3">
        <f>VLOOKUP(Table2[[#This Row],[State]],State!A:G,7,FALSE)</f>
        <v>3</v>
      </c>
      <c r="Q1635" s="3" t="str">
        <f>VLOOKUP(Table2[[#This Row],[State]],State!A:F,6,FALSE)</f>
        <v>Republican</v>
      </c>
    </row>
    <row r="1636" spans="1:17" ht="17" thickTop="1" thickBot="1" x14ac:dyDescent="0.25">
      <c r="A1636" s="8" t="s">
        <v>343</v>
      </c>
      <c r="B1636" s="19">
        <v>30075</v>
      </c>
      <c r="C1636" s="20" t="s">
        <v>1460</v>
      </c>
      <c r="D1636" s="13">
        <v>228</v>
      </c>
      <c r="E1636" s="13">
        <v>881</v>
      </c>
      <c r="F1636" s="6">
        <v>2024</v>
      </c>
      <c r="G1636" s="18">
        <f>preds!$D1636+preds!$E1636</f>
        <v>1109</v>
      </c>
      <c r="H1636" s="12">
        <f>ABS(preds!$D1636-preds!$E1636)</f>
        <v>653</v>
      </c>
      <c r="I1636" s="24">
        <f>Table2[[#This Row],[margin]]/Table2[[#This Row],[dem_gop_total]]</f>
        <v>0.58881875563570785</v>
      </c>
      <c r="J1636" s="24">
        <f>Table2[[#This Row],[dem_votes]]/Table2[[#This Row],[dem_gop_total]]</f>
        <v>0.20559062218214608</v>
      </c>
      <c r="K1636" s="24">
        <f>Table2[[#This Row],[gop_votes]]/Table2[[#This Row],[dem_gop_total]]</f>
        <v>0.79440937781785392</v>
      </c>
      <c r="L1636" s="3">
        <v>-105.535004</v>
      </c>
      <c r="M1636" s="3">
        <v>45.440736999999999</v>
      </c>
      <c r="N1636" s="3">
        <v>-109.6604381607136</v>
      </c>
      <c r="O1636" s="3">
        <v>46.956631678571362</v>
      </c>
      <c r="P1636" s="3">
        <f>VLOOKUP(Table2[[#This Row],[State]],State!A:G,7,FALSE)</f>
        <v>3</v>
      </c>
      <c r="Q1636" s="3" t="str">
        <f>VLOOKUP(Table2[[#This Row],[State]],State!A:F,6,FALSE)</f>
        <v>Republican</v>
      </c>
    </row>
    <row r="1637" spans="1:17" ht="17" thickTop="1" thickBot="1" x14ac:dyDescent="0.25">
      <c r="A1637" s="7" t="s">
        <v>343</v>
      </c>
      <c r="B1637" s="21">
        <v>30077</v>
      </c>
      <c r="C1637" s="22" t="s">
        <v>1127</v>
      </c>
      <c r="D1637" s="12">
        <v>1094</v>
      </c>
      <c r="E1637" s="12">
        <v>2259</v>
      </c>
      <c r="F1637" s="6">
        <v>2024</v>
      </c>
      <c r="G1637" s="18">
        <f>preds!$D1637+preds!$E1637</f>
        <v>3353</v>
      </c>
      <c r="H1637" s="12">
        <f>ABS(preds!$D1637-preds!$E1637)</f>
        <v>1165</v>
      </c>
      <c r="I1637" s="24">
        <f>Table2[[#This Row],[margin]]/Table2[[#This Row],[dem_gop_total]]</f>
        <v>0.34745004473605728</v>
      </c>
      <c r="J1637" s="24">
        <f>Table2[[#This Row],[dem_votes]]/Table2[[#This Row],[dem_gop_total]]</f>
        <v>0.32627497763197139</v>
      </c>
      <c r="K1637" s="24">
        <f>Table2[[#This Row],[gop_votes]]/Table2[[#This Row],[dem_gop_total]]</f>
        <v>0.67372502236802867</v>
      </c>
      <c r="L1637" s="3">
        <v>-112.76048400000001</v>
      </c>
      <c r="M1637" s="3">
        <v>46.449212000000003</v>
      </c>
      <c r="N1637" s="3">
        <v>-109.6604381607136</v>
      </c>
      <c r="O1637" s="3">
        <v>46.956631678571362</v>
      </c>
      <c r="P1637" s="3">
        <f>VLOOKUP(Table2[[#This Row],[State]],State!A:G,7,FALSE)</f>
        <v>3</v>
      </c>
      <c r="Q1637" s="3" t="str">
        <f>VLOOKUP(Table2[[#This Row],[State]],State!A:F,6,FALSE)</f>
        <v>Republican</v>
      </c>
    </row>
    <row r="1638" spans="1:17" ht="17" thickTop="1" thickBot="1" x14ac:dyDescent="0.25">
      <c r="A1638" s="8" t="s">
        <v>343</v>
      </c>
      <c r="B1638" s="19">
        <v>30079</v>
      </c>
      <c r="C1638" s="20" t="s">
        <v>543</v>
      </c>
      <c r="D1638" s="13">
        <v>154</v>
      </c>
      <c r="E1638" s="13">
        <v>595</v>
      </c>
      <c r="F1638" s="6">
        <v>2024</v>
      </c>
      <c r="G1638" s="18">
        <f>preds!$D1638+preds!$E1638</f>
        <v>749</v>
      </c>
      <c r="H1638" s="12">
        <f>ABS(preds!$D1638-preds!$E1638)</f>
        <v>441</v>
      </c>
      <c r="I1638" s="24">
        <f>Table2[[#This Row],[margin]]/Table2[[#This Row],[dem_gop_total]]</f>
        <v>0.58878504672897192</v>
      </c>
      <c r="J1638" s="24">
        <f>Table2[[#This Row],[dem_votes]]/Table2[[#This Row],[dem_gop_total]]</f>
        <v>0.20560747663551401</v>
      </c>
      <c r="K1638" s="24">
        <f>Table2[[#This Row],[gop_votes]]/Table2[[#This Row],[dem_gop_total]]</f>
        <v>0.79439252336448596</v>
      </c>
      <c r="L1638" s="3">
        <v>-105.269953</v>
      </c>
      <c r="M1638" s="3">
        <v>46.807846999999903</v>
      </c>
      <c r="N1638" s="3">
        <v>-109.6604381607136</v>
      </c>
      <c r="O1638" s="3">
        <v>46.956631678571362</v>
      </c>
      <c r="P1638" s="3">
        <f>VLOOKUP(Table2[[#This Row],[State]],State!A:G,7,FALSE)</f>
        <v>3</v>
      </c>
      <c r="Q1638" s="3" t="str">
        <f>VLOOKUP(Table2[[#This Row],[State]],State!A:F,6,FALSE)</f>
        <v>Republican</v>
      </c>
    </row>
    <row r="1639" spans="1:17" ht="17" thickTop="1" thickBot="1" x14ac:dyDescent="0.25">
      <c r="A1639" s="7" t="s">
        <v>343</v>
      </c>
      <c r="B1639" s="21">
        <v>30081</v>
      </c>
      <c r="C1639" s="22" t="s">
        <v>1461</v>
      </c>
      <c r="D1639" s="12">
        <v>7669</v>
      </c>
      <c r="E1639" s="12">
        <v>20387</v>
      </c>
      <c r="F1639" s="6">
        <v>2024</v>
      </c>
      <c r="G1639" s="18">
        <f>preds!$D1639+preds!$E1639</f>
        <v>28056</v>
      </c>
      <c r="H1639" s="12">
        <f>ABS(preds!$D1639-preds!$E1639)</f>
        <v>12718</v>
      </c>
      <c r="I1639" s="24">
        <f>Table2[[#This Row],[margin]]/Table2[[#This Row],[dem_gop_total]]</f>
        <v>0.45330767037353864</v>
      </c>
      <c r="J1639" s="24">
        <f>Table2[[#This Row],[dem_votes]]/Table2[[#This Row],[dem_gop_total]]</f>
        <v>0.27334616481323071</v>
      </c>
      <c r="K1639" s="24">
        <f>Table2[[#This Row],[gop_votes]]/Table2[[#This Row],[dem_gop_total]]</f>
        <v>0.72665383518676929</v>
      </c>
      <c r="L1639" s="3">
        <v>-114.117267</v>
      </c>
      <c r="M1639" s="3">
        <v>46.352649</v>
      </c>
      <c r="N1639" s="3">
        <v>-109.6604381607136</v>
      </c>
      <c r="O1639" s="3">
        <v>46.956631678571362</v>
      </c>
      <c r="P1639" s="3">
        <f>VLOOKUP(Table2[[#This Row],[State]],State!A:G,7,FALSE)</f>
        <v>3</v>
      </c>
      <c r="Q1639" s="3" t="str">
        <f>VLOOKUP(Table2[[#This Row],[State]],State!A:F,6,FALSE)</f>
        <v>Republican</v>
      </c>
    </row>
    <row r="1640" spans="1:17" ht="17" thickTop="1" thickBot="1" x14ac:dyDescent="0.25">
      <c r="A1640" s="8" t="s">
        <v>343</v>
      </c>
      <c r="B1640" s="19">
        <v>30083</v>
      </c>
      <c r="C1640" s="20" t="s">
        <v>914</v>
      </c>
      <c r="D1640" s="13">
        <v>996</v>
      </c>
      <c r="E1640" s="13">
        <v>4738</v>
      </c>
      <c r="F1640" s="6">
        <v>2024</v>
      </c>
      <c r="G1640" s="18">
        <f>preds!$D1640+preds!$E1640</f>
        <v>5734</v>
      </c>
      <c r="H1640" s="12">
        <f>ABS(preds!$D1640-preds!$E1640)</f>
        <v>3742</v>
      </c>
      <c r="I1640" s="24">
        <f>Table2[[#This Row],[margin]]/Table2[[#This Row],[dem_gop_total]]</f>
        <v>0.65259853505406351</v>
      </c>
      <c r="J1640" s="24">
        <f>Table2[[#This Row],[dem_votes]]/Table2[[#This Row],[dem_gop_total]]</f>
        <v>0.17370073247296827</v>
      </c>
      <c r="K1640" s="24">
        <f>Table2[[#This Row],[gop_votes]]/Table2[[#This Row],[dem_gop_total]]</f>
        <v>0.82629926752703176</v>
      </c>
      <c r="L1640" s="3">
        <v>-104.20390399999999</v>
      </c>
      <c r="M1640" s="3">
        <v>47.718571999999902</v>
      </c>
      <c r="N1640" s="3">
        <v>-109.6604381607136</v>
      </c>
      <c r="O1640" s="3">
        <v>46.956631678571362</v>
      </c>
      <c r="P1640" s="3">
        <f>VLOOKUP(Table2[[#This Row],[State]],State!A:G,7,FALSE)</f>
        <v>3</v>
      </c>
      <c r="Q1640" s="3" t="str">
        <f>VLOOKUP(Table2[[#This Row],[State]],State!A:F,6,FALSE)</f>
        <v>Republican</v>
      </c>
    </row>
    <row r="1641" spans="1:17" ht="17" thickTop="1" thickBot="1" x14ac:dyDescent="0.25">
      <c r="A1641" s="7" t="s">
        <v>343</v>
      </c>
      <c r="B1641" s="21">
        <v>30085</v>
      </c>
      <c r="C1641" s="22" t="s">
        <v>1462</v>
      </c>
      <c r="D1641" s="12">
        <v>1999</v>
      </c>
      <c r="E1641" s="12">
        <v>1955</v>
      </c>
      <c r="F1641" s="6">
        <v>2024</v>
      </c>
      <c r="G1641" s="18">
        <f>preds!$D1641+preds!$E1641</f>
        <v>3954</v>
      </c>
      <c r="H1641" s="12">
        <f>ABS(preds!$D1641-preds!$E1641)</f>
        <v>44</v>
      </c>
      <c r="I1641" s="24">
        <f>Table2[[#This Row],[margin]]/Table2[[#This Row],[dem_gop_total]]</f>
        <v>1.112797167425392E-2</v>
      </c>
      <c r="J1641" s="24">
        <f>Table2[[#This Row],[dem_votes]]/Table2[[#This Row],[dem_gop_total]]</f>
        <v>0.50556398583712692</v>
      </c>
      <c r="K1641" s="24">
        <f>Table2[[#This Row],[gop_votes]]/Table2[[#This Row],[dem_gop_total]]</f>
        <v>0.49443601416287303</v>
      </c>
      <c r="L1641" s="3">
        <v>-105.24766</v>
      </c>
      <c r="M1641" s="3">
        <v>48.132540999999897</v>
      </c>
      <c r="N1641" s="3">
        <v>-109.6604381607136</v>
      </c>
      <c r="O1641" s="3">
        <v>46.956631678571362</v>
      </c>
      <c r="P1641" s="3">
        <f>VLOOKUP(Table2[[#This Row],[State]],State!A:G,7,FALSE)</f>
        <v>3</v>
      </c>
      <c r="Q1641" s="3" t="str">
        <f>VLOOKUP(Table2[[#This Row],[State]],State!A:F,6,FALSE)</f>
        <v>Republican</v>
      </c>
    </row>
    <row r="1642" spans="1:17" ht="17" thickTop="1" thickBot="1" x14ac:dyDescent="0.25">
      <c r="A1642" s="8" t="s">
        <v>343</v>
      </c>
      <c r="B1642" s="19">
        <v>30087</v>
      </c>
      <c r="C1642" s="20" t="s">
        <v>1463</v>
      </c>
      <c r="D1642" s="13">
        <v>1283</v>
      </c>
      <c r="E1642" s="13">
        <v>2422</v>
      </c>
      <c r="F1642" s="6">
        <v>2024</v>
      </c>
      <c r="G1642" s="18">
        <f>preds!$D1642+preds!$E1642</f>
        <v>3705</v>
      </c>
      <c r="H1642" s="12">
        <f>ABS(preds!$D1642-preds!$E1642)</f>
        <v>1139</v>
      </c>
      <c r="I1642" s="24">
        <f>Table2[[#This Row],[margin]]/Table2[[#This Row],[dem_gop_total]]</f>
        <v>0.30742240215924427</v>
      </c>
      <c r="J1642" s="24">
        <f>Table2[[#This Row],[dem_votes]]/Table2[[#This Row],[dem_gop_total]]</f>
        <v>0.34628879892037789</v>
      </c>
      <c r="K1642" s="24">
        <f>Table2[[#This Row],[gop_votes]]/Table2[[#This Row],[dem_gop_total]]</f>
        <v>0.65371120107962211</v>
      </c>
      <c r="L1642" s="3">
        <v>-106.61133700000001</v>
      </c>
      <c r="M1642" s="3">
        <v>45.907995999999997</v>
      </c>
      <c r="N1642" s="3">
        <v>-109.6604381607136</v>
      </c>
      <c r="O1642" s="3">
        <v>46.956631678571362</v>
      </c>
      <c r="P1642" s="3">
        <f>VLOOKUP(Table2[[#This Row],[State]],State!A:G,7,FALSE)</f>
        <v>3</v>
      </c>
      <c r="Q1642" s="3" t="str">
        <f>VLOOKUP(Table2[[#This Row],[State]],State!A:F,6,FALSE)</f>
        <v>Republican</v>
      </c>
    </row>
    <row r="1643" spans="1:17" ht="17" thickTop="1" thickBot="1" x14ac:dyDescent="0.25">
      <c r="A1643" s="7" t="s">
        <v>343</v>
      </c>
      <c r="B1643" s="21">
        <v>30089</v>
      </c>
      <c r="C1643" s="22" t="s">
        <v>1464</v>
      </c>
      <c r="D1643" s="12">
        <v>1494</v>
      </c>
      <c r="E1643" s="12">
        <v>6244</v>
      </c>
      <c r="F1643" s="6">
        <v>2024</v>
      </c>
      <c r="G1643" s="18">
        <f>preds!$D1643+preds!$E1643</f>
        <v>7738</v>
      </c>
      <c r="H1643" s="12">
        <f>ABS(preds!$D1643-preds!$E1643)</f>
        <v>4750</v>
      </c>
      <c r="I1643" s="24">
        <f>Table2[[#This Row],[margin]]/Table2[[#This Row],[dem_gop_total]]</f>
        <v>0.61385370896872582</v>
      </c>
      <c r="J1643" s="24">
        <f>Table2[[#This Row],[dem_votes]]/Table2[[#This Row],[dem_gop_total]]</f>
        <v>0.19307314551563712</v>
      </c>
      <c r="K1643" s="24">
        <f>Table2[[#This Row],[gop_votes]]/Table2[[#This Row],[dem_gop_total]]</f>
        <v>0.80692685448436285</v>
      </c>
      <c r="L1643" s="3">
        <v>-115.17708500000001</v>
      </c>
      <c r="M1643" s="3">
        <v>47.636130999999999</v>
      </c>
      <c r="N1643" s="3">
        <v>-109.6604381607136</v>
      </c>
      <c r="O1643" s="3">
        <v>46.956631678571362</v>
      </c>
      <c r="P1643" s="3">
        <f>VLOOKUP(Table2[[#This Row],[State]],State!A:G,7,FALSE)</f>
        <v>3</v>
      </c>
      <c r="Q1643" s="3" t="str">
        <f>VLOOKUP(Table2[[#This Row],[State]],State!A:F,6,FALSE)</f>
        <v>Republican</v>
      </c>
    </row>
    <row r="1644" spans="1:17" ht="17" thickTop="1" thickBot="1" x14ac:dyDescent="0.25">
      <c r="A1644" s="8" t="s">
        <v>343</v>
      </c>
      <c r="B1644" s="19">
        <v>30091</v>
      </c>
      <c r="C1644" s="20" t="s">
        <v>1067</v>
      </c>
      <c r="D1644" s="13">
        <v>661</v>
      </c>
      <c r="E1644" s="13">
        <v>1338</v>
      </c>
      <c r="F1644" s="6">
        <v>2024</v>
      </c>
      <c r="G1644" s="18">
        <f>preds!$D1644+preds!$E1644</f>
        <v>1999</v>
      </c>
      <c r="H1644" s="12">
        <f>ABS(preds!$D1644-preds!$E1644)</f>
        <v>677</v>
      </c>
      <c r="I1644" s="24">
        <f>Table2[[#This Row],[margin]]/Table2[[#This Row],[dem_gop_total]]</f>
        <v>0.33866933466733368</v>
      </c>
      <c r="J1644" s="24">
        <f>Table2[[#This Row],[dem_votes]]/Table2[[#This Row],[dem_gop_total]]</f>
        <v>0.33066533266633319</v>
      </c>
      <c r="K1644" s="24">
        <f>Table2[[#This Row],[gop_votes]]/Table2[[#This Row],[dem_gop_total]]</f>
        <v>0.66933466733366687</v>
      </c>
      <c r="L1644" s="3">
        <v>-104.499376</v>
      </c>
      <c r="M1644" s="3">
        <v>48.737464000000003</v>
      </c>
      <c r="N1644" s="3">
        <v>-109.6604381607136</v>
      </c>
      <c r="O1644" s="3">
        <v>46.956631678571362</v>
      </c>
      <c r="P1644" s="3">
        <f>VLOOKUP(Table2[[#This Row],[State]],State!A:G,7,FALSE)</f>
        <v>3</v>
      </c>
      <c r="Q1644" s="3" t="str">
        <f>VLOOKUP(Table2[[#This Row],[State]],State!A:F,6,FALSE)</f>
        <v>Republican</v>
      </c>
    </row>
    <row r="1645" spans="1:17" ht="17" thickTop="1" thickBot="1" x14ac:dyDescent="0.25">
      <c r="A1645" s="7" t="s">
        <v>343</v>
      </c>
      <c r="B1645" s="21">
        <v>30093</v>
      </c>
      <c r="C1645" s="22" t="s">
        <v>1465</v>
      </c>
      <c r="D1645" s="12">
        <v>11716</v>
      </c>
      <c r="E1645" s="12">
        <v>7710</v>
      </c>
      <c r="F1645" s="6">
        <v>2024</v>
      </c>
      <c r="G1645" s="18">
        <f>preds!$D1645+preds!$E1645</f>
        <v>19426</v>
      </c>
      <c r="H1645" s="12">
        <f>ABS(preds!$D1645-preds!$E1645)</f>
        <v>4006</v>
      </c>
      <c r="I1645" s="24">
        <f>Table2[[#This Row],[margin]]/Table2[[#This Row],[dem_gop_total]]</f>
        <v>0.20621847009162977</v>
      </c>
      <c r="J1645" s="24">
        <f>Table2[[#This Row],[dem_votes]]/Table2[[#This Row],[dem_gop_total]]</f>
        <v>0.60310923504581493</v>
      </c>
      <c r="K1645" s="24">
        <f>Table2[[#This Row],[gop_votes]]/Table2[[#This Row],[dem_gop_total]]</f>
        <v>0.39689076495418513</v>
      </c>
      <c r="L1645" s="3">
        <v>-112.524356</v>
      </c>
      <c r="M1645" s="3">
        <v>45.987960000000001</v>
      </c>
      <c r="N1645" s="3">
        <v>-109.6604381607136</v>
      </c>
      <c r="O1645" s="3">
        <v>46.956631678571362</v>
      </c>
      <c r="P1645" s="3">
        <f>VLOOKUP(Table2[[#This Row],[State]],State!A:G,7,FALSE)</f>
        <v>3</v>
      </c>
      <c r="Q1645" s="3" t="str">
        <f>VLOOKUP(Table2[[#This Row],[State]],State!A:F,6,FALSE)</f>
        <v>Republican</v>
      </c>
    </row>
    <row r="1646" spans="1:17" ht="17" thickTop="1" thickBot="1" x14ac:dyDescent="0.25">
      <c r="A1646" s="8" t="s">
        <v>343</v>
      </c>
      <c r="B1646" s="19">
        <v>30095</v>
      </c>
      <c r="C1646" s="20" t="s">
        <v>1466</v>
      </c>
      <c r="D1646" s="13">
        <v>1194</v>
      </c>
      <c r="E1646" s="13">
        <v>4692</v>
      </c>
      <c r="F1646" s="6">
        <v>2024</v>
      </c>
      <c r="G1646" s="18">
        <f>preds!$D1646+preds!$E1646</f>
        <v>5886</v>
      </c>
      <c r="H1646" s="12">
        <f>ABS(preds!$D1646-preds!$E1646)</f>
        <v>3498</v>
      </c>
      <c r="I1646" s="24">
        <f>Table2[[#This Row],[margin]]/Table2[[#This Row],[dem_gop_total]]</f>
        <v>0.59429153924566769</v>
      </c>
      <c r="J1646" s="24">
        <f>Table2[[#This Row],[dem_votes]]/Table2[[#This Row],[dem_gop_total]]</f>
        <v>0.20285423037716616</v>
      </c>
      <c r="K1646" s="24">
        <f>Table2[[#This Row],[gop_votes]]/Table2[[#This Row],[dem_gop_total]]</f>
        <v>0.79714576962283379</v>
      </c>
      <c r="L1646" s="3">
        <v>-109.24949299999901</v>
      </c>
      <c r="M1646" s="3">
        <v>45.613805999999997</v>
      </c>
      <c r="N1646" s="3">
        <v>-109.6604381607136</v>
      </c>
      <c r="O1646" s="3">
        <v>46.956631678571362</v>
      </c>
      <c r="P1646" s="3">
        <f>VLOOKUP(Table2[[#This Row],[State]],State!A:G,7,FALSE)</f>
        <v>3</v>
      </c>
      <c r="Q1646" s="3" t="str">
        <f>VLOOKUP(Table2[[#This Row],[State]],State!A:F,6,FALSE)</f>
        <v>Republican</v>
      </c>
    </row>
    <row r="1647" spans="1:17" ht="17" thickTop="1" thickBot="1" x14ac:dyDescent="0.25">
      <c r="A1647" s="7" t="s">
        <v>343</v>
      </c>
      <c r="B1647" s="21">
        <v>30097</v>
      </c>
      <c r="C1647" s="22" t="s">
        <v>1467</v>
      </c>
      <c r="D1647" s="12">
        <v>397</v>
      </c>
      <c r="E1647" s="12">
        <v>1890</v>
      </c>
      <c r="F1647" s="6">
        <v>2024</v>
      </c>
      <c r="G1647" s="18">
        <f>preds!$D1647+preds!$E1647</f>
        <v>2287</v>
      </c>
      <c r="H1647" s="12">
        <f>ABS(preds!$D1647-preds!$E1647)</f>
        <v>1493</v>
      </c>
      <c r="I1647" s="24">
        <f>Table2[[#This Row],[margin]]/Table2[[#This Row],[dem_gop_total]]</f>
        <v>0.65282028858766938</v>
      </c>
      <c r="J1647" s="24">
        <f>Table2[[#This Row],[dem_votes]]/Table2[[#This Row],[dem_gop_total]]</f>
        <v>0.17358985570616528</v>
      </c>
      <c r="K1647" s="24">
        <f>Table2[[#This Row],[gop_votes]]/Table2[[#This Row],[dem_gop_total]]</f>
        <v>0.82641014429383475</v>
      </c>
      <c r="L1647" s="3">
        <v>-109.91591899999899</v>
      </c>
      <c r="M1647" s="3">
        <v>45.830247999999997</v>
      </c>
      <c r="N1647" s="3">
        <v>-109.6604381607136</v>
      </c>
      <c r="O1647" s="3">
        <v>46.956631678571362</v>
      </c>
      <c r="P1647" s="3">
        <f>VLOOKUP(Table2[[#This Row],[State]],State!A:G,7,FALSE)</f>
        <v>3</v>
      </c>
      <c r="Q1647" s="3" t="str">
        <f>VLOOKUP(Table2[[#This Row],[State]],State!A:F,6,FALSE)</f>
        <v>Republican</v>
      </c>
    </row>
    <row r="1648" spans="1:17" ht="17" thickTop="1" thickBot="1" x14ac:dyDescent="0.25">
      <c r="A1648" s="8" t="s">
        <v>343</v>
      </c>
      <c r="B1648" s="19">
        <v>30099</v>
      </c>
      <c r="C1648" s="20" t="s">
        <v>871</v>
      </c>
      <c r="D1648" s="13">
        <v>1251</v>
      </c>
      <c r="E1648" s="13">
        <v>2301</v>
      </c>
      <c r="F1648" s="6">
        <v>2024</v>
      </c>
      <c r="G1648" s="18">
        <f>preds!$D1648+preds!$E1648</f>
        <v>3552</v>
      </c>
      <c r="H1648" s="12">
        <f>ABS(preds!$D1648-preds!$E1648)</f>
        <v>1050</v>
      </c>
      <c r="I1648" s="24">
        <f>Table2[[#This Row],[margin]]/Table2[[#This Row],[dem_gop_total]]</f>
        <v>0.29560810810810811</v>
      </c>
      <c r="J1648" s="24">
        <f>Table2[[#This Row],[dem_votes]]/Table2[[#This Row],[dem_gop_total]]</f>
        <v>0.35219594594594594</v>
      </c>
      <c r="K1648" s="24">
        <f>Table2[[#This Row],[gop_votes]]/Table2[[#This Row],[dem_gop_total]]</f>
        <v>0.64780405405405406</v>
      </c>
      <c r="L1648" s="3">
        <v>-112.05461200000001</v>
      </c>
      <c r="M1648" s="3">
        <v>47.771875000000001</v>
      </c>
      <c r="N1648" s="3">
        <v>-109.6604381607136</v>
      </c>
      <c r="O1648" s="3">
        <v>46.956631678571362</v>
      </c>
      <c r="P1648" s="3">
        <f>VLOOKUP(Table2[[#This Row],[State]],State!A:G,7,FALSE)</f>
        <v>3</v>
      </c>
      <c r="Q1648" s="3" t="str">
        <f>VLOOKUP(Table2[[#This Row],[State]],State!A:F,6,FALSE)</f>
        <v>Republican</v>
      </c>
    </row>
    <row r="1649" spans="1:17" ht="17" thickTop="1" thickBot="1" x14ac:dyDescent="0.25">
      <c r="A1649" s="7" t="s">
        <v>343</v>
      </c>
      <c r="B1649" s="21">
        <v>30101</v>
      </c>
      <c r="C1649" s="22" t="s">
        <v>1468</v>
      </c>
      <c r="D1649" s="12">
        <v>811</v>
      </c>
      <c r="E1649" s="12">
        <v>1569</v>
      </c>
      <c r="F1649" s="6">
        <v>2024</v>
      </c>
      <c r="G1649" s="18">
        <f>preds!$D1649+preds!$E1649</f>
        <v>2380</v>
      </c>
      <c r="H1649" s="12">
        <f>ABS(preds!$D1649-preds!$E1649)</f>
        <v>758</v>
      </c>
      <c r="I1649" s="24">
        <f>Table2[[#This Row],[margin]]/Table2[[#This Row],[dem_gop_total]]</f>
        <v>0.31848739495798317</v>
      </c>
      <c r="J1649" s="24">
        <f>Table2[[#This Row],[dem_votes]]/Table2[[#This Row],[dem_gop_total]]</f>
        <v>0.34075630252100841</v>
      </c>
      <c r="K1649" s="24">
        <f>Table2[[#This Row],[gop_votes]]/Table2[[#This Row],[dem_gop_total]]</f>
        <v>0.65924369747899159</v>
      </c>
      <c r="L1649" s="3">
        <v>-111.85338</v>
      </c>
      <c r="M1649" s="3">
        <v>48.585262</v>
      </c>
      <c r="N1649" s="3">
        <v>-109.6604381607136</v>
      </c>
      <c r="O1649" s="3">
        <v>46.956631678571362</v>
      </c>
      <c r="P1649" s="3">
        <f>VLOOKUP(Table2[[#This Row],[State]],State!A:G,7,FALSE)</f>
        <v>3</v>
      </c>
      <c r="Q1649" s="3" t="str">
        <f>VLOOKUP(Table2[[#This Row],[State]],State!A:F,6,FALSE)</f>
        <v>Republican</v>
      </c>
    </row>
    <row r="1650" spans="1:17" ht="17" thickTop="1" thickBot="1" x14ac:dyDescent="0.25">
      <c r="A1650" s="8" t="s">
        <v>343</v>
      </c>
      <c r="B1650" s="19">
        <v>30103</v>
      </c>
      <c r="C1650" s="20" t="s">
        <v>1469</v>
      </c>
      <c r="D1650" s="13">
        <v>91</v>
      </c>
      <c r="E1650" s="13">
        <v>344</v>
      </c>
      <c r="F1650" s="6">
        <v>2024</v>
      </c>
      <c r="G1650" s="18">
        <f>preds!$D1650+preds!$E1650</f>
        <v>435</v>
      </c>
      <c r="H1650" s="12">
        <f>ABS(preds!$D1650-preds!$E1650)</f>
        <v>253</v>
      </c>
      <c r="I1650" s="24">
        <f>Table2[[#This Row],[margin]]/Table2[[#This Row],[dem_gop_total]]</f>
        <v>0.58160919540229883</v>
      </c>
      <c r="J1650" s="24">
        <f>Table2[[#This Row],[dem_votes]]/Table2[[#This Row],[dem_gop_total]]</f>
        <v>0.20919540229885059</v>
      </c>
      <c r="K1650" s="24">
        <f>Table2[[#This Row],[gop_votes]]/Table2[[#This Row],[dem_gop_total]]</f>
        <v>0.79080459770114941</v>
      </c>
      <c r="L1650" s="3">
        <v>-107.24100199999999</v>
      </c>
      <c r="M1650" s="3">
        <v>46.255884000000002</v>
      </c>
      <c r="N1650" s="3">
        <v>-109.6604381607136</v>
      </c>
      <c r="O1650" s="3">
        <v>46.956631678571362</v>
      </c>
      <c r="P1650" s="3">
        <f>VLOOKUP(Table2[[#This Row],[State]],State!A:G,7,FALSE)</f>
        <v>3</v>
      </c>
      <c r="Q1650" s="3" t="str">
        <f>VLOOKUP(Table2[[#This Row],[State]],State!A:F,6,FALSE)</f>
        <v>Republican</v>
      </c>
    </row>
    <row r="1651" spans="1:17" ht="17" thickTop="1" thickBot="1" x14ac:dyDescent="0.25">
      <c r="A1651" s="7" t="s">
        <v>343</v>
      </c>
      <c r="B1651" s="21">
        <v>30105</v>
      </c>
      <c r="C1651" s="22" t="s">
        <v>873</v>
      </c>
      <c r="D1651" s="12">
        <v>1138</v>
      </c>
      <c r="E1651" s="12">
        <v>2772</v>
      </c>
      <c r="F1651" s="6">
        <v>2024</v>
      </c>
      <c r="G1651" s="18">
        <f>preds!$D1651+preds!$E1651</f>
        <v>3910</v>
      </c>
      <c r="H1651" s="12">
        <f>ABS(preds!$D1651-preds!$E1651)</f>
        <v>1634</v>
      </c>
      <c r="I1651" s="24">
        <f>Table2[[#This Row],[margin]]/Table2[[#This Row],[dem_gop_total]]</f>
        <v>0.41790281329923273</v>
      </c>
      <c r="J1651" s="24">
        <f>Table2[[#This Row],[dem_votes]]/Table2[[#This Row],[dem_gop_total]]</f>
        <v>0.29104859335038363</v>
      </c>
      <c r="K1651" s="24">
        <f>Table2[[#This Row],[gop_votes]]/Table2[[#This Row],[dem_gop_total]]</f>
        <v>0.70895140664961642</v>
      </c>
      <c r="L1651" s="3">
        <v>-106.54614299999901</v>
      </c>
      <c r="M1651" s="3">
        <v>48.233938999999999</v>
      </c>
      <c r="N1651" s="3">
        <v>-109.6604381607136</v>
      </c>
      <c r="O1651" s="3">
        <v>46.956631678571362</v>
      </c>
      <c r="P1651" s="3">
        <f>VLOOKUP(Table2[[#This Row],[State]],State!A:G,7,FALSE)</f>
        <v>3</v>
      </c>
      <c r="Q1651" s="3" t="str">
        <f>VLOOKUP(Table2[[#This Row],[State]],State!A:F,6,FALSE)</f>
        <v>Republican</v>
      </c>
    </row>
    <row r="1652" spans="1:17" ht="17" thickTop="1" thickBot="1" x14ac:dyDescent="0.25">
      <c r="A1652" s="8" t="s">
        <v>343</v>
      </c>
      <c r="B1652" s="19">
        <v>30107</v>
      </c>
      <c r="C1652" s="20" t="s">
        <v>1470</v>
      </c>
      <c r="D1652" s="13">
        <v>244</v>
      </c>
      <c r="E1652" s="13">
        <v>806</v>
      </c>
      <c r="F1652" s="6">
        <v>2024</v>
      </c>
      <c r="G1652" s="18">
        <f>preds!$D1652+preds!$E1652</f>
        <v>1050</v>
      </c>
      <c r="H1652" s="12">
        <f>ABS(preds!$D1652-preds!$E1652)</f>
        <v>562</v>
      </c>
      <c r="I1652" s="24">
        <f>Table2[[#This Row],[margin]]/Table2[[#This Row],[dem_gop_total]]</f>
        <v>0.53523809523809529</v>
      </c>
      <c r="J1652" s="24">
        <f>Table2[[#This Row],[dem_votes]]/Table2[[#This Row],[dem_gop_total]]</f>
        <v>0.23238095238095238</v>
      </c>
      <c r="K1652" s="24">
        <f>Table2[[#This Row],[gop_votes]]/Table2[[#This Row],[dem_gop_total]]</f>
        <v>0.76761904761904765</v>
      </c>
      <c r="L1652" s="3">
        <v>-109.844090999999</v>
      </c>
      <c r="M1652" s="3">
        <v>46.459735999999999</v>
      </c>
      <c r="N1652" s="3">
        <v>-109.6604381607136</v>
      </c>
      <c r="O1652" s="3">
        <v>46.956631678571362</v>
      </c>
      <c r="P1652" s="3">
        <f>VLOOKUP(Table2[[#This Row],[State]],State!A:G,7,FALSE)</f>
        <v>3</v>
      </c>
      <c r="Q1652" s="3" t="str">
        <f>VLOOKUP(Table2[[#This Row],[State]],State!A:F,6,FALSE)</f>
        <v>Republican</v>
      </c>
    </row>
    <row r="1653" spans="1:17" ht="17" thickTop="1" thickBot="1" x14ac:dyDescent="0.25">
      <c r="A1653" s="7" t="s">
        <v>343</v>
      </c>
      <c r="B1653" s="21">
        <v>30109</v>
      </c>
      <c r="C1653" s="22" t="s">
        <v>1471</v>
      </c>
      <c r="D1653" s="12">
        <v>86</v>
      </c>
      <c r="E1653" s="12">
        <v>447</v>
      </c>
      <c r="F1653" s="6">
        <v>2024</v>
      </c>
      <c r="G1653" s="18">
        <f>preds!$D1653+preds!$E1653</f>
        <v>533</v>
      </c>
      <c r="H1653" s="12">
        <f>ABS(preds!$D1653-preds!$E1653)</f>
        <v>361</v>
      </c>
      <c r="I1653" s="24">
        <f>Table2[[#This Row],[margin]]/Table2[[#This Row],[dem_gop_total]]</f>
        <v>0.67729831144465291</v>
      </c>
      <c r="J1653" s="24">
        <f>Table2[[#This Row],[dem_votes]]/Table2[[#This Row],[dem_gop_total]]</f>
        <v>0.16135084427767354</v>
      </c>
      <c r="K1653" s="24">
        <f>Table2[[#This Row],[gop_votes]]/Table2[[#This Row],[dem_gop_total]]</f>
        <v>0.83864915572232646</v>
      </c>
      <c r="L1653" s="3">
        <v>-104.19615899999999</v>
      </c>
      <c r="M1653" s="3">
        <v>46.969011000000002</v>
      </c>
      <c r="N1653" s="3">
        <v>-109.6604381607136</v>
      </c>
      <c r="O1653" s="3">
        <v>46.956631678571362</v>
      </c>
      <c r="P1653" s="3">
        <f>VLOOKUP(Table2[[#This Row],[State]],State!A:G,7,FALSE)</f>
        <v>3</v>
      </c>
      <c r="Q1653" s="3" t="str">
        <f>VLOOKUP(Table2[[#This Row],[State]],State!A:F,6,FALSE)</f>
        <v>Republican</v>
      </c>
    </row>
    <row r="1654" spans="1:17" ht="17" thickTop="1" thickBot="1" x14ac:dyDescent="0.25">
      <c r="A1654" s="8" t="s">
        <v>343</v>
      </c>
      <c r="B1654" s="19">
        <v>30111</v>
      </c>
      <c r="C1654" s="20" t="s">
        <v>1472</v>
      </c>
      <c r="D1654" s="13">
        <v>26369</v>
      </c>
      <c r="E1654" s="13">
        <v>48741</v>
      </c>
      <c r="F1654" s="6">
        <v>2024</v>
      </c>
      <c r="G1654" s="18">
        <f>preds!$D1654+preds!$E1654</f>
        <v>75110</v>
      </c>
      <c r="H1654" s="12">
        <f>ABS(preds!$D1654-preds!$E1654)</f>
        <v>22372</v>
      </c>
      <c r="I1654" s="24">
        <f>Table2[[#This Row],[margin]]/Table2[[#This Row],[dem_gop_total]]</f>
        <v>0.29785647716682201</v>
      </c>
      <c r="J1654" s="24">
        <f>Table2[[#This Row],[dem_votes]]/Table2[[#This Row],[dem_gop_total]]</f>
        <v>0.35107176141658902</v>
      </c>
      <c r="K1654" s="24">
        <f>Table2[[#This Row],[gop_votes]]/Table2[[#This Row],[dem_gop_total]]</f>
        <v>0.64892823858341098</v>
      </c>
      <c r="L1654" s="3">
        <v>-108.53941699999901</v>
      </c>
      <c r="M1654" s="3">
        <v>45.791308999999998</v>
      </c>
      <c r="N1654" s="3">
        <v>-109.6604381607136</v>
      </c>
      <c r="O1654" s="3">
        <v>46.956631678571362</v>
      </c>
      <c r="P1654" s="3">
        <f>VLOOKUP(Table2[[#This Row],[State]],State!A:G,7,FALSE)</f>
        <v>3</v>
      </c>
      <c r="Q1654" s="3" t="str">
        <f>VLOOKUP(Table2[[#This Row],[State]],State!A:F,6,FALSE)</f>
        <v>Republican</v>
      </c>
    </row>
    <row r="1655" spans="1:17" ht="17" thickTop="1" thickBot="1" x14ac:dyDescent="0.25">
      <c r="A1655" s="7" t="s">
        <v>344</v>
      </c>
      <c r="B1655" s="21">
        <v>31001</v>
      </c>
      <c r="C1655" s="22" t="s">
        <v>614</v>
      </c>
      <c r="D1655" s="12">
        <v>4311</v>
      </c>
      <c r="E1655" s="12">
        <v>9174</v>
      </c>
      <c r="F1655" s="6">
        <v>2024</v>
      </c>
      <c r="G1655" s="18">
        <f>preds!$D1655+preds!$E1655</f>
        <v>13485</v>
      </c>
      <c r="H1655" s="12">
        <f>ABS(preds!$D1655-preds!$E1655)</f>
        <v>4863</v>
      </c>
      <c r="I1655" s="24">
        <f>Table2[[#This Row],[margin]]/Table2[[#This Row],[dem_gop_total]]</f>
        <v>0.36062291434927696</v>
      </c>
      <c r="J1655" s="24">
        <f>Table2[[#This Row],[dem_votes]]/Table2[[#This Row],[dem_gop_total]]</f>
        <v>0.31968854282536152</v>
      </c>
      <c r="K1655" s="24">
        <f>Table2[[#This Row],[gop_votes]]/Table2[[#This Row],[dem_gop_total]]</f>
        <v>0.68031145717463848</v>
      </c>
      <c r="L1655" s="3">
        <v>-98.414535999999998</v>
      </c>
      <c r="M1655" s="3">
        <v>40.583762999999998</v>
      </c>
      <c r="N1655" s="3">
        <v>-99.01110323655935</v>
      </c>
      <c r="O1655" s="3">
        <v>41.32245289247323</v>
      </c>
      <c r="P1655" s="3">
        <f>VLOOKUP(Table2[[#This Row],[State]],State!A:G,7,FALSE)</f>
        <v>5</v>
      </c>
      <c r="Q1655" s="3" t="str">
        <f>VLOOKUP(Table2[[#This Row],[State]],State!A:F,6,FALSE)</f>
        <v>Republican</v>
      </c>
    </row>
    <row r="1656" spans="1:17" ht="17" thickTop="1" thickBot="1" x14ac:dyDescent="0.25">
      <c r="A1656" s="8" t="s">
        <v>344</v>
      </c>
      <c r="B1656" s="19">
        <v>31003</v>
      </c>
      <c r="C1656" s="20" t="s">
        <v>1473</v>
      </c>
      <c r="D1656" s="13">
        <v>573</v>
      </c>
      <c r="E1656" s="13">
        <v>2958</v>
      </c>
      <c r="F1656" s="6">
        <v>2024</v>
      </c>
      <c r="G1656" s="18">
        <f>preds!$D1656+preds!$E1656</f>
        <v>3531</v>
      </c>
      <c r="H1656" s="12">
        <f>ABS(preds!$D1656-preds!$E1656)</f>
        <v>2385</v>
      </c>
      <c r="I1656" s="24">
        <f>Table2[[#This Row],[margin]]/Table2[[#This Row],[dem_gop_total]]</f>
        <v>0.67544604927782503</v>
      </c>
      <c r="J1656" s="24">
        <f>Table2[[#This Row],[dem_votes]]/Table2[[#This Row],[dem_gop_total]]</f>
        <v>0.16227697536108751</v>
      </c>
      <c r="K1656" s="24">
        <f>Table2[[#This Row],[gop_votes]]/Table2[[#This Row],[dem_gop_total]]</f>
        <v>0.83772302463891246</v>
      </c>
      <c r="L1656" s="3">
        <v>-98.056830000000005</v>
      </c>
      <c r="M1656" s="3">
        <v>42.149596000000003</v>
      </c>
      <c r="N1656" s="3">
        <v>-99.01110323655935</v>
      </c>
      <c r="O1656" s="3">
        <v>41.32245289247323</v>
      </c>
      <c r="P1656" s="3">
        <f>VLOOKUP(Table2[[#This Row],[State]],State!A:G,7,FALSE)</f>
        <v>5</v>
      </c>
      <c r="Q1656" s="3" t="str">
        <f>VLOOKUP(Table2[[#This Row],[State]],State!A:F,6,FALSE)</f>
        <v>Republican</v>
      </c>
    </row>
    <row r="1657" spans="1:17" ht="17" thickTop="1" thickBot="1" x14ac:dyDescent="0.25">
      <c r="A1657" s="7" t="s">
        <v>344</v>
      </c>
      <c r="B1657" s="21">
        <v>31005</v>
      </c>
      <c r="C1657" s="22" t="s">
        <v>1474</v>
      </c>
      <c r="D1657" s="12">
        <v>30</v>
      </c>
      <c r="E1657" s="12">
        <v>243</v>
      </c>
      <c r="F1657" s="6">
        <v>2024</v>
      </c>
      <c r="G1657" s="18">
        <f>preds!$D1657+preds!$E1657</f>
        <v>273</v>
      </c>
      <c r="H1657" s="12">
        <f>ABS(preds!$D1657-preds!$E1657)</f>
        <v>213</v>
      </c>
      <c r="I1657" s="24">
        <f>Table2[[#This Row],[margin]]/Table2[[#This Row],[dem_gop_total]]</f>
        <v>0.78021978021978022</v>
      </c>
      <c r="J1657" s="24">
        <f>Table2[[#This Row],[dem_votes]]/Table2[[#This Row],[dem_gop_total]]</f>
        <v>0.10989010989010989</v>
      </c>
      <c r="K1657" s="24">
        <f>Table2[[#This Row],[gop_votes]]/Table2[[#This Row],[dem_gop_total]]</f>
        <v>0.89010989010989006</v>
      </c>
      <c r="L1657" s="3">
        <v>-101.673813</v>
      </c>
      <c r="M1657" s="3">
        <v>41.569808000000002</v>
      </c>
      <c r="N1657" s="3">
        <v>-99.01110323655935</v>
      </c>
      <c r="O1657" s="3">
        <v>41.32245289247323</v>
      </c>
      <c r="P1657" s="3">
        <f>VLOOKUP(Table2[[#This Row],[State]],State!A:G,7,FALSE)</f>
        <v>5</v>
      </c>
      <c r="Q1657" s="3" t="str">
        <f>VLOOKUP(Table2[[#This Row],[State]],State!A:F,6,FALSE)</f>
        <v>Republican</v>
      </c>
    </row>
    <row r="1658" spans="1:17" ht="17" thickTop="1" thickBot="1" x14ac:dyDescent="0.25">
      <c r="A1658" s="8" t="s">
        <v>344</v>
      </c>
      <c r="B1658" s="19">
        <v>31007</v>
      </c>
      <c r="C1658" s="20" t="s">
        <v>1475</v>
      </c>
      <c r="D1658" s="13">
        <v>85</v>
      </c>
      <c r="E1658" s="13">
        <v>383</v>
      </c>
      <c r="F1658" s="6">
        <v>2024</v>
      </c>
      <c r="G1658" s="18">
        <f>preds!$D1658+preds!$E1658</f>
        <v>468</v>
      </c>
      <c r="H1658" s="12">
        <f>ABS(preds!$D1658-preds!$E1658)</f>
        <v>298</v>
      </c>
      <c r="I1658" s="24">
        <f>Table2[[#This Row],[margin]]/Table2[[#This Row],[dem_gop_total]]</f>
        <v>0.63675213675213671</v>
      </c>
      <c r="J1658" s="24">
        <f>Table2[[#This Row],[dem_votes]]/Table2[[#This Row],[dem_gop_total]]</f>
        <v>0.18162393162393162</v>
      </c>
      <c r="K1658" s="24">
        <f>Table2[[#This Row],[gop_votes]]/Table2[[#This Row],[dem_gop_total]]</f>
        <v>0.81837606837606836</v>
      </c>
      <c r="L1658" s="3">
        <v>-103.702088</v>
      </c>
      <c r="M1658" s="3">
        <v>41.557924999999997</v>
      </c>
      <c r="N1658" s="3">
        <v>-99.01110323655935</v>
      </c>
      <c r="O1658" s="3">
        <v>41.32245289247323</v>
      </c>
      <c r="P1658" s="3">
        <f>VLOOKUP(Table2[[#This Row],[State]],State!A:G,7,FALSE)</f>
        <v>5</v>
      </c>
      <c r="Q1658" s="3" t="str">
        <f>VLOOKUP(Table2[[#This Row],[State]],State!A:F,6,FALSE)</f>
        <v>Republican</v>
      </c>
    </row>
    <row r="1659" spans="1:17" ht="17" thickTop="1" thickBot="1" x14ac:dyDescent="0.25">
      <c r="A1659" s="7" t="s">
        <v>344</v>
      </c>
      <c r="B1659" s="21">
        <v>31009</v>
      </c>
      <c r="C1659" s="22" t="s">
        <v>846</v>
      </c>
      <c r="D1659" s="12">
        <v>46</v>
      </c>
      <c r="E1659" s="12">
        <v>289</v>
      </c>
      <c r="F1659" s="6">
        <v>2024</v>
      </c>
      <c r="G1659" s="18">
        <f>preds!$D1659+preds!$E1659</f>
        <v>335</v>
      </c>
      <c r="H1659" s="12">
        <f>ABS(preds!$D1659-preds!$E1659)</f>
        <v>243</v>
      </c>
      <c r="I1659" s="24">
        <f>Table2[[#This Row],[margin]]/Table2[[#This Row],[dem_gop_total]]</f>
        <v>0.72537313432835826</v>
      </c>
      <c r="J1659" s="24">
        <f>Table2[[#This Row],[dem_votes]]/Table2[[#This Row],[dem_gop_total]]</f>
        <v>0.1373134328358209</v>
      </c>
      <c r="K1659" s="24">
        <f>Table2[[#This Row],[gop_votes]]/Table2[[#This Row],[dem_gop_total]]</f>
        <v>0.86268656716417913</v>
      </c>
      <c r="L1659" s="3">
        <v>-100.007203</v>
      </c>
      <c r="M1659" s="3">
        <v>41.901108000000001</v>
      </c>
      <c r="N1659" s="3">
        <v>-99.01110323655935</v>
      </c>
      <c r="O1659" s="3">
        <v>41.32245289247323</v>
      </c>
      <c r="P1659" s="3">
        <f>VLOOKUP(Table2[[#This Row],[State]],State!A:G,7,FALSE)</f>
        <v>5</v>
      </c>
      <c r="Q1659" s="3" t="str">
        <f>VLOOKUP(Table2[[#This Row],[State]],State!A:F,6,FALSE)</f>
        <v>Republican</v>
      </c>
    </row>
    <row r="1660" spans="1:17" ht="17" thickTop="1" thickBot="1" x14ac:dyDescent="0.25">
      <c r="A1660" s="8" t="s">
        <v>344</v>
      </c>
      <c r="B1660" s="19">
        <v>31011</v>
      </c>
      <c r="C1660" s="20" t="s">
        <v>505</v>
      </c>
      <c r="D1660" s="13">
        <v>865</v>
      </c>
      <c r="E1660" s="13">
        <v>2419</v>
      </c>
      <c r="F1660" s="6">
        <v>2024</v>
      </c>
      <c r="G1660" s="18">
        <f>preds!$D1660+preds!$E1660</f>
        <v>3284</v>
      </c>
      <c r="H1660" s="12">
        <f>ABS(preds!$D1660-preds!$E1660)</f>
        <v>1554</v>
      </c>
      <c r="I1660" s="24">
        <f>Table2[[#This Row],[margin]]/Table2[[#This Row],[dem_gop_total]]</f>
        <v>0.47320341047503045</v>
      </c>
      <c r="J1660" s="24">
        <f>Table2[[#This Row],[dem_votes]]/Table2[[#This Row],[dem_gop_total]]</f>
        <v>0.26339829476248477</v>
      </c>
      <c r="K1660" s="24">
        <f>Table2[[#This Row],[gop_votes]]/Table2[[#This Row],[dem_gop_total]]</f>
        <v>0.73660170523751523</v>
      </c>
      <c r="L1660" s="3">
        <v>-98.016359999999906</v>
      </c>
      <c r="M1660" s="3">
        <v>41.68018</v>
      </c>
      <c r="N1660" s="3">
        <v>-99.01110323655935</v>
      </c>
      <c r="O1660" s="3">
        <v>41.32245289247323</v>
      </c>
      <c r="P1660" s="3">
        <f>VLOOKUP(Table2[[#This Row],[State]],State!A:G,7,FALSE)</f>
        <v>5</v>
      </c>
      <c r="Q1660" s="3" t="str">
        <f>VLOOKUP(Table2[[#This Row],[State]],State!A:F,6,FALSE)</f>
        <v>Republican</v>
      </c>
    </row>
    <row r="1661" spans="1:17" ht="17" thickTop="1" thickBot="1" x14ac:dyDescent="0.25">
      <c r="A1661" s="7" t="s">
        <v>344</v>
      </c>
      <c r="B1661" s="21">
        <v>31013</v>
      </c>
      <c r="C1661" s="22" t="s">
        <v>1476</v>
      </c>
      <c r="D1661" s="12">
        <v>1514</v>
      </c>
      <c r="E1661" s="12">
        <v>3507</v>
      </c>
      <c r="F1661" s="6">
        <v>2024</v>
      </c>
      <c r="G1661" s="18">
        <f>preds!$D1661+preds!$E1661</f>
        <v>5021</v>
      </c>
      <c r="H1661" s="12">
        <f>ABS(preds!$D1661-preds!$E1661)</f>
        <v>1993</v>
      </c>
      <c r="I1661" s="24">
        <f>Table2[[#This Row],[margin]]/Table2[[#This Row],[dem_gop_total]]</f>
        <v>0.39693288189603665</v>
      </c>
      <c r="J1661" s="24">
        <f>Table2[[#This Row],[dem_votes]]/Table2[[#This Row],[dem_gop_total]]</f>
        <v>0.3015335590519817</v>
      </c>
      <c r="K1661" s="24">
        <f>Table2[[#This Row],[gop_votes]]/Table2[[#This Row],[dem_gop_total]]</f>
        <v>0.69846644094801835</v>
      </c>
      <c r="L1661" s="3">
        <v>-102.903704</v>
      </c>
      <c r="M1661" s="3">
        <v>42.135039999999996</v>
      </c>
      <c r="N1661" s="3">
        <v>-99.01110323655935</v>
      </c>
      <c r="O1661" s="3">
        <v>41.32245289247323</v>
      </c>
      <c r="P1661" s="3">
        <f>VLOOKUP(Table2[[#This Row],[State]],State!A:G,7,FALSE)</f>
        <v>5</v>
      </c>
      <c r="Q1661" s="3" t="str">
        <f>VLOOKUP(Table2[[#This Row],[State]],State!A:F,6,FALSE)</f>
        <v>Republican</v>
      </c>
    </row>
    <row r="1662" spans="1:17" ht="17" thickTop="1" thickBot="1" x14ac:dyDescent="0.25">
      <c r="A1662" s="8" t="s">
        <v>344</v>
      </c>
      <c r="B1662" s="19">
        <v>31015</v>
      </c>
      <c r="C1662" s="20" t="s">
        <v>1085</v>
      </c>
      <c r="D1662" s="13">
        <v>190</v>
      </c>
      <c r="E1662" s="13">
        <v>1010</v>
      </c>
      <c r="F1662" s="6">
        <v>2024</v>
      </c>
      <c r="G1662" s="18">
        <f>preds!$D1662+preds!$E1662</f>
        <v>1200</v>
      </c>
      <c r="H1662" s="12">
        <f>ABS(preds!$D1662-preds!$E1662)</f>
        <v>820</v>
      </c>
      <c r="I1662" s="24">
        <f>Table2[[#This Row],[margin]]/Table2[[#This Row],[dem_gop_total]]</f>
        <v>0.68333333333333335</v>
      </c>
      <c r="J1662" s="24">
        <f>Table2[[#This Row],[dem_votes]]/Table2[[#This Row],[dem_gop_total]]</f>
        <v>0.15833333333333333</v>
      </c>
      <c r="K1662" s="24">
        <f>Table2[[#This Row],[gop_votes]]/Table2[[#This Row],[dem_gop_total]]</f>
        <v>0.84166666666666667</v>
      </c>
      <c r="L1662" s="3">
        <v>-98.730816000000004</v>
      </c>
      <c r="M1662" s="3">
        <v>42.891083999999999</v>
      </c>
      <c r="N1662" s="3">
        <v>-99.01110323655935</v>
      </c>
      <c r="O1662" s="3">
        <v>41.32245289247323</v>
      </c>
      <c r="P1662" s="3">
        <f>VLOOKUP(Table2[[#This Row],[State]],State!A:G,7,FALSE)</f>
        <v>5</v>
      </c>
      <c r="Q1662" s="3" t="str">
        <f>VLOOKUP(Table2[[#This Row],[State]],State!A:F,6,FALSE)</f>
        <v>Republican</v>
      </c>
    </row>
    <row r="1663" spans="1:17" ht="17" thickTop="1" thickBot="1" x14ac:dyDescent="0.25">
      <c r="A1663" s="7" t="s">
        <v>344</v>
      </c>
      <c r="B1663" s="21">
        <v>31017</v>
      </c>
      <c r="C1663" s="22" t="s">
        <v>876</v>
      </c>
      <c r="D1663" s="12">
        <v>255</v>
      </c>
      <c r="E1663" s="12">
        <v>1404</v>
      </c>
      <c r="F1663" s="6">
        <v>2024</v>
      </c>
      <c r="G1663" s="18">
        <f>preds!$D1663+preds!$E1663</f>
        <v>1659</v>
      </c>
      <c r="H1663" s="12">
        <f>ABS(preds!$D1663-preds!$E1663)</f>
        <v>1149</v>
      </c>
      <c r="I1663" s="24">
        <f>Table2[[#This Row],[margin]]/Table2[[#This Row],[dem_gop_total]]</f>
        <v>0.69258589511754065</v>
      </c>
      <c r="J1663" s="24">
        <f>Table2[[#This Row],[dem_votes]]/Table2[[#This Row],[dem_gop_total]]</f>
        <v>0.15370705244122965</v>
      </c>
      <c r="K1663" s="24">
        <f>Table2[[#This Row],[gop_votes]]/Table2[[#This Row],[dem_gop_total]]</f>
        <v>0.84629294755877038</v>
      </c>
      <c r="L1663" s="3">
        <v>-99.852141000000003</v>
      </c>
      <c r="M1663" s="3">
        <v>42.538835999999897</v>
      </c>
      <c r="N1663" s="3">
        <v>-99.01110323655935</v>
      </c>
      <c r="O1663" s="3">
        <v>41.32245289247323</v>
      </c>
      <c r="P1663" s="3">
        <f>VLOOKUP(Table2[[#This Row],[State]],State!A:G,7,FALSE)</f>
        <v>5</v>
      </c>
      <c r="Q1663" s="3" t="str">
        <f>VLOOKUP(Table2[[#This Row],[State]],State!A:F,6,FALSE)</f>
        <v>Republican</v>
      </c>
    </row>
    <row r="1664" spans="1:17" ht="17" thickTop="1" thickBot="1" x14ac:dyDescent="0.25">
      <c r="A1664" s="8" t="s">
        <v>344</v>
      </c>
      <c r="B1664" s="19">
        <v>31019</v>
      </c>
      <c r="C1664" s="20" t="s">
        <v>1477</v>
      </c>
      <c r="D1664" s="13">
        <v>5026</v>
      </c>
      <c r="E1664" s="13">
        <v>17347</v>
      </c>
      <c r="F1664" s="6">
        <v>2024</v>
      </c>
      <c r="G1664" s="18">
        <f>preds!$D1664+preds!$E1664</f>
        <v>22373</v>
      </c>
      <c r="H1664" s="12">
        <f>ABS(preds!$D1664-preds!$E1664)</f>
        <v>12321</v>
      </c>
      <c r="I1664" s="24">
        <f>Table2[[#This Row],[margin]]/Table2[[#This Row],[dem_gop_total]]</f>
        <v>0.5507084432128011</v>
      </c>
      <c r="J1664" s="24">
        <f>Table2[[#This Row],[dem_votes]]/Table2[[#This Row],[dem_gop_total]]</f>
        <v>0.22464577839359942</v>
      </c>
      <c r="K1664" s="24">
        <f>Table2[[#This Row],[gop_votes]]/Table2[[#This Row],[dem_gop_total]]</f>
        <v>0.77535422160640055</v>
      </c>
      <c r="L1664" s="3">
        <v>-99.070160000000001</v>
      </c>
      <c r="M1664" s="3">
        <v>40.737667000000002</v>
      </c>
      <c r="N1664" s="3">
        <v>-99.01110323655935</v>
      </c>
      <c r="O1664" s="3">
        <v>41.32245289247323</v>
      </c>
      <c r="P1664" s="3">
        <f>VLOOKUP(Table2[[#This Row],[State]],State!A:G,7,FALSE)</f>
        <v>5</v>
      </c>
      <c r="Q1664" s="3" t="str">
        <f>VLOOKUP(Table2[[#This Row],[State]],State!A:F,6,FALSE)</f>
        <v>Republican</v>
      </c>
    </row>
    <row r="1665" spans="1:17" ht="17" thickTop="1" thickBot="1" x14ac:dyDescent="0.25">
      <c r="A1665" s="7" t="s">
        <v>344</v>
      </c>
      <c r="B1665" s="21">
        <v>31021</v>
      </c>
      <c r="C1665" s="22" t="s">
        <v>1478</v>
      </c>
      <c r="D1665" s="12">
        <v>1283</v>
      </c>
      <c r="E1665" s="12">
        <v>2738</v>
      </c>
      <c r="F1665" s="6">
        <v>2024</v>
      </c>
      <c r="G1665" s="18">
        <f>preds!$D1665+preds!$E1665</f>
        <v>4021</v>
      </c>
      <c r="H1665" s="12">
        <f>ABS(preds!$D1665-preds!$E1665)</f>
        <v>1455</v>
      </c>
      <c r="I1665" s="24">
        <f>Table2[[#This Row],[margin]]/Table2[[#This Row],[dem_gop_total]]</f>
        <v>0.36185028599850783</v>
      </c>
      <c r="J1665" s="24">
        <f>Table2[[#This Row],[dem_votes]]/Table2[[#This Row],[dem_gop_total]]</f>
        <v>0.31907485700074606</v>
      </c>
      <c r="K1665" s="24">
        <f>Table2[[#This Row],[gop_votes]]/Table2[[#This Row],[dem_gop_total]]</f>
        <v>0.68092514299925389</v>
      </c>
      <c r="L1665" s="3">
        <v>-96.34254</v>
      </c>
      <c r="M1665" s="3">
        <v>41.845796999999997</v>
      </c>
      <c r="N1665" s="3">
        <v>-99.01110323655935</v>
      </c>
      <c r="O1665" s="3">
        <v>41.32245289247323</v>
      </c>
      <c r="P1665" s="3">
        <f>VLOOKUP(Table2[[#This Row],[State]],State!A:G,7,FALSE)</f>
        <v>5</v>
      </c>
      <c r="Q1665" s="3" t="str">
        <f>VLOOKUP(Table2[[#This Row],[State]],State!A:F,6,FALSE)</f>
        <v>Republican</v>
      </c>
    </row>
    <row r="1666" spans="1:17" ht="17" thickTop="1" thickBot="1" x14ac:dyDescent="0.25">
      <c r="A1666" s="8" t="s">
        <v>344</v>
      </c>
      <c r="B1666" s="19">
        <v>31023</v>
      </c>
      <c r="C1666" s="20" t="s">
        <v>396</v>
      </c>
      <c r="D1666" s="13">
        <v>960</v>
      </c>
      <c r="E1666" s="13">
        <v>3183</v>
      </c>
      <c r="F1666" s="6">
        <v>2024</v>
      </c>
      <c r="G1666" s="18">
        <f>preds!$D1666+preds!$E1666</f>
        <v>4143</v>
      </c>
      <c r="H1666" s="12">
        <f>ABS(preds!$D1666-preds!$E1666)</f>
        <v>2223</v>
      </c>
      <c r="I1666" s="24">
        <f>Table2[[#This Row],[margin]]/Table2[[#This Row],[dem_gop_total]]</f>
        <v>0.53656770456191161</v>
      </c>
      <c r="J1666" s="24">
        <f>Table2[[#This Row],[dem_votes]]/Table2[[#This Row],[dem_gop_total]]</f>
        <v>0.23171614771904417</v>
      </c>
      <c r="K1666" s="24">
        <f>Table2[[#This Row],[gop_votes]]/Table2[[#This Row],[dem_gop_total]]</f>
        <v>0.76828385228095586</v>
      </c>
      <c r="L1666" s="3">
        <v>-97.141233999999997</v>
      </c>
      <c r="M1666" s="3">
        <v>41.248948999999897</v>
      </c>
      <c r="N1666" s="3">
        <v>-99.01110323655935</v>
      </c>
      <c r="O1666" s="3">
        <v>41.32245289247323</v>
      </c>
      <c r="P1666" s="3">
        <f>VLOOKUP(Table2[[#This Row],[State]],State!A:G,7,FALSE)</f>
        <v>5</v>
      </c>
      <c r="Q1666" s="3" t="str">
        <f>VLOOKUP(Table2[[#This Row],[State]],State!A:F,6,FALSE)</f>
        <v>Republican</v>
      </c>
    </row>
    <row r="1667" spans="1:17" ht="17" thickTop="1" thickBot="1" x14ac:dyDescent="0.25">
      <c r="A1667" s="7" t="s">
        <v>344</v>
      </c>
      <c r="B1667" s="21">
        <v>31025</v>
      </c>
      <c r="C1667" s="22" t="s">
        <v>878</v>
      </c>
      <c r="D1667" s="12">
        <v>3911</v>
      </c>
      <c r="E1667" s="12">
        <v>10016</v>
      </c>
      <c r="F1667" s="6">
        <v>2024</v>
      </c>
      <c r="G1667" s="18">
        <f>preds!$D1667+preds!$E1667</f>
        <v>13927</v>
      </c>
      <c r="H1667" s="12">
        <f>ABS(preds!$D1667-preds!$E1667)</f>
        <v>6105</v>
      </c>
      <c r="I1667" s="24">
        <f>Table2[[#This Row],[margin]]/Table2[[#This Row],[dem_gop_total]]</f>
        <v>0.43835714798592662</v>
      </c>
      <c r="J1667" s="24">
        <f>Table2[[#This Row],[dem_votes]]/Table2[[#This Row],[dem_gop_total]]</f>
        <v>0.28082142600703669</v>
      </c>
      <c r="K1667" s="24">
        <f>Table2[[#This Row],[gop_votes]]/Table2[[#This Row],[dem_gop_total]]</f>
        <v>0.71917857399296325</v>
      </c>
      <c r="L1667" s="3">
        <v>-96.062534999999997</v>
      </c>
      <c r="M1667" s="3">
        <v>40.946525999999999</v>
      </c>
      <c r="N1667" s="3">
        <v>-99.01110323655935</v>
      </c>
      <c r="O1667" s="3">
        <v>41.32245289247323</v>
      </c>
      <c r="P1667" s="3">
        <f>VLOOKUP(Table2[[#This Row],[State]],State!A:G,7,FALSE)</f>
        <v>5</v>
      </c>
      <c r="Q1667" s="3" t="str">
        <f>VLOOKUP(Table2[[#This Row],[State]],State!A:F,6,FALSE)</f>
        <v>Republican</v>
      </c>
    </row>
    <row r="1668" spans="1:17" ht="17" thickTop="1" thickBot="1" x14ac:dyDescent="0.25">
      <c r="A1668" s="8" t="s">
        <v>344</v>
      </c>
      <c r="B1668" s="19">
        <v>31027</v>
      </c>
      <c r="C1668" s="20" t="s">
        <v>977</v>
      </c>
      <c r="D1668" s="13">
        <v>1230</v>
      </c>
      <c r="E1668" s="13">
        <v>3815</v>
      </c>
      <c r="F1668" s="6">
        <v>2024</v>
      </c>
      <c r="G1668" s="18">
        <f>preds!$D1668+preds!$E1668</f>
        <v>5045</v>
      </c>
      <c r="H1668" s="12">
        <f>ABS(preds!$D1668-preds!$E1668)</f>
        <v>2585</v>
      </c>
      <c r="I1668" s="24">
        <f>Table2[[#This Row],[margin]]/Table2[[#This Row],[dem_gop_total]]</f>
        <v>0.51238850346878095</v>
      </c>
      <c r="J1668" s="24">
        <f>Table2[[#This Row],[dem_votes]]/Table2[[#This Row],[dem_gop_total]]</f>
        <v>0.24380574826560952</v>
      </c>
      <c r="K1668" s="24">
        <f>Table2[[#This Row],[gop_votes]]/Table2[[#This Row],[dem_gop_total]]</f>
        <v>0.75619425173439048</v>
      </c>
      <c r="L1668" s="3">
        <v>-97.254859999999994</v>
      </c>
      <c r="M1668" s="3">
        <v>42.576273</v>
      </c>
      <c r="N1668" s="3">
        <v>-99.01110323655935</v>
      </c>
      <c r="O1668" s="3">
        <v>41.32245289247323</v>
      </c>
      <c r="P1668" s="3">
        <f>VLOOKUP(Table2[[#This Row],[State]],State!A:G,7,FALSE)</f>
        <v>5</v>
      </c>
      <c r="Q1668" s="3" t="str">
        <f>VLOOKUP(Table2[[#This Row],[State]],State!A:F,6,FALSE)</f>
        <v>Republican</v>
      </c>
    </row>
    <row r="1669" spans="1:17" ht="17" thickTop="1" thickBot="1" x14ac:dyDescent="0.25">
      <c r="A1669" s="7" t="s">
        <v>344</v>
      </c>
      <c r="B1669" s="21">
        <v>31029</v>
      </c>
      <c r="C1669" s="22" t="s">
        <v>1019</v>
      </c>
      <c r="D1669" s="12">
        <v>367</v>
      </c>
      <c r="E1669" s="12">
        <v>1576</v>
      </c>
      <c r="F1669" s="6">
        <v>2024</v>
      </c>
      <c r="G1669" s="18">
        <f>preds!$D1669+preds!$E1669</f>
        <v>1943</v>
      </c>
      <c r="H1669" s="12">
        <f>ABS(preds!$D1669-preds!$E1669)</f>
        <v>1209</v>
      </c>
      <c r="I1669" s="24">
        <f>Table2[[#This Row],[margin]]/Table2[[#This Row],[dem_gop_total]]</f>
        <v>0.62223365928975816</v>
      </c>
      <c r="J1669" s="24">
        <f>Table2[[#This Row],[dem_votes]]/Table2[[#This Row],[dem_gop_total]]</f>
        <v>0.18888317035512095</v>
      </c>
      <c r="K1669" s="24">
        <f>Table2[[#This Row],[gop_votes]]/Table2[[#This Row],[dem_gop_total]]</f>
        <v>0.81111682964487908</v>
      </c>
      <c r="L1669" s="3">
        <v>-101.619767</v>
      </c>
      <c r="M1669" s="3">
        <v>40.500253999999998</v>
      </c>
      <c r="N1669" s="3">
        <v>-99.01110323655935</v>
      </c>
      <c r="O1669" s="3">
        <v>41.32245289247323</v>
      </c>
      <c r="P1669" s="3">
        <f>VLOOKUP(Table2[[#This Row],[State]],State!A:G,7,FALSE)</f>
        <v>5</v>
      </c>
      <c r="Q1669" s="3" t="str">
        <f>VLOOKUP(Table2[[#This Row],[State]],State!A:F,6,FALSE)</f>
        <v>Republican</v>
      </c>
    </row>
    <row r="1670" spans="1:17" ht="17" thickTop="1" thickBot="1" x14ac:dyDescent="0.25">
      <c r="A1670" s="8" t="s">
        <v>344</v>
      </c>
      <c r="B1670" s="19">
        <v>31031</v>
      </c>
      <c r="C1670" s="20" t="s">
        <v>1479</v>
      </c>
      <c r="D1670" s="13">
        <v>517</v>
      </c>
      <c r="E1670" s="13">
        <v>2645</v>
      </c>
      <c r="F1670" s="6">
        <v>2024</v>
      </c>
      <c r="G1670" s="18">
        <f>preds!$D1670+preds!$E1670</f>
        <v>3162</v>
      </c>
      <c r="H1670" s="12">
        <f>ABS(preds!$D1670-preds!$E1670)</f>
        <v>2128</v>
      </c>
      <c r="I1670" s="24">
        <f>Table2[[#This Row],[margin]]/Table2[[#This Row],[dem_gop_total]]</f>
        <v>0.67299177735610372</v>
      </c>
      <c r="J1670" s="24">
        <f>Table2[[#This Row],[dem_votes]]/Table2[[#This Row],[dem_gop_total]]</f>
        <v>0.16350411132194814</v>
      </c>
      <c r="K1670" s="24">
        <f>Table2[[#This Row],[gop_votes]]/Table2[[#This Row],[dem_gop_total]]</f>
        <v>0.83649588867805191</v>
      </c>
      <c r="L1670" s="3">
        <v>-100.754886</v>
      </c>
      <c r="M1670" s="3">
        <v>42.784560999999997</v>
      </c>
      <c r="N1670" s="3">
        <v>-99.01110323655935</v>
      </c>
      <c r="O1670" s="3">
        <v>41.32245289247323</v>
      </c>
      <c r="P1670" s="3">
        <f>VLOOKUP(Table2[[#This Row],[State]],State!A:G,7,FALSE)</f>
        <v>5</v>
      </c>
      <c r="Q1670" s="3" t="str">
        <f>VLOOKUP(Table2[[#This Row],[State]],State!A:F,6,FALSE)</f>
        <v>Republican</v>
      </c>
    </row>
    <row r="1671" spans="1:17" ht="17" thickTop="1" thickBot="1" x14ac:dyDescent="0.25">
      <c r="A1671" s="7" t="s">
        <v>344</v>
      </c>
      <c r="B1671" s="21">
        <v>31033</v>
      </c>
      <c r="C1671" s="22" t="s">
        <v>623</v>
      </c>
      <c r="D1671" s="12">
        <v>1211</v>
      </c>
      <c r="E1671" s="12">
        <v>3427</v>
      </c>
      <c r="F1671" s="6">
        <v>2024</v>
      </c>
      <c r="G1671" s="18">
        <f>preds!$D1671+preds!$E1671</f>
        <v>4638</v>
      </c>
      <c r="H1671" s="12">
        <f>ABS(preds!$D1671-preds!$E1671)</f>
        <v>2216</v>
      </c>
      <c r="I1671" s="24">
        <f>Table2[[#This Row],[margin]]/Table2[[#This Row],[dem_gop_total]]</f>
        <v>0.47779215178956447</v>
      </c>
      <c r="J1671" s="24">
        <f>Table2[[#This Row],[dem_votes]]/Table2[[#This Row],[dem_gop_total]]</f>
        <v>0.26110392410521777</v>
      </c>
      <c r="K1671" s="24">
        <f>Table2[[#This Row],[gop_votes]]/Table2[[#This Row],[dem_gop_total]]</f>
        <v>0.73889607589478223</v>
      </c>
      <c r="L1671" s="3">
        <v>-102.982623</v>
      </c>
      <c r="M1671" s="3">
        <v>41.166245000000004</v>
      </c>
      <c r="N1671" s="3">
        <v>-99.01110323655935</v>
      </c>
      <c r="O1671" s="3">
        <v>41.32245289247323</v>
      </c>
      <c r="P1671" s="3">
        <f>VLOOKUP(Table2[[#This Row],[State]],State!A:G,7,FALSE)</f>
        <v>5</v>
      </c>
      <c r="Q1671" s="3" t="str">
        <f>VLOOKUP(Table2[[#This Row],[State]],State!A:F,6,FALSE)</f>
        <v>Republican</v>
      </c>
    </row>
    <row r="1672" spans="1:17" ht="17" thickTop="1" thickBot="1" x14ac:dyDescent="0.25">
      <c r="A1672" s="8" t="s">
        <v>344</v>
      </c>
      <c r="B1672" s="19">
        <v>31035</v>
      </c>
      <c r="C1672" s="20" t="s">
        <v>403</v>
      </c>
      <c r="D1672" s="13">
        <v>714</v>
      </c>
      <c r="E1672" s="13">
        <v>2670</v>
      </c>
      <c r="F1672" s="6">
        <v>2024</v>
      </c>
      <c r="G1672" s="18">
        <f>preds!$D1672+preds!$E1672</f>
        <v>3384</v>
      </c>
      <c r="H1672" s="12">
        <f>ABS(preds!$D1672-preds!$E1672)</f>
        <v>1956</v>
      </c>
      <c r="I1672" s="24">
        <f>Table2[[#This Row],[margin]]/Table2[[#This Row],[dem_gop_total]]</f>
        <v>0.57801418439716312</v>
      </c>
      <c r="J1672" s="24">
        <f>Table2[[#This Row],[dem_votes]]/Table2[[#This Row],[dem_gop_total]]</f>
        <v>0.21099290780141844</v>
      </c>
      <c r="K1672" s="24">
        <f>Table2[[#This Row],[gop_votes]]/Table2[[#This Row],[dem_gop_total]]</f>
        <v>0.78900709219858156</v>
      </c>
      <c r="L1672" s="3">
        <v>-98.029666000000006</v>
      </c>
      <c r="M1672" s="3">
        <v>40.545465</v>
      </c>
      <c r="N1672" s="3">
        <v>-99.01110323655935</v>
      </c>
      <c r="O1672" s="3">
        <v>41.32245289247323</v>
      </c>
      <c r="P1672" s="3">
        <f>VLOOKUP(Table2[[#This Row],[State]],State!A:G,7,FALSE)</f>
        <v>5</v>
      </c>
      <c r="Q1672" s="3" t="str">
        <f>VLOOKUP(Table2[[#This Row],[State]],State!A:F,6,FALSE)</f>
        <v>Republican</v>
      </c>
    </row>
    <row r="1673" spans="1:17" ht="17" thickTop="1" thickBot="1" x14ac:dyDescent="0.25">
      <c r="A1673" s="7" t="s">
        <v>344</v>
      </c>
      <c r="B1673" s="21">
        <v>31037</v>
      </c>
      <c r="C1673" s="22" t="s">
        <v>1480</v>
      </c>
      <c r="D1673" s="12">
        <v>1310</v>
      </c>
      <c r="E1673" s="12">
        <v>2522</v>
      </c>
      <c r="F1673" s="6">
        <v>2024</v>
      </c>
      <c r="G1673" s="18">
        <f>preds!$D1673+preds!$E1673</f>
        <v>3832</v>
      </c>
      <c r="H1673" s="12">
        <f>ABS(preds!$D1673-preds!$E1673)</f>
        <v>1212</v>
      </c>
      <c r="I1673" s="24">
        <f>Table2[[#This Row],[margin]]/Table2[[#This Row],[dem_gop_total]]</f>
        <v>0.31628392484342382</v>
      </c>
      <c r="J1673" s="24">
        <f>Table2[[#This Row],[dem_votes]]/Table2[[#This Row],[dem_gop_total]]</f>
        <v>0.34185803757828809</v>
      </c>
      <c r="K1673" s="24">
        <f>Table2[[#This Row],[gop_votes]]/Table2[[#This Row],[dem_gop_total]]</f>
        <v>0.65814196242171186</v>
      </c>
      <c r="L1673" s="3">
        <v>-97.076554000000002</v>
      </c>
      <c r="M1673" s="3">
        <v>41.517570999999997</v>
      </c>
      <c r="N1673" s="3">
        <v>-99.01110323655935</v>
      </c>
      <c r="O1673" s="3">
        <v>41.32245289247323</v>
      </c>
      <c r="P1673" s="3">
        <f>VLOOKUP(Table2[[#This Row],[State]],State!A:G,7,FALSE)</f>
        <v>5</v>
      </c>
      <c r="Q1673" s="3" t="str">
        <f>VLOOKUP(Table2[[#This Row],[State]],State!A:F,6,FALSE)</f>
        <v>Republican</v>
      </c>
    </row>
    <row r="1674" spans="1:17" ht="17" thickTop="1" thickBot="1" x14ac:dyDescent="0.25">
      <c r="A1674" s="8" t="s">
        <v>344</v>
      </c>
      <c r="B1674" s="19">
        <v>31039</v>
      </c>
      <c r="C1674" s="20" t="s">
        <v>1481</v>
      </c>
      <c r="D1674" s="13">
        <v>1217</v>
      </c>
      <c r="E1674" s="13">
        <v>3553</v>
      </c>
      <c r="F1674" s="6">
        <v>2024</v>
      </c>
      <c r="G1674" s="18">
        <f>preds!$D1674+preds!$E1674</f>
        <v>4770</v>
      </c>
      <c r="H1674" s="12">
        <f>ABS(preds!$D1674-preds!$E1674)</f>
        <v>2336</v>
      </c>
      <c r="I1674" s="24">
        <f>Table2[[#This Row],[margin]]/Table2[[#This Row],[dem_gop_total]]</f>
        <v>0.48972746331236899</v>
      </c>
      <c r="J1674" s="24">
        <f>Table2[[#This Row],[dem_votes]]/Table2[[#This Row],[dem_gop_total]]</f>
        <v>0.25513626834381553</v>
      </c>
      <c r="K1674" s="24">
        <f>Table2[[#This Row],[gop_votes]]/Table2[[#This Row],[dem_gop_total]]</f>
        <v>0.74486373165618447</v>
      </c>
      <c r="L1674" s="3">
        <v>-96.759174999999999</v>
      </c>
      <c r="M1674" s="3">
        <v>41.897578000000003</v>
      </c>
      <c r="N1674" s="3">
        <v>-99.01110323655935</v>
      </c>
      <c r="O1674" s="3">
        <v>41.32245289247323</v>
      </c>
      <c r="P1674" s="3">
        <f>VLOOKUP(Table2[[#This Row],[State]],State!A:G,7,FALSE)</f>
        <v>5</v>
      </c>
      <c r="Q1674" s="3" t="str">
        <f>VLOOKUP(Table2[[#This Row],[State]],State!A:F,6,FALSE)</f>
        <v>Republican</v>
      </c>
    </row>
    <row r="1675" spans="1:17" ht="17" thickTop="1" thickBot="1" x14ac:dyDescent="0.25">
      <c r="A1675" s="7" t="s">
        <v>344</v>
      </c>
      <c r="B1675" s="21">
        <v>31041</v>
      </c>
      <c r="C1675" s="22" t="s">
        <v>628</v>
      </c>
      <c r="D1675" s="12">
        <v>1449</v>
      </c>
      <c r="E1675" s="12">
        <v>4752</v>
      </c>
      <c r="F1675" s="6">
        <v>2024</v>
      </c>
      <c r="G1675" s="18">
        <f>preds!$D1675+preds!$E1675</f>
        <v>6201</v>
      </c>
      <c r="H1675" s="12">
        <f>ABS(preds!$D1675-preds!$E1675)</f>
        <v>3303</v>
      </c>
      <c r="I1675" s="24">
        <f>Table2[[#This Row],[margin]]/Table2[[#This Row],[dem_gop_total]]</f>
        <v>0.53265602322206096</v>
      </c>
      <c r="J1675" s="24">
        <f>Table2[[#This Row],[dem_votes]]/Table2[[#This Row],[dem_gop_total]]</f>
        <v>0.23367198838896952</v>
      </c>
      <c r="K1675" s="24">
        <f>Table2[[#This Row],[gop_votes]]/Table2[[#This Row],[dem_gop_total]]</f>
        <v>0.76632801161103048</v>
      </c>
      <c r="L1675" s="3">
        <v>-99.672832</v>
      </c>
      <c r="M1675" s="3">
        <v>41.401092999999896</v>
      </c>
      <c r="N1675" s="3">
        <v>-99.01110323655935</v>
      </c>
      <c r="O1675" s="3">
        <v>41.32245289247323</v>
      </c>
      <c r="P1675" s="3">
        <f>VLOOKUP(Table2[[#This Row],[State]],State!A:G,7,FALSE)</f>
        <v>5</v>
      </c>
      <c r="Q1675" s="3" t="str">
        <f>VLOOKUP(Table2[[#This Row],[State]],State!A:F,6,FALSE)</f>
        <v>Republican</v>
      </c>
    </row>
    <row r="1676" spans="1:17" ht="17" thickTop="1" thickBot="1" x14ac:dyDescent="0.25">
      <c r="A1676" s="8" t="s">
        <v>344</v>
      </c>
      <c r="B1676" s="19">
        <v>31043</v>
      </c>
      <c r="C1676" s="20" t="s">
        <v>1310</v>
      </c>
      <c r="D1676" s="13">
        <v>2678</v>
      </c>
      <c r="E1676" s="13">
        <v>3194</v>
      </c>
      <c r="F1676" s="6">
        <v>2024</v>
      </c>
      <c r="G1676" s="18">
        <f>preds!$D1676+preds!$E1676</f>
        <v>5872</v>
      </c>
      <c r="H1676" s="12">
        <f>ABS(preds!$D1676-preds!$E1676)</f>
        <v>516</v>
      </c>
      <c r="I1676" s="24">
        <f>Table2[[#This Row],[margin]]/Table2[[#This Row],[dem_gop_total]]</f>
        <v>8.7874659400544966E-2</v>
      </c>
      <c r="J1676" s="24">
        <f>Table2[[#This Row],[dem_votes]]/Table2[[#This Row],[dem_gop_total]]</f>
        <v>0.45606267029972752</v>
      </c>
      <c r="K1676" s="24">
        <f>Table2[[#This Row],[gop_votes]]/Table2[[#This Row],[dem_gop_total]]</f>
        <v>0.54393732970027253</v>
      </c>
      <c r="L1676" s="3">
        <v>-96.441514999999995</v>
      </c>
      <c r="M1676" s="3">
        <v>42.445678000000001</v>
      </c>
      <c r="N1676" s="3">
        <v>-99.01110323655935</v>
      </c>
      <c r="O1676" s="3">
        <v>41.32245289247323</v>
      </c>
      <c r="P1676" s="3">
        <f>VLOOKUP(Table2[[#This Row],[State]],State!A:G,7,FALSE)</f>
        <v>5</v>
      </c>
      <c r="Q1676" s="3" t="str">
        <f>VLOOKUP(Table2[[#This Row],[State]],State!A:F,6,FALSE)</f>
        <v>Republican</v>
      </c>
    </row>
    <row r="1677" spans="1:17" ht="17" thickTop="1" thickBot="1" x14ac:dyDescent="0.25">
      <c r="A1677" s="7" t="s">
        <v>344</v>
      </c>
      <c r="B1677" s="21">
        <v>31045</v>
      </c>
      <c r="C1677" s="22" t="s">
        <v>1482</v>
      </c>
      <c r="D1677" s="12">
        <v>988</v>
      </c>
      <c r="E1677" s="12">
        <v>2836</v>
      </c>
      <c r="F1677" s="6">
        <v>2024</v>
      </c>
      <c r="G1677" s="18">
        <f>preds!$D1677+preds!$E1677</f>
        <v>3824</v>
      </c>
      <c r="H1677" s="12">
        <f>ABS(preds!$D1677-preds!$E1677)</f>
        <v>1848</v>
      </c>
      <c r="I1677" s="24">
        <f>Table2[[#This Row],[margin]]/Table2[[#This Row],[dem_gop_total]]</f>
        <v>0.48326359832635984</v>
      </c>
      <c r="J1677" s="24">
        <f>Table2[[#This Row],[dem_votes]]/Table2[[#This Row],[dem_gop_total]]</f>
        <v>0.25836820083682011</v>
      </c>
      <c r="K1677" s="24">
        <f>Table2[[#This Row],[gop_votes]]/Table2[[#This Row],[dem_gop_total]]</f>
        <v>0.74163179916317989</v>
      </c>
      <c r="L1677" s="3">
        <v>-103.066266</v>
      </c>
      <c r="M1677" s="3">
        <v>42.785305999999999</v>
      </c>
      <c r="N1677" s="3">
        <v>-99.01110323655935</v>
      </c>
      <c r="O1677" s="3">
        <v>41.32245289247323</v>
      </c>
      <c r="P1677" s="3">
        <f>VLOOKUP(Table2[[#This Row],[State]],State!A:G,7,FALSE)</f>
        <v>5</v>
      </c>
      <c r="Q1677" s="3" t="str">
        <f>VLOOKUP(Table2[[#This Row],[State]],State!A:F,6,FALSE)</f>
        <v>Republican</v>
      </c>
    </row>
    <row r="1678" spans="1:17" ht="17" thickTop="1" thickBot="1" x14ac:dyDescent="0.25">
      <c r="A1678" s="8" t="s">
        <v>344</v>
      </c>
      <c r="B1678" s="19">
        <v>31047</v>
      </c>
      <c r="C1678" s="20" t="s">
        <v>759</v>
      </c>
      <c r="D1678" s="13">
        <v>2277</v>
      </c>
      <c r="E1678" s="13">
        <v>6242</v>
      </c>
      <c r="F1678" s="6">
        <v>2024</v>
      </c>
      <c r="G1678" s="18">
        <f>preds!$D1678+preds!$E1678</f>
        <v>8519</v>
      </c>
      <c r="H1678" s="12">
        <f>ABS(preds!$D1678-preds!$E1678)</f>
        <v>3965</v>
      </c>
      <c r="I1678" s="24">
        <f>Table2[[#This Row],[margin]]/Table2[[#This Row],[dem_gop_total]]</f>
        <v>0.46543021481394531</v>
      </c>
      <c r="J1678" s="24">
        <f>Table2[[#This Row],[dem_votes]]/Table2[[#This Row],[dem_gop_total]]</f>
        <v>0.26728489259302735</v>
      </c>
      <c r="K1678" s="24">
        <f>Table2[[#This Row],[gop_votes]]/Table2[[#This Row],[dem_gop_total]]</f>
        <v>0.73271510740697265</v>
      </c>
      <c r="L1678" s="3">
        <v>-99.858943999999994</v>
      </c>
      <c r="M1678" s="3">
        <v>40.828530999999998</v>
      </c>
      <c r="N1678" s="3">
        <v>-99.01110323655935</v>
      </c>
      <c r="O1678" s="3">
        <v>41.32245289247323</v>
      </c>
      <c r="P1678" s="3">
        <f>VLOOKUP(Table2[[#This Row],[State]],State!A:G,7,FALSE)</f>
        <v>5</v>
      </c>
      <c r="Q1678" s="3" t="str">
        <f>VLOOKUP(Table2[[#This Row],[State]],State!A:F,6,FALSE)</f>
        <v>Republican</v>
      </c>
    </row>
    <row r="1679" spans="1:17" ht="17" thickTop="1" thickBot="1" x14ac:dyDescent="0.25">
      <c r="A1679" s="7" t="s">
        <v>344</v>
      </c>
      <c r="B1679" s="21">
        <v>31049</v>
      </c>
      <c r="C1679" s="22" t="s">
        <v>1483</v>
      </c>
      <c r="D1679" s="12">
        <v>254</v>
      </c>
      <c r="E1679" s="12">
        <v>906</v>
      </c>
      <c r="F1679" s="6">
        <v>2024</v>
      </c>
      <c r="G1679" s="18">
        <f>preds!$D1679+preds!$E1679</f>
        <v>1160</v>
      </c>
      <c r="H1679" s="12">
        <f>ABS(preds!$D1679-preds!$E1679)</f>
        <v>652</v>
      </c>
      <c r="I1679" s="24">
        <f>Table2[[#This Row],[margin]]/Table2[[#This Row],[dem_gop_total]]</f>
        <v>0.56206896551724139</v>
      </c>
      <c r="J1679" s="24">
        <f>Table2[[#This Row],[dem_votes]]/Table2[[#This Row],[dem_gop_total]]</f>
        <v>0.2189655172413793</v>
      </c>
      <c r="K1679" s="24">
        <f>Table2[[#This Row],[gop_votes]]/Table2[[#This Row],[dem_gop_total]]</f>
        <v>0.78103448275862064</v>
      </c>
      <c r="L1679" s="3">
        <v>-102.345568</v>
      </c>
      <c r="M1679" s="3">
        <v>41.088793000000003</v>
      </c>
      <c r="N1679" s="3">
        <v>-99.01110323655935</v>
      </c>
      <c r="O1679" s="3">
        <v>41.32245289247323</v>
      </c>
      <c r="P1679" s="3">
        <f>VLOOKUP(Table2[[#This Row],[State]],State!A:G,7,FALSE)</f>
        <v>5</v>
      </c>
      <c r="Q1679" s="3" t="str">
        <f>VLOOKUP(Table2[[#This Row],[State]],State!A:F,6,FALSE)</f>
        <v>Republican</v>
      </c>
    </row>
    <row r="1680" spans="1:17" ht="17" thickTop="1" thickBot="1" x14ac:dyDescent="0.25">
      <c r="A1680" s="8" t="s">
        <v>344</v>
      </c>
      <c r="B1680" s="19">
        <v>31051</v>
      </c>
      <c r="C1680" s="20" t="s">
        <v>1484</v>
      </c>
      <c r="D1680" s="13">
        <v>1073</v>
      </c>
      <c r="E1680" s="13">
        <v>2235</v>
      </c>
      <c r="F1680" s="6">
        <v>2024</v>
      </c>
      <c r="G1680" s="18">
        <f>preds!$D1680+preds!$E1680</f>
        <v>3308</v>
      </c>
      <c r="H1680" s="12">
        <f>ABS(preds!$D1680-preds!$E1680)</f>
        <v>1162</v>
      </c>
      <c r="I1680" s="24">
        <f>Table2[[#This Row],[margin]]/Table2[[#This Row],[dem_gop_total]]</f>
        <v>0.35126964933494559</v>
      </c>
      <c r="J1680" s="24">
        <f>Table2[[#This Row],[dem_votes]]/Table2[[#This Row],[dem_gop_total]]</f>
        <v>0.32436517533252723</v>
      </c>
      <c r="K1680" s="24">
        <f>Table2[[#This Row],[gop_votes]]/Table2[[#This Row],[dem_gop_total]]</f>
        <v>0.67563482466747282</v>
      </c>
      <c r="L1680" s="3">
        <v>-96.830001999999993</v>
      </c>
      <c r="M1680" s="3">
        <v>42.438516999999997</v>
      </c>
      <c r="N1680" s="3">
        <v>-99.01110323655935</v>
      </c>
      <c r="O1680" s="3">
        <v>41.32245289247323</v>
      </c>
      <c r="P1680" s="3">
        <f>VLOOKUP(Table2[[#This Row],[State]],State!A:G,7,FALSE)</f>
        <v>5</v>
      </c>
      <c r="Q1680" s="3" t="str">
        <f>VLOOKUP(Table2[[#This Row],[State]],State!A:F,6,FALSE)</f>
        <v>Republican</v>
      </c>
    </row>
    <row r="1681" spans="1:17" ht="17" thickTop="1" thickBot="1" x14ac:dyDescent="0.25">
      <c r="A1681" s="7" t="s">
        <v>344</v>
      </c>
      <c r="B1681" s="21">
        <v>31053</v>
      </c>
      <c r="C1681" s="22" t="s">
        <v>761</v>
      </c>
      <c r="D1681" s="12">
        <v>4860</v>
      </c>
      <c r="E1681" s="12">
        <v>9901</v>
      </c>
      <c r="F1681" s="6">
        <v>2024</v>
      </c>
      <c r="G1681" s="18">
        <f>preds!$D1681+preds!$E1681</f>
        <v>14761</v>
      </c>
      <c r="H1681" s="12">
        <f>ABS(preds!$D1681-preds!$E1681)</f>
        <v>5041</v>
      </c>
      <c r="I1681" s="24">
        <f>Table2[[#This Row],[margin]]/Table2[[#This Row],[dem_gop_total]]</f>
        <v>0.34150802791138812</v>
      </c>
      <c r="J1681" s="24">
        <f>Table2[[#This Row],[dem_votes]]/Table2[[#This Row],[dem_gop_total]]</f>
        <v>0.32924598604430594</v>
      </c>
      <c r="K1681" s="24">
        <f>Table2[[#This Row],[gop_votes]]/Table2[[#This Row],[dem_gop_total]]</f>
        <v>0.67075401395569401</v>
      </c>
      <c r="L1681" s="3">
        <v>-96.530630000000002</v>
      </c>
      <c r="M1681" s="3">
        <v>41.473484999999997</v>
      </c>
      <c r="N1681" s="3">
        <v>-99.01110323655935</v>
      </c>
      <c r="O1681" s="3">
        <v>41.32245289247323</v>
      </c>
      <c r="P1681" s="3">
        <f>VLOOKUP(Table2[[#This Row],[State]],State!A:G,7,FALSE)</f>
        <v>5</v>
      </c>
      <c r="Q1681" s="3" t="str">
        <f>VLOOKUP(Table2[[#This Row],[State]],State!A:F,6,FALSE)</f>
        <v>Republican</v>
      </c>
    </row>
    <row r="1682" spans="1:17" ht="17" thickTop="1" thickBot="1" x14ac:dyDescent="0.25">
      <c r="A1682" s="8" t="s">
        <v>344</v>
      </c>
      <c r="B1682" s="19">
        <v>31055</v>
      </c>
      <c r="C1682" s="20" t="s">
        <v>632</v>
      </c>
      <c r="D1682" s="13">
        <v>138621</v>
      </c>
      <c r="E1682" s="13">
        <v>112703</v>
      </c>
      <c r="F1682" s="6">
        <v>2024</v>
      </c>
      <c r="G1682" s="18">
        <f>preds!$D1682+preds!$E1682</f>
        <v>251324</v>
      </c>
      <c r="H1682" s="12">
        <f>ABS(preds!$D1682-preds!$E1682)</f>
        <v>25918</v>
      </c>
      <c r="I1682" s="24">
        <f>Table2[[#This Row],[margin]]/Table2[[#This Row],[dem_gop_total]]</f>
        <v>0.10312584552211487</v>
      </c>
      <c r="J1682" s="24">
        <f>Table2[[#This Row],[dem_votes]]/Table2[[#This Row],[dem_gop_total]]</f>
        <v>0.55156292276105745</v>
      </c>
      <c r="K1682" s="24">
        <f>Table2[[#This Row],[gop_votes]]/Table2[[#This Row],[dem_gop_total]]</f>
        <v>0.44843707723894255</v>
      </c>
      <c r="L1682" s="3">
        <v>-96.061470999999997</v>
      </c>
      <c r="M1682" s="3">
        <v>41.259909999999998</v>
      </c>
      <c r="N1682" s="3">
        <v>-99.01110323655935</v>
      </c>
      <c r="O1682" s="3">
        <v>41.32245289247323</v>
      </c>
      <c r="P1682" s="3">
        <f>VLOOKUP(Table2[[#This Row],[State]],State!A:G,7,FALSE)</f>
        <v>5</v>
      </c>
      <c r="Q1682" s="3" t="str">
        <f>VLOOKUP(Table2[[#This Row],[State]],State!A:F,6,FALSE)</f>
        <v>Republican</v>
      </c>
    </row>
    <row r="1683" spans="1:17" ht="17" thickTop="1" thickBot="1" x14ac:dyDescent="0.25">
      <c r="A1683" s="7" t="s">
        <v>344</v>
      </c>
      <c r="B1683" s="21">
        <v>31057</v>
      </c>
      <c r="C1683" s="22" t="s">
        <v>1485</v>
      </c>
      <c r="D1683" s="12">
        <v>222</v>
      </c>
      <c r="E1683" s="12">
        <v>876</v>
      </c>
      <c r="F1683" s="6">
        <v>2024</v>
      </c>
      <c r="G1683" s="18">
        <f>preds!$D1683+preds!$E1683</f>
        <v>1098</v>
      </c>
      <c r="H1683" s="12">
        <f>ABS(preds!$D1683-preds!$E1683)</f>
        <v>654</v>
      </c>
      <c r="I1683" s="24">
        <f>Table2[[#This Row],[margin]]/Table2[[#This Row],[dem_gop_total]]</f>
        <v>0.59562841530054644</v>
      </c>
      <c r="J1683" s="24">
        <f>Table2[[#This Row],[dem_votes]]/Table2[[#This Row],[dem_gop_total]]</f>
        <v>0.20218579234972678</v>
      </c>
      <c r="K1683" s="24">
        <f>Table2[[#This Row],[gop_votes]]/Table2[[#This Row],[dem_gop_total]]</f>
        <v>0.79781420765027322</v>
      </c>
      <c r="L1683" s="3">
        <v>-101.601584</v>
      </c>
      <c r="M1683" s="3">
        <v>40.093189000000002</v>
      </c>
      <c r="N1683" s="3">
        <v>-99.01110323655935</v>
      </c>
      <c r="O1683" s="3">
        <v>41.32245289247323</v>
      </c>
      <c r="P1683" s="3">
        <f>VLOOKUP(Table2[[#This Row],[State]],State!A:G,7,FALSE)</f>
        <v>5</v>
      </c>
      <c r="Q1683" s="3" t="str">
        <f>VLOOKUP(Table2[[#This Row],[State]],State!A:F,6,FALSE)</f>
        <v>Republican</v>
      </c>
    </row>
    <row r="1684" spans="1:17" ht="17" thickTop="1" thickBot="1" x14ac:dyDescent="0.25">
      <c r="A1684" s="8" t="s">
        <v>344</v>
      </c>
      <c r="B1684" s="19">
        <v>31059</v>
      </c>
      <c r="C1684" s="20" t="s">
        <v>1312</v>
      </c>
      <c r="D1684" s="13">
        <v>800</v>
      </c>
      <c r="E1684" s="13">
        <v>2344</v>
      </c>
      <c r="F1684" s="6">
        <v>2024</v>
      </c>
      <c r="G1684" s="18">
        <f>preds!$D1684+preds!$E1684</f>
        <v>3144</v>
      </c>
      <c r="H1684" s="12">
        <f>ABS(preds!$D1684-preds!$E1684)</f>
        <v>1544</v>
      </c>
      <c r="I1684" s="24">
        <f>Table2[[#This Row],[margin]]/Table2[[#This Row],[dem_gop_total]]</f>
        <v>0.4910941475826972</v>
      </c>
      <c r="J1684" s="24">
        <f>Table2[[#This Row],[dem_votes]]/Table2[[#This Row],[dem_gop_total]]</f>
        <v>0.2544529262086514</v>
      </c>
      <c r="K1684" s="24">
        <f>Table2[[#This Row],[gop_votes]]/Table2[[#This Row],[dem_gop_total]]</f>
        <v>0.74554707379134855</v>
      </c>
      <c r="L1684" s="3">
        <v>-97.578023999999999</v>
      </c>
      <c r="M1684" s="3">
        <v>40.540681999999997</v>
      </c>
      <c r="N1684" s="3">
        <v>-99.01110323655935</v>
      </c>
      <c r="O1684" s="3">
        <v>41.32245289247323</v>
      </c>
      <c r="P1684" s="3">
        <f>VLOOKUP(Table2[[#This Row],[State]],State!A:G,7,FALSE)</f>
        <v>5</v>
      </c>
      <c r="Q1684" s="3" t="str">
        <f>VLOOKUP(Table2[[#This Row],[State]],State!A:F,6,FALSE)</f>
        <v>Republican</v>
      </c>
    </row>
    <row r="1685" spans="1:17" ht="17" thickTop="1" thickBot="1" x14ac:dyDescent="0.25">
      <c r="A1685" s="7" t="s">
        <v>344</v>
      </c>
      <c r="B1685" s="21">
        <v>31061</v>
      </c>
      <c r="C1685" s="22" t="s">
        <v>419</v>
      </c>
      <c r="D1685" s="12">
        <v>544</v>
      </c>
      <c r="E1685" s="12">
        <v>1401</v>
      </c>
      <c r="F1685" s="6">
        <v>2024</v>
      </c>
      <c r="G1685" s="18">
        <f>preds!$D1685+preds!$E1685</f>
        <v>1945</v>
      </c>
      <c r="H1685" s="12">
        <f>ABS(preds!$D1685-preds!$E1685)</f>
        <v>857</v>
      </c>
      <c r="I1685" s="24">
        <f>Table2[[#This Row],[margin]]/Table2[[#This Row],[dem_gop_total]]</f>
        <v>0.44061696658097688</v>
      </c>
      <c r="J1685" s="24">
        <f>Table2[[#This Row],[dem_votes]]/Table2[[#This Row],[dem_gop_total]]</f>
        <v>0.27969151670951159</v>
      </c>
      <c r="K1685" s="24">
        <f>Table2[[#This Row],[gop_votes]]/Table2[[#This Row],[dem_gop_total]]</f>
        <v>0.72030848329048847</v>
      </c>
      <c r="L1685" s="3">
        <v>-98.946914000000007</v>
      </c>
      <c r="M1685" s="3">
        <v>40.187621</v>
      </c>
      <c r="N1685" s="3">
        <v>-99.01110323655935</v>
      </c>
      <c r="O1685" s="3">
        <v>41.32245289247323</v>
      </c>
      <c r="P1685" s="3">
        <f>VLOOKUP(Table2[[#This Row],[State]],State!A:G,7,FALSE)</f>
        <v>5</v>
      </c>
      <c r="Q1685" s="3" t="str">
        <f>VLOOKUP(Table2[[#This Row],[State]],State!A:F,6,FALSE)</f>
        <v>Republican</v>
      </c>
    </row>
    <row r="1686" spans="1:17" ht="17" thickTop="1" thickBot="1" x14ac:dyDescent="0.25">
      <c r="A1686" s="8" t="s">
        <v>344</v>
      </c>
      <c r="B1686" s="19">
        <v>31063</v>
      </c>
      <c r="C1686" s="20" t="s">
        <v>1486</v>
      </c>
      <c r="D1686" s="13">
        <v>393</v>
      </c>
      <c r="E1686" s="13">
        <v>1219</v>
      </c>
      <c r="F1686" s="6">
        <v>2024</v>
      </c>
      <c r="G1686" s="18">
        <f>preds!$D1686+preds!$E1686</f>
        <v>1612</v>
      </c>
      <c r="H1686" s="12">
        <f>ABS(preds!$D1686-preds!$E1686)</f>
        <v>826</v>
      </c>
      <c r="I1686" s="24">
        <f>Table2[[#This Row],[margin]]/Table2[[#This Row],[dem_gop_total]]</f>
        <v>0.51240694789081886</v>
      </c>
      <c r="J1686" s="24">
        <f>Table2[[#This Row],[dem_votes]]/Table2[[#This Row],[dem_gop_total]]</f>
        <v>0.24379652605459057</v>
      </c>
      <c r="K1686" s="24">
        <f>Table2[[#This Row],[gop_votes]]/Table2[[#This Row],[dem_gop_total]]</f>
        <v>0.75620347394540943</v>
      </c>
      <c r="L1686" s="3">
        <v>-100.40419399999899</v>
      </c>
      <c r="M1686" s="3">
        <v>40.607971999999997</v>
      </c>
      <c r="N1686" s="3">
        <v>-99.01110323655935</v>
      </c>
      <c r="O1686" s="3">
        <v>41.32245289247323</v>
      </c>
      <c r="P1686" s="3">
        <f>VLOOKUP(Table2[[#This Row],[State]],State!A:G,7,FALSE)</f>
        <v>5</v>
      </c>
      <c r="Q1686" s="3" t="str">
        <f>VLOOKUP(Table2[[#This Row],[State]],State!A:F,6,FALSE)</f>
        <v>Republican</v>
      </c>
    </row>
    <row r="1687" spans="1:17" ht="17" thickTop="1" thickBot="1" x14ac:dyDescent="0.25">
      <c r="A1687" s="7" t="s">
        <v>344</v>
      </c>
      <c r="B1687" s="21">
        <v>31065</v>
      </c>
      <c r="C1687" s="22" t="s">
        <v>1487</v>
      </c>
      <c r="D1687" s="12">
        <v>628</v>
      </c>
      <c r="E1687" s="12">
        <v>2167</v>
      </c>
      <c r="F1687" s="6">
        <v>2024</v>
      </c>
      <c r="G1687" s="18">
        <f>preds!$D1687+preds!$E1687</f>
        <v>2795</v>
      </c>
      <c r="H1687" s="12">
        <f>ABS(preds!$D1687-preds!$E1687)</f>
        <v>1539</v>
      </c>
      <c r="I1687" s="24">
        <f>Table2[[#This Row],[margin]]/Table2[[#This Row],[dem_gop_total]]</f>
        <v>0.55062611806797856</v>
      </c>
      <c r="J1687" s="24">
        <f>Table2[[#This Row],[dem_votes]]/Table2[[#This Row],[dem_gop_total]]</f>
        <v>0.22468694096601075</v>
      </c>
      <c r="K1687" s="24">
        <f>Table2[[#This Row],[gop_votes]]/Table2[[#This Row],[dem_gop_total]]</f>
        <v>0.77531305903398928</v>
      </c>
      <c r="L1687" s="3">
        <v>-99.925599000000005</v>
      </c>
      <c r="M1687" s="3">
        <v>40.248005999999997</v>
      </c>
      <c r="N1687" s="3">
        <v>-99.01110323655935</v>
      </c>
      <c r="O1687" s="3">
        <v>41.32245289247323</v>
      </c>
      <c r="P1687" s="3">
        <f>VLOOKUP(Table2[[#This Row],[State]],State!A:G,7,FALSE)</f>
        <v>5</v>
      </c>
      <c r="Q1687" s="3" t="str">
        <f>VLOOKUP(Table2[[#This Row],[State]],State!A:F,6,FALSE)</f>
        <v>Republican</v>
      </c>
    </row>
    <row r="1688" spans="1:17" ht="17" thickTop="1" thickBot="1" x14ac:dyDescent="0.25">
      <c r="A1688" s="8" t="s">
        <v>344</v>
      </c>
      <c r="B1688" s="19">
        <v>31067</v>
      </c>
      <c r="C1688" s="20" t="s">
        <v>1488</v>
      </c>
      <c r="D1688" s="13">
        <v>3985</v>
      </c>
      <c r="E1688" s="13">
        <v>6368</v>
      </c>
      <c r="F1688" s="6">
        <v>2024</v>
      </c>
      <c r="G1688" s="18">
        <f>preds!$D1688+preds!$E1688</f>
        <v>10353</v>
      </c>
      <c r="H1688" s="12">
        <f>ABS(preds!$D1688-preds!$E1688)</f>
        <v>2383</v>
      </c>
      <c r="I1688" s="24">
        <f>Table2[[#This Row],[margin]]/Table2[[#This Row],[dem_gop_total]]</f>
        <v>0.23017482855211049</v>
      </c>
      <c r="J1688" s="24">
        <f>Table2[[#This Row],[dem_votes]]/Table2[[#This Row],[dem_gop_total]]</f>
        <v>0.38491258572394477</v>
      </c>
      <c r="K1688" s="24">
        <f>Table2[[#This Row],[gop_votes]]/Table2[[#This Row],[dem_gop_total]]</f>
        <v>0.61508741427605529</v>
      </c>
      <c r="L1688" s="3">
        <v>-96.714139000000003</v>
      </c>
      <c r="M1688" s="3">
        <v>40.274481999999999</v>
      </c>
      <c r="N1688" s="3">
        <v>-99.01110323655935</v>
      </c>
      <c r="O1688" s="3">
        <v>41.32245289247323</v>
      </c>
      <c r="P1688" s="3">
        <f>VLOOKUP(Table2[[#This Row],[State]],State!A:G,7,FALSE)</f>
        <v>5</v>
      </c>
      <c r="Q1688" s="3" t="str">
        <f>VLOOKUP(Table2[[#This Row],[State]],State!A:F,6,FALSE)</f>
        <v>Republican</v>
      </c>
    </row>
    <row r="1689" spans="1:17" ht="17" thickTop="1" thickBot="1" x14ac:dyDescent="0.25">
      <c r="A1689" s="7" t="s">
        <v>344</v>
      </c>
      <c r="B1689" s="21">
        <v>31069</v>
      </c>
      <c r="C1689" s="22" t="s">
        <v>1489</v>
      </c>
      <c r="D1689" s="12">
        <v>283</v>
      </c>
      <c r="E1689" s="12">
        <v>1023</v>
      </c>
      <c r="F1689" s="6">
        <v>2024</v>
      </c>
      <c r="G1689" s="18">
        <f>preds!$D1689+preds!$E1689</f>
        <v>1306</v>
      </c>
      <c r="H1689" s="12">
        <f>ABS(preds!$D1689-preds!$E1689)</f>
        <v>740</v>
      </c>
      <c r="I1689" s="24">
        <f>Table2[[#This Row],[margin]]/Table2[[#This Row],[dem_gop_total]]</f>
        <v>0.56661562021439515</v>
      </c>
      <c r="J1689" s="24">
        <f>Table2[[#This Row],[dem_votes]]/Table2[[#This Row],[dem_gop_total]]</f>
        <v>0.21669218989280245</v>
      </c>
      <c r="K1689" s="24">
        <f>Table2[[#This Row],[gop_votes]]/Table2[[#This Row],[dem_gop_total]]</f>
        <v>0.78330781010719752</v>
      </c>
      <c r="L1689" s="3">
        <v>-102.32076499999999</v>
      </c>
      <c r="M1689" s="3">
        <v>41.422767999999998</v>
      </c>
      <c r="N1689" s="3">
        <v>-99.01110323655935</v>
      </c>
      <c r="O1689" s="3">
        <v>41.32245289247323</v>
      </c>
      <c r="P1689" s="3">
        <f>VLOOKUP(Table2[[#This Row],[State]],State!A:G,7,FALSE)</f>
        <v>5</v>
      </c>
      <c r="Q1689" s="3" t="str">
        <f>VLOOKUP(Table2[[#This Row],[State]],State!A:F,6,FALSE)</f>
        <v>Republican</v>
      </c>
    </row>
    <row r="1690" spans="1:17" ht="17" thickTop="1" thickBot="1" x14ac:dyDescent="0.25">
      <c r="A1690" s="8" t="s">
        <v>344</v>
      </c>
      <c r="B1690" s="19">
        <v>31071</v>
      </c>
      <c r="C1690" s="20" t="s">
        <v>637</v>
      </c>
      <c r="D1690" s="13">
        <v>216</v>
      </c>
      <c r="E1690" s="13">
        <v>881</v>
      </c>
      <c r="F1690" s="6">
        <v>2024</v>
      </c>
      <c r="G1690" s="18">
        <f>preds!$D1690+preds!$E1690</f>
        <v>1097</v>
      </c>
      <c r="H1690" s="12">
        <f>ABS(preds!$D1690-preds!$E1690)</f>
        <v>665</v>
      </c>
      <c r="I1690" s="24">
        <f>Table2[[#This Row],[margin]]/Table2[[#This Row],[dem_gop_total]]</f>
        <v>0.60619872379216044</v>
      </c>
      <c r="J1690" s="24">
        <f>Table2[[#This Row],[dem_votes]]/Table2[[#This Row],[dem_gop_total]]</f>
        <v>0.19690063810391978</v>
      </c>
      <c r="K1690" s="24">
        <f>Table2[[#This Row],[gop_votes]]/Table2[[#This Row],[dem_gop_total]]</f>
        <v>0.80309936189608022</v>
      </c>
      <c r="L1690" s="3">
        <v>-99.107237999999995</v>
      </c>
      <c r="M1690" s="3">
        <v>41.800942999999997</v>
      </c>
      <c r="N1690" s="3">
        <v>-99.01110323655935</v>
      </c>
      <c r="O1690" s="3">
        <v>41.32245289247323</v>
      </c>
      <c r="P1690" s="3">
        <f>VLOOKUP(Table2[[#This Row],[State]],State!A:G,7,FALSE)</f>
        <v>5</v>
      </c>
      <c r="Q1690" s="3" t="str">
        <f>VLOOKUP(Table2[[#This Row],[State]],State!A:F,6,FALSE)</f>
        <v>Republican</v>
      </c>
    </row>
    <row r="1691" spans="1:17" ht="17" thickTop="1" thickBot="1" x14ac:dyDescent="0.25">
      <c r="A1691" s="7" t="s">
        <v>344</v>
      </c>
      <c r="B1691" s="21">
        <v>31073</v>
      </c>
      <c r="C1691" s="22" t="s">
        <v>1490</v>
      </c>
      <c r="D1691" s="12">
        <v>270</v>
      </c>
      <c r="E1691" s="12">
        <v>791</v>
      </c>
      <c r="F1691" s="6">
        <v>2024</v>
      </c>
      <c r="G1691" s="18">
        <f>preds!$D1691+preds!$E1691</f>
        <v>1061</v>
      </c>
      <c r="H1691" s="12">
        <f>ABS(preds!$D1691-preds!$E1691)</f>
        <v>521</v>
      </c>
      <c r="I1691" s="24">
        <f>Table2[[#This Row],[margin]]/Table2[[#This Row],[dem_gop_total]]</f>
        <v>0.49104618284637136</v>
      </c>
      <c r="J1691" s="24">
        <f>Table2[[#This Row],[dem_votes]]/Table2[[#This Row],[dem_gop_total]]</f>
        <v>0.25447690857681432</v>
      </c>
      <c r="K1691" s="24">
        <f>Table2[[#This Row],[gop_votes]]/Table2[[#This Row],[dem_gop_total]]</f>
        <v>0.74552309142318562</v>
      </c>
      <c r="L1691" s="3">
        <v>-99.830993000000007</v>
      </c>
      <c r="M1691" s="3">
        <v>40.592123999999998</v>
      </c>
      <c r="N1691" s="3">
        <v>-99.01110323655935</v>
      </c>
      <c r="O1691" s="3">
        <v>41.32245289247323</v>
      </c>
      <c r="P1691" s="3">
        <f>VLOOKUP(Table2[[#This Row],[State]],State!A:G,7,FALSE)</f>
        <v>5</v>
      </c>
      <c r="Q1691" s="3" t="str">
        <f>VLOOKUP(Table2[[#This Row],[State]],State!A:F,6,FALSE)</f>
        <v>Republican</v>
      </c>
    </row>
    <row r="1692" spans="1:17" ht="17" thickTop="1" thickBot="1" x14ac:dyDescent="0.25">
      <c r="A1692" s="8" t="s">
        <v>344</v>
      </c>
      <c r="B1692" s="19">
        <v>31075</v>
      </c>
      <c r="C1692" s="20" t="s">
        <v>522</v>
      </c>
      <c r="D1692" s="13">
        <v>34</v>
      </c>
      <c r="E1692" s="13">
        <v>347</v>
      </c>
      <c r="F1692" s="6">
        <v>2024</v>
      </c>
      <c r="G1692" s="18">
        <f>preds!$D1692+preds!$E1692</f>
        <v>381</v>
      </c>
      <c r="H1692" s="12">
        <f>ABS(preds!$D1692-preds!$E1692)</f>
        <v>313</v>
      </c>
      <c r="I1692" s="24">
        <f>Table2[[#This Row],[margin]]/Table2[[#This Row],[dem_gop_total]]</f>
        <v>0.82152230971128604</v>
      </c>
      <c r="J1692" s="24">
        <f>Table2[[#This Row],[dem_votes]]/Table2[[#This Row],[dem_gop_total]]</f>
        <v>8.9238845144356954E-2</v>
      </c>
      <c r="K1692" s="24">
        <f>Table2[[#This Row],[gop_votes]]/Table2[[#This Row],[dem_gop_total]]</f>
        <v>0.91076115485564302</v>
      </c>
      <c r="L1692" s="3">
        <v>-101.731402</v>
      </c>
      <c r="M1692" s="3">
        <v>41.984367999999897</v>
      </c>
      <c r="N1692" s="3">
        <v>-99.01110323655935</v>
      </c>
      <c r="O1692" s="3">
        <v>41.32245289247323</v>
      </c>
      <c r="P1692" s="3">
        <f>VLOOKUP(Table2[[#This Row],[State]],State!A:G,7,FALSE)</f>
        <v>5</v>
      </c>
      <c r="Q1692" s="3" t="str">
        <f>VLOOKUP(Table2[[#This Row],[State]],State!A:F,6,FALSE)</f>
        <v>Republican</v>
      </c>
    </row>
    <row r="1693" spans="1:17" ht="17" thickTop="1" thickBot="1" x14ac:dyDescent="0.25">
      <c r="A1693" s="7" t="s">
        <v>344</v>
      </c>
      <c r="B1693" s="21">
        <v>31077</v>
      </c>
      <c r="C1693" s="22" t="s">
        <v>1033</v>
      </c>
      <c r="D1693" s="12">
        <v>428</v>
      </c>
      <c r="E1693" s="12">
        <v>912</v>
      </c>
      <c r="F1693" s="6">
        <v>2024</v>
      </c>
      <c r="G1693" s="18">
        <f>preds!$D1693+preds!$E1693</f>
        <v>1340</v>
      </c>
      <c r="H1693" s="12">
        <f>ABS(preds!$D1693-preds!$E1693)</f>
        <v>484</v>
      </c>
      <c r="I1693" s="24">
        <f>Table2[[#This Row],[margin]]/Table2[[#This Row],[dem_gop_total]]</f>
        <v>0.36119402985074628</v>
      </c>
      <c r="J1693" s="24">
        <f>Table2[[#This Row],[dem_votes]]/Table2[[#This Row],[dem_gop_total]]</f>
        <v>0.31940298507462689</v>
      </c>
      <c r="K1693" s="24">
        <f>Table2[[#This Row],[gop_votes]]/Table2[[#This Row],[dem_gop_total]]</f>
        <v>0.68059701492537317</v>
      </c>
      <c r="L1693" s="3">
        <v>-98.497703000000001</v>
      </c>
      <c r="M1693" s="3">
        <v>41.556319000000002</v>
      </c>
      <c r="N1693" s="3">
        <v>-99.01110323655935</v>
      </c>
      <c r="O1693" s="3">
        <v>41.32245289247323</v>
      </c>
      <c r="P1693" s="3">
        <f>VLOOKUP(Table2[[#This Row],[State]],State!A:G,7,FALSE)</f>
        <v>5</v>
      </c>
      <c r="Q1693" s="3" t="str">
        <f>VLOOKUP(Table2[[#This Row],[State]],State!A:F,6,FALSE)</f>
        <v>Republican</v>
      </c>
    </row>
    <row r="1694" spans="1:17" ht="17" thickTop="1" thickBot="1" x14ac:dyDescent="0.25">
      <c r="A1694" s="8" t="s">
        <v>344</v>
      </c>
      <c r="B1694" s="19">
        <v>31079</v>
      </c>
      <c r="C1694" s="20" t="s">
        <v>779</v>
      </c>
      <c r="D1694" s="13">
        <v>6011</v>
      </c>
      <c r="E1694" s="13">
        <v>15143</v>
      </c>
      <c r="F1694" s="6">
        <v>2024</v>
      </c>
      <c r="G1694" s="18">
        <f>preds!$D1694+preds!$E1694</f>
        <v>21154</v>
      </c>
      <c r="H1694" s="12">
        <f>ABS(preds!$D1694-preds!$E1694)</f>
        <v>9132</v>
      </c>
      <c r="I1694" s="24">
        <f>Table2[[#This Row],[margin]]/Table2[[#This Row],[dem_gop_total]]</f>
        <v>0.4316914058806845</v>
      </c>
      <c r="J1694" s="24">
        <f>Table2[[#This Row],[dem_votes]]/Table2[[#This Row],[dem_gop_total]]</f>
        <v>0.28415429705965772</v>
      </c>
      <c r="K1694" s="24">
        <f>Table2[[#This Row],[gop_votes]]/Table2[[#This Row],[dem_gop_total]]</f>
        <v>0.71584570294034222</v>
      </c>
      <c r="L1694" s="3">
        <v>-98.377534999999995</v>
      </c>
      <c r="M1694" s="3">
        <v>40.915596999999998</v>
      </c>
      <c r="N1694" s="3">
        <v>-99.01110323655935</v>
      </c>
      <c r="O1694" s="3">
        <v>41.32245289247323</v>
      </c>
      <c r="P1694" s="3">
        <f>VLOOKUP(Table2[[#This Row],[State]],State!A:G,7,FALSE)</f>
        <v>5</v>
      </c>
      <c r="Q1694" s="3" t="str">
        <f>VLOOKUP(Table2[[#This Row],[State]],State!A:F,6,FALSE)</f>
        <v>Republican</v>
      </c>
    </row>
    <row r="1695" spans="1:17" ht="17" thickTop="1" thickBot="1" x14ac:dyDescent="0.25">
      <c r="A1695" s="7" t="s">
        <v>344</v>
      </c>
      <c r="B1695" s="21">
        <v>31081</v>
      </c>
      <c r="C1695" s="22" t="s">
        <v>697</v>
      </c>
      <c r="D1695" s="12">
        <v>1139</v>
      </c>
      <c r="E1695" s="12">
        <v>4015</v>
      </c>
      <c r="F1695" s="6">
        <v>2024</v>
      </c>
      <c r="G1695" s="18">
        <f>preds!$D1695+preds!$E1695</f>
        <v>5154</v>
      </c>
      <c r="H1695" s="12">
        <f>ABS(preds!$D1695-preds!$E1695)</f>
        <v>2876</v>
      </c>
      <c r="I1695" s="24">
        <f>Table2[[#This Row],[margin]]/Table2[[#This Row],[dem_gop_total]]</f>
        <v>0.55801319363601087</v>
      </c>
      <c r="J1695" s="24">
        <f>Table2[[#This Row],[dem_votes]]/Table2[[#This Row],[dem_gop_total]]</f>
        <v>0.22099340318199456</v>
      </c>
      <c r="K1695" s="24">
        <f>Table2[[#This Row],[gop_votes]]/Table2[[#This Row],[dem_gop_total]]</f>
        <v>0.77900659681800544</v>
      </c>
      <c r="L1695" s="3">
        <v>-98.021089000000003</v>
      </c>
      <c r="M1695" s="3">
        <v>40.878695</v>
      </c>
      <c r="N1695" s="3">
        <v>-99.01110323655935</v>
      </c>
      <c r="O1695" s="3">
        <v>41.32245289247323</v>
      </c>
      <c r="P1695" s="3">
        <f>VLOOKUP(Table2[[#This Row],[State]],State!A:G,7,FALSE)</f>
        <v>5</v>
      </c>
      <c r="Q1695" s="3" t="str">
        <f>VLOOKUP(Table2[[#This Row],[State]],State!A:F,6,FALSE)</f>
        <v>Republican</v>
      </c>
    </row>
    <row r="1696" spans="1:17" ht="17" thickTop="1" thickBot="1" x14ac:dyDescent="0.25">
      <c r="A1696" s="8" t="s">
        <v>344</v>
      </c>
      <c r="B1696" s="19">
        <v>31083</v>
      </c>
      <c r="C1696" s="20" t="s">
        <v>1106</v>
      </c>
      <c r="D1696" s="13">
        <v>338</v>
      </c>
      <c r="E1696" s="13">
        <v>1539</v>
      </c>
      <c r="F1696" s="6">
        <v>2024</v>
      </c>
      <c r="G1696" s="18">
        <f>preds!$D1696+preds!$E1696</f>
        <v>1877</v>
      </c>
      <c r="H1696" s="12">
        <f>ABS(preds!$D1696-preds!$E1696)</f>
        <v>1201</v>
      </c>
      <c r="I1696" s="24">
        <f>Table2[[#This Row],[margin]]/Table2[[#This Row],[dem_gop_total]]</f>
        <v>0.63985082578582841</v>
      </c>
      <c r="J1696" s="24">
        <f>Table2[[#This Row],[dem_votes]]/Table2[[#This Row],[dem_gop_total]]</f>
        <v>0.18007458710708577</v>
      </c>
      <c r="K1696" s="24">
        <f>Table2[[#This Row],[gop_votes]]/Table2[[#This Row],[dem_gop_total]]</f>
        <v>0.81992541289291421</v>
      </c>
      <c r="L1696" s="3">
        <v>-99.402209999999997</v>
      </c>
      <c r="M1696" s="3">
        <v>40.145693000000001</v>
      </c>
      <c r="N1696" s="3">
        <v>-99.01110323655935</v>
      </c>
      <c r="O1696" s="3">
        <v>41.32245289247323</v>
      </c>
      <c r="P1696" s="3">
        <f>VLOOKUP(Table2[[#This Row],[State]],State!A:G,7,FALSE)</f>
        <v>5</v>
      </c>
      <c r="Q1696" s="3" t="str">
        <f>VLOOKUP(Table2[[#This Row],[State]],State!A:F,6,FALSE)</f>
        <v>Republican</v>
      </c>
    </row>
    <row r="1697" spans="1:17" ht="17" thickTop="1" thickBot="1" x14ac:dyDescent="0.25">
      <c r="A1697" s="7" t="s">
        <v>344</v>
      </c>
      <c r="B1697" s="21">
        <v>31085</v>
      </c>
      <c r="C1697" s="22" t="s">
        <v>1491</v>
      </c>
      <c r="D1697" s="12">
        <v>79</v>
      </c>
      <c r="E1697" s="12">
        <v>506</v>
      </c>
      <c r="F1697" s="6">
        <v>2024</v>
      </c>
      <c r="G1697" s="18">
        <f>preds!$D1697+preds!$E1697</f>
        <v>585</v>
      </c>
      <c r="H1697" s="12">
        <f>ABS(preds!$D1697-preds!$E1697)</f>
        <v>427</v>
      </c>
      <c r="I1697" s="24">
        <f>Table2[[#This Row],[margin]]/Table2[[#This Row],[dem_gop_total]]</f>
        <v>0.72991452991452987</v>
      </c>
      <c r="J1697" s="24">
        <f>Table2[[#This Row],[dem_votes]]/Table2[[#This Row],[dem_gop_total]]</f>
        <v>0.13504273504273503</v>
      </c>
      <c r="K1697" s="24">
        <f>Table2[[#This Row],[gop_votes]]/Table2[[#This Row],[dem_gop_total]]</f>
        <v>0.86495726495726499</v>
      </c>
      <c r="L1697" s="3">
        <v>-101.058515</v>
      </c>
      <c r="M1697" s="3">
        <v>40.495629999999998</v>
      </c>
      <c r="N1697" s="3">
        <v>-99.01110323655935</v>
      </c>
      <c r="O1697" s="3">
        <v>41.32245289247323</v>
      </c>
      <c r="P1697" s="3">
        <f>VLOOKUP(Table2[[#This Row],[State]],State!A:G,7,FALSE)</f>
        <v>5</v>
      </c>
      <c r="Q1697" s="3" t="str">
        <f>VLOOKUP(Table2[[#This Row],[State]],State!A:F,6,FALSE)</f>
        <v>Republican</v>
      </c>
    </row>
    <row r="1698" spans="1:17" ht="17" thickTop="1" thickBot="1" x14ac:dyDescent="0.25">
      <c r="A1698" s="8" t="s">
        <v>344</v>
      </c>
      <c r="B1698" s="19">
        <v>31087</v>
      </c>
      <c r="C1698" s="20" t="s">
        <v>1492</v>
      </c>
      <c r="D1698" s="13">
        <v>369</v>
      </c>
      <c r="E1698" s="13">
        <v>1190</v>
      </c>
      <c r="F1698" s="6">
        <v>2024</v>
      </c>
      <c r="G1698" s="18">
        <f>preds!$D1698+preds!$E1698</f>
        <v>1559</v>
      </c>
      <c r="H1698" s="12">
        <f>ABS(preds!$D1698-preds!$E1698)</f>
        <v>821</v>
      </c>
      <c r="I1698" s="24">
        <f>Table2[[#This Row],[margin]]/Table2[[#This Row],[dem_gop_total]]</f>
        <v>0.5266196279666453</v>
      </c>
      <c r="J1698" s="24">
        <f>Table2[[#This Row],[dem_votes]]/Table2[[#This Row],[dem_gop_total]]</f>
        <v>0.23669018601667735</v>
      </c>
      <c r="K1698" s="24">
        <f>Table2[[#This Row],[gop_votes]]/Table2[[#This Row],[dem_gop_total]]</f>
        <v>0.76330981398332265</v>
      </c>
      <c r="L1698" s="3">
        <v>-101.006845</v>
      </c>
      <c r="M1698" s="3">
        <v>40.211960999999903</v>
      </c>
      <c r="N1698" s="3">
        <v>-99.01110323655935</v>
      </c>
      <c r="O1698" s="3">
        <v>41.32245289247323</v>
      </c>
      <c r="P1698" s="3">
        <f>VLOOKUP(Table2[[#This Row],[State]],State!A:G,7,FALSE)</f>
        <v>5</v>
      </c>
      <c r="Q1698" s="3" t="str">
        <f>VLOOKUP(Table2[[#This Row],[State]],State!A:F,6,FALSE)</f>
        <v>Republican</v>
      </c>
    </row>
    <row r="1699" spans="1:17" ht="17" thickTop="1" thickBot="1" x14ac:dyDescent="0.25">
      <c r="A1699" s="7" t="s">
        <v>344</v>
      </c>
      <c r="B1699" s="21">
        <v>31089</v>
      </c>
      <c r="C1699" s="22" t="s">
        <v>1410</v>
      </c>
      <c r="D1699" s="12">
        <v>820</v>
      </c>
      <c r="E1699" s="12">
        <v>4154</v>
      </c>
      <c r="F1699" s="6">
        <v>2024</v>
      </c>
      <c r="G1699" s="18">
        <f>preds!$D1699+preds!$E1699</f>
        <v>4974</v>
      </c>
      <c r="H1699" s="12">
        <f>ABS(preds!$D1699-preds!$E1699)</f>
        <v>3334</v>
      </c>
      <c r="I1699" s="24">
        <f>Table2[[#This Row],[margin]]/Table2[[#This Row],[dem_gop_total]]</f>
        <v>0.67028548451950143</v>
      </c>
      <c r="J1699" s="24">
        <f>Table2[[#This Row],[dem_votes]]/Table2[[#This Row],[dem_gop_total]]</f>
        <v>0.16485725774024929</v>
      </c>
      <c r="K1699" s="24">
        <f>Table2[[#This Row],[gop_votes]]/Table2[[#This Row],[dem_gop_total]]</f>
        <v>0.83514274225975071</v>
      </c>
      <c r="L1699" s="3">
        <v>-98.742987999999997</v>
      </c>
      <c r="M1699" s="3">
        <v>42.458399999999997</v>
      </c>
      <c r="N1699" s="3">
        <v>-99.01110323655935</v>
      </c>
      <c r="O1699" s="3">
        <v>41.32245289247323</v>
      </c>
      <c r="P1699" s="3">
        <f>VLOOKUP(Table2[[#This Row],[State]],State!A:G,7,FALSE)</f>
        <v>5</v>
      </c>
      <c r="Q1699" s="3" t="str">
        <f>VLOOKUP(Table2[[#This Row],[State]],State!A:F,6,FALSE)</f>
        <v>Republican</v>
      </c>
    </row>
    <row r="1700" spans="1:17" ht="17" thickTop="1" thickBot="1" x14ac:dyDescent="0.25">
      <c r="A1700" s="8" t="s">
        <v>344</v>
      </c>
      <c r="B1700" s="19">
        <v>31091</v>
      </c>
      <c r="C1700" s="20" t="s">
        <v>1493</v>
      </c>
      <c r="D1700" s="13">
        <v>92</v>
      </c>
      <c r="E1700" s="13">
        <v>368</v>
      </c>
      <c r="F1700" s="6">
        <v>2024</v>
      </c>
      <c r="G1700" s="18">
        <f>preds!$D1700+preds!$E1700</f>
        <v>460</v>
      </c>
      <c r="H1700" s="12">
        <f>ABS(preds!$D1700-preds!$E1700)</f>
        <v>276</v>
      </c>
      <c r="I1700" s="24">
        <f>Table2[[#This Row],[margin]]/Table2[[#This Row],[dem_gop_total]]</f>
        <v>0.6</v>
      </c>
      <c r="J1700" s="24">
        <f>Table2[[#This Row],[dem_votes]]/Table2[[#This Row],[dem_gop_total]]</f>
        <v>0.2</v>
      </c>
      <c r="K1700" s="24">
        <f>Table2[[#This Row],[gop_votes]]/Table2[[#This Row],[dem_gop_total]]</f>
        <v>0.8</v>
      </c>
      <c r="L1700" s="3">
        <v>-101.062839</v>
      </c>
      <c r="M1700" s="3">
        <v>42.016040999999902</v>
      </c>
      <c r="N1700" s="3">
        <v>-99.01110323655935</v>
      </c>
      <c r="O1700" s="3">
        <v>41.32245289247323</v>
      </c>
      <c r="P1700" s="3">
        <f>VLOOKUP(Table2[[#This Row],[State]],State!A:G,7,FALSE)</f>
        <v>5</v>
      </c>
      <c r="Q1700" s="3" t="str">
        <f>VLOOKUP(Table2[[#This Row],[State]],State!A:F,6,FALSE)</f>
        <v>Republican</v>
      </c>
    </row>
    <row r="1701" spans="1:17" ht="17" thickTop="1" thickBot="1" x14ac:dyDescent="0.25">
      <c r="A1701" s="7" t="s">
        <v>344</v>
      </c>
      <c r="B1701" s="21">
        <v>31093</v>
      </c>
      <c r="C1701" s="22" t="s">
        <v>525</v>
      </c>
      <c r="D1701" s="12">
        <v>985</v>
      </c>
      <c r="E1701" s="12">
        <v>2467</v>
      </c>
      <c r="F1701" s="6">
        <v>2024</v>
      </c>
      <c r="G1701" s="18">
        <f>preds!$D1701+preds!$E1701</f>
        <v>3452</v>
      </c>
      <c r="H1701" s="12">
        <f>ABS(preds!$D1701-preds!$E1701)</f>
        <v>1482</v>
      </c>
      <c r="I1701" s="24">
        <f>Table2[[#This Row],[margin]]/Table2[[#This Row],[dem_gop_total]]</f>
        <v>0.42931633835457705</v>
      </c>
      <c r="J1701" s="24">
        <f>Table2[[#This Row],[dem_votes]]/Table2[[#This Row],[dem_gop_total]]</f>
        <v>0.28534183082271147</v>
      </c>
      <c r="K1701" s="24">
        <f>Table2[[#This Row],[gop_votes]]/Table2[[#This Row],[dem_gop_total]]</f>
        <v>0.71465816917728853</v>
      </c>
      <c r="L1701" s="3">
        <v>-98.493475000000004</v>
      </c>
      <c r="M1701" s="3">
        <v>41.189549</v>
      </c>
      <c r="N1701" s="3">
        <v>-99.01110323655935</v>
      </c>
      <c r="O1701" s="3">
        <v>41.32245289247323</v>
      </c>
      <c r="P1701" s="3">
        <f>VLOOKUP(Table2[[#This Row],[State]],State!A:G,7,FALSE)</f>
        <v>5</v>
      </c>
      <c r="Q1701" s="3" t="str">
        <f>VLOOKUP(Table2[[#This Row],[State]],State!A:F,6,FALSE)</f>
        <v>Republican</v>
      </c>
    </row>
    <row r="1702" spans="1:17" ht="17" thickTop="1" thickBot="1" x14ac:dyDescent="0.25">
      <c r="A1702" s="8" t="s">
        <v>344</v>
      </c>
      <c r="B1702" s="19">
        <v>31095</v>
      </c>
      <c r="C1702" s="20" t="s">
        <v>426</v>
      </c>
      <c r="D1702" s="13">
        <v>1416</v>
      </c>
      <c r="E1702" s="13">
        <v>2780</v>
      </c>
      <c r="F1702" s="6">
        <v>2024</v>
      </c>
      <c r="G1702" s="18">
        <f>preds!$D1702+preds!$E1702</f>
        <v>4196</v>
      </c>
      <c r="H1702" s="12">
        <f>ABS(preds!$D1702-preds!$E1702)</f>
        <v>1364</v>
      </c>
      <c r="I1702" s="24">
        <f>Table2[[#This Row],[margin]]/Table2[[#This Row],[dem_gop_total]]</f>
        <v>0.32507149666348906</v>
      </c>
      <c r="J1702" s="24">
        <f>Table2[[#This Row],[dem_votes]]/Table2[[#This Row],[dem_gop_total]]</f>
        <v>0.3374642516682555</v>
      </c>
      <c r="K1702" s="24">
        <f>Table2[[#This Row],[gop_votes]]/Table2[[#This Row],[dem_gop_total]]</f>
        <v>0.66253574833174456</v>
      </c>
      <c r="L1702" s="3">
        <v>-97.140354000000002</v>
      </c>
      <c r="M1702" s="3">
        <v>40.164028000000002</v>
      </c>
      <c r="N1702" s="3">
        <v>-99.01110323655935</v>
      </c>
      <c r="O1702" s="3">
        <v>41.32245289247323</v>
      </c>
      <c r="P1702" s="3">
        <f>VLOOKUP(Table2[[#This Row],[State]],State!A:G,7,FALSE)</f>
        <v>5</v>
      </c>
      <c r="Q1702" s="3" t="str">
        <f>VLOOKUP(Table2[[#This Row],[State]],State!A:F,6,FALSE)</f>
        <v>Republican</v>
      </c>
    </row>
    <row r="1703" spans="1:17" ht="17" thickTop="1" thickBot="1" x14ac:dyDescent="0.25">
      <c r="A1703" s="7" t="s">
        <v>344</v>
      </c>
      <c r="B1703" s="21">
        <v>31097</v>
      </c>
      <c r="C1703" s="22" t="s">
        <v>528</v>
      </c>
      <c r="D1703" s="12">
        <v>933</v>
      </c>
      <c r="E1703" s="12">
        <v>1500</v>
      </c>
      <c r="F1703" s="6">
        <v>2024</v>
      </c>
      <c r="G1703" s="18">
        <f>preds!$D1703+preds!$E1703</f>
        <v>2433</v>
      </c>
      <c r="H1703" s="12">
        <f>ABS(preds!$D1703-preds!$E1703)</f>
        <v>567</v>
      </c>
      <c r="I1703" s="24">
        <f>Table2[[#This Row],[margin]]/Table2[[#This Row],[dem_gop_total]]</f>
        <v>0.23304562268803947</v>
      </c>
      <c r="J1703" s="24">
        <f>Table2[[#This Row],[dem_votes]]/Table2[[#This Row],[dem_gop_total]]</f>
        <v>0.38347718865598029</v>
      </c>
      <c r="K1703" s="24">
        <f>Table2[[#This Row],[gop_votes]]/Table2[[#This Row],[dem_gop_total]]</f>
        <v>0.61652281134401976</v>
      </c>
      <c r="L1703" s="3">
        <v>-96.228932999999998</v>
      </c>
      <c r="M1703" s="3">
        <v>40.401369000000003</v>
      </c>
      <c r="N1703" s="3">
        <v>-99.01110323655935</v>
      </c>
      <c r="O1703" s="3">
        <v>41.32245289247323</v>
      </c>
      <c r="P1703" s="3">
        <f>VLOOKUP(Table2[[#This Row],[State]],State!A:G,7,FALSE)</f>
        <v>5</v>
      </c>
      <c r="Q1703" s="3" t="str">
        <f>VLOOKUP(Table2[[#This Row],[State]],State!A:F,6,FALSE)</f>
        <v>Republican</v>
      </c>
    </row>
    <row r="1704" spans="1:17" ht="17" thickTop="1" thickBot="1" x14ac:dyDescent="0.25">
      <c r="A1704" s="8" t="s">
        <v>344</v>
      </c>
      <c r="B1704" s="19">
        <v>31099</v>
      </c>
      <c r="C1704" s="20" t="s">
        <v>1494</v>
      </c>
      <c r="D1704" s="13">
        <v>962</v>
      </c>
      <c r="E1704" s="13">
        <v>2499</v>
      </c>
      <c r="F1704" s="6">
        <v>2024</v>
      </c>
      <c r="G1704" s="18">
        <f>preds!$D1704+preds!$E1704</f>
        <v>3461</v>
      </c>
      <c r="H1704" s="12">
        <f>ABS(preds!$D1704-preds!$E1704)</f>
        <v>1537</v>
      </c>
      <c r="I1704" s="24">
        <f>Table2[[#This Row],[margin]]/Table2[[#This Row],[dem_gop_total]]</f>
        <v>0.444091303091592</v>
      </c>
      <c r="J1704" s="24">
        <f>Table2[[#This Row],[dem_votes]]/Table2[[#This Row],[dem_gop_total]]</f>
        <v>0.27795434845420397</v>
      </c>
      <c r="K1704" s="24">
        <f>Table2[[#This Row],[gop_votes]]/Table2[[#This Row],[dem_gop_total]]</f>
        <v>0.72204565154579603</v>
      </c>
      <c r="L1704" s="3">
        <v>-98.992742000000007</v>
      </c>
      <c r="M1704" s="3">
        <v>40.506264000000002</v>
      </c>
      <c r="N1704" s="3">
        <v>-99.01110323655935</v>
      </c>
      <c r="O1704" s="3">
        <v>41.32245289247323</v>
      </c>
      <c r="P1704" s="3">
        <f>VLOOKUP(Table2[[#This Row],[State]],State!A:G,7,FALSE)</f>
        <v>5</v>
      </c>
      <c r="Q1704" s="3" t="str">
        <f>VLOOKUP(Table2[[#This Row],[State]],State!A:F,6,FALSE)</f>
        <v>Republican</v>
      </c>
    </row>
    <row r="1705" spans="1:17" ht="17" thickTop="1" thickBot="1" x14ac:dyDescent="0.25">
      <c r="A1705" s="7" t="s">
        <v>344</v>
      </c>
      <c r="B1705" s="21">
        <v>31101</v>
      </c>
      <c r="C1705" s="22" t="s">
        <v>1495</v>
      </c>
      <c r="D1705" s="12">
        <v>986</v>
      </c>
      <c r="E1705" s="12">
        <v>3276</v>
      </c>
      <c r="F1705" s="6">
        <v>2024</v>
      </c>
      <c r="G1705" s="18">
        <f>preds!$D1705+preds!$E1705</f>
        <v>4262</v>
      </c>
      <c r="H1705" s="12">
        <f>ABS(preds!$D1705-preds!$E1705)</f>
        <v>2290</v>
      </c>
      <c r="I1705" s="24">
        <f>Table2[[#This Row],[margin]]/Table2[[#This Row],[dem_gop_total]]</f>
        <v>0.53730642890661662</v>
      </c>
      <c r="J1705" s="24">
        <f>Table2[[#This Row],[dem_votes]]/Table2[[#This Row],[dem_gop_total]]</f>
        <v>0.23134678554669169</v>
      </c>
      <c r="K1705" s="24">
        <f>Table2[[#This Row],[gop_votes]]/Table2[[#This Row],[dem_gop_total]]</f>
        <v>0.76865321445330825</v>
      </c>
      <c r="L1705" s="3">
        <v>-101.69649200000001</v>
      </c>
      <c r="M1705" s="3">
        <v>41.141877000000001</v>
      </c>
      <c r="N1705" s="3">
        <v>-99.01110323655935</v>
      </c>
      <c r="O1705" s="3">
        <v>41.32245289247323</v>
      </c>
      <c r="P1705" s="3">
        <f>VLOOKUP(Table2[[#This Row],[State]],State!A:G,7,FALSE)</f>
        <v>5</v>
      </c>
      <c r="Q1705" s="3" t="str">
        <f>VLOOKUP(Table2[[#This Row],[State]],State!A:F,6,FALSE)</f>
        <v>Republican</v>
      </c>
    </row>
    <row r="1706" spans="1:17" ht="17" thickTop="1" thickBot="1" x14ac:dyDescent="0.25">
      <c r="A1706" s="8" t="s">
        <v>344</v>
      </c>
      <c r="B1706" s="19">
        <v>31103</v>
      </c>
      <c r="C1706" s="20" t="s">
        <v>1496</v>
      </c>
      <c r="D1706" s="13">
        <v>75</v>
      </c>
      <c r="E1706" s="13">
        <v>467</v>
      </c>
      <c r="F1706" s="6">
        <v>2024</v>
      </c>
      <c r="G1706" s="18">
        <f>preds!$D1706+preds!$E1706</f>
        <v>542</v>
      </c>
      <c r="H1706" s="12">
        <f>ABS(preds!$D1706-preds!$E1706)</f>
        <v>392</v>
      </c>
      <c r="I1706" s="24">
        <f>Table2[[#This Row],[margin]]/Table2[[#This Row],[dem_gop_total]]</f>
        <v>0.7232472324723247</v>
      </c>
      <c r="J1706" s="24">
        <f>Table2[[#This Row],[dem_votes]]/Table2[[#This Row],[dem_gop_total]]</f>
        <v>0.13837638376383765</v>
      </c>
      <c r="K1706" s="24">
        <f>Table2[[#This Row],[gop_votes]]/Table2[[#This Row],[dem_gop_total]]</f>
        <v>0.86162361623616235</v>
      </c>
      <c r="L1706" s="3">
        <v>-99.703606999999906</v>
      </c>
      <c r="M1706" s="3">
        <v>42.868344</v>
      </c>
      <c r="N1706" s="3">
        <v>-99.01110323655935</v>
      </c>
      <c r="O1706" s="3">
        <v>41.32245289247323</v>
      </c>
      <c r="P1706" s="3">
        <f>VLOOKUP(Table2[[#This Row],[State]],State!A:G,7,FALSE)</f>
        <v>5</v>
      </c>
      <c r="Q1706" s="3" t="str">
        <f>VLOOKUP(Table2[[#This Row],[State]],State!A:F,6,FALSE)</f>
        <v>Republican</v>
      </c>
    </row>
    <row r="1707" spans="1:17" ht="17" thickTop="1" thickBot="1" x14ac:dyDescent="0.25">
      <c r="A1707" s="7" t="s">
        <v>344</v>
      </c>
      <c r="B1707" s="21">
        <v>31105</v>
      </c>
      <c r="C1707" s="22" t="s">
        <v>1497</v>
      </c>
      <c r="D1707" s="12">
        <v>552</v>
      </c>
      <c r="E1707" s="12">
        <v>1585</v>
      </c>
      <c r="F1707" s="6">
        <v>2024</v>
      </c>
      <c r="G1707" s="18">
        <f>preds!$D1707+preds!$E1707</f>
        <v>2137</v>
      </c>
      <c r="H1707" s="12">
        <f>ABS(preds!$D1707-preds!$E1707)</f>
        <v>1033</v>
      </c>
      <c r="I1707" s="24">
        <f>Table2[[#This Row],[margin]]/Table2[[#This Row],[dem_gop_total]]</f>
        <v>0.48338792700046795</v>
      </c>
      <c r="J1707" s="24">
        <f>Table2[[#This Row],[dem_votes]]/Table2[[#This Row],[dem_gop_total]]</f>
        <v>0.25830603649976602</v>
      </c>
      <c r="K1707" s="24">
        <f>Table2[[#This Row],[gop_votes]]/Table2[[#This Row],[dem_gop_total]]</f>
        <v>0.74169396350023398</v>
      </c>
      <c r="L1707" s="3">
        <v>-103.660710999999</v>
      </c>
      <c r="M1707" s="3">
        <v>41.232889</v>
      </c>
      <c r="N1707" s="3">
        <v>-99.01110323655935</v>
      </c>
      <c r="O1707" s="3">
        <v>41.32245289247323</v>
      </c>
      <c r="P1707" s="3">
        <f>VLOOKUP(Table2[[#This Row],[State]],State!A:G,7,FALSE)</f>
        <v>5</v>
      </c>
      <c r="Q1707" s="3" t="str">
        <f>VLOOKUP(Table2[[#This Row],[State]],State!A:F,6,FALSE)</f>
        <v>Republican</v>
      </c>
    </row>
    <row r="1708" spans="1:17" ht="17" thickTop="1" thickBot="1" x14ac:dyDescent="0.25">
      <c r="A1708" s="8" t="s">
        <v>344</v>
      </c>
      <c r="B1708" s="19">
        <v>31107</v>
      </c>
      <c r="C1708" s="20" t="s">
        <v>899</v>
      </c>
      <c r="D1708" s="13">
        <v>1416</v>
      </c>
      <c r="E1708" s="13">
        <v>3475</v>
      </c>
      <c r="F1708" s="6">
        <v>2024</v>
      </c>
      <c r="G1708" s="18">
        <f>preds!$D1708+preds!$E1708</f>
        <v>4891</v>
      </c>
      <c r="H1708" s="12">
        <f>ABS(preds!$D1708-preds!$E1708)</f>
        <v>2059</v>
      </c>
      <c r="I1708" s="24">
        <f>Table2[[#This Row],[margin]]/Table2[[#This Row],[dem_gop_total]]</f>
        <v>0.42097730525454918</v>
      </c>
      <c r="J1708" s="24">
        <f>Table2[[#This Row],[dem_votes]]/Table2[[#This Row],[dem_gop_total]]</f>
        <v>0.28951134737272544</v>
      </c>
      <c r="K1708" s="24">
        <f>Table2[[#This Row],[gop_votes]]/Table2[[#This Row],[dem_gop_total]]</f>
        <v>0.71048865262727456</v>
      </c>
      <c r="L1708" s="3">
        <v>-97.786962000000003</v>
      </c>
      <c r="M1708" s="3">
        <v>42.619109999999999</v>
      </c>
      <c r="N1708" s="3">
        <v>-99.01110323655935</v>
      </c>
      <c r="O1708" s="3">
        <v>41.32245289247323</v>
      </c>
      <c r="P1708" s="3">
        <f>VLOOKUP(Table2[[#This Row],[State]],State!A:G,7,FALSE)</f>
        <v>5</v>
      </c>
      <c r="Q1708" s="3" t="str">
        <f>VLOOKUP(Table2[[#This Row],[State]],State!A:F,6,FALSE)</f>
        <v>Republican</v>
      </c>
    </row>
    <row r="1709" spans="1:17" ht="17" thickTop="1" thickBot="1" x14ac:dyDescent="0.25">
      <c r="A1709" s="7" t="s">
        <v>344</v>
      </c>
      <c r="B1709" s="21">
        <v>31109</v>
      </c>
      <c r="C1709" s="22" t="s">
        <v>1498</v>
      </c>
      <c r="D1709" s="12">
        <v>76994</v>
      </c>
      <c r="E1709" s="12">
        <v>66410</v>
      </c>
      <c r="F1709" s="6">
        <v>2024</v>
      </c>
      <c r="G1709" s="18">
        <f>preds!$D1709+preds!$E1709</f>
        <v>143404</v>
      </c>
      <c r="H1709" s="12">
        <f>ABS(preds!$D1709-preds!$E1709)</f>
        <v>10584</v>
      </c>
      <c r="I1709" s="24">
        <f>Table2[[#This Row],[margin]]/Table2[[#This Row],[dem_gop_total]]</f>
        <v>7.3805472650693149E-2</v>
      </c>
      <c r="J1709" s="24">
        <f>Table2[[#This Row],[dem_votes]]/Table2[[#This Row],[dem_gop_total]]</f>
        <v>0.53690273632534657</v>
      </c>
      <c r="K1709" s="24">
        <f>Table2[[#This Row],[gop_votes]]/Table2[[#This Row],[dem_gop_total]]</f>
        <v>0.46309726367465343</v>
      </c>
      <c r="L1709" s="3">
        <v>-96.673551000000003</v>
      </c>
      <c r="M1709" s="3">
        <v>40.801057999999998</v>
      </c>
      <c r="N1709" s="3">
        <v>-99.01110323655935</v>
      </c>
      <c r="O1709" s="3">
        <v>41.32245289247323</v>
      </c>
      <c r="P1709" s="3">
        <f>VLOOKUP(Table2[[#This Row],[State]],State!A:G,7,FALSE)</f>
        <v>5</v>
      </c>
      <c r="Q1709" s="3" t="str">
        <f>VLOOKUP(Table2[[#This Row],[State]],State!A:F,6,FALSE)</f>
        <v>Republican</v>
      </c>
    </row>
    <row r="1710" spans="1:17" ht="17" thickTop="1" thickBot="1" x14ac:dyDescent="0.25">
      <c r="A1710" s="8" t="s">
        <v>344</v>
      </c>
      <c r="B1710" s="19">
        <v>31111</v>
      </c>
      <c r="C1710" s="20" t="s">
        <v>530</v>
      </c>
      <c r="D1710" s="13">
        <v>4819</v>
      </c>
      <c r="E1710" s="13">
        <v>12318</v>
      </c>
      <c r="F1710" s="6">
        <v>2024</v>
      </c>
      <c r="G1710" s="18">
        <f>preds!$D1710+preds!$E1710</f>
        <v>17137</v>
      </c>
      <c r="H1710" s="12">
        <f>ABS(preds!$D1710-preds!$E1710)</f>
        <v>7499</v>
      </c>
      <c r="I1710" s="24">
        <f>Table2[[#This Row],[margin]]/Table2[[#This Row],[dem_gop_total]]</f>
        <v>0.43759117698547001</v>
      </c>
      <c r="J1710" s="24">
        <f>Table2[[#This Row],[dem_votes]]/Table2[[#This Row],[dem_gop_total]]</f>
        <v>0.281204411507265</v>
      </c>
      <c r="K1710" s="24">
        <f>Table2[[#This Row],[gop_votes]]/Table2[[#This Row],[dem_gop_total]]</f>
        <v>0.71879558849273506</v>
      </c>
      <c r="L1710" s="3">
        <v>-100.78923</v>
      </c>
      <c r="M1710" s="3">
        <v>41.119634999999903</v>
      </c>
      <c r="N1710" s="3">
        <v>-99.01110323655935</v>
      </c>
      <c r="O1710" s="3">
        <v>41.32245289247323</v>
      </c>
      <c r="P1710" s="3">
        <f>VLOOKUP(Table2[[#This Row],[State]],State!A:G,7,FALSE)</f>
        <v>5</v>
      </c>
      <c r="Q1710" s="3" t="str">
        <f>VLOOKUP(Table2[[#This Row],[State]],State!A:F,6,FALSE)</f>
        <v>Republican</v>
      </c>
    </row>
    <row r="1711" spans="1:17" ht="17" thickTop="1" thickBot="1" x14ac:dyDescent="0.25">
      <c r="A1711" s="7" t="s">
        <v>344</v>
      </c>
      <c r="B1711" s="21">
        <v>31113</v>
      </c>
      <c r="C1711" s="22" t="s">
        <v>532</v>
      </c>
      <c r="D1711" s="12">
        <v>65</v>
      </c>
      <c r="E1711" s="12">
        <v>377</v>
      </c>
      <c r="F1711" s="6">
        <v>2024</v>
      </c>
      <c r="G1711" s="18">
        <f>preds!$D1711+preds!$E1711</f>
        <v>442</v>
      </c>
      <c r="H1711" s="12">
        <f>ABS(preds!$D1711-preds!$E1711)</f>
        <v>312</v>
      </c>
      <c r="I1711" s="24">
        <f>Table2[[#This Row],[margin]]/Table2[[#This Row],[dem_gop_total]]</f>
        <v>0.70588235294117652</v>
      </c>
      <c r="J1711" s="24">
        <f>Table2[[#This Row],[dem_votes]]/Table2[[#This Row],[dem_gop_total]]</f>
        <v>0.14705882352941177</v>
      </c>
      <c r="K1711" s="24">
        <f>Table2[[#This Row],[gop_votes]]/Table2[[#This Row],[dem_gop_total]]</f>
        <v>0.8529411764705882</v>
      </c>
      <c r="L1711" s="3">
        <v>-100.500737</v>
      </c>
      <c r="M1711" s="3">
        <v>41.484178</v>
      </c>
      <c r="N1711" s="3">
        <v>-99.01110323655935</v>
      </c>
      <c r="O1711" s="3">
        <v>41.32245289247323</v>
      </c>
      <c r="P1711" s="3">
        <f>VLOOKUP(Table2[[#This Row],[State]],State!A:G,7,FALSE)</f>
        <v>5</v>
      </c>
      <c r="Q1711" s="3" t="str">
        <f>VLOOKUP(Table2[[#This Row],[State]],State!A:F,6,FALSE)</f>
        <v>Republican</v>
      </c>
    </row>
    <row r="1712" spans="1:17" ht="17" thickTop="1" thickBot="1" x14ac:dyDescent="0.25">
      <c r="A1712" s="8" t="s">
        <v>344</v>
      </c>
      <c r="B1712" s="19">
        <v>31115</v>
      </c>
      <c r="C1712" s="20" t="s">
        <v>1499</v>
      </c>
      <c r="D1712" s="13">
        <v>82</v>
      </c>
      <c r="E1712" s="13">
        <v>362</v>
      </c>
      <c r="F1712" s="6">
        <v>2024</v>
      </c>
      <c r="G1712" s="18">
        <f>preds!$D1712+preds!$E1712</f>
        <v>444</v>
      </c>
      <c r="H1712" s="12">
        <f>ABS(preds!$D1712-preds!$E1712)</f>
        <v>280</v>
      </c>
      <c r="I1712" s="24">
        <f>Table2[[#This Row],[margin]]/Table2[[#This Row],[dem_gop_total]]</f>
        <v>0.63063063063063063</v>
      </c>
      <c r="J1712" s="24">
        <f>Table2[[#This Row],[dem_votes]]/Table2[[#This Row],[dem_gop_total]]</f>
        <v>0.18468468468468469</v>
      </c>
      <c r="K1712" s="24">
        <f>Table2[[#This Row],[gop_votes]]/Table2[[#This Row],[dem_gop_total]]</f>
        <v>0.81531531531531531</v>
      </c>
      <c r="L1712" s="3">
        <v>-99.402546000000001</v>
      </c>
      <c r="M1712" s="3">
        <v>41.816482999999998</v>
      </c>
      <c r="N1712" s="3">
        <v>-99.01110323655935</v>
      </c>
      <c r="O1712" s="3">
        <v>41.32245289247323</v>
      </c>
      <c r="P1712" s="3">
        <f>VLOOKUP(Table2[[#This Row],[State]],State!A:G,7,FALSE)</f>
        <v>5</v>
      </c>
      <c r="Q1712" s="3" t="str">
        <f>VLOOKUP(Table2[[#This Row],[State]],State!A:F,6,FALSE)</f>
        <v>Republican</v>
      </c>
    </row>
    <row r="1713" spans="1:17" ht="17" thickTop="1" thickBot="1" x14ac:dyDescent="0.25">
      <c r="A1713" s="7" t="s">
        <v>344</v>
      </c>
      <c r="B1713" s="21">
        <v>31117</v>
      </c>
      <c r="C1713" s="22" t="s">
        <v>1045</v>
      </c>
      <c r="D1713" s="12">
        <v>46</v>
      </c>
      <c r="E1713" s="12">
        <v>264</v>
      </c>
      <c r="F1713" s="6">
        <v>2024</v>
      </c>
      <c r="G1713" s="18">
        <f>preds!$D1713+preds!$E1713</f>
        <v>310</v>
      </c>
      <c r="H1713" s="12">
        <f>ABS(preds!$D1713-preds!$E1713)</f>
        <v>218</v>
      </c>
      <c r="I1713" s="24">
        <f>Table2[[#This Row],[margin]]/Table2[[#This Row],[dem_gop_total]]</f>
        <v>0.70322580645161292</v>
      </c>
      <c r="J1713" s="24">
        <f>Table2[[#This Row],[dem_votes]]/Table2[[#This Row],[dem_gop_total]]</f>
        <v>0.14838709677419354</v>
      </c>
      <c r="K1713" s="24">
        <f>Table2[[#This Row],[gop_votes]]/Table2[[#This Row],[dem_gop_total]]</f>
        <v>0.85161290322580641</v>
      </c>
      <c r="L1713" s="3">
        <v>-100.98634699999999</v>
      </c>
      <c r="M1713" s="3">
        <v>41.573309999999999</v>
      </c>
      <c r="N1713" s="3">
        <v>-99.01110323655935</v>
      </c>
      <c r="O1713" s="3">
        <v>41.32245289247323</v>
      </c>
      <c r="P1713" s="3">
        <f>VLOOKUP(Table2[[#This Row],[State]],State!A:G,7,FALSE)</f>
        <v>5</v>
      </c>
      <c r="Q1713" s="3" t="str">
        <f>VLOOKUP(Table2[[#This Row],[State]],State!A:F,6,FALSE)</f>
        <v>Republican</v>
      </c>
    </row>
    <row r="1714" spans="1:17" ht="17" thickTop="1" thickBot="1" x14ac:dyDescent="0.25">
      <c r="A1714" s="8" t="s">
        <v>344</v>
      </c>
      <c r="B1714" s="19">
        <v>31119</v>
      </c>
      <c r="C1714" s="20" t="s">
        <v>434</v>
      </c>
      <c r="D1714" s="13">
        <v>3291</v>
      </c>
      <c r="E1714" s="13">
        <v>11080</v>
      </c>
      <c r="F1714" s="6">
        <v>2024</v>
      </c>
      <c r="G1714" s="18">
        <f>preds!$D1714+preds!$E1714</f>
        <v>14371</v>
      </c>
      <c r="H1714" s="12">
        <f>ABS(preds!$D1714-preds!$E1714)</f>
        <v>7789</v>
      </c>
      <c r="I1714" s="24">
        <f>Table2[[#This Row],[margin]]/Table2[[#This Row],[dem_gop_total]]</f>
        <v>0.54199429406443533</v>
      </c>
      <c r="J1714" s="24">
        <f>Table2[[#This Row],[dem_votes]]/Table2[[#This Row],[dem_gop_total]]</f>
        <v>0.22900285296778233</v>
      </c>
      <c r="K1714" s="24">
        <f>Table2[[#This Row],[gop_votes]]/Table2[[#This Row],[dem_gop_total]]</f>
        <v>0.77099714703221767</v>
      </c>
      <c r="L1714" s="3">
        <v>-97.461691999999999</v>
      </c>
      <c r="M1714" s="3">
        <v>42.003908000000003</v>
      </c>
      <c r="N1714" s="3">
        <v>-99.01110323655935</v>
      </c>
      <c r="O1714" s="3">
        <v>41.32245289247323</v>
      </c>
      <c r="P1714" s="3">
        <f>VLOOKUP(Table2[[#This Row],[State]],State!A:G,7,FALSE)</f>
        <v>5</v>
      </c>
      <c r="Q1714" s="3" t="str">
        <f>VLOOKUP(Table2[[#This Row],[State]],State!A:F,6,FALSE)</f>
        <v>Republican</v>
      </c>
    </row>
    <row r="1715" spans="1:17" ht="17" thickTop="1" thickBot="1" x14ac:dyDescent="0.25">
      <c r="A1715" s="7" t="s">
        <v>344</v>
      </c>
      <c r="B1715" s="21">
        <v>31121</v>
      </c>
      <c r="C1715" s="22" t="s">
        <v>1500</v>
      </c>
      <c r="D1715" s="12">
        <v>1047</v>
      </c>
      <c r="E1715" s="12">
        <v>2992</v>
      </c>
      <c r="F1715" s="6">
        <v>2024</v>
      </c>
      <c r="G1715" s="18">
        <f>preds!$D1715+preds!$E1715</f>
        <v>4039</v>
      </c>
      <c r="H1715" s="12">
        <f>ABS(preds!$D1715-preds!$E1715)</f>
        <v>1945</v>
      </c>
      <c r="I1715" s="24">
        <f>Table2[[#This Row],[margin]]/Table2[[#This Row],[dem_gop_total]]</f>
        <v>0.48155484030700668</v>
      </c>
      <c r="J1715" s="24">
        <f>Table2[[#This Row],[dem_votes]]/Table2[[#This Row],[dem_gop_total]]</f>
        <v>0.25922257984649666</v>
      </c>
      <c r="K1715" s="24">
        <f>Table2[[#This Row],[gop_votes]]/Table2[[#This Row],[dem_gop_total]]</f>
        <v>0.74077742015350334</v>
      </c>
      <c r="L1715" s="3">
        <v>-98.039353000000006</v>
      </c>
      <c r="M1715" s="3">
        <v>41.1312</v>
      </c>
      <c r="N1715" s="3">
        <v>-99.01110323655935</v>
      </c>
      <c r="O1715" s="3">
        <v>41.32245289247323</v>
      </c>
      <c r="P1715" s="3">
        <f>VLOOKUP(Table2[[#This Row],[State]],State!A:G,7,FALSE)</f>
        <v>5</v>
      </c>
      <c r="Q1715" s="3" t="str">
        <f>VLOOKUP(Table2[[#This Row],[State]],State!A:F,6,FALSE)</f>
        <v>Republican</v>
      </c>
    </row>
    <row r="1716" spans="1:17" ht="17" thickTop="1" thickBot="1" x14ac:dyDescent="0.25">
      <c r="A1716" s="8" t="s">
        <v>344</v>
      </c>
      <c r="B1716" s="19">
        <v>31123</v>
      </c>
      <c r="C1716" s="20" t="s">
        <v>1501</v>
      </c>
      <c r="D1716" s="13">
        <v>664</v>
      </c>
      <c r="E1716" s="13">
        <v>1844</v>
      </c>
      <c r="F1716" s="6">
        <v>2024</v>
      </c>
      <c r="G1716" s="18">
        <f>preds!$D1716+preds!$E1716</f>
        <v>2508</v>
      </c>
      <c r="H1716" s="12">
        <f>ABS(preds!$D1716-preds!$E1716)</f>
        <v>1180</v>
      </c>
      <c r="I1716" s="24">
        <f>Table2[[#This Row],[margin]]/Table2[[#This Row],[dem_gop_total]]</f>
        <v>0.47049441786283891</v>
      </c>
      <c r="J1716" s="24">
        <f>Table2[[#This Row],[dem_votes]]/Table2[[#This Row],[dem_gop_total]]</f>
        <v>0.26475279106858052</v>
      </c>
      <c r="K1716" s="24">
        <f>Table2[[#This Row],[gop_votes]]/Table2[[#This Row],[dem_gop_total]]</f>
        <v>0.73524720893141948</v>
      </c>
      <c r="L1716" s="3">
        <v>-103.15922399999999</v>
      </c>
      <c r="M1716" s="3">
        <v>41.707122999999903</v>
      </c>
      <c r="N1716" s="3">
        <v>-99.01110323655935</v>
      </c>
      <c r="O1716" s="3">
        <v>41.32245289247323</v>
      </c>
      <c r="P1716" s="3">
        <f>VLOOKUP(Table2[[#This Row],[State]],State!A:G,7,FALSE)</f>
        <v>5</v>
      </c>
      <c r="Q1716" s="3" t="str">
        <f>VLOOKUP(Table2[[#This Row],[State]],State!A:F,6,FALSE)</f>
        <v>Republican</v>
      </c>
    </row>
    <row r="1717" spans="1:17" ht="17" thickTop="1" thickBot="1" x14ac:dyDescent="0.25">
      <c r="A1717" s="7" t="s">
        <v>344</v>
      </c>
      <c r="B1717" s="21">
        <v>31125</v>
      </c>
      <c r="C1717" s="22" t="s">
        <v>1502</v>
      </c>
      <c r="D1717" s="12">
        <v>432</v>
      </c>
      <c r="E1717" s="12">
        <v>1347</v>
      </c>
      <c r="F1717" s="6">
        <v>2024</v>
      </c>
      <c r="G1717" s="18">
        <f>preds!$D1717+preds!$E1717</f>
        <v>1779</v>
      </c>
      <c r="H1717" s="12">
        <f>ABS(preds!$D1717-preds!$E1717)</f>
        <v>915</v>
      </c>
      <c r="I1717" s="24">
        <f>Table2[[#This Row],[margin]]/Table2[[#This Row],[dem_gop_total]]</f>
        <v>0.51433389544688024</v>
      </c>
      <c r="J1717" s="24">
        <f>Table2[[#This Row],[dem_votes]]/Table2[[#This Row],[dem_gop_total]]</f>
        <v>0.24283305227655985</v>
      </c>
      <c r="K1717" s="24">
        <f>Table2[[#This Row],[gop_votes]]/Table2[[#This Row],[dem_gop_total]]</f>
        <v>0.75716694772344018</v>
      </c>
      <c r="L1717" s="3">
        <v>-97.895027999999996</v>
      </c>
      <c r="M1717" s="3">
        <v>41.403828999999902</v>
      </c>
      <c r="N1717" s="3">
        <v>-99.01110323655935</v>
      </c>
      <c r="O1717" s="3">
        <v>41.32245289247323</v>
      </c>
      <c r="P1717" s="3">
        <f>VLOOKUP(Table2[[#This Row],[State]],State!A:G,7,FALSE)</f>
        <v>5</v>
      </c>
      <c r="Q1717" s="3" t="str">
        <f>VLOOKUP(Table2[[#This Row],[State]],State!A:F,6,FALSE)</f>
        <v>Republican</v>
      </c>
    </row>
    <row r="1718" spans="1:17" ht="17" thickTop="1" thickBot="1" x14ac:dyDescent="0.25">
      <c r="A1718" s="8" t="s">
        <v>344</v>
      </c>
      <c r="B1718" s="19">
        <v>31127</v>
      </c>
      <c r="C1718" s="20" t="s">
        <v>1049</v>
      </c>
      <c r="D1718" s="13">
        <v>1241</v>
      </c>
      <c r="E1718" s="13">
        <v>2413</v>
      </c>
      <c r="F1718" s="6">
        <v>2024</v>
      </c>
      <c r="G1718" s="18">
        <f>preds!$D1718+preds!$E1718</f>
        <v>3654</v>
      </c>
      <c r="H1718" s="12">
        <f>ABS(preds!$D1718-preds!$E1718)</f>
        <v>1172</v>
      </c>
      <c r="I1718" s="24">
        <f>Table2[[#This Row],[margin]]/Table2[[#This Row],[dem_gop_total]]</f>
        <v>0.32074438970990693</v>
      </c>
      <c r="J1718" s="24">
        <f>Table2[[#This Row],[dem_votes]]/Table2[[#This Row],[dem_gop_total]]</f>
        <v>0.33962780514504654</v>
      </c>
      <c r="K1718" s="24">
        <f>Table2[[#This Row],[gop_votes]]/Table2[[#This Row],[dem_gop_total]]</f>
        <v>0.66037219485495346</v>
      </c>
      <c r="L1718" s="3">
        <v>-95.836309</v>
      </c>
      <c r="M1718" s="3">
        <v>40.403956999999998</v>
      </c>
      <c r="N1718" s="3">
        <v>-99.01110323655935</v>
      </c>
      <c r="O1718" s="3">
        <v>41.32245289247323</v>
      </c>
      <c r="P1718" s="3">
        <f>VLOOKUP(Table2[[#This Row],[State]],State!A:G,7,FALSE)</f>
        <v>5</v>
      </c>
      <c r="Q1718" s="3" t="str">
        <f>VLOOKUP(Table2[[#This Row],[State]],State!A:F,6,FALSE)</f>
        <v>Republican</v>
      </c>
    </row>
    <row r="1719" spans="1:17" ht="17" thickTop="1" thickBot="1" x14ac:dyDescent="0.25">
      <c r="A1719" s="7" t="s">
        <v>344</v>
      </c>
      <c r="B1719" s="21">
        <v>31129</v>
      </c>
      <c r="C1719" s="22" t="s">
        <v>1503</v>
      </c>
      <c r="D1719" s="12">
        <v>498</v>
      </c>
      <c r="E1719" s="12">
        <v>1915</v>
      </c>
      <c r="F1719" s="6">
        <v>2024</v>
      </c>
      <c r="G1719" s="18">
        <f>preds!$D1719+preds!$E1719</f>
        <v>2413</v>
      </c>
      <c r="H1719" s="12">
        <f>ABS(preds!$D1719-preds!$E1719)</f>
        <v>1417</v>
      </c>
      <c r="I1719" s="24">
        <f>Table2[[#This Row],[margin]]/Table2[[#This Row],[dem_gop_total]]</f>
        <v>0.58723580605055947</v>
      </c>
      <c r="J1719" s="24">
        <f>Table2[[#This Row],[dem_votes]]/Table2[[#This Row],[dem_gop_total]]</f>
        <v>0.20638209697472026</v>
      </c>
      <c r="K1719" s="24">
        <f>Table2[[#This Row],[gop_votes]]/Table2[[#This Row],[dem_gop_total]]</f>
        <v>0.79361790302527968</v>
      </c>
      <c r="L1719" s="3">
        <v>-98.061107999999905</v>
      </c>
      <c r="M1719" s="3">
        <v>40.115020999999999</v>
      </c>
      <c r="N1719" s="3">
        <v>-99.01110323655935</v>
      </c>
      <c r="O1719" s="3">
        <v>41.32245289247323</v>
      </c>
      <c r="P1719" s="3">
        <f>VLOOKUP(Table2[[#This Row],[State]],State!A:G,7,FALSE)</f>
        <v>5</v>
      </c>
      <c r="Q1719" s="3" t="str">
        <f>VLOOKUP(Table2[[#This Row],[State]],State!A:F,6,FALSE)</f>
        <v>Republican</v>
      </c>
    </row>
    <row r="1720" spans="1:17" ht="17" thickTop="1" thickBot="1" x14ac:dyDescent="0.25">
      <c r="A1720" s="8" t="s">
        <v>344</v>
      </c>
      <c r="B1720" s="19">
        <v>31131</v>
      </c>
      <c r="C1720" s="20" t="s">
        <v>1504</v>
      </c>
      <c r="D1720" s="13">
        <v>2466</v>
      </c>
      <c r="E1720" s="13">
        <v>4813</v>
      </c>
      <c r="F1720" s="6">
        <v>2024</v>
      </c>
      <c r="G1720" s="18">
        <f>preds!$D1720+preds!$E1720</f>
        <v>7279</v>
      </c>
      <c r="H1720" s="12">
        <f>ABS(preds!$D1720-preds!$E1720)</f>
        <v>2347</v>
      </c>
      <c r="I1720" s="24">
        <f>Table2[[#This Row],[margin]]/Table2[[#This Row],[dem_gop_total]]</f>
        <v>0.3224344003297156</v>
      </c>
      <c r="J1720" s="24">
        <f>Table2[[#This Row],[dem_votes]]/Table2[[#This Row],[dem_gop_total]]</f>
        <v>0.3387827998351422</v>
      </c>
      <c r="K1720" s="24">
        <f>Table2[[#This Row],[gop_votes]]/Table2[[#This Row],[dem_gop_total]]</f>
        <v>0.66121720016485785</v>
      </c>
      <c r="L1720" s="3">
        <v>-96.029873999999893</v>
      </c>
      <c r="M1720" s="3">
        <v>40.669494999999998</v>
      </c>
      <c r="N1720" s="3">
        <v>-99.01110323655935</v>
      </c>
      <c r="O1720" s="3">
        <v>41.32245289247323</v>
      </c>
      <c r="P1720" s="3">
        <f>VLOOKUP(Table2[[#This Row],[State]],State!A:G,7,FALSE)</f>
        <v>5</v>
      </c>
      <c r="Q1720" s="3" t="str">
        <f>VLOOKUP(Table2[[#This Row],[State]],State!A:F,6,FALSE)</f>
        <v>Republican</v>
      </c>
    </row>
    <row r="1721" spans="1:17" ht="17" thickTop="1" thickBot="1" x14ac:dyDescent="0.25">
      <c r="A1721" s="7" t="s">
        <v>344</v>
      </c>
      <c r="B1721" s="21">
        <v>31133</v>
      </c>
      <c r="C1721" s="22" t="s">
        <v>1056</v>
      </c>
      <c r="D1721" s="12">
        <v>397</v>
      </c>
      <c r="E1721" s="12">
        <v>1115</v>
      </c>
      <c r="F1721" s="6">
        <v>2024</v>
      </c>
      <c r="G1721" s="18">
        <f>preds!$D1721+preds!$E1721</f>
        <v>1512</v>
      </c>
      <c r="H1721" s="12">
        <f>ABS(preds!$D1721-preds!$E1721)</f>
        <v>718</v>
      </c>
      <c r="I1721" s="24">
        <f>Table2[[#This Row],[margin]]/Table2[[#This Row],[dem_gop_total]]</f>
        <v>0.47486772486772488</v>
      </c>
      <c r="J1721" s="24">
        <f>Table2[[#This Row],[dem_votes]]/Table2[[#This Row],[dem_gop_total]]</f>
        <v>0.26256613756613756</v>
      </c>
      <c r="K1721" s="24">
        <f>Table2[[#This Row],[gop_votes]]/Table2[[#This Row],[dem_gop_total]]</f>
        <v>0.73743386243386244</v>
      </c>
      <c r="L1721" s="3">
        <v>-96.184058999999905</v>
      </c>
      <c r="M1721" s="3">
        <v>40.134920999999999</v>
      </c>
      <c r="N1721" s="3">
        <v>-99.01110323655935</v>
      </c>
      <c r="O1721" s="3">
        <v>41.32245289247323</v>
      </c>
      <c r="P1721" s="3">
        <f>VLOOKUP(Table2[[#This Row],[State]],State!A:G,7,FALSE)</f>
        <v>5</v>
      </c>
      <c r="Q1721" s="3" t="str">
        <f>VLOOKUP(Table2[[#This Row],[State]],State!A:F,6,FALSE)</f>
        <v>Republican</v>
      </c>
    </row>
    <row r="1722" spans="1:17" ht="17" thickTop="1" thickBot="1" x14ac:dyDescent="0.25">
      <c r="A1722" s="8" t="s">
        <v>344</v>
      </c>
      <c r="B1722" s="19">
        <v>31135</v>
      </c>
      <c r="C1722" s="20" t="s">
        <v>1505</v>
      </c>
      <c r="D1722" s="13">
        <v>251</v>
      </c>
      <c r="E1722" s="13">
        <v>1226</v>
      </c>
      <c r="F1722" s="6">
        <v>2024</v>
      </c>
      <c r="G1722" s="18">
        <f>preds!$D1722+preds!$E1722</f>
        <v>1477</v>
      </c>
      <c r="H1722" s="12">
        <f>ABS(preds!$D1722-preds!$E1722)</f>
        <v>975</v>
      </c>
      <c r="I1722" s="24">
        <f>Table2[[#This Row],[margin]]/Table2[[#This Row],[dem_gop_total]]</f>
        <v>0.6601218686526743</v>
      </c>
      <c r="J1722" s="24">
        <f>Table2[[#This Row],[dem_votes]]/Table2[[#This Row],[dem_gop_total]]</f>
        <v>0.16993906567366282</v>
      </c>
      <c r="K1722" s="24">
        <f>Table2[[#This Row],[gop_votes]]/Table2[[#This Row],[dem_gop_total]]</f>
        <v>0.83006093432633721</v>
      </c>
      <c r="L1722" s="3">
        <v>-101.67253100000001</v>
      </c>
      <c r="M1722" s="3">
        <v>40.847278000000003</v>
      </c>
      <c r="N1722" s="3">
        <v>-99.01110323655935</v>
      </c>
      <c r="O1722" s="3">
        <v>41.32245289247323</v>
      </c>
      <c r="P1722" s="3">
        <f>VLOOKUP(Table2[[#This Row],[State]],State!A:G,7,FALSE)</f>
        <v>5</v>
      </c>
      <c r="Q1722" s="3" t="str">
        <f>VLOOKUP(Table2[[#This Row],[State]],State!A:F,6,FALSE)</f>
        <v>Republican</v>
      </c>
    </row>
    <row r="1723" spans="1:17" ht="17" thickTop="1" thickBot="1" x14ac:dyDescent="0.25">
      <c r="A1723" s="7" t="s">
        <v>344</v>
      </c>
      <c r="B1723" s="21">
        <v>31137</v>
      </c>
      <c r="C1723" s="22" t="s">
        <v>1422</v>
      </c>
      <c r="D1723" s="12">
        <v>1041</v>
      </c>
      <c r="E1723" s="12">
        <v>3837</v>
      </c>
      <c r="F1723" s="6">
        <v>2024</v>
      </c>
      <c r="G1723" s="18">
        <f>preds!$D1723+preds!$E1723</f>
        <v>4878</v>
      </c>
      <c r="H1723" s="12">
        <f>ABS(preds!$D1723-preds!$E1723)</f>
        <v>2796</v>
      </c>
      <c r="I1723" s="24">
        <f>Table2[[#This Row],[margin]]/Table2[[#This Row],[dem_gop_total]]</f>
        <v>0.57318573185731858</v>
      </c>
      <c r="J1723" s="24">
        <f>Table2[[#This Row],[dem_votes]]/Table2[[#This Row],[dem_gop_total]]</f>
        <v>0.21340713407134071</v>
      </c>
      <c r="K1723" s="24">
        <f>Table2[[#This Row],[gop_votes]]/Table2[[#This Row],[dem_gop_total]]</f>
        <v>0.78659286592865929</v>
      </c>
      <c r="L1723" s="3">
        <v>-99.406756000000001</v>
      </c>
      <c r="M1723" s="3">
        <v>40.468150999999999</v>
      </c>
      <c r="N1723" s="3">
        <v>-99.01110323655935</v>
      </c>
      <c r="O1723" s="3">
        <v>41.32245289247323</v>
      </c>
      <c r="P1723" s="3">
        <f>VLOOKUP(Table2[[#This Row],[State]],State!A:G,7,FALSE)</f>
        <v>5</v>
      </c>
      <c r="Q1723" s="3" t="str">
        <f>VLOOKUP(Table2[[#This Row],[State]],State!A:F,6,FALSE)</f>
        <v>Republican</v>
      </c>
    </row>
    <row r="1724" spans="1:17" ht="17" thickTop="1" thickBot="1" x14ac:dyDescent="0.25">
      <c r="A1724" s="8" t="s">
        <v>344</v>
      </c>
      <c r="B1724" s="19">
        <v>31139</v>
      </c>
      <c r="C1724" s="20" t="s">
        <v>804</v>
      </c>
      <c r="D1724" s="13">
        <v>766</v>
      </c>
      <c r="E1724" s="13">
        <v>3103</v>
      </c>
      <c r="F1724" s="6">
        <v>2024</v>
      </c>
      <c r="G1724" s="18">
        <f>preds!$D1724+preds!$E1724</f>
        <v>3869</v>
      </c>
      <c r="H1724" s="12">
        <f>ABS(preds!$D1724-preds!$E1724)</f>
        <v>2337</v>
      </c>
      <c r="I1724" s="24">
        <f>Table2[[#This Row],[margin]]/Table2[[#This Row],[dem_gop_total]]</f>
        <v>0.60403204962522616</v>
      </c>
      <c r="J1724" s="24">
        <f>Table2[[#This Row],[dem_votes]]/Table2[[#This Row],[dem_gop_total]]</f>
        <v>0.19798397518738692</v>
      </c>
      <c r="K1724" s="24">
        <f>Table2[[#This Row],[gop_votes]]/Table2[[#This Row],[dem_gop_total]]</f>
        <v>0.80201602481261303</v>
      </c>
      <c r="L1724" s="3">
        <v>-97.591986000000006</v>
      </c>
      <c r="M1724" s="3">
        <v>42.262663000000003</v>
      </c>
      <c r="N1724" s="3">
        <v>-99.01110323655935</v>
      </c>
      <c r="O1724" s="3">
        <v>41.32245289247323</v>
      </c>
      <c r="P1724" s="3">
        <f>VLOOKUP(Table2[[#This Row],[State]],State!A:G,7,FALSE)</f>
        <v>5</v>
      </c>
      <c r="Q1724" s="3" t="str">
        <f>VLOOKUP(Table2[[#This Row],[State]],State!A:F,6,FALSE)</f>
        <v>Republican</v>
      </c>
    </row>
    <row r="1725" spans="1:17" ht="17" thickTop="1" thickBot="1" x14ac:dyDescent="0.25">
      <c r="A1725" s="7" t="s">
        <v>344</v>
      </c>
      <c r="B1725" s="21">
        <v>31141</v>
      </c>
      <c r="C1725" s="22" t="s">
        <v>1423</v>
      </c>
      <c r="D1725" s="12">
        <v>3422</v>
      </c>
      <c r="E1725" s="12">
        <v>11813</v>
      </c>
      <c r="F1725" s="6">
        <v>2024</v>
      </c>
      <c r="G1725" s="18">
        <f>preds!$D1725+preds!$E1725</f>
        <v>15235</v>
      </c>
      <c r="H1725" s="12">
        <f>ABS(preds!$D1725-preds!$E1725)</f>
        <v>8391</v>
      </c>
      <c r="I1725" s="24">
        <f>Table2[[#This Row],[margin]]/Table2[[#This Row],[dem_gop_total]]</f>
        <v>0.55077125041023955</v>
      </c>
      <c r="J1725" s="24">
        <f>Table2[[#This Row],[dem_votes]]/Table2[[#This Row],[dem_gop_total]]</f>
        <v>0.22461437479488022</v>
      </c>
      <c r="K1725" s="24">
        <f>Table2[[#This Row],[gop_votes]]/Table2[[#This Row],[dem_gop_total]]</f>
        <v>0.77538562520511978</v>
      </c>
      <c r="L1725" s="3">
        <v>-97.387408999999906</v>
      </c>
      <c r="M1725" s="3">
        <v>41.469012999999997</v>
      </c>
      <c r="N1725" s="3">
        <v>-99.01110323655935</v>
      </c>
      <c r="O1725" s="3">
        <v>41.32245289247323</v>
      </c>
      <c r="P1725" s="3">
        <f>VLOOKUP(Table2[[#This Row],[State]],State!A:G,7,FALSE)</f>
        <v>5</v>
      </c>
      <c r="Q1725" s="3" t="str">
        <f>VLOOKUP(Table2[[#This Row],[State]],State!A:F,6,FALSE)</f>
        <v>Republican</v>
      </c>
    </row>
    <row r="1726" spans="1:17" ht="17" thickTop="1" thickBot="1" x14ac:dyDescent="0.25">
      <c r="A1726" s="8" t="s">
        <v>344</v>
      </c>
      <c r="B1726" s="19">
        <v>31143</v>
      </c>
      <c r="C1726" s="20" t="s">
        <v>541</v>
      </c>
      <c r="D1726" s="13">
        <v>788</v>
      </c>
      <c r="E1726" s="13">
        <v>2134</v>
      </c>
      <c r="F1726" s="6">
        <v>2024</v>
      </c>
      <c r="G1726" s="18">
        <f>preds!$D1726+preds!$E1726</f>
        <v>2922</v>
      </c>
      <c r="H1726" s="12">
        <f>ABS(preds!$D1726-preds!$E1726)</f>
        <v>1346</v>
      </c>
      <c r="I1726" s="24">
        <f>Table2[[#This Row],[margin]]/Table2[[#This Row],[dem_gop_total]]</f>
        <v>0.46064339493497602</v>
      </c>
      <c r="J1726" s="24">
        <f>Table2[[#This Row],[dem_votes]]/Table2[[#This Row],[dem_gop_total]]</f>
        <v>0.26967830253251196</v>
      </c>
      <c r="K1726" s="24">
        <f>Table2[[#This Row],[gop_votes]]/Table2[[#This Row],[dem_gop_total]]</f>
        <v>0.73032169746748798</v>
      </c>
      <c r="L1726" s="3">
        <v>-97.555813000000001</v>
      </c>
      <c r="M1726" s="3">
        <v>41.174759000000002</v>
      </c>
      <c r="N1726" s="3">
        <v>-99.01110323655935</v>
      </c>
      <c r="O1726" s="3">
        <v>41.32245289247323</v>
      </c>
      <c r="P1726" s="3">
        <f>VLOOKUP(Table2[[#This Row],[State]],State!A:G,7,FALSE)</f>
        <v>5</v>
      </c>
      <c r="Q1726" s="3" t="str">
        <f>VLOOKUP(Table2[[#This Row],[State]],State!A:F,6,FALSE)</f>
        <v>Republican</v>
      </c>
    </row>
    <row r="1727" spans="1:17" ht="17" thickTop="1" thickBot="1" x14ac:dyDescent="0.25">
      <c r="A1727" s="7" t="s">
        <v>344</v>
      </c>
      <c r="B1727" s="21">
        <v>31145</v>
      </c>
      <c r="C1727" s="22" t="s">
        <v>1506</v>
      </c>
      <c r="D1727" s="12">
        <v>1174</v>
      </c>
      <c r="E1727" s="12">
        <v>3944</v>
      </c>
      <c r="F1727" s="6">
        <v>2024</v>
      </c>
      <c r="G1727" s="18">
        <f>preds!$D1727+preds!$E1727</f>
        <v>5118</v>
      </c>
      <c r="H1727" s="12">
        <f>ABS(preds!$D1727-preds!$E1727)</f>
        <v>2770</v>
      </c>
      <c r="I1727" s="24">
        <f>Table2[[#This Row],[margin]]/Table2[[#This Row],[dem_gop_total]]</f>
        <v>0.54122704181320824</v>
      </c>
      <c r="J1727" s="24">
        <f>Table2[[#This Row],[dem_votes]]/Table2[[#This Row],[dem_gop_total]]</f>
        <v>0.22938647909339585</v>
      </c>
      <c r="K1727" s="24">
        <f>Table2[[#This Row],[gop_votes]]/Table2[[#This Row],[dem_gop_total]]</f>
        <v>0.77061352090660418</v>
      </c>
      <c r="L1727" s="3">
        <v>-100.587807</v>
      </c>
      <c r="M1727" s="3">
        <v>40.205475</v>
      </c>
      <c r="N1727" s="3">
        <v>-99.01110323655935</v>
      </c>
      <c r="O1727" s="3">
        <v>41.32245289247323</v>
      </c>
      <c r="P1727" s="3">
        <f>VLOOKUP(Table2[[#This Row],[State]],State!A:G,7,FALSE)</f>
        <v>5</v>
      </c>
      <c r="Q1727" s="3" t="str">
        <f>VLOOKUP(Table2[[#This Row],[State]],State!A:F,6,FALSE)</f>
        <v>Republican</v>
      </c>
    </row>
    <row r="1728" spans="1:17" ht="17" thickTop="1" thickBot="1" x14ac:dyDescent="0.25">
      <c r="A1728" s="8" t="s">
        <v>344</v>
      </c>
      <c r="B1728" s="19">
        <v>31147</v>
      </c>
      <c r="C1728" s="20" t="s">
        <v>1507</v>
      </c>
      <c r="D1728" s="13">
        <v>1424</v>
      </c>
      <c r="E1728" s="13">
        <v>3381</v>
      </c>
      <c r="F1728" s="6">
        <v>2024</v>
      </c>
      <c r="G1728" s="18">
        <f>preds!$D1728+preds!$E1728</f>
        <v>4805</v>
      </c>
      <c r="H1728" s="12">
        <f>ABS(preds!$D1728-preds!$E1728)</f>
        <v>1957</v>
      </c>
      <c r="I1728" s="24">
        <f>Table2[[#This Row],[margin]]/Table2[[#This Row],[dem_gop_total]]</f>
        <v>0.40728407908428721</v>
      </c>
      <c r="J1728" s="24">
        <f>Table2[[#This Row],[dem_votes]]/Table2[[#This Row],[dem_gop_total]]</f>
        <v>0.2963579604578564</v>
      </c>
      <c r="K1728" s="24">
        <f>Table2[[#This Row],[gop_votes]]/Table2[[#This Row],[dem_gop_total]]</f>
        <v>0.70364203954214355</v>
      </c>
      <c r="L1728" s="3">
        <v>-95.673463999999996</v>
      </c>
      <c r="M1728" s="3">
        <v>40.099947</v>
      </c>
      <c r="N1728" s="3">
        <v>-99.01110323655935</v>
      </c>
      <c r="O1728" s="3">
        <v>41.32245289247323</v>
      </c>
      <c r="P1728" s="3">
        <f>VLOOKUP(Table2[[#This Row],[State]],State!A:G,7,FALSE)</f>
        <v>5</v>
      </c>
      <c r="Q1728" s="3" t="str">
        <f>VLOOKUP(Table2[[#This Row],[State]],State!A:F,6,FALSE)</f>
        <v>Republican</v>
      </c>
    </row>
    <row r="1729" spans="1:17" ht="17" thickTop="1" thickBot="1" x14ac:dyDescent="0.25">
      <c r="A1729" s="7" t="s">
        <v>344</v>
      </c>
      <c r="B1729" s="21">
        <v>31149</v>
      </c>
      <c r="C1729" s="22" t="s">
        <v>1344</v>
      </c>
      <c r="D1729" s="12">
        <v>153</v>
      </c>
      <c r="E1729" s="12">
        <v>788</v>
      </c>
      <c r="F1729" s="6">
        <v>2024</v>
      </c>
      <c r="G1729" s="18">
        <f>preds!$D1729+preds!$E1729</f>
        <v>941</v>
      </c>
      <c r="H1729" s="12">
        <f>ABS(preds!$D1729-preds!$E1729)</f>
        <v>635</v>
      </c>
      <c r="I1729" s="24">
        <f>Table2[[#This Row],[margin]]/Table2[[#This Row],[dem_gop_total]]</f>
        <v>0.67481402763018061</v>
      </c>
      <c r="J1729" s="24">
        <f>Table2[[#This Row],[dem_votes]]/Table2[[#This Row],[dem_gop_total]]</f>
        <v>0.16259298618490967</v>
      </c>
      <c r="K1729" s="24">
        <f>Table2[[#This Row],[gop_votes]]/Table2[[#This Row],[dem_gop_total]]</f>
        <v>0.83740701381509031</v>
      </c>
      <c r="L1729" s="3">
        <v>-99.495234999999994</v>
      </c>
      <c r="M1729" s="3">
        <v>42.536442000000001</v>
      </c>
      <c r="N1729" s="3">
        <v>-99.01110323655935</v>
      </c>
      <c r="O1729" s="3">
        <v>41.32245289247323</v>
      </c>
      <c r="P1729" s="3">
        <f>VLOOKUP(Table2[[#This Row],[State]],State!A:G,7,FALSE)</f>
        <v>5</v>
      </c>
      <c r="Q1729" s="3" t="str">
        <f>VLOOKUP(Table2[[#This Row],[State]],State!A:F,6,FALSE)</f>
        <v>Republican</v>
      </c>
    </row>
    <row r="1730" spans="1:17" ht="17" thickTop="1" thickBot="1" x14ac:dyDescent="0.25">
      <c r="A1730" s="8" t="s">
        <v>344</v>
      </c>
      <c r="B1730" s="19">
        <v>31151</v>
      </c>
      <c r="C1730" s="20" t="s">
        <v>546</v>
      </c>
      <c r="D1730" s="13">
        <v>2666</v>
      </c>
      <c r="E1730" s="13">
        <v>3081</v>
      </c>
      <c r="F1730" s="6">
        <v>2024</v>
      </c>
      <c r="G1730" s="18">
        <f>preds!$D1730+preds!$E1730</f>
        <v>5747</v>
      </c>
      <c r="H1730" s="12">
        <f>ABS(preds!$D1730-preds!$E1730)</f>
        <v>415</v>
      </c>
      <c r="I1730" s="24">
        <f>Table2[[#This Row],[margin]]/Table2[[#This Row],[dem_gop_total]]</f>
        <v>7.2211588654950407E-2</v>
      </c>
      <c r="J1730" s="24">
        <f>Table2[[#This Row],[dem_votes]]/Table2[[#This Row],[dem_gop_total]]</f>
        <v>0.46389420567252482</v>
      </c>
      <c r="K1730" s="24">
        <f>Table2[[#This Row],[gop_votes]]/Table2[[#This Row],[dem_gop_total]]</f>
        <v>0.53610579432747518</v>
      </c>
      <c r="L1730" s="3">
        <v>-97.020009999999999</v>
      </c>
      <c r="M1730" s="3">
        <v>40.578251999999999</v>
      </c>
      <c r="N1730" s="3">
        <v>-99.01110323655935</v>
      </c>
      <c r="O1730" s="3">
        <v>41.32245289247323</v>
      </c>
      <c r="P1730" s="3">
        <f>VLOOKUP(Table2[[#This Row],[State]],State!A:G,7,FALSE)</f>
        <v>5</v>
      </c>
      <c r="Q1730" s="3" t="str">
        <f>VLOOKUP(Table2[[#This Row],[State]],State!A:F,6,FALSE)</f>
        <v>Republican</v>
      </c>
    </row>
    <row r="1731" spans="1:17" ht="17" thickTop="1" thickBot="1" x14ac:dyDescent="0.25">
      <c r="A1731" s="7" t="s">
        <v>344</v>
      </c>
      <c r="B1731" s="21">
        <v>31153</v>
      </c>
      <c r="C1731" s="22" t="s">
        <v>1508</v>
      </c>
      <c r="D1731" s="12">
        <v>43399</v>
      </c>
      <c r="E1731" s="12">
        <v>53645</v>
      </c>
      <c r="F1731" s="6">
        <v>2024</v>
      </c>
      <c r="G1731" s="18">
        <f>preds!$D1731+preds!$E1731</f>
        <v>97044</v>
      </c>
      <c r="H1731" s="12">
        <f>ABS(preds!$D1731-preds!$E1731)</f>
        <v>10246</v>
      </c>
      <c r="I1731" s="24">
        <f>Table2[[#This Row],[margin]]/Table2[[#This Row],[dem_gop_total]]</f>
        <v>0.1055809735789951</v>
      </c>
      <c r="J1731" s="24">
        <f>Table2[[#This Row],[dem_votes]]/Table2[[#This Row],[dem_gop_total]]</f>
        <v>0.44720951321050245</v>
      </c>
      <c r="K1731" s="24">
        <f>Table2[[#This Row],[gop_votes]]/Table2[[#This Row],[dem_gop_total]]</f>
        <v>0.55279048678949749</v>
      </c>
      <c r="L1731" s="3">
        <v>-96.033891999999994</v>
      </c>
      <c r="M1731" s="3">
        <v>41.153106999999999</v>
      </c>
      <c r="N1731" s="3">
        <v>-99.01110323655935</v>
      </c>
      <c r="O1731" s="3">
        <v>41.32245289247323</v>
      </c>
      <c r="P1731" s="3">
        <f>VLOOKUP(Table2[[#This Row],[State]],State!A:G,7,FALSE)</f>
        <v>5</v>
      </c>
      <c r="Q1731" s="3" t="str">
        <f>VLOOKUP(Table2[[#This Row],[State]],State!A:F,6,FALSE)</f>
        <v>Republican</v>
      </c>
    </row>
    <row r="1732" spans="1:17" ht="17" thickTop="1" thickBot="1" x14ac:dyDescent="0.25">
      <c r="A1732" s="8" t="s">
        <v>344</v>
      </c>
      <c r="B1732" s="19">
        <v>31155</v>
      </c>
      <c r="C1732" s="20" t="s">
        <v>1509</v>
      </c>
      <c r="D1732" s="13">
        <v>3286</v>
      </c>
      <c r="E1732" s="13">
        <v>9125</v>
      </c>
      <c r="F1732" s="6">
        <v>2024</v>
      </c>
      <c r="G1732" s="18">
        <f>preds!$D1732+preds!$E1732</f>
        <v>12411</v>
      </c>
      <c r="H1732" s="12">
        <f>ABS(preds!$D1732-preds!$E1732)</f>
        <v>5839</v>
      </c>
      <c r="I1732" s="24">
        <f>Table2[[#This Row],[margin]]/Table2[[#This Row],[dem_gop_total]]</f>
        <v>0.47046974458141971</v>
      </c>
      <c r="J1732" s="24">
        <f>Table2[[#This Row],[dem_votes]]/Table2[[#This Row],[dem_gop_total]]</f>
        <v>0.26476512770929017</v>
      </c>
      <c r="K1732" s="24">
        <f>Table2[[#This Row],[gop_votes]]/Table2[[#This Row],[dem_gop_total]]</f>
        <v>0.73523487229070983</v>
      </c>
      <c r="L1732" s="3">
        <v>-96.571016</v>
      </c>
      <c r="M1732" s="3">
        <v>41.199570999999999</v>
      </c>
      <c r="N1732" s="3">
        <v>-99.01110323655935</v>
      </c>
      <c r="O1732" s="3">
        <v>41.32245289247323</v>
      </c>
      <c r="P1732" s="3">
        <f>VLOOKUP(Table2[[#This Row],[State]],State!A:G,7,FALSE)</f>
        <v>5</v>
      </c>
      <c r="Q1732" s="3" t="str">
        <f>VLOOKUP(Table2[[#This Row],[State]],State!A:F,6,FALSE)</f>
        <v>Republican</v>
      </c>
    </row>
    <row r="1733" spans="1:17" ht="17" thickTop="1" thickBot="1" x14ac:dyDescent="0.25">
      <c r="A1733" s="7" t="s">
        <v>344</v>
      </c>
      <c r="B1733" s="21">
        <v>31157</v>
      </c>
      <c r="C1733" s="22" t="s">
        <v>1510</v>
      </c>
      <c r="D1733" s="12">
        <v>4618</v>
      </c>
      <c r="E1733" s="12">
        <v>9994</v>
      </c>
      <c r="F1733" s="6">
        <v>2024</v>
      </c>
      <c r="G1733" s="18">
        <f>preds!$D1733+preds!$E1733</f>
        <v>14612</v>
      </c>
      <c r="H1733" s="12">
        <f>ABS(preds!$D1733-preds!$E1733)</f>
        <v>5376</v>
      </c>
      <c r="I1733" s="24">
        <f>Table2[[#This Row],[margin]]/Table2[[#This Row],[dem_gop_total]]</f>
        <v>0.36791678072816864</v>
      </c>
      <c r="J1733" s="24">
        <f>Table2[[#This Row],[dem_votes]]/Table2[[#This Row],[dem_gop_total]]</f>
        <v>0.31604160963591571</v>
      </c>
      <c r="K1733" s="24">
        <f>Table2[[#This Row],[gop_votes]]/Table2[[#This Row],[dem_gop_total]]</f>
        <v>0.68395839036408435</v>
      </c>
      <c r="L1733" s="3">
        <v>-103.68038</v>
      </c>
      <c r="M1733" s="3">
        <v>41.865017999999999</v>
      </c>
      <c r="N1733" s="3">
        <v>-99.01110323655935</v>
      </c>
      <c r="O1733" s="3">
        <v>41.32245289247323</v>
      </c>
      <c r="P1733" s="3">
        <f>VLOOKUP(Table2[[#This Row],[State]],State!A:G,7,FALSE)</f>
        <v>5</v>
      </c>
      <c r="Q1733" s="3" t="str">
        <f>VLOOKUP(Table2[[#This Row],[State]],State!A:F,6,FALSE)</f>
        <v>Republican</v>
      </c>
    </row>
    <row r="1734" spans="1:17" ht="17" thickTop="1" thickBot="1" x14ac:dyDescent="0.25">
      <c r="A1734" s="8" t="s">
        <v>344</v>
      </c>
      <c r="B1734" s="19">
        <v>31159</v>
      </c>
      <c r="C1734" s="20" t="s">
        <v>1065</v>
      </c>
      <c r="D1734" s="13">
        <v>2174</v>
      </c>
      <c r="E1734" s="13">
        <v>6402</v>
      </c>
      <c r="F1734" s="6">
        <v>2024</v>
      </c>
      <c r="G1734" s="18">
        <f>preds!$D1734+preds!$E1734</f>
        <v>8576</v>
      </c>
      <c r="H1734" s="12">
        <f>ABS(preds!$D1734-preds!$E1734)</f>
        <v>4228</v>
      </c>
      <c r="I1734" s="24">
        <f>Table2[[#This Row],[margin]]/Table2[[#This Row],[dem_gop_total]]</f>
        <v>0.49300373134328357</v>
      </c>
      <c r="J1734" s="24">
        <f>Table2[[#This Row],[dem_votes]]/Table2[[#This Row],[dem_gop_total]]</f>
        <v>0.25349813432835822</v>
      </c>
      <c r="K1734" s="24">
        <f>Table2[[#This Row],[gop_votes]]/Table2[[#This Row],[dem_gop_total]]</f>
        <v>0.74650186567164178</v>
      </c>
      <c r="L1734" s="3">
        <v>-97.106037000000001</v>
      </c>
      <c r="M1734" s="3">
        <v>40.873593</v>
      </c>
      <c r="N1734" s="3">
        <v>-99.01110323655935</v>
      </c>
      <c r="O1734" s="3">
        <v>41.32245289247323</v>
      </c>
      <c r="P1734" s="3">
        <f>VLOOKUP(Table2[[#This Row],[State]],State!A:G,7,FALSE)</f>
        <v>5</v>
      </c>
      <c r="Q1734" s="3" t="str">
        <f>VLOOKUP(Table2[[#This Row],[State]],State!A:F,6,FALSE)</f>
        <v>Republican</v>
      </c>
    </row>
    <row r="1735" spans="1:17" ht="17" thickTop="1" thickBot="1" x14ac:dyDescent="0.25">
      <c r="A1735" s="7" t="s">
        <v>344</v>
      </c>
      <c r="B1735" s="21">
        <v>31161</v>
      </c>
      <c r="C1735" s="22" t="s">
        <v>1067</v>
      </c>
      <c r="D1735" s="12">
        <v>565</v>
      </c>
      <c r="E1735" s="12">
        <v>2282</v>
      </c>
      <c r="F1735" s="6">
        <v>2024</v>
      </c>
      <c r="G1735" s="18">
        <f>preds!$D1735+preds!$E1735</f>
        <v>2847</v>
      </c>
      <c r="H1735" s="12">
        <f>ABS(preds!$D1735-preds!$E1735)</f>
        <v>1717</v>
      </c>
      <c r="I1735" s="24">
        <f>Table2[[#This Row],[margin]]/Table2[[#This Row],[dem_gop_total]]</f>
        <v>0.60309097295398661</v>
      </c>
      <c r="J1735" s="24">
        <f>Table2[[#This Row],[dem_votes]]/Table2[[#This Row],[dem_gop_total]]</f>
        <v>0.19845451352300666</v>
      </c>
      <c r="K1735" s="24">
        <f>Table2[[#This Row],[gop_votes]]/Table2[[#This Row],[dem_gop_total]]</f>
        <v>0.80154548647699331</v>
      </c>
      <c r="L1735" s="3">
        <v>-102.398893</v>
      </c>
      <c r="M1735" s="3">
        <v>42.699304999999903</v>
      </c>
      <c r="N1735" s="3">
        <v>-99.01110323655935</v>
      </c>
      <c r="O1735" s="3">
        <v>41.32245289247323</v>
      </c>
      <c r="P1735" s="3">
        <f>VLOOKUP(Table2[[#This Row],[State]],State!A:G,7,FALSE)</f>
        <v>5</v>
      </c>
      <c r="Q1735" s="3" t="str">
        <f>VLOOKUP(Table2[[#This Row],[State]],State!A:F,6,FALSE)</f>
        <v>Republican</v>
      </c>
    </row>
    <row r="1736" spans="1:17" ht="17" thickTop="1" thickBot="1" x14ac:dyDescent="0.25">
      <c r="A1736" s="8" t="s">
        <v>344</v>
      </c>
      <c r="B1736" s="19">
        <v>31163</v>
      </c>
      <c r="C1736" s="20" t="s">
        <v>1068</v>
      </c>
      <c r="D1736" s="13">
        <v>417</v>
      </c>
      <c r="E1736" s="13">
        <v>1132</v>
      </c>
      <c r="F1736" s="6">
        <v>2024</v>
      </c>
      <c r="G1736" s="18">
        <f>preds!$D1736+preds!$E1736</f>
        <v>1549</v>
      </c>
      <c r="H1736" s="12">
        <f>ABS(preds!$D1736-preds!$E1736)</f>
        <v>715</v>
      </c>
      <c r="I1736" s="24">
        <f>Table2[[#This Row],[margin]]/Table2[[#This Row],[dem_gop_total]]</f>
        <v>0.46158812136862493</v>
      </c>
      <c r="J1736" s="24">
        <f>Table2[[#This Row],[dem_votes]]/Table2[[#This Row],[dem_gop_total]]</f>
        <v>0.26920593931568754</v>
      </c>
      <c r="K1736" s="24">
        <f>Table2[[#This Row],[gop_votes]]/Table2[[#This Row],[dem_gop_total]]</f>
        <v>0.73079406068431241</v>
      </c>
      <c r="L1736" s="3">
        <v>-98.971649999999997</v>
      </c>
      <c r="M1736" s="3">
        <v>41.223633999999997</v>
      </c>
      <c r="N1736" s="3">
        <v>-99.01110323655935</v>
      </c>
      <c r="O1736" s="3">
        <v>41.32245289247323</v>
      </c>
      <c r="P1736" s="3">
        <f>VLOOKUP(Table2[[#This Row],[State]],State!A:G,7,FALSE)</f>
        <v>5</v>
      </c>
      <c r="Q1736" s="3" t="str">
        <f>VLOOKUP(Table2[[#This Row],[State]],State!A:F,6,FALSE)</f>
        <v>Republican</v>
      </c>
    </row>
    <row r="1737" spans="1:17" ht="17" thickTop="1" thickBot="1" x14ac:dyDescent="0.25">
      <c r="A1737" s="7" t="s">
        <v>344</v>
      </c>
      <c r="B1737" s="21">
        <v>31165</v>
      </c>
      <c r="C1737" s="22" t="s">
        <v>1007</v>
      </c>
      <c r="D1737" s="12">
        <v>139</v>
      </c>
      <c r="E1737" s="12">
        <v>629</v>
      </c>
      <c r="F1737" s="6">
        <v>2024</v>
      </c>
      <c r="G1737" s="18">
        <f>preds!$D1737+preds!$E1737</f>
        <v>768</v>
      </c>
      <c r="H1737" s="12">
        <f>ABS(preds!$D1737-preds!$E1737)</f>
        <v>490</v>
      </c>
      <c r="I1737" s="24">
        <f>Table2[[#This Row],[margin]]/Table2[[#This Row],[dem_gop_total]]</f>
        <v>0.63802083333333337</v>
      </c>
      <c r="J1737" s="24">
        <f>Table2[[#This Row],[dem_votes]]/Table2[[#This Row],[dem_gop_total]]</f>
        <v>0.18098958333333334</v>
      </c>
      <c r="K1737" s="24">
        <f>Table2[[#This Row],[gop_votes]]/Table2[[#This Row],[dem_gop_total]]</f>
        <v>0.81901041666666663</v>
      </c>
      <c r="L1737" s="3">
        <v>-103.82508199999999</v>
      </c>
      <c r="M1737" s="3">
        <v>42.379652</v>
      </c>
      <c r="N1737" s="3">
        <v>-99.01110323655935</v>
      </c>
      <c r="O1737" s="3">
        <v>41.32245289247323</v>
      </c>
      <c r="P1737" s="3">
        <f>VLOOKUP(Table2[[#This Row],[State]],State!A:G,7,FALSE)</f>
        <v>5</v>
      </c>
      <c r="Q1737" s="3" t="str">
        <f>VLOOKUP(Table2[[#This Row],[State]],State!A:F,6,FALSE)</f>
        <v>Republican</v>
      </c>
    </row>
    <row r="1738" spans="1:17" ht="17" thickTop="1" thickBot="1" x14ac:dyDescent="0.25">
      <c r="A1738" s="8" t="s">
        <v>344</v>
      </c>
      <c r="B1738" s="19">
        <v>31167</v>
      </c>
      <c r="C1738" s="20" t="s">
        <v>1071</v>
      </c>
      <c r="D1738" s="13">
        <v>656</v>
      </c>
      <c r="E1738" s="13">
        <v>2346</v>
      </c>
      <c r="F1738" s="6">
        <v>2024</v>
      </c>
      <c r="G1738" s="18">
        <f>preds!$D1738+preds!$E1738</f>
        <v>3002</v>
      </c>
      <c r="H1738" s="12">
        <f>ABS(preds!$D1738-preds!$E1738)</f>
        <v>1690</v>
      </c>
      <c r="I1738" s="24">
        <f>Table2[[#This Row],[margin]]/Table2[[#This Row],[dem_gop_total]]</f>
        <v>0.56295802798134575</v>
      </c>
      <c r="J1738" s="24">
        <f>Table2[[#This Row],[dem_votes]]/Table2[[#This Row],[dem_gop_total]]</f>
        <v>0.21852098600932712</v>
      </c>
      <c r="K1738" s="24">
        <f>Table2[[#This Row],[gop_votes]]/Table2[[#This Row],[dem_gop_total]]</f>
        <v>0.78147901399067288</v>
      </c>
      <c r="L1738" s="3">
        <v>-97.251636000000005</v>
      </c>
      <c r="M1738" s="3">
        <v>41.985652999999999</v>
      </c>
      <c r="N1738" s="3">
        <v>-99.01110323655935</v>
      </c>
      <c r="O1738" s="3">
        <v>41.32245289247323</v>
      </c>
      <c r="P1738" s="3">
        <f>VLOOKUP(Table2[[#This Row],[State]],State!A:G,7,FALSE)</f>
        <v>5</v>
      </c>
      <c r="Q1738" s="3" t="str">
        <f>VLOOKUP(Table2[[#This Row],[State]],State!A:F,6,FALSE)</f>
        <v>Republican</v>
      </c>
    </row>
    <row r="1739" spans="1:17" ht="17" thickTop="1" thickBot="1" x14ac:dyDescent="0.25">
      <c r="A1739" s="7" t="s">
        <v>344</v>
      </c>
      <c r="B1739" s="21">
        <v>31169</v>
      </c>
      <c r="C1739" s="22" t="s">
        <v>1511</v>
      </c>
      <c r="D1739" s="12">
        <v>743</v>
      </c>
      <c r="E1739" s="12">
        <v>2447</v>
      </c>
      <c r="F1739" s="6">
        <v>2024</v>
      </c>
      <c r="G1739" s="18">
        <f>preds!$D1739+preds!$E1739</f>
        <v>3190</v>
      </c>
      <c r="H1739" s="12">
        <f>ABS(preds!$D1739-preds!$E1739)</f>
        <v>1704</v>
      </c>
      <c r="I1739" s="24">
        <f>Table2[[#This Row],[margin]]/Table2[[#This Row],[dem_gop_total]]</f>
        <v>0.53416927899686517</v>
      </c>
      <c r="J1739" s="24">
        <f>Table2[[#This Row],[dem_votes]]/Table2[[#This Row],[dem_gop_total]]</f>
        <v>0.23291536050156739</v>
      </c>
      <c r="K1739" s="24">
        <f>Table2[[#This Row],[gop_votes]]/Table2[[#This Row],[dem_gop_total]]</f>
        <v>0.76708463949843264</v>
      </c>
      <c r="L1739" s="3">
        <v>-97.625349999999997</v>
      </c>
      <c r="M1739" s="3">
        <v>40.179228999999999</v>
      </c>
      <c r="N1739" s="3">
        <v>-99.01110323655935</v>
      </c>
      <c r="O1739" s="3">
        <v>41.32245289247323</v>
      </c>
      <c r="P1739" s="3">
        <f>VLOOKUP(Table2[[#This Row],[State]],State!A:G,7,FALSE)</f>
        <v>5</v>
      </c>
      <c r="Q1739" s="3" t="str">
        <f>VLOOKUP(Table2[[#This Row],[State]],State!A:F,6,FALSE)</f>
        <v>Republican</v>
      </c>
    </row>
    <row r="1740" spans="1:17" ht="17" thickTop="1" thickBot="1" x14ac:dyDescent="0.25">
      <c r="A1740" s="8" t="s">
        <v>344</v>
      </c>
      <c r="B1740" s="19">
        <v>31171</v>
      </c>
      <c r="C1740" s="20" t="s">
        <v>819</v>
      </c>
      <c r="D1740" s="13">
        <v>53</v>
      </c>
      <c r="E1740" s="13">
        <v>338</v>
      </c>
      <c r="F1740" s="6">
        <v>2024</v>
      </c>
      <c r="G1740" s="18">
        <f>preds!$D1740+preds!$E1740</f>
        <v>391</v>
      </c>
      <c r="H1740" s="12">
        <f>ABS(preds!$D1740-preds!$E1740)</f>
        <v>285</v>
      </c>
      <c r="I1740" s="24">
        <f>Table2[[#This Row],[margin]]/Table2[[#This Row],[dem_gop_total]]</f>
        <v>0.7289002557544757</v>
      </c>
      <c r="J1740" s="24">
        <f>Table2[[#This Row],[dem_votes]]/Table2[[#This Row],[dem_gop_total]]</f>
        <v>0.13554987212276215</v>
      </c>
      <c r="K1740" s="24">
        <f>Table2[[#This Row],[gop_votes]]/Table2[[#This Row],[dem_gop_total]]</f>
        <v>0.86445012787723785</v>
      </c>
      <c r="L1740" s="3">
        <v>-100.546734</v>
      </c>
      <c r="M1740" s="3">
        <v>41.966822999999998</v>
      </c>
      <c r="N1740" s="3">
        <v>-99.01110323655935</v>
      </c>
      <c r="O1740" s="3">
        <v>41.32245289247323</v>
      </c>
      <c r="P1740" s="3">
        <f>VLOOKUP(Table2[[#This Row],[State]],State!A:G,7,FALSE)</f>
        <v>5</v>
      </c>
      <c r="Q1740" s="3" t="str">
        <f>VLOOKUP(Table2[[#This Row],[State]],State!A:F,6,FALSE)</f>
        <v>Republican</v>
      </c>
    </row>
    <row r="1741" spans="1:17" ht="17" thickTop="1" thickBot="1" x14ac:dyDescent="0.25">
      <c r="A1741" s="7" t="s">
        <v>344</v>
      </c>
      <c r="B1741" s="21">
        <v>31173</v>
      </c>
      <c r="C1741" s="22" t="s">
        <v>1512</v>
      </c>
      <c r="D1741" s="12">
        <v>1019</v>
      </c>
      <c r="E1741" s="12">
        <v>1199</v>
      </c>
      <c r="F1741" s="6">
        <v>2024</v>
      </c>
      <c r="G1741" s="18">
        <f>preds!$D1741+preds!$E1741</f>
        <v>2218</v>
      </c>
      <c r="H1741" s="12">
        <f>ABS(preds!$D1741-preds!$E1741)</f>
        <v>180</v>
      </c>
      <c r="I1741" s="24">
        <f>Table2[[#This Row],[margin]]/Table2[[#This Row],[dem_gop_total]]</f>
        <v>8.1154192966636604E-2</v>
      </c>
      <c r="J1741" s="24">
        <f>Table2[[#This Row],[dem_votes]]/Table2[[#This Row],[dem_gop_total]]</f>
        <v>0.45942290351668169</v>
      </c>
      <c r="K1741" s="24">
        <f>Table2[[#This Row],[gop_votes]]/Table2[[#This Row],[dem_gop_total]]</f>
        <v>0.54057709648331831</v>
      </c>
      <c r="L1741" s="3">
        <v>-96.515687999999997</v>
      </c>
      <c r="M1741" s="3">
        <v>42.159408999999997</v>
      </c>
      <c r="N1741" s="3">
        <v>-99.01110323655935</v>
      </c>
      <c r="O1741" s="3">
        <v>41.32245289247323</v>
      </c>
      <c r="P1741" s="3">
        <f>VLOOKUP(Table2[[#This Row],[State]],State!A:G,7,FALSE)</f>
        <v>5</v>
      </c>
      <c r="Q1741" s="3" t="str">
        <f>VLOOKUP(Table2[[#This Row],[State]],State!A:F,6,FALSE)</f>
        <v>Republican</v>
      </c>
    </row>
    <row r="1742" spans="1:17" ht="17" thickTop="1" thickBot="1" x14ac:dyDescent="0.25">
      <c r="A1742" s="8" t="s">
        <v>344</v>
      </c>
      <c r="B1742" s="19">
        <v>31175</v>
      </c>
      <c r="C1742" s="20" t="s">
        <v>873</v>
      </c>
      <c r="D1742" s="13">
        <v>480</v>
      </c>
      <c r="E1742" s="13">
        <v>1799</v>
      </c>
      <c r="F1742" s="6">
        <v>2024</v>
      </c>
      <c r="G1742" s="18">
        <f>preds!$D1742+preds!$E1742</f>
        <v>2279</v>
      </c>
      <c r="H1742" s="12">
        <f>ABS(preds!$D1742-preds!$E1742)</f>
        <v>1319</v>
      </c>
      <c r="I1742" s="24">
        <f>Table2[[#This Row],[margin]]/Table2[[#This Row],[dem_gop_total]]</f>
        <v>0.57876261518209737</v>
      </c>
      <c r="J1742" s="24">
        <f>Table2[[#This Row],[dem_votes]]/Table2[[#This Row],[dem_gop_total]]</f>
        <v>0.21061869240895129</v>
      </c>
      <c r="K1742" s="24">
        <f>Table2[[#This Row],[gop_votes]]/Table2[[#This Row],[dem_gop_total]]</f>
        <v>0.78938130759104874</v>
      </c>
      <c r="L1742" s="3">
        <v>-98.947749000000002</v>
      </c>
      <c r="M1742" s="3">
        <v>41.573369999999997</v>
      </c>
      <c r="N1742" s="3">
        <v>-99.01110323655935</v>
      </c>
      <c r="O1742" s="3">
        <v>41.32245289247323</v>
      </c>
      <c r="P1742" s="3">
        <f>VLOOKUP(Table2[[#This Row],[State]],State!A:G,7,FALSE)</f>
        <v>5</v>
      </c>
      <c r="Q1742" s="3" t="str">
        <f>VLOOKUP(Table2[[#This Row],[State]],State!A:F,6,FALSE)</f>
        <v>Republican</v>
      </c>
    </row>
    <row r="1743" spans="1:17" ht="17" thickTop="1" thickBot="1" x14ac:dyDescent="0.25">
      <c r="A1743" s="7" t="s">
        <v>344</v>
      </c>
      <c r="B1743" s="21">
        <v>31177</v>
      </c>
      <c r="C1743" s="22" t="s">
        <v>454</v>
      </c>
      <c r="D1743" s="12">
        <v>2970</v>
      </c>
      <c r="E1743" s="12">
        <v>8562</v>
      </c>
      <c r="F1743" s="6">
        <v>2024</v>
      </c>
      <c r="G1743" s="18">
        <f>preds!$D1743+preds!$E1743</f>
        <v>11532</v>
      </c>
      <c r="H1743" s="12">
        <f>ABS(preds!$D1743-preds!$E1743)</f>
        <v>5592</v>
      </c>
      <c r="I1743" s="24">
        <f>Table2[[#This Row],[margin]]/Table2[[#This Row],[dem_gop_total]]</f>
        <v>0.48491155046826223</v>
      </c>
      <c r="J1743" s="24">
        <f>Table2[[#This Row],[dem_votes]]/Table2[[#This Row],[dem_gop_total]]</f>
        <v>0.25754422476586891</v>
      </c>
      <c r="K1743" s="24">
        <f>Table2[[#This Row],[gop_votes]]/Table2[[#This Row],[dem_gop_total]]</f>
        <v>0.74245577523413109</v>
      </c>
      <c r="L1743" s="3">
        <v>-96.158295999999893</v>
      </c>
      <c r="M1743" s="3">
        <v>41.507052999999999</v>
      </c>
      <c r="N1743" s="3">
        <v>-99.01110323655935</v>
      </c>
      <c r="O1743" s="3">
        <v>41.32245289247323</v>
      </c>
      <c r="P1743" s="3">
        <f>VLOOKUP(Table2[[#This Row],[State]],State!A:G,7,FALSE)</f>
        <v>5</v>
      </c>
      <c r="Q1743" s="3" t="str">
        <f>VLOOKUP(Table2[[#This Row],[State]],State!A:F,6,FALSE)</f>
        <v>Republican</v>
      </c>
    </row>
    <row r="1744" spans="1:17" ht="17" thickTop="1" thickBot="1" x14ac:dyDescent="0.25">
      <c r="A1744" s="8" t="s">
        <v>344</v>
      </c>
      <c r="B1744" s="19">
        <v>31179</v>
      </c>
      <c r="C1744" s="20" t="s">
        <v>830</v>
      </c>
      <c r="D1744" s="13">
        <v>994</v>
      </c>
      <c r="E1744" s="13">
        <v>2870</v>
      </c>
      <c r="F1744" s="6">
        <v>2024</v>
      </c>
      <c r="G1744" s="18">
        <f>preds!$D1744+preds!$E1744</f>
        <v>3864</v>
      </c>
      <c r="H1744" s="12">
        <f>ABS(preds!$D1744-preds!$E1744)</f>
        <v>1876</v>
      </c>
      <c r="I1744" s="24">
        <f>Table2[[#This Row],[margin]]/Table2[[#This Row],[dem_gop_total]]</f>
        <v>0.48550724637681159</v>
      </c>
      <c r="J1744" s="24">
        <f>Table2[[#This Row],[dem_votes]]/Table2[[#This Row],[dem_gop_total]]</f>
        <v>0.25724637681159418</v>
      </c>
      <c r="K1744" s="24">
        <f>Table2[[#This Row],[gop_votes]]/Table2[[#This Row],[dem_gop_total]]</f>
        <v>0.74275362318840576</v>
      </c>
      <c r="L1744" s="3">
        <v>-97.063062000000002</v>
      </c>
      <c r="M1744" s="3">
        <v>42.22193</v>
      </c>
      <c r="N1744" s="3">
        <v>-99.01110323655935</v>
      </c>
      <c r="O1744" s="3">
        <v>41.32245289247323</v>
      </c>
      <c r="P1744" s="3">
        <f>VLOOKUP(Table2[[#This Row],[State]],State!A:G,7,FALSE)</f>
        <v>5</v>
      </c>
      <c r="Q1744" s="3" t="str">
        <f>VLOOKUP(Table2[[#This Row],[State]],State!A:F,6,FALSE)</f>
        <v>Republican</v>
      </c>
    </row>
    <row r="1745" spans="1:17" ht="17" thickTop="1" thickBot="1" x14ac:dyDescent="0.25">
      <c r="A1745" s="7" t="s">
        <v>344</v>
      </c>
      <c r="B1745" s="21">
        <v>31181</v>
      </c>
      <c r="C1745" s="22" t="s">
        <v>831</v>
      </c>
      <c r="D1745" s="12">
        <v>452</v>
      </c>
      <c r="E1745" s="12">
        <v>1515</v>
      </c>
      <c r="F1745" s="6">
        <v>2024</v>
      </c>
      <c r="G1745" s="18">
        <f>preds!$D1745+preds!$E1745</f>
        <v>1967</v>
      </c>
      <c r="H1745" s="12">
        <f>ABS(preds!$D1745-preds!$E1745)</f>
        <v>1063</v>
      </c>
      <c r="I1745" s="24">
        <f>Table2[[#This Row],[margin]]/Table2[[#This Row],[dem_gop_total]]</f>
        <v>0.54041687849517028</v>
      </c>
      <c r="J1745" s="24">
        <f>Table2[[#This Row],[dem_votes]]/Table2[[#This Row],[dem_gop_total]]</f>
        <v>0.22979156075241486</v>
      </c>
      <c r="K1745" s="24">
        <f>Table2[[#This Row],[gop_votes]]/Table2[[#This Row],[dem_gop_total]]</f>
        <v>0.7702084392475852</v>
      </c>
      <c r="L1745" s="3">
        <v>-98.485191999999998</v>
      </c>
      <c r="M1745" s="3">
        <v>40.200265999999999</v>
      </c>
      <c r="N1745" s="3">
        <v>-99.01110323655935</v>
      </c>
      <c r="O1745" s="3">
        <v>41.32245289247323</v>
      </c>
      <c r="P1745" s="3">
        <f>VLOOKUP(Table2[[#This Row],[State]],State!A:G,7,FALSE)</f>
        <v>5</v>
      </c>
      <c r="Q1745" s="3" t="str">
        <f>VLOOKUP(Table2[[#This Row],[State]],State!A:F,6,FALSE)</f>
        <v>Republican</v>
      </c>
    </row>
    <row r="1746" spans="1:17" ht="17" thickTop="1" thickBot="1" x14ac:dyDescent="0.25">
      <c r="A1746" s="8" t="s">
        <v>344</v>
      </c>
      <c r="B1746" s="19">
        <v>31183</v>
      </c>
      <c r="C1746" s="20" t="s">
        <v>832</v>
      </c>
      <c r="D1746" s="13">
        <v>105</v>
      </c>
      <c r="E1746" s="13">
        <v>381</v>
      </c>
      <c r="F1746" s="6">
        <v>2024</v>
      </c>
      <c r="G1746" s="18">
        <f>preds!$D1746+preds!$E1746</f>
        <v>486</v>
      </c>
      <c r="H1746" s="12">
        <f>ABS(preds!$D1746-preds!$E1746)</f>
        <v>276</v>
      </c>
      <c r="I1746" s="24">
        <f>Table2[[#This Row],[margin]]/Table2[[#This Row],[dem_gop_total]]</f>
        <v>0.5679012345679012</v>
      </c>
      <c r="J1746" s="24">
        <f>Table2[[#This Row],[dem_votes]]/Table2[[#This Row],[dem_gop_total]]</f>
        <v>0.21604938271604937</v>
      </c>
      <c r="K1746" s="24">
        <f>Table2[[#This Row],[gop_votes]]/Table2[[#This Row],[dem_gop_total]]</f>
        <v>0.78395061728395066</v>
      </c>
      <c r="L1746" s="3">
        <v>-98.543873000000005</v>
      </c>
      <c r="M1746" s="3">
        <v>41.880573999999903</v>
      </c>
      <c r="N1746" s="3">
        <v>-99.01110323655935</v>
      </c>
      <c r="O1746" s="3">
        <v>41.32245289247323</v>
      </c>
      <c r="P1746" s="3">
        <f>VLOOKUP(Table2[[#This Row],[State]],State!A:G,7,FALSE)</f>
        <v>5</v>
      </c>
      <c r="Q1746" s="3" t="str">
        <f>VLOOKUP(Table2[[#This Row],[State]],State!A:F,6,FALSE)</f>
        <v>Republican</v>
      </c>
    </row>
    <row r="1747" spans="1:17" ht="17" thickTop="1" thickBot="1" x14ac:dyDescent="0.25">
      <c r="A1747" s="7" t="s">
        <v>344</v>
      </c>
      <c r="B1747" s="21">
        <v>31185</v>
      </c>
      <c r="C1747" s="22" t="s">
        <v>1209</v>
      </c>
      <c r="D1747" s="12">
        <v>1522</v>
      </c>
      <c r="E1747" s="12">
        <v>4868</v>
      </c>
      <c r="F1747" s="6">
        <v>2024</v>
      </c>
      <c r="G1747" s="18">
        <f>preds!$D1747+preds!$E1747</f>
        <v>6390</v>
      </c>
      <c r="H1747" s="12">
        <f>ABS(preds!$D1747-preds!$E1747)</f>
        <v>3346</v>
      </c>
      <c r="I1747" s="24">
        <f>Table2[[#This Row],[margin]]/Table2[[#This Row],[dem_gop_total]]</f>
        <v>0.5236306729264476</v>
      </c>
      <c r="J1747" s="24">
        <f>Table2[[#This Row],[dem_votes]]/Table2[[#This Row],[dem_gop_total]]</f>
        <v>0.23818466353677623</v>
      </c>
      <c r="K1747" s="24">
        <f>Table2[[#This Row],[gop_votes]]/Table2[[#This Row],[dem_gop_total]]</f>
        <v>0.76181533646322375</v>
      </c>
      <c r="L1747" s="3">
        <v>-97.605430999999996</v>
      </c>
      <c r="M1747" s="3">
        <v>40.864373999999998</v>
      </c>
      <c r="N1747" s="3">
        <v>-99.01110323655935</v>
      </c>
      <c r="O1747" s="3">
        <v>41.32245289247323</v>
      </c>
      <c r="P1747" s="3">
        <f>VLOOKUP(Table2[[#This Row],[State]],State!A:G,7,FALSE)</f>
        <v>5</v>
      </c>
      <c r="Q1747" s="3" t="str">
        <f>VLOOKUP(Table2[[#This Row],[State]],State!A:F,6,FALSE)</f>
        <v>Republican</v>
      </c>
    </row>
    <row r="1748" spans="1:17" ht="17" thickTop="1" thickBot="1" x14ac:dyDescent="0.25">
      <c r="A1748" s="8" t="s">
        <v>345</v>
      </c>
      <c r="B1748" s="19">
        <v>32001</v>
      </c>
      <c r="C1748" s="20" t="s">
        <v>1513</v>
      </c>
      <c r="D1748" s="13">
        <v>2717</v>
      </c>
      <c r="E1748" s="13">
        <v>9543</v>
      </c>
      <c r="F1748" s="6">
        <v>2024</v>
      </c>
      <c r="G1748" s="18">
        <f>preds!$D1748+preds!$E1748</f>
        <v>12260</v>
      </c>
      <c r="H1748" s="12">
        <f>ABS(preds!$D1748-preds!$E1748)</f>
        <v>6826</v>
      </c>
      <c r="I1748" s="24">
        <f>Table2[[#This Row],[margin]]/Table2[[#This Row],[dem_gop_total]]</f>
        <v>0.55676998368678632</v>
      </c>
      <c r="J1748" s="24">
        <f>Table2[[#This Row],[dem_votes]]/Table2[[#This Row],[dem_gop_total]]</f>
        <v>0.22161500815660684</v>
      </c>
      <c r="K1748" s="24">
        <f>Table2[[#This Row],[gop_votes]]/Table2[[#This Row],[dem_gop_total]]</f>
        <v>0.77838499184339316</v>
      </c>
      <c r="L1748" s="3">
        <v>-118.795661</v>
      </c>
      <c r="M1748" s="3">
        <v>39.473584000000002</v>
      </c>
      <c r="N1748" s="3">
        <v>-117.57871911764683</v>
      </c>
      <c r="O1748" s="3">
        <v>39.081239117647044</v>
      </c>
      <c r="P1748" s="3">
        <f>VLOOKUP(Table2[[#This Row],[State]],State!A:G,7,FALSE)</f>
        <v>6</v>
      </c>
      <c r="Q1748" s="3" t="str">
        <f>VLOOKUP(Table2[[#This Row],[State]],State!A:F,6,FALSE)</f>
        <v>Democratic</v>
      </c>
    </row>
    <row r="1749" spans="1:17" ht="17" thickTop="1" thickBot="1" x14ac:dyDescent="0.25">
      <c r="A1749" s="7" t="s">
        <v>345</v>
      </c>
      <c r="B1749" s="21">
        <v>32003</v>
      </c>
      <c r="C1749" s="22" t="s">
        <v>509</v>
      </c>
      <c r="D1749" s="12">
        <v>567334</v>
      </c>
      <c r="E1749" s="12">
        <v>464887</v>
      </c>
      <c r="F1749" s="6">
        <v>2024</v>
      </c>
      <c r="G1749" s="18">
        <f>preds!$D1749+preds!$E1749</f>
        <v>1032221</v>
      </c>
      <c r="H1749" s="12">
        <f>ABS(preds!$D1749-preds!$E1749)</f>
        <v>102447</v>
      </c>
      <c r="I1749" s="24">
        <f>Table2[[#This Row],[margin]]/Table2[[#This Row],[dem_gop_total]]</f>
        <v>9.9249094912814209E-2</v>
      </c>
      <c r="J1749" s="24">
        <f>Table2[[#This Row],[dem_votes]]/Table2[[#This Row],[dem_gop_total]]</f>
        <v>0.5496245474564071</v>
      </c>
      <c r="K1749" s="24">
        <f>Table2[[#This Row],[gop_votes]]/Table2[[#This Row],[dem_gop_total]]</f>
        <v>0.4503754525435929</v>
      </c>
      <c r="L1749" s="3">
        <v>-115.14993999999901</v>
      </c>
      <c r="M1749" s="3">
        <v>36.143366</v>
      </c>
      <c r="N1749" s="3">
        <v>-117.57871911764683</v>
      </c>
      <c r="O1749" s="3">
        <v>39.081239117647044</v>
      </c>
      <c r="P1749" s="3">
        <f>VLOOKUP(Table2[[#This Row],[State]],State!A:G,7,FALSE)</f>
        <v>6</v>
      </c>
      <c r="Q1749" s="3" t="str">
        <f>VLOOKUP(Table2[[#This Row],[State]],State!A:F,6,FALSE)</f>
        <v>Democratic</v>
      </c>
    </row>
    <row r="1750" spans="1:17" ht="17" thickTop="1" thickBot="1" x14ac:dyDescent="0.25">
      <c r="A1750" s="8" t="s">
        <v>345</v>
      </c>
      <c r="B1750" s="19">
        <v>32005</v>
      </c>
      <c r="C1750" s="20" t="s">
        <v>632</v>
      </c>
      <c r="D1750" s="13">
        <v>13478</v>
      </c>
      <c r="E1750" s="13">
        <v>22221</v>
      </c>
      <c r="F1750" s="6">
        <v>2024</v>
      </c>
      <c r="G1750" s="18">
        <f>preds!$D1750+preds!$E1750</f>
        <v>35699</v>
      </c>
      <c r="H1750" s="12">
        <f>ABS(preds!$D1750-preds!$E1750)</f>
        <v>8743</v>
      </c>
      <c r="I1750" s="24">
        <f>Table2[[#This Row],[margin]]/Table2[[#This Row],[dem_gop_total]]</f>
        <v>0.24490882097537747</v>
      </c>
      <c r="J1750" s="24">
        <f>Table2[[#This Row],[dem_votes]]/Table2[[#This Row],[dem_gop_total]]</f>
        <v>0.37754558951231126</v>
      </c>
      <c r="K1750" s="24">
        <f>Table2[[#This Row],[gop_votes]]/Table2[[#This Row],[dem_gop_total]]</f>
        <v>0.62245441048768868</v>
      </c>
      <c r="L1750" s="3">
        <v>-119.755928</v>
      </c>
      <c r="M1750" s="3">
        <v>38.956913</v>
      </c>
      <c r="N1750" s="3">
        <v>-117.57871911764683</v>
      </c>
      <c r="O1750" s="3">
        <v>39.081239117647044</v>
      </c>
      <c r="P1750" s="3">
        <f>VLOOKUP(Table2[[#This Row],[State]],State!A:G,7,FALSE)</f>
        <v>6</v>
      </c>
      <c r="Q1750" s="3" t="str">
        <f>VLOOKUP(Table2[[#This Row],[State]],State!A:F,6,FALSE)</f>
        <v>Democratic</v>
      </c>
    </row>
    <row r="1751" spans="1:17" ht="17" thickTop="1" thickBot="1" x14ac:dyDescent="0.25">
      <c r="A1751" s="7" t="s">
        <v>345</v>
      </c>
      <c r="B1751" s="21">
        <v>32007</v>
      </c>
      <c r="C1751" s="22" t="s">
        <v>1514</v>
      </c>
      <c r="D1751" s="12">
        <v>3948</v>
      </c>
      <c r="E1751" s="12">
        <v>18209</v>
      </c>
      <c r="F1751" s="6">
        <v>2024</v>
      </c>
      <c r="G1751" s="18">
        <f>preds!$D1751+preds!$E1751</f>
        <v>22157</v>
      </c>
      <c r="H1751" s="12">
        <f>ABS(preds!$D1751-preds!$E1751)</f>
        <v>14261</v>
      </c>
      <c r="I1751" s="24">
        <f>Table2[[#This Row],[margin]]/Table2[[#This Row],[dem_gop_total]]</f>
        <v>0.64363406598366202</v>
      </c>
      <c r="J1751" s="24">
        <f>Table2[[#This Row],[dem_votes]]/Table2[[#This Row],[dem_gop_total]]</f>
        <v>0.17818296700816896</v>
      </c>
      <c r="K1751" s="24">
        <f>Table2[[#This Row],[gop_votes]]/Table2[[#This Row],[dem_gop_total]]</f>
        <v>0.82181703299183106</v>
      </c>
      <c r="L1751" s="3">
        <v>-115.518594999999</v>
      </c>
      <c r="M1751" s="3">
        <v>40.870907000000003</v>
      </c>
      <c r="N1751" s="3">
        <v>-117.57871911764683</v>
      </c>
      <c r="O1751" s="3">
        <v>39.081239117647044</v>
      </c>
      <c r="P1751" s="3">
        <f>VLOOKUP(Table2[[#This Row],[State]],State!A:G,7,FALSE)</f>
        <v>6</v>
      </c>
      <c r="Q1751" s="3" t="str">
        <f>VLOOKUP(Table2[[#This Row],[State]],State!A:F,6,FALSE)</f>
        <v>Democratic</v>
      </c>
    </row>
    <row r="1752" spans="1:17" ht="17" thickTop="1" thickBot="1" x14ac:dyDescent="0.25">
      <c r="A1752" s="8" t="s">
        <v>345</v>
      </c>
      <c r="B1752" s="19">
        <v>32009</v>
      </c>
      <c r="C1752" s="20" t="s">
        <v>1515</v>
      </c>
      <c r="D1752" s="13">
        <v>90</v>
      </c>
      <c r="E1752" s="13">
        <v>358</v>
      </c>
      <c r="F1752" s="6">
        <v>2024</v>
      </c>
      <c r="G1752" s="18">
        <f>preds!$D1752+preds!$E1752</f>
        <v>448</v>
      </c>
      <c r="H1752" s="12">
        <f>ABS(preds!$D1752-preds!$E1752)</f>
        <v>268</v>
      </c>
      <c r="I1752" s="24">
        <f>Table2[[#This Row],[margin]]/Table2[[#This Row],[dem_gop_total]]</f>
        <v>0.5982142857142857</v>
      </c>
      <c r="J1752" s="24">
        <f>Table2[[#This Row],[dem_votes]]/Table2[[#This Row],[dem_gop_total]]</f>
        <v>0.20089285714285715</v>
      </c>
      <c r="K1752" s="24">
        <f>Table2[[#This Row],[gop_votes]]/Table2[[#This Row],[dem_gop_total]]</f>
        <v>0.7991071428571429</v>
      </c>
      <c r="L1752" s="3">
        <v>-117.677756</v>
      </c>
      <c r="M1752" s="3">
        <v>37.708803000000003</v>
      </c>
      <c r="N1752" s="3">
        <v>-117.57871911764683</v>
      </c>
      <c r="O1752" s="3">
        <v>39.081239117647044</v>
      </c>
      <c r="P1752" s="3">
        <f>VLOOKUP(Table2[[#This Row],[State]],State!A:G,7,FALSE)</f>
        <v>6</v>
      </c>
      <c r="Q1752" s="3" t="str">
        <f>VLOOKUP(Table2[[#This Row],[State]],State!A:F,6,FALSE)</f>
        <v>Democratic</v>
      </c>
    </row>
    <row r="1753" spans="1:17" ht="17" thickTop="1" thickBot="1" x14ac:dyDescent="0.25">
      <c r="A1753" s="7" t="s">
        <v>345</v>
      </c>
      <c r="B1753" s="21">
        <v>32011</v>
      </c>
      <c r="C1753" s="22" t="s">
        <v>1516</v>
      </c>
      <c r="D1753" s="12">
        <v>152</v>
      </c>
      <c r="E1753" s="12">
        <v>867</v>
      </c>
      <c r="F1753" s="6">
        <v>2024</v>
      </c>
      <c r="G1753" s="18">
        <f>preds!$D1753+preds!$E1753</f>
        <v>1019</v>
      </c>
      <c r="H1753" s="12">
        <f>ABS(preds!$D1753-preds!$E1753)</f>
        <v>715</v>
      </c>
      <c r="I1753" s="24">
        <f>Table2[[#This Row],[margin]]/Table2[[#This Row],[dem_gop_total]]</f>
        <v>0.70166830225711485</v>
      </c>
      <c r="J1753" s="24">
        <f>Table2[[#This Row],[dem_votes]]/Table2[[#This Row],[dem_gop_total]]</f>
        <v>0.1491658488714426</v>
      </c>
      <c r="K1753" s="24">
        <f>Table2[[#This Row],[gop_votes]]/Table2[[#This Row],[dem_gop_total]]</f>
        <v>0.85083415112855743</v>
      </c>
      <c r="L1753" s="3">
        <v>-116.14768599999999</v>
      </c>
      <c r="M1753" s="3">
        <v>39.866897999999999</v>
      </c>
      <c r="N1753" s="3">
        <v>-117.57871911764683</v>
      </c>
      <c r="O1753" s="3">
        <v>39.081239117647044</v>
      </c>
      <c r="P1753" s="3">
        <f>VLOOKUP(Table2[[#This Row],[State]],State!A:G,7,FALSE)</f>
        <v>6</v>
      </c>
      <c r="Q1753" s="3" t="str">
        <f>VLOOKUP(Table2[[#This Row],[State]],State!A:F,6,FALSE)</f>
        <v>Democratic</v>
      </c>
    </row>
    <row r="1754" spans="1:17" ht="17" thickTop="1" thickBot="1" x14ac:dyDescent="0.25">
      <c r="A1754" s="8" t="s">
        <v>345</v>
      </c>
      <c r="B1754" s="19">
        <v>32013</v>
      </c>
      <c r="C1754" s="20" t="s">
        <v>569</v>
      </c>
      <c r="D1754" s="13">
        <v>1504</v>
      </c>
      <c r="E1754" s="13">
        <v>6230</v>
      </c>
      <c r="F1754" s="6">
        <v>2024</v>
      </c>
      <c r="G1754" s="18">
        <f>preds!$D1754+preds!$E1754</f>
        <v>7734</v>
      </c>
      <c r="H1754" s="12">
        <f>ABS(preds!$D1754-preds!$E1754)</f>
        <v>4726</v>
      </c>
      <c r="I1754" s="24">
        <f>Table2[[#This Row],[margin]]/Table2[[#This Row],[dem_gop_total]]</f>
        <v>0.61106801137832945</v>
      </c>
      <c r="J1754" s="24">
        <f>Table2[[#This Row],[dem_votes]]/Table2[[#This Row],[dem_gop_total]]</f>
        <v>0.19446599431083528</v>
      </c>
      <c r="K1754" s="24">
        <f>Table2[[#This Row],[gop_votes]]/Table2[[#This Row],[dem_gop_total]]</f>
        <v>0.80553400568916478</v>
      </c>
      <c r="L1754" s="3">
        <v>-117.74505499999999</v>
      </c>
      <c r="M1754" s="3">
        <v>41.034176000000002</v>
      </c>
      <c r="N1754" s="3">
        <v>-117.57871911764683</v>
      </c>
      <c r="O1754" s="3">
        <v>39.081239117647044</v>
      </c>
      <c r="P1754" s="3">
        <f>VLOOKUP(Table2[[#This Row],[State]],State!A:G,7,FALSE)</f>
        <v>6</v>
      </c>
      <c r="Q1754" s="3" t="str">
        <f>VLOOKUP(Table2[[#This Row],[State]],State!A:F,6,FALSE)</f>
        <v>Democratic</v>
      </c>
    </row>
    <row r="1755" spans="1:17" ht="17" thickTop="1" thickBot="1" x14ac:dyDescent="0.25">
      <c r="A1755" s="7" t="s">
        <v>345</v>
      </c>
      <c r="B1755" s="21">
        <v>32015</v>
      </c>
      <c r="C1755" s="22" t="s">
        <v>1517</v>
      </c>
      <c r="D1755" s="12">
        <v>451</v>
      </c>
      <c r="E1755" s="12">
        <v>2200</v>
      </c>
      <c r="F1755" s="6">
        <v>2024</v>
      </c>
      <c r="G1755" s="18">
        <f>preds!$D1755+preds!$E1755</f>
        <v>2651</v>
      </c>
      <c r="H1755" s="12">
        <f>ABS(preds!$D1755-preds!$E1755)</f>
        <v>1749</v>
      </c>
      <c r="I1755" s="24">
        <f>Table2[[#This Row],[margin]]/Table2[[#This Row],[dem_gop_total]]</f>
        <v>0.65975103734439833</v>
      </c>
      <c r="J1755" s="24">
        <f>Table2[[#This Row],[dem_votes]]/Table2[[#This Row],[dem_gop_total]]</f>
        <v>0.17012448132780084</v>
      </c>
      <c r="K1755" s="24">
        <f>Table2[[#This Row],[gop_votes]]/Table2[[#This Row],[dem_gop_total]]</f>
        <v>0.82987551867219922</v>
      </c>
      <c r="L1755" s="3">
        <v>-116.94320999999999</v>
      </c>
      <c r="M1755" s="3">
        <v>40.520910999999998</v>
      </c>
      <c r="N1755" s="3">
        <v>-117.57871911764683</v>
      </c>
      <c r="O1755" s="3">
        <v>39.081239117647044</v>
      </c>
      <c r="P1755" s="3">
        <f>VLOOKUP(Table2[[#This Row],[State]],State!A:G,7,FALSE)</f>
        <v>6</v>
      </c>
      <c r="Q1755" s="3" t="str">
        <f>VLOOKUP(Table2[[#This Row],[State]],State!A:F,6,FALSE)</f>
        <v>Democratic</v>
      </c>
    </row>
    <row r="1756" spans="1:17" ht="17" thickTop="1" thickBot="1" x14ac:dyDescent="0.25">
      <c r="A1756" s="8" t="s">
        <v>345</v>
      </c>
      <c r="B1756" s="19">
        <v>32017</v>
      </c>
      <c r="C1756" s="20" t="s">
        <v>530</v>
      </c>
      <c r="D1756" s="13">
        <v>433</v>
      </c>
      <c r="E1756" s="13">
        <v>2039</v>
      </c>
      <c r="F1756" s="6">
        <v>2024</v>
      </c>
      <c r="G1756" s="18">
        <f>preds!$D1756+preds!$E1756</f>
        <v>2472</v>
      </c>
      <c r="H1756" s="12">
        <f>ABS(preds!$D1756-preds!$E1756)</f>
        <v>1606</v>
      </c>
      <c r="I1756" s="24">
        <f>Table2[[#This Row],[margin]]/Table2[[#This Row],[dem_gop_total]]</f>
        <v>0.64967637540453071</v>
      </c>
      <c r="J1756" s="24">
        <f>Table2[[#This Row],[dem_votes]]/Table2[[#This Row],[dem_gop_total]]</f>
        <v>0.17516181229773461</v>
      </c>
      <c r="K1756" s="24">
        <f>Table2[[#This Row],[gop_votes]]/Table2[[#This Row],[dem_gop_total]]</f>
        <v>0.82483818770226536</v>
      </c>
      <c r="L1756" s="3">
        <v>-114.644504</v>
      </c>
      <c r="M1756" s="3">
        <v>37.690300000000001</v>
      </c>
      <c r="N1756" s="3">
        <v>-117.57871911764683</v>
      </c>
      <c r="O1756" s="3">
        <v>39.081239117647044</v>
      </c>
      <c r="P1756" s="3">
        <f>VLOOKUP(Table2[[#This Row],[State]],State!A:G,7,FALSE)</f>
        <v>6</v>
      </c>
      <c r="Q1756" s="3" t="str">
        <f>VLOOKUP(Table2[[#This Row],[State]],State!A:F,6,FALSE)</f>
        <v>Democratic</v>
      </c>
    </row>
    <row r="1757" spans="1:17" ht="17" thickTop="1" thickBot="1" x14ac:dyDescent="0.25">
      <c r="A1757" s="7" t="s">
        <v>345</v>
      </c>
      <c r="B1757" s="21">
        <v>32019</v>
      </c>
      <c r="C1757" s="22" t="s">
        <v>993</v>
      </c>
      <c r="D1757" s="12">
        <v>9319</v>
      </c>
      <c r="E1757" s="12">
        <v>22376</v>
      </c>
      <c r="F1757" s="6">
        <v>2024</v>
      </c>
      <c r="G1757" s="18">
        <f>preds!$D1757+preds!$E1757</f>
        <v>31695</v>
      </c>
      <c r="H1757" s="12">
        <f>ABS(preds!$D1757-preds!$E1757)</f>
        <v>13057</v>
      </c>
      <c r="I1757" s="24">
        <f>Table2[[#This Row],[margin]]/Table2[[#This Row],[dem_gop_total]]</f>
        <v>0.41195772203817638</v>
      </c>
      <c r="J1757" s="24">
        <f>Table2[[#This Row],[dem_votes]]/Table2[[#This Row],[dem_gop_total]]</f>
        <v>0.29402113898091181</v>
      </c>
      <c r="K1757" s="24">
        <f>Table2[[#This Row],[gop_votes]]/Table2[[#This Row],[dem_gop_total]]</f>
        <v>0.70597886101908813</v>
      </c>
      <c r="L1757" s="3">
        <v>-119.32513299999999</v>
      </c>
      <c r="M1757" s="3">
        <v>39.348779999999998</v>
      </c>
      <c r="N1757" s="3">
        <v>-117.57871911764683</v>
      </c>
      <c r="O1757" s="3">
        <v>39.081239117647044</v>
      </c>
      <c r="P1757" s="3">
        <f>VLOOKUP(Table2[[#This Row],[State]],State!A:G,7,FALSE)</f>
        <v>6</v>
      </c>
      <c r="Q1757" s="3" t="str">
        <f>VLOOKUP(Table2[[#This Row],[State]],State!A:F,6,FALSE)</f>
        <v>Democratic</v>
      </c>
    </row>
    <row r="1758" spans="1:17" ht="17" thickTop="1" thickBot="1" x14ac:dyDescent="0.25">
      <c r="A1758" s="8" t="s">
        <v>345</v>
      </c>
      <c r="B1758" s="19">
        <v>32021</v>
      </c>
      <c r="C1758" s="20" t="s">
        <v>649</v>
      </c>
      <c r="D1758" s="13">
        <v>904</v>
      </c>
      <c r="E1758" s="13">
        <v>1195</v>
      </c>
      <c r="F1758" s="6">
        <v>2024</v>
      </c>
      <c r="G1758" s="18">
        <f>preds!$D1758+preds!$E1758</f>
        <v>2099</v>
      </c>
      <c r="H1758" s="12">
        <f>ABS(preds!$D1758-preds!$E1758)</f>
        <v>291</v>
      </c>
      <c r="I1758" s="24">
        <f>Table2[[#This Row],[margin]]/Table2[[#This Row],[dem_gop_total]]</f>
        <v>0.13863744640304906</v>
      </c>
      <c r="J1758" s="24">
        <f>Table2[[#This Row],[dem_votes]]/Table2[[#This Row],[dem_gop_total]]</f>
        <v>0.43068127679847545</v>
      </c>
      <c r="K1758" s="24">
        <f>Table2[[#This Row],[gop_votes]]/Table2[[#This Row],[dem_gop_total]]</f>
        <v>0.56931872320152455</v>
      </c>
      <c r="L1758" s="3">
        <v>-118.63869299999899</v>
      </c>
      <c r="M1758" s="3">
        <v>38.590037000000002</v>
      </c>
      <c r="N1758" s="3">
        <v>-117.57871911764683</v>
      </c>
      <c r="O1758" s="3">
        <v>39.081239117647044</v>
      </c>
      <c r="P1758" s="3">
        <f>VLOOKUP(Table2[[#This Row],[State]],State!A:G,7,FALSE)</f>
        <v>6</v>
      </c>
      <c r="Q1758" s="3" t="str">
        <f>VLOOKUP(Table2[[#This Row],[State]],State!A:F,6,FALSE)</f>
        <v>Democratic</v>
      </c>
    </row>
    <row r="1759" spans="1:17" ht="17" thickTop="1" thickBot="1" x14ac:dyDescent="0.25">
      <c r="A1759" s="7" t="s">
        <v>345</v>
      </c>
      <c r="B1759" s="21">
        <v>32023</v>
      </c>
      <c r="C1759" s="22" t="s">
        <v>1518</v>
      </c>
      <c r="D1759" s="12">
        <v>8357</v>
      </c>
      <c r="E1759" s="12">
        <v>19246</v>
      </c>
      <c r="F1759" s="6">
        <v>2024</v>
      </c>
      <c r="G1759" s="18">
        <f>preds!$D1759+preds!$E1759</f>
        <v>27603</v>
      </c>
      <c r="H1759" s="12">
        <f>ABS(preds!$D1759-preds!$E1759)</f>
        <v>10889</v>
      </c>
      <c r="I1759" s="24">
        <f>Table2[[#This Row],[margin]]/Table2[[#This Row],[dem_gop_total]]</f>
        <v>0.39448610658261785</v>
      </c>
      <c r="J1759" s="24">
        <f>Table2[[#This Row],[dem_votes]]/Table2[[#This Row],[dem_gop_total]]</f>
        <v>0.30275694670869108</v>
      </c>
      <c r="K1759" s="24">
        <f>Table2[[#This Row],[gop_votes]]/Table2[[#This Row],[dem_gop_total]]</f>
        <v>0.69724305329130887</v>
      </c>
      <c r="L1759" s="3">
        <v>-116.165792</v>
      </c>
      <c r="M1759" s="3">
        <v>36.468656000000003</v>
      </c>
      <c r="N1759" s="3">
        <v>-117.57871911764683</v>
      </c>
      <c r="O1759" s="3">
        <v>39.081239117647044</v>
      </c>
      <c r="P1759" s="3">
        <f>VLOOKUP(Table2[[#This Row],[State]],State!A:G,7,FALSE)</f>
        <v>6</v>
      </c>
      <c r="Q1759" s="3" t="str">
        <f>VLOOKUP(Table2[[#This Row],[State]],State!A:F,6,FALSE)</f>
        <v>Democratic</v>
      </c>
    </row>
    <row r="1760" spans="1:17" ht="17" thickTop="1" thickBot="1" x14ac:dyDescent="0.25">
      <c r="A1760" s="8" t="s">
        <v>345</v>
      </c>
      <c r="B1760" s="19">
        <v>32027</v>
      </c>
      <c r="C1760" s="20" t="s">
        <v>1519</v>
      </c>
      <c r="D1760" s="13">
        <v>569</v>
      </c>
      <c r="E1760" s="13">
        <v>1658</v>
      </c>
      <c r="F1760" s="6">
        <v>2024</v>
      </c>
      <c r="G1760" s="18">
        <f>preds!$D1760+preds!$E1760</f>
        <v>2227</v>
      </c>
      <c r="H1760" s="12">
        <f>ABS(preds!$D1760-preds!$E1760)</f>
        <v>1089</v>
      </c>
      <c r="I1760" s="24">
        <f>Table2[[#This Row],[margin]]/Table2[[#This Row],[dem_gop_total]]</f>
        <v>0.48899865289627303</v>
      </c>
      <c r="J1760" s="24">
        <f>Table2[[#This Row],[dem_votes]]/Table2[[#This Row],[dem_gop_total]]</f>
        <v>0.25550067355186351</v>
      </c>
      <c r="K1760" s="24">
        <f>Table2[[#This Row],[gop_votes]]/Table2[[#This Row],[dem_gop_total]]</f>
        <v>0.74449932644813654</v>
      </c>
      <c r="L1760" s="3">
        <v>-118.294549</v>
      </c>
      <c r="M1760" s="3">
        <v>40.343440000000001</v>
      </c>
      <c r="N1760" s="3">
        <v>-117.57871911764683</v>
      </c>
      <c r="O1760" s="3">
        <v>39.081239117647044</v>
      </c>
      <c r="P1760" s="3">
        <f>VLOOKUP(Table2[[#This Row],[State]],State!A:G,7,FALSE)</f>
        <v>6</v>
      </c>
      <c r="Q1760" s="3" t="str">
        <f>VLOOKUP(Table2[[#This Row],[State]],State!A:F,6,FALSE)</f>
        <v>Democratic</v>
      </c>
    </row>
    <row r="1761" spans="1:17" ht="17" thickTop="1" thickBot="1" x14ac:dyDescent="0.25">
      <c r="A1761" s="7" t="s">
        <v>345</v>
      </c>
      <c r="B1761" s="21">
        <v>32029</v>
      </c>
      <c r="C1761" s="22" t="s">
        <v>1520</v>
      </c>
      <c r="D1761" s="12">
        <v>968</v>
      </c>
      <c r="E1761" s="12">
        <v>1907</v>
      </c>
      <c r="F1761" s="6">
        <v>2024</v>
      </c>
      <c r="G1761" s="18">
        <f>preds!$D1761+preds!$E1761</f>
        <v>2875</v>
      </c>
      <c r="H1761" s="12">
        <f>ABS(preds!$D1761-preds!$E1761)</f>
        <v>939</v>
      </c>
      <c r="I1761" s="24">
        <f>Table2[[#This Row],[margin]]/Table2[[#This Row],[dem_gop_total]]</f>
        <v>0.32660869565217393</v>
      </c>
      <c r="J1761" s="24">
        <f>Table2[[#This Row],[dem_votes]]/Table2[[#This Row],[dem_gop_total]]</f>
        <v>0.33669565217391306</v>
      </c>
      <c r="K1761" s="24">
        <f>Table2[[#This Row],[gop_votes]]/Table2[[#This Row],[dem_gop_total]]</f>
        <v>0.66330434782608694</v>
      </c>
      <c r="L1761" s="3">
        <v>-119.62413799999899</v>
      </c>
      <c r="M1761" s="3">
        <v>39.389364</v>
      </c>
      <c r="N1761" s="3">
        <v>-117.57871911764683</v>
      </c>
      <c r="O1761" s="3">
        <v>39.081239117647044</v>
      </c>
      <c r="P1761" s="3">
        <f>VLOOKUP(Table2[[#This Row],[State]],State!A:G,7,FALSE)</f>
        <v>6</v>
      </c>
      <c r="Q1761" s="3" t="str">
        <f>VLOOKUP(Table2[[#This Row],[State]],State!A:F,6,FALSE)</f>
        <v>Democratic</v>
      </c>
    </row>
    <row r="1762" spans="1:17" ht="17" thickTop="1" thickBot="1" x14ac:dyDescent="0.25">
      <c r="A1762" s="8" t="s">
        <v>345</v>
      </c>
      <c r="B1762" s="19">
        <v>32031</v>
      </c>
      <c r="C1762" s="20" t="s">
        <v>1521</v>
      </c>
      <c r="D1762" s="13">
        <v>141788</v>
      </c>
      <c r="E1762" s="13">
        <v>118784</v>
      </c>
      <c r="F1762" s="6">
        <v>2024</v>
      </c>
      <c r="G1762" s="18">
        <f>preds!$D1762+preds!$E1762</f>
        <v>260572</v>
      </c>
      <c r="H1762" s="12">
        <f>ABS(preds!$D1762-preds!$E1762)</f>
        <v>23004</v>
      </c>
      <c r="I1762" s="24">
        <f>Table2[[#This Row],[margin]]/Table2[[#This Row],[dem_gop_total]]</f>
        <v>8.8282701134427335E-2</v>
      </c>
      <c r="J1762" s="24">
        <f>Table2[[#This Row],[dem_votes]]/Table2[[#This Row],[dem_gop_total]]</f>
        <v>0.54414135056721369</v>
      </c>
      <c r="K1762" s="24">
        <f>Table2[[#This Row],[gop_votes]]/Table2[[#This Row],[dem_gop_total]]</f>
        <v>0.45585864943278631</v>
      </c>
      <c r="L1762" s="3">
        <v>-119.79549299999999</v>
      </c>
      <c r="M1762" s="3">
        <v>39.535558000000002</v>
      </c>
      <c r="N1762" s="3">
        <v>-117.57871911764683</v>
      </c>
      <c r="O1762" s="3">
        <v>39.081239117647044</v>
      </c>
      <c r="P1762" s="3">
        <f>VLOOKUP(Table2[[#This Row],[State]],State!A:G,7,FALSE)</f>
        <v>6</v>
      </c>
      <c r="Q1762" s="3" t="str">
        <f>VLOOKUP(Table2[[#This Row],[State]],State!A:F,6,FALSE)</f>
        <v>Democratic</v>
      </c>
    </row>
    <row r="1763" spans="1:17" ht="17" thickTop="1" thickBot="1" x14ac:dyDescent="0.25">
      <c r="A1763" s="7" t="s">
        <v>345</v>
      </c>
      <c r="B1763" s="21">
        <v>32033</v>
      </c>
      <c r="C1763" s="22" t="s">
        <v>1522</v>
      </c>
      <c r="D1763" s="12">
        <v>911</v>
      </c>
      <c r="E1763" s="12">
        <v>3058</v>
      </c>
      <c r="F1763" s="6">
        <v>2024</v>
      </c>
      <c r="G1763" s="18">
        <f>preds!$D1763+preds!$E1763</f>
        <v>3969</v>
      </c>
      <c r="H1763" s="12">
        <f>ABS(preds!$D1763-preds!$E1763)</f>
        <v>2147</v>
      </c>
      <c r="I1763" s="24">
        <f>Table2[[#This Row],[margin]]/Table2[[#This Row],[dem_gop_total]]</f>
        <v>0.54094230284706479</v>
      </c>
      <c r="J1763" s="24">
        <f>Table2[[#This Row],[dem_votes]]/Table2[[#This Row],[dem_gop_total]]</f>
        <v>0.22952884857646763</v>
      </c>
      <c r="K1763" s="24">
        <f>Table2[[#This Row],[gop_votes]]/Table2[[#This Row],[dem_gop_total]]</f>
        <v>0.7704711514235324</v>
      </c>
      <c r="L1763" s="3">
        <v>-114.862381</v>
      </c>
      <c r="M1763" s="3">
        <v>39.273237999999999</v>
      </c>
      <c r="N1763" s="3">
        <v>-117.57871911764683</v>
      </c>
      <c r="O1763" s="3">
        <v>39.081239117647044</v>
      </c>
      <c r="P1763" s="3">
        <f>VLOOKUP(Table2[[#This Row],[State]],State!A:G,7,FALSE)</f>
        <v>6</v>
      </c>
      <c r="Q1763" s="3" t="str">
        <f>VLOOKUP(Table2[[#This Row],[State]],State!A:F,6,FALSE)</f>
        <v>Democratic</v>
      </c>
    </row>
    <row r="1764" spans="1:17" ht="17" thickTop="1" thickBot="1" x14ac:dyDescent="0.25">
      <c r="A1764" s="8" t="s">
        <v>345</v>
      </c>
      <c r="B1764" s="19">
        <v>32510</v>
      </c>
      <c r="C1764" s="20" t="s">
        <v>1523</v>
      </c>
      <c r="D1764" s="13">
        <v>14022</v>
      </c>
      <c r="E1764" s="13">
        <v>16066</v>
      </c>
      <c r="F1764" s="6">
        <v>2024</v>
      </c>
      <c r="G1764" s="18">
        <f>preds!$D1764+preds!$E1764</f>
        <v>30088</v>
      </c>
      <c r="H1764" s="12">
        <f>ABS(preds!$D1764-preds!$E1764)</f>
        <v>2044</v>
      </c>
      <c r="I1764" s="24">
        <f>Table2[[#This Row],[margin]]/Table2[[#This Row],[dem_gop_total]]</f>
        <v>6.7934060090401482E-2</v>
      </c>
      <c r="J1764" s="24">
        <f>Table2[[#This Row],[dem_votes]]/Table2[[#This Row],[dem_gop_total]]</f>
        <v>0.46603296995479926</v>
      </c>
      <c r="K1764" s="24">
        <f>Table2[[#This Row],[gop_votes]]/Table2[[#This Row],[dem_gop_total]]</f>
        <v>0.53396703004520074</v>
      </c>
      <c r="L1764" s="3">
        <v>-119.753711</v>
      </c>
      <c r="M1764" s="3">
        <v>39.166134</v>
      </c>
      <c r="N1764" s="3">
        <v>-117.57871911764683</v>
      </c>
      <c r="O1764" s="3">
        <v>39.081239117647044</v>
      </c>
      <c r="P1764" s="3">
        <f>VLOOKUP(Table2[[#This Row],[State]],State!A:G,7,FALSE)</f>
        <v>6</v>
      </c>
      <c r="Q1764" s="3" t="str">
        <f>VLOOKUP(Table2[[#This Row],[State]],State!A:F,6,FALSE)</f>
        <v>Democratic</v>
      </c>
    </row>
    <row r="1765" spans="1:17" ht="17" thickTop="1" thickBot="1" x14ac:dyDescent="0.25">
      <c r="A1765" s="7" t="s">
        <v>346</v>
      </c>
      <c r="B1765" s="21">
        <v>33001</v>
      </c>
      <c r="C1765" s="22" t="s">
        <v>1524</v>
      </c>
      <c r="D1765" s="12">
        <v>16317</v>
      </c>
      <c r="E1765" s="12">
        <v>19955</v>
      </c>
      <c r="F1765" s="6">
        <v>2024</v>
      </c>
      <c r="G1765" s="18">
        <f>preds!$D1765+preds!$E1765</f>
        <v>36272</v>
      </c>
      <c r="H1765" s="12">
        <f>ABS(preds!$D1765-preds!$E1765)</f>
        <v>3638</v>
      </c>
      <c r="I1765" s="24">
        <f>Table2[[#This Row],[margin]]/Table2[[#This Row],[dem_gop_total]]</f>
        <v>0.1002977503308337</v>
      </c>
      <c r="J1765" s="24">
        <f>Table2[[#This Row],[dem_votes]]/Table2[[#This Row],[dem_gop_total]]</f>
        <v>0.44985112483458317</v>
      </c>
      <c r="K1765" s="24">
        <f>Table2[[#This Row],[gop_votes]]/Table2[[#This Row],[dem_gop_total]]</f>
        <v>0.55014887516541688</v>
      </c>
      <c r="L1765" s="3">
        <v>-71.44059</v>
      </c>
      <c r="M1765" s="3">
        <v>43.517400000000002</v>
      </c>
      <c r="N1765" s="3">
        <v>-71.562343800000065</v>
      </c>
      <c r="O1765" s="3">
        <v>43.429369699999988</v>
      </c>
      <c r="P1765" s="3">
        <f>VLOOKUP(Table2[[#This Row],[State]],State!A:G,7,FALSE)</f>
        <v>4</v>
      </c>
      <c r="Q1765" s="3" t="str">
        <f>VLOOKUP(Table2[[#This Row],[State]],State!A:F,6,FALSE)</f>
        <v>Democratic</v>
      </c>
    </row>
    <row r="1766" spans="1:17" ht="17" thickTop="1" thickBot="1" x14ac:dyDescent="0.25">
      <c r="A1766" s="8" t="s">
        <v>346</v>
      </c>
      <c r="B1766" s="19">
        <v>33003</v>
      </c>
      <c r="C1766" s="20" t="s">
        <v>507</v>
      </c>
      <c r="D1766" s="13">
        <v>18718</v>
      </c>
      <c r="E1766" s="13">
        <v>15547</v>
      </c>
      <c r="F1766" s="6">
        <v>2024</v>
      </c>
      <c r="G1766" s="18">
        <f>preds!$D1766+preds!$E1766</f>
        <v>34265</v>
      </c>
      <c r="H1766" s="12">
        <f>ABS(preds!$D1766-preds!$E1766)</f>
        <v>3171</v>
      </c>
      <c r="I1766" s="24">
        <f>Table2[[#This Row],[margin]]/Table2[[#This Row],[dem_gop_total]]</f>
        <v>9.2543411644535237E-2</v>
      </c>
      <c r="J1766" s="24">
        <f>Table2[[#This Row],[dem_votes]]/Table2[[#This Row],[dem_gop_total]]</f>
        <v>0.54627170582226758</v>
      </c>
      <c r="K1766" s="24">
        <f>Table2[[#This Row],[gop_votes]]/Table2[[#This Row],[dem_gop_total]]</f>
        <v>0.45372829417773236</v>
      </c>
      <c r="L1766" s="3">
        <v>-71.166411999999994</v>
      </c>
      <c r="M1766" s="3">
        <v>43.810972</v>
      </c>
      <c r="N1766" s="3">
        <v>-71.562343800000065</v>
      </c>
      <c r="O1766" s="3">
        <v>43.429369699999988</v>
      </c>
      <c r="P1766" s="3">
        <f>VLOOKUP(Table2[[#This Row],[State]],State!A:G,7,FALSE)</f>
        <v>4</v>
      </c>
      <c r="Q1766" s="3" t="str">
        <f>VLOOKUP(Table2[[#This Row],[State]],State!A:F,6,FALSE)</f>
        <v>Democratic</v>
      </c>
    </row>
    <row r="1767" spans="1:17" ht="17" thickTop="1" thickBot="1" x14ac:dyDescent="0.25">
      <c r="A1767" s="7" t="s">
        <v>346</v>
      </c>
      <c r="B1767" s="21">
        <v>33005</v>
      </c>
      <c r="C1767" s="22" t="s">
        <v>1525</v>
      </c>
      <c r="D1767" s="12">
        <v>24942</v>
      </c>
      <c r="E1767" s="12">
        <v>16193</v>
      </c>
      <c r="F1767" s="6">
        <v>2024</v>
      </c>
      <c r="G1767" s="18">
        <f>preds!$D1767+preds!$E1767</f>
        <v>41135</v>
      </c>
      <c r="H1767" s="12">
        <f>ABS(preds!$D1767-preds!$E1767)</f>
        <v>8749</v>
      </c>
      <c r="I1767" s="24">
        <f>Table2[[#This Row],[margin]]/Table2[[#This Row],[dem_gop_total]]</f>
        <v>0.2126899234228759</v>
      </c>
      <c r="J1767" s="24">
        <f>Table2[[#This Row],[dem_votes]]/Table2[[#This Row],[dem_gop_total]]</f>
        <v>0.60634496171143792</v>
      </c>
      <c r="K1767" s="24">
        <f>Table2[[#This Row],[gop_votes]]/Table2[[#This Row],[dem_gop_total]]</f>
        <v>0.39365503828856208</v>
      </c>
      <c r="L1767" s="3">
        <v>-72.262715</v>
      </c>
      <c r="M1767" s="3">
        <v>42.898263999999998</v>
      </c>
      <c r="N1767" s="3">
        <v>-71.562343800000065</v>
      </c>
      <c r="O1767" s="3">
        <v>43.429369699999988</v>
      </c>
      <c r="P1767" s="3">
        <f>VLOOKUP(Table2[[#This Row],[State]],State!A:G,7,FALSE)</f>
        <v>4</v>
      </c>
      <c r="Q1767" s="3" t="str">
        <f>VLOOKUP(Table2[[#This Row],[State]],State!A:F,6,FALSE)</f>
        <v>Democratic</v>
      </c>
    </row>
    <row r="1768" spans="1:17" ht="17" thickTop="1" thickBot="1" x14ac:dyDescent="0.25">
      <c r="A1768" s="8" t="s">
        <v>346</v>
      </c>
      <c r="B1768" s="19">
        <v>33007</v>
      </c>
      <c r="C1768" s="20" t="s">
        <v>1526</v>
      </c>
      <c r="D1768" s="13">
        <v>9173</v>
      </c>
      <c r="E1768" s="13">
        <v>7921</v>
      </c>
      <c r="F1768" s="6">
        <v>2024</v>
      </c>
      <c r="G1768" s="18">
        <f>preds!$D1768+preds!$E1768</f>
        <v>17094</v>
      </c>
      <c r="H1768" s="12">
        <f>ABS(preds!$D1768-preds!$E1768)</f>
        <v>1252</v>
      </c>
      <c r="I1768" s="24">
        <f>Table2[[#This Row],[margin]]/Table2[[#This Row],[dem_gop_total]]</f>
        <v>7.3242073242073241E-2</v>
      </c>
      <c r="J1768" s="24">
        <f>Table2[[#This Row],[dem_votes]]/Table2[[#This Row],[dem_gop_total]]</f>
        <v>0.53662103662103666</v>
      </c>
      <c r="K1768" s="24">
        <f>Table2[[#This Row],[gop_votes]]/Table2[[#This Row],[dem_gop_total]]</f>
        <v>0.46337896337896339</v>
      </c>
      <c r="L1768" s="3">
        <v>-71.362750000000005</v>
      </c>
      <c r="M1768" s="3">
        <v>44.550061999999997</v>
      </c>
      <c r="N1768" s="3">
        <v>-71.562343800000065</v>
      </c>
      <c r="O1768" s="3">
        <v>43.429369699999988</v>
      </c>
      <c r="P1768" s="3">
        <f>VLOOKUP(Table2[[#This Row],[State]],State!A:G,7,FALSE)</f>
        <v>4</v>
      </c>
      <c r="Q1768" s="3" t="str">
        <f>VLOOKUP(Table2[[#This Row],[State]],State!A:F,6,FALSE)</f>
        <v>Democratic</v>
      </c>
    </row>
    <row r="1769" spans="1:17" ht="17" thickTop="1" thickBot="1" x14ac:dyDescent="0.25">
      <c r="A1769" s="7" t="s">
        <v>346</v>
      </c>
      <c r="B1769" s="21">
        <v>33009</v>
      </c>
      <c r="C1769" s="22" t="s">
        <v>1527</v>
      </c>
      <c r="D1769" s="12">
        <v>34528</v>
      </c>
      <c r="E1769" s="12">
        <v>18710</v>
      </c>
      <c r="F1769" s="6">
        <v>2024</v>
      </c>
      <c r="G1769" s="18">
        <f>preds!$D1769+preds!$E1769</f>
        <v>53238</v>
      </c>
      <c r="H1769" s="12">
        <f>ABS(preds!$D1769-preds!$E1769)</f>
        <v>15818</v>
      </c>
      <c r="I1769" s="24">
        <f>Table2[[#This Row],[margin]]/Table2[[#This Row],[dem_gop_total]]</f>
        <v>0.29711859949660019</v>
      </c>
      <c r="J1769" s="24">
        <f>Table2[[#This Row],[dem_votes]]/Table2[[#This Row],[dem_gop_total]]</f>
        <v>0.64855929974830007</v>
      </c>
      <c r="K1769" s="24">
        <f>Table2[[#This Row],[gop_votes]]/Table2[[#This Row],[dem_gop_total]]</f>
        <v>0.35144070025169993</v>
      </c>
      <c r="L1769" s="3">
        <v>-71.953267999999994</v>
      </c>
      <c r="M1769" s="3">
        <v>43.838873999999997</v>
      </c>
      <c r="N1769" s="3">
        <v>-71.562343800000065</v>
      </c>
      <c r="O1769" s="3">
        <v>43.429369699999988</v>
      </c>
      <c r="P1769" s="3">
        <f>VLOOKUP(Table2[[#This Row],[State]],State!A:G,7,FALSE)</f>
        <v>4</v>
      </c>
      <c r="Q1769" s="3" t="str">
        <f>VLOOKUP(Table2[[#This Row],[State]],State!A:F,6,FALSE)</f>
        <v>Democratic</v>
      </c>
    </row>
    <row r="1770" spans="1:17" ht="17" thickTop="1" thickBot="1" x14ac:dyDescent="0.25">
      <c r="A1770" s="8" t="s">
        <v>346</v>
      </c>
      <c r="B1770" s="19">
        <v>33011</v>
      </c>
      <c r="C1770" s="20" t="s">
        <v>702</v>
      </c>
      <c r="D1770" s="13">
        <v>127082</v>
      </c>
      <c r="E1770" s="13">
        <v>99762</v>
      </c>
      <c r="F1770" s="6">
        <v>2024</v>
      </c>
      <c r="G1770" s="18">
        <f>preds!$D1770+preds!$E1770</f>
        <v>226844</v>
      </c>
      <c r="H1770" s="12">
        <f>ABS(preds!$D1770-preds!$E1770)</f>
        <v>27320</v>
      </c>
      <c r="I1770" s="24">
        <f>Table2[[#This Row],[margin]]/Table2[[#This Row],[dem_gop_total]]</f>
        <v>0.1204351889404172</v>
      </c>
      <c r="J1770" s="24">
        <f>Table2[[#This Row],[dem_votes]]/Table2[[#This Row],[dem_gop_total]]</f>
        <v>0.56021759447020858</v>
      </c>
      <c r="K1770" s="24">
        <f>Table2[[#This Row],[gop_votes]]/Table2[[#This Row],[dem_gop_total]]</f>
        <v>0.43978240552979142</v>
      </c>
      <c r="L1770" s="3">
        <v>-71.532927999999998</v>
      </c>
      <c r="M1770" s="3">
        <v>42.879888999999999</v>
      </c>
      <c r="N1770" s="3">
        <v>-71.562343800000065</v>
      </c>
      <c r="O1770" s="3">
        <v>43.429369699999988</v>
      </c>
      <c r="P1770" s="3">
        <f>VLOOKUP(Table2[[#This Row],[State]],State!A:G,7,FALSE)</f>
        <v>4</v>
      </c>
      <c r="Q1770" s="3" t="str">
        <f>VLOOKUP(Table2[[#This Row],[State]],State!A:F,6,FALSE)</f>
        <v>Democratic</v>
      </c>
    </row>
    <row r="1771" spans="1:17" ht="17" thickTop="1" thickBot="1" x14ac:dyDescent="0.25">
      <c r="A1771" s="7" t="s">
        <v>346</v>
      </c>
      <c r="B1771" s="21">
        <v>33013</v>
      </c>
      <c r="C1771" s="22" t="s">
        <v>1528</v>
      </c>
      <c r="D1771" s="12">
        <v>48428</v>
      </c>
      <c r="E1771" s="12">
        <v>37537</v>
      </c>
      <c r="F1771" s="6">
        <v>2024</v>
      </c>
      <c r="G1771" s="18">
        <f>preds!$D1771+preds!$E1771</f>
        <v>85965</v>
      </c>
      <c r="H1771" s="12">
        <f>ABS(preds!$D1771-preds!$E1771)</f>
        <v>10891</v>
      </c>
      <c r="I1771" s="24">
        <f>Table2[[#This Row],[margin]]/Table2[[#This Row],[dem_gop_total]]</f>
        <v>0.12669109521316815</v>
      </c>
      <c r="J1771" s="24">
        <f>Table2[[#This Row],[dem_votes]]/Table2[[#This Row],[dem_gop_total]]</f>
        <v>0.56334554760658406</v>
      </c>
      <c r="K1771" s="24">
        <f>Table2[[#This Row],[gop_votes]]/Table2[[#This Row],[dem_gop_total]]</f>
        <v>0.43665445239341594</v>
      </c>
      <c r="L1771" s="3">
        <v>-71.586213999999998</v>
      </c>
      <c r="M1771" s="3">
        <v>43.246442000000002</v>
      </c>
      <c r="N1771" s="3">
        <v>-71.562343800000065</v>
      </c>
      <c r="O1771" s="3">
        <v>43.429369699999988</v>
      </c>
      <c r="P1771" s="3">
        <f>VLOOKUP(Table2[[#This Row],[State]],State!A:G,7,FALSE)</f>
        <v>4</v>
      </c>
      <c r="Q1771" s="3" t="str">
        <f>VLOOKUP(Table2[[#This Row],[State]],State!A:F,6,FALSE)</f>
        <v>Democratic</v>
      </c>
    </row>
    <row r="1772" spans="1:17" ht="17" thickTop="1" thickBot="1" x14ac:dyDescent="0.25">
      <c r="A1772" s="8" t="s">
        <v>346</v>
      </c>
      <c r="B1772" s="19">
        <v>33015</v>
      </c>
      <c r="C1772" s="20" t="s">
        <v>1529</v>
      </c>
      <c r="D1772" s="13">
        <v>113155</v>
      </c>
      <c r="E1772" s="13">
        <v>95611</v>
      </c>
      <c r="F1772" s="6">
        <v>2024</v>
      </c>
      <c r="G1772" s="18">
        <f>preds!$D1772+preds!$E1772</f>
        <v>208766</v>
      </c>
      <c r="H1772" s="12">
        <f>ABS(preds!$D1772-preds!$E1772)</f>
        <v>17544</v>
      </c>
      <c r="I1772" s="24">
        <f>Table2[[#This Row],[margin]]/Table2[[#This Row],[dem_gop_total]]</f>
        <v>8.403667263826485E-2</v>
      </c>
      <c r="J1772" s="24">
        <f>Table2[[#This Row],[dem_votes]]/Table2[[#This Row],[dem_gop_total]]</f>
        <v>0.54201833631913243</v>
      </c>
      <c r="K1772" s="24">
        <f>Table2[[#This Row],[gop_votes]]/Table2[[#This Row],[dem_gop_total]]</f>
        <v>0.45798166368086757</v>
      </c>
      <c r="L1772" s="3">
        <v>-71.104265999999996</v>
      </c>
      <c r="M1772" s="3">
        <v>42.936726</v>
      </c>
      <c r="N1772" s="3">
        <v>-71.562343800000065</v>
      </c>
      <c r="O1772" s="3">
        <v>43.429369699999988</v>
      </c>
      <c r="P1772" s="3">
        <f>VLOOKUP(Table2[[#This Row],[State]],State!A:G,7,FALSE)</f>
        <v>4</v>
      </c>
      <c r="Q1772" s="3" t="str">
        <f>VLOOKUP(Table2[[#This Row],[State]],State!A:F,6,FALSE)</f>
        <v>Democratic</v>
      </c>
    </row>
    <row r="1773" spans="1:17" ht="17" thickTop="1" thickBot="1" x14ac:dyDescent="0.25">
      <c r="A1773" s="7" t="s">
        <v>346</v>
      </c>
      <c r="B1773" s="21">
        <v>33017</v>
      </c>
      <c r="C1773" s="22" t="s">
        <v>1530</v>
      </c>
      <c r="D1773" s="12">
        <v>45058</v>
      </c>
      <c r="E1773" s="12">
        <v>30231</v>
      </c>
      <c r="F1773" s="6">
        <v>2024</v>
      </c>
      <c r="G1773" s="18">
        <f>preds!$D1773+preds!$E1773</f>
        <v>75289</v>
      </c>
      <c r="H1773" s="12">
        <f>ABS(preds!$D1773-preds!$E1773)</f>
        <v>14827</v>
      </c>
      <c r="I1773" s="24">
        <f>Table2[[#This Row],[margin]]/Table2[[#This Row],[dem_gop_total]]</f>
        <v>0.19693447914037907</v>
      </c>
      <c r="J1773" s="24">
        <f>Table2[[#This Row],[dem_votes]]/Table2[[#This Row],[dem_gop_total]]</f>
        <v>0.59846723957018955</v>
      </c>
      <c r="K1773" s="24">
        <f>Table2[[#This Row],[gop_votes]]/Table2[[#This Row],[dem_gop_total]]</f>
        <v>0.40153276042981045</v>
      </c>
      <c r="L1773" s="3">
        <v>-70.954943</v>
      </c>
      <c r="M1773" s="3">
        <v>43.247646000000003</v>
      </c>
      <c r="N1773" s="3">
        <v>-71.562343800000065</v>
      </c>
      <c r="O1773" s="3">
        <v>43.429369699999988</v>
      </c>
      <c r="P1773" s="3">
        <f>VLOOKUP(Table2[[#This Row],[State]],State!A:G,7,FALSE)</f>
        <v>4</v>
      </c>
      <c r="Q1773" s="3" t="str">
        <f>VLOOKUP(Table2[[#This Row],[State]],State!A:F,6,FALSE)</f>
        <v>Democratic</v>
      </c>
    </row>
    <row r="1774" spans="1:17" ht="17" thickTop="1" thickBot="1" x14ac:dyDescent="0.25">
      <c r="A1774" s="8" t="s">
        <v>346</v>
      </c>
      <c r="B1774" s="19">
        <v>33019</v>
      </c>
      <c r="C1774" s="20" t="s">
        <v>959</v>
      </c>
      <c r="D1774" s="13">
        <v>11547</v>
      </c>
      <c r="E1774" s="13">
        <v>10636</v>
      </c>
      <c r="F1774" s="6">
        <v>2024</v>
      </c>
      <c r="G1774" s="18">
        <f>preds!$D1774+preds!$E1774</f>
        <v>22183</v>
      </c>
      <c r="H1774" s="12">
        <f>ABS(preds!$D1774-preds!$E1774)</f>
        <v>911</v>
      </c>
      <c r="I1774" s="24">
        <f>Table2[[#This Row],[margin]]/Table2[[#This Row],[dem_gop_total]]</f>
        <v>4.1067484109453184E-2</v>
      </c>
      <c r="J1774" s="24">
        <f>Table2[[#This Row],[dem_votes]]/Table2[[#This Row],[dem_gop_total]]</f>
        <v>0.52053374205472658</v>
      </c>
      <c r="K1774" s="24">
        <f>Table2[[#This Row],[gop_votes]]/Table2[[#This Row],[dem_gop_total]]</f>
        <v>0.47946625794527342</v>
      </c>
      <c r="L1774" s="3">
        <v>-72.259352000000007</v>
      </c>
      <c r="M1774" s="3">
        <v>43.367421999999998</v>
      </c>
      <c r="N1774" s="3">
        <v>-71.562343800000065</v>
      </c>
      <c r="O1774" s="3">
        <v>43.429369699999988</v>
      </c>
      <c r="P1774" s="3">
        <f>VLOOKUP(Table2[[#This Row],[State]],State!A:G,7,FALSE)</f>
        <v>4</v>
      </c>
      <c r="Q1774" s="3" t="str">
        <f>VLOOKUP(Table2[[#This Row],[State]],State!A:F,6,FALSE)</f>
        <v>Democratic</v>
      </c>
    </row>
    <row r="1775" spans="1:17" ht="17" thickTop="1" thickBot="1" x14ac:dyDescent="0.25">
      <c r="A1775" s="7" t="s">
        <v>347</v>
      </c>
      <c r="B1775" s="21">
        <v>34001</v>
      </c>
      <c r="C1775" s="22" t="s">
        <v>1531</v>
      </c>
      <c r="D1775" s="12">
        <v>64472</v>
      </c>
      <c r="E1775" s="12">
        <v>61146</v>
      </c>
      <c r="F1775" s="6">
        <v>2024</v>
      </c>
      <c r="G1775" s="18">
        <f>preds!$D1775+preds!$E1775</f>
        <v>125618</v>
      </c>
      <c r="H1775" s="12">
        <f>ABS(preds!$D1775-preds!$E1775)</f>
        <v>3326</v>
      </c>
      <c r="I1775" s="24">
        <f>Table2[[#This Row],[margin]]/Table2[[#This Row],[dem_gop_total]]</f>
        <v>2.6477097231288511E-2</v>
      </c>
      <c r="J1775" s="24">
        <f>Table2[[#This Row],[dem_votes]]/Table2[[#This Row],[dem_gop_total]]</f>
        <v>0.51323854861564422</v>
      </c>
      <c r="K1775" s="24">
        <f>Table2[[#This Row],[gop_votes]]/Table2[[#This Row],[dem_gop_total]]</f>
        <v>0.48676145138435573</v>
      </c>
      <c r="L1775" s="3">
        <v>-74.583451999999994</v>
      </c>
      <c r="M1775" s="3">
        <v>39.427562000000002</v>
      </c>
      <c r="N1775" s="3">
        <v>-74.60778733333315</v>
      </c>
      <c r="O1775" s="3">
        <v>40.289254476190422</v>
      </c>
      <c r="P1775" s="3">
        <f>VLOOKUP(Table2[[#This Row],[State]],State!A:G,7,FALSE)</f>
        <v>14</v>
      </c>
      <c r="Q1775" s="3" t="str">
        <f>VLOOKUP(Table2[[#This Row],[State]],State!A:F,6,FALSE)</f>
        <v>Democratic</v>
      </c>
    </row>
    <row r="1776" spans="1:17" ht="17" thickTop="1" thickBot="1" x14ac:dyDescent="0.25">
      <c r="A1776" s="8" t="s">
        <v>347</v>
      </c>
      <c r="B1776" s="19">
        <v>34003</v>
      </c>
      <c r="C1776" s="20" t="s">
        <v>1532</v>
      </c>
      <c r="D1776" s="13">
        <v>227865</v>
      </c>
      <c r="E1776" s="13">
        <v>206876</v>
      </c>
      <c r="F1776" s="6">
        <v>2024</v>
      </c>
      <c r="G1776" s="18">
        <f>preds!$D1776+preds!$E1776</f>
        <v>434741</v>
      </c>
      <c r="H1776" s="12">
        <f>ABS(preds!$D1776-preds!$E1776)</f>
        <v>20989</v>
      </c>
      <c r="I1776" s="24">
        <f>Table2[[#This Row],[margin]]/Table2[[#This Row],[dem_gop_total]]</f>
        <v>4.8279320330955673E-2</v>
      </c>
      <c r="J1776" s="24">
        <f>Table2[[#This Row],[dem_votes]]/Table2[[#This Row],[dem_gop_total]]</f>
        <v>0.52413966016547786</v>
      </c>
      <c r="K1776" s="24">
        <f>Table2[[#This Row],[gop_votes]]/Table2[[#This Row],[dem_gop_total]]</f>
        <v>0.47586033983452214</v>
      </c>
      <c r="L1776" s="3">
        <v>-74.057383000000002</v>
      </c>
      <c r="M1776" s="3">
        <v>40.918799</v>
      </c>
      <c r="N1776" s="3">
        <v>-74.60778733333315</v>
      </c>
      <c r="O1776" s="3">
        <v>40.289254476190422</v>
      </c>
      <c r="P1776" s="3">
        <f>VLOOKUP(Table2[[#This Row],[State]],State!A:G,7,FALSE)</f>
        <v>14</v>
      </c>
      <c r="Q1776" s="3" t="str">
        <f>VLOOKUP(Table2[[#This Row],[State]],State!A:F,6,FALSE)</f>
        <v>Democratic</v>
      </c>
    </row>
    <row r="1777" spans="1:17" ht="17" thickTop="1" thickBot="1" x14ac:dyDescent="0.25">
      <c r="A1777" s="7" t="s">
        <v>347</v>
      </c>
      <c r="B1777" s="21">
        <v>34005</v>
      </c>
      <c r="C1777" s="22" t="s">
        <v>1533</v>
      </c>
      <c r="D1777" s="12">
        <v>142349</v>
      </c>
      <c r="E1777" s="12">
        <v>104532</v>
      </c>
      <c r="F1777" s="6">
        <v>2024</v>
      </c>
      <c r="G1777" s="18">
        <f>preds!$D1777+preds!$E1777</f>
        <v>246881</v>
      </c>
      <c r="H1777" s="12">
        <f>ABS(preds!$D1777-preds!$E1777)</f>
        <v>37817</v>
      </c>
      <c r="I1777" s="24">
        <f>Table2[[#This Row],[margin]]/Table2[[#This Row],[dem_gop_total]]</f>
        <v>0.15317906197722789</v>
      </c>
      <c r="J1777" s="24">
        <f>Table2[[#This Row],[dem_votes]]/Table2[[#This Row],[dem_gop_total]]</f>
        <v>0.57658953098861399</v>
      </c>
      <c r="K1777" s="24">
        <f>Table2[[#This Row],[gop_votes]]/Table2[[#This Row],[dem_gop_total]]</f>
        <v>0.42341046901138607</v>
      </c>
      <c r="L1777" s="3">
        <v>-74.834268999999907</v>
      </c>
      <c r="M1777" s="3">
        <v>39.982666999999999</v>
      </c>
      <c r="N1777" s="3">
        <v>-74.60778733333315</v>
      </c>
      <c r="O1777" s="3">
        <v>40.289254476190422</v>
      </c>
      <c r="P1777" s="3">
        <f>VLOOKUP(Table2[[#This Row],[State]],State!A:G,7,FALSE)</f>
        <v>14</v>
      </c>
      <c r="Q1777" s="3" t="str">
        <f>VLOOKUP(Table2[[#This Row],[State]],State!A:F,6,FALSE)</f>
        <v>Democratic</v>
      </c>
    </row>
    <row r="1778" spans="1:17" ht="17" thickTop="1" thickBot="1" x14ac:dyDescent="0.25">
      <c r="A1778" s="8" t="s">
        <v>347</v>
      </c>
      <c r="B1778" s="19">
        <v>34007</v>
      </c>
      <c r="C1778" s="20" t="s">
        <v>744</v>
      </c>
      <c r="D1778" s="13">
        <v>157390</v>
      </c>
      <c r="E1778" s="13">
        <v>86152</v>
      </c>
      <c r="F1778" s="6">
        <v>2024</v>
      </c>
      <c r="G1778" s="18">
        <f>preds!$D1778+preds!$E1778</f>
        <v>243542</v>
      </c>
      <c r="H1778" s="12">
        <f>ABS(preds!$D1778-preds!$E1778)</f>
        <v>71238</v>
      </c>
      <c r="I1778" s="24">
        <f>Table2[[#This Row],[margin]]/Table2[[#This Row],[dem_gop_total]]</f>
        <v>0.29250806842351629</v>
      </c>
      <c r="J1778" s="24">
        <f>Table2[[#This Row],[dem_votes]]/Table2[[#This Row],[dem_gop_total]]</f>
        <v>0.64625403421175809</v>
      </c>
      <c r="K1778" s="24">
        <f>Table2[[#This Row],[gop_votes]]/Table2[[#This Row],[dem_gop_total]]</f>
        <v>0.35374596578824186</v>
      </c>
      <c r="L1778" s="3">
        <v>-75.027835999999994</v>
      </c>
      <c r="M1778" s="3">
        <v>39.86401</v>
      </c>
      <c r="N1778" s="3">
        <v>-74.60778733333315</v>
      </c>
      <c r="O1778" s="3">
        <v>40.289254476190422</v>
      </c>
      <c r="P1778" s="3">
        <f>VLOOKUP(Table2[[#This Row],[State]],State!A:G,7,FALSE)</f>
        <v>14</v>
      </c>
      <c r="Q1778" s="3" t="str">
        <f>VLOOKUP(Table2[[#This Row],[State]],State!A:F,6,FALSE)</f>
        <v>Democratic</v>
      </c>
    </row>
    <row r="1779" spans="1:17" ht="17" thickTop="1" thickBot="1" x14ac:dyDescent="0.25">
      <c r="A1779" s="7" t="s">
        <v>347</v>
      </c>
      <c r="B1779" s="21">
        <v>34009</v>
      </c>
      <c r="C1779" s="22" t="s">
        <v>1534</v>
      </c>
      <c r="D1779" s="12">
        <v>21586</v>
      </c>
      <c r="E1779" s="12">
        <v>31820</v>
      </c>
      <c r="F1779" s="6">
        <v>2024</v>
      </c>
      <c r="G1779" s="18">
        <f>preds!$D1779+preds!$E1779</f>
        <v>53406</v>
      </c>
      <c r="H1779" s="12">
        <f>ABS(preds!$D1779-preds!$E1779)</f>
        <v>10234</v>
      </c>
      <c r="I1779" s="24">
        <f>Table2[[#This Row],[margin]]/Table2[[#This Row],[dem_gop_total]]</f>
        <v>0.19162640901771336</v>
      </c>
      <c r="J1779" s="24">
        <f>Table2[[#This Row],[dem_votes]]/Table2[[#This Row],[dem_gop_total]]</f>
        <v>0.40418679549114334</v>
      </c>
      <c r="K1779" s="24">
        <f>Table2[[#This Row],[gop_votes]]/Table2[[#This Row],[dem_gop_total]]</f>
        <v>0.59581320450885666</v>
      </c>
      <c r="L1779" s="3">
        <v>-74.807132999999993</v>
      </c>
      <c r="M1779" s="3">
        <v>39.095951999999997</v>
      </c>
      <c r="N1779" s="3">
        <v>-74.60778733333315</v>
      </c>
      <c r="O1779" s="3">
        <v>40.289254476190422</v>
      </c>
      <c r="P1779" s="3">
        <f>VLOOKUP(Table2[[#This Row],[State]],State!A:G,7,FALSE)</f>
        <v>14</v>
      </c>
      <c r="Q1779" s="3" t="str">
        <f>VLOOKUP(Table2[[#This Row],[State]],State!A:F,6,FALSE)</f>
        <v>Democratic</v>
      </c>
    </row>
    <row r="1780" spans="1:17" ht="17" thickTop="1" thickBot="1" x14ac:dyDescent="0.25">
      <c r="A1780" s="8" t="s">
        <v>347</v>
      </c>
      <c r="B1780" s="19">
        <v>34011</v>
      </c>
      <c r="C1780" s="20" t="s">
        <v>883</v>
      </c>
      <c r="D1780" s="13">
        <v>28089</v>
      </c>
      <c r="E1780" s="13">
        <v>24953</v>
      </c>
      <c r="F1780" s="6">
        <v>2024</v>
      </c>
      <c r="G1780" s="18">
        <f>preds!$D1780+preds!$E1780</f>
        <v>53042</v>
      </c>
      <c r="H1780" s="12">
        <f>ABS(preds!$D1780-preds!$E1780)</f>
        <v>3136</v>
      </c>
      <c r="I1780" s="24">
        <f>Table2[[#This Row],[margin]]/Table2[[#This Row],[dem_gop_total]]</f>
        <v>5.9122959164435732E-2</v>
      </c>
      <c r="J1780" s="24">
        <f>Table2[[#This Row],[dem_votes]]/Table2[[#This Row],[dem_gop_total]]</f>
        <v>0.52956147958221789</v>
      </c>
      <c r="K1780" s="24">
        <f>Table2[[#This Row],[gop_votes]]/Table2[[#This Row],[dem_gop_total]]</f>
        <v>0.47043852041778211</v>
      </c>
      <c r="L1780" s="3">
        <v>-75.087727999999998</v>
      </c>
      <c r="M1780" s="3">
        <v>39.428283999999998</v>
      </c>
      <c r="N1780" s="3">
        <v>-74.60778733333315</v>
      </c>
      <c r="O1780" s="3">
        <v>40.289254476190422</v>
      </c>
      <c r="P1780" s="3">
        <f>VLOOKUP(Table2[[#This Row],[State]],State!A:G,7,FALSE)</f>
        <v>14</v>
      </c>
      <c r="Q1780" s="3" t="str">
        <f>VLOOKUP(Table2[[#This Row],[State]],State!A:F,6,FALSE)</f>
        <v>Democratic</v>
      </c>
    </row>
    <row r="1781" spans="1:17" ht="17" thickTop="1" thickBot="1" x14ac:dyDescent="0.25">
      <c r="A1781" s="7" t="s">
        <v>347</v>
      </c>
      <c r="B1781" s="21">
        <v>34013</v>
      </c>
      <c r="C1781" s="22" t="s">
        <v>1231</v>
      </c>
      <c r="D1781" s="12">
        <v>240615</v>
      </c>
      <c r="E1781" s="12">
        <v>87150</v>
      </c>
      <c r="F1781" s="6">
        <v>2024</v>
      </c>
      <c r="G1781" s="18">
        <f>preds!$D1781+preds!$E1781</f>
        <v>327765</v>
      </c>
      <c r="H1781" s="12">
        <f>ABS(preds!$D1781-preds!$E1781)</f>
        <v>153465</v>
      </c>
      <c r="I1781" s="24">
        <f>Table2[[#This Row],[margin]]/Table2[[#This Row],[dem_gop_total]]</f>
        <v>0.46821655759461811</v>
      </c>
      <c r="J1781" s="24">
        <f>Table2[[#This Row],[dem_votes]]/Table2[[#This Row],[dem_gop_total]]</f>
        <v>0.734108278797309</v>
      </c>
      <c r="K1781" s="24">
        <f>Table2[[#This Row],[gop_votes]]/Table2[[#This Row],[dem_gop_total]]</f>
        <v>0.26589172120269094</v>
      </c>
      <c r="L1781" s="3">
        <v>-74.216402000000002</v>
      </c>
      <c r="M1781" s="3">
        <v>40.768704999999997</v>
      </c>
      <c r="N1781" s="3">
        <v>-74.60778733333315</v>
      </c>
      <c r="O1781" s="3">
        <v>40.289254476190422</v>
      </c>
      <c r="P1781" s="3">
        <f>VLOOKUP(Table2[[#This Row],[State]],State!A:G,7,FALSE)</f>
        <v>14</v>
      </c>
      <c r="Q1781" s="3" t="str">
        <f>VLOOKUP(Table2[[#This Row],[State]],State!A:F,6,FALSE)</f>
        <v>Democratic</v>
      </c>
    </row>
    <row r="1782" spans="1:17" ht="17" thickTop="1" thickBot="1" x14ac:dyDescent="0.25">
      <c r="A1782" s="8" t="s">
        <v>347</v>
      </c>
      <c r="B1782" s="19">
        <v>34015</v>
      </c>
      <c r="C1782" s="20" t="s">
        <v>1535</v>
      </c>
      <c r="D1782" s="13">
        <v>81740</v>
      </c>
      <c r="E1782" s="13">
        <v>82555</v>
      </c>
      <c r="F1782" s="6">
        <v>2024</v>
      </c>
      <c r="G1782" s="18">
        <f>preds!$D1782+preds!$E1782</f>
        <v>164295</v>
      </c>
      <c r="H1782" s="12">
        <f>ABS(preds!$D1782-preds!$E1782)</f>
        <v>815</v>
      </c>
      <c r="I1782" s="24">
        <f>Table2[[#This Row],[margin]]/Table2[[#This Row],[dem_gop_total]]</f>
        <v>4.9605891840895948E-3</v>
      </c>
      <c r="J1782" s="24">
        <f>Table2[[#This Row],[dem_votes]]/Table2[[#This Row],[dem_gop_total]]</f>
        <v>0.4975197054079552</v>
      </c>
      <c r="K1782" s="24">
        <f>Table2[[#This Row],[gop_votes]]/Table2[[#This Row],[dem_gop_total]]</f>
        <v>0.5024802945920448</v>
      </c>
      <c r="L1782" s="3">
        <v>-75.127455999999995</v>
      </c>
      <c r="M1782" s="3">
        <v>39.749186999999999</v>
      </c>
      <c r="N1782" s="3">
        <v>-74.60778733333315</v>
      </c>
      <c r="O1782" s="3">
        <v>40.289254476190422</v>
      </c>
      <c r="P1782" s="3">
        <f>VLOOKUP(Table2[[#This Row],[State]],State!A:G,7,FALSE)</f>
        <v>14</v>
      </c>
      <c r="Q1782" s="3" t="str">
        <f>VLOOKUP(Table2[[#This Row],[State]],State!A:F,6,FALSE)</f>
        <v>Democratic</v>
      </c>
    </row>
    <row r="1783" spans="1:17" ht="17" thickTop="1" thickBot="1" x14ac:dyDescent="0.25">
      <c r="A1783" s="7" t="s">
        <v>347</v>
      </c>
      <c r="B1783" s="21">
        <v>34017</v>
      </c>
      <c r="C1783" s="22" t="s">
        <v>1536</v>
      </c>
      <c r="D1783" s="12">
        <v>152808</v>
      </c>
      <c r="E1783" s="12">
        <v>67473</v>
      </c>
      <c r="F1783" s="6">
        <v>2024</v>
      </c>
      <c r="G1783" s="18">
        <f>preds!$D1783+preds!$E1783</f>
        <v>220281</v>
      </c>
      <c r="H1783" s="12">
        <f>ABS(preds!$D1783-preds!$E1783)</f>
        <v>85335</v>
      </c>
      <c r="I1783" s="24">
        <f>Table2[[#This Row],[margin]]/Table2[[#This Row],[dem_gop_total]]</f>
        <v>0.38739155896332411</v>
      </c>
      <c r="J1783" s="24">
        <f>Table2[[#This Row],[dem_votes]]/Table2[[#This Row],[dem_gop_total]]</f>
        <v>0.69369577948166206</v>
      </c>
      <c r="K1783" s="24">
        <f>Table2[[#This Row],[gop_votes]]/Table2[[#This Row],[dem_gop_total]]</f>
        <v>0.30630422051833794</v>
      </c>
      <c r="L1783" s="3">
        <v>-74.061278000000001</v>
      </c>
      <c r="M1783" s="3">
        <v>40.742925</v>
      </c>
      <c r="N1783" s="3">
        <v>-74.60778733333315</v>
      </c>
      <c r="O1783" s="3">
        <v>40.289254476190422</v>
      </c>
      <c r="P1783" s="3">
        <f>VLOOKUP(Table2[[#This Row],[State]],State!A:G,7,FALSE)</f>
        <v>14</v>
      </c>
      <c r="Q1783" s="3" t="str">
        <f>VLOOKUP(Table2[[#This Row],[State]],State!A:F,6,FALSE)</f>
        <v>Democratic</v>
      </c>
    </row>
    <row r="1784" spans="1:17" ht="17" thickTop="1" thickBot="1" x14ac:dyDescent="0.25">
      <c r="A1784" s="8" t="s">
        <v>347</v>
      </c>
      <c r="B1784" s="19">
        <v>34019</v>
      </c>
      <c r="C1784" s="20" t="s">
        <v>1537</v>
      </c>
      <c r="D1784" s="13">
        <v>40043</v>
      </c>
      <c r="E1784" s="13">
        <v>43484</v>
      </c>
      <c r="F1784" s="6">
        <v>2024</v>
      </c>
      <c r="G1784" s="18">
        <f>preds!$D1784+preds!$E1784</f>
        <v>83527</v>
      </c>
      <c r="H1784" s="12">
        <f>ABS(preds!$D1784-preds!$E1784)</f>
        <v>3441</v>
      </c>
      <c r="I1784" s="24">
        <f>Table2[[#This Row],[margin]]/Table2[[#This Row],[dem_gop_total]]</f>
        <v>4.1196259892010964E-2</v>
      </c>
      <c r="J1784" s="24">
        <f>Table2[[#This Row],[dem_votes]]/Table2[[#This Row],[dem_gop_total]]</f>
        <v>0.47940187005399454</v>
      </c>
      <c r="K1784" s="24">
        <f>Table2[[#This Row],[gop_votes]]/Table2[[#This Row],[dem_gop_total]]</f>
        <v>0.52059812994600552</v>
      </c>
      <c r="L1784" s="3">
        <v>-74.896782000000002</v>
      </c>
      <c r="M1784" s="3">
        <v>40.572183000000003</v>
      </c>
      <c r="N1784" s="3">
        <v>-74.60778733333315</v>
      </c>
      <c r="O1784" s="3">
        <v>40.289254476190422</v>
      </c>
      <c r="P1784" s="3">
        <f>VLOOKUP(Table2[[#This Row],[State]],State!A:G,7,FALSE)</f>
        <v>14</v>
      </c>
      <c r="Q1784" s="3" t="str">
        <f>VLOOKUP(Table2[[#This Row],[State]],State!A:F,6,FALSE)</f>
        <v>Democratic</v>
      </c>
    </row>
    <row r="1785" spans="1:17" ht="17" thickTop="1" thickBot="1" x14ac:dyDescent="0.25">
      <c r="A1785" s="7" t="s">
        <v>347</v>
      </c>
      <c r="B1785" s="21">
        <v>34021</v>
      </c>
      <c r="C1785" s="22" t="s">
        <v>909</v>
      </c>
      <c r="D1785" s="12">
        <v>111573</v>
      </c>
      <c r="E1785" s="12">
        <v>55370</v>
      </c>
      <c r="F1785" s="6">
        <v>2024</v>
      </c>
      <c r="G1785" s="18">
        <f>preds!$D1785+preds!$E1785</f>
        <v>166943</v>
      </c>
      <c r="H1785" s="12">
        <f>ABS(preds!$D1785-preds!$E1785)</f>
        <v>56203</v>
      </c>
      <c r="I1785" s="24">
        <f>Table2[[#This Row],[margin]]/Table2[[#This Row],[dem_gop_total]]</f>
        <v>0.33665981802172001</v>
      </c>
      <c r="J1785" s="24">
        <f>Table2[[#This Row],[dem_votes]]/Table2[[#This Row],[dem_gop_total]]</f>
        <v>0.66832990901085998</v>
      </c>
      <c r="K1785" s="24">
        <f>Table2[[#This Row],[gop_votes]]/Table2[[#This Row],[dem_gop_total]]</f>
        <v>0.33167009098914002</v>
      </c>
      <c r="L1785" s="3">
        <v>-74.700339999999997</v>
      </c>
      <c r="M1785" s="3">
        <v>40.255565999999902</v>
      </c>
      <c r="N1785" s="3">
        <v>-74.60778733333315</v>
      </c>
      <c r="O1785" s="3">
        <v>40.289254476190422</v>
      </c>
      <c r="P1785" s="3">
        <f>VLOOKUP(Table2[[#This Row],[State]],State!A:G,7,FALSE)</f>
        <v>14</v>
      </c>
      <c r="Q1785" s="3" t="str">
        <f>VLOOKUP(Table2[[#This Row],[State]],State!A:F,6,FALSE)</f>
        <v>Democratic</v>
      </c>
    </row>
    <row r="1786" spans="1:17" ht="17" thickTop="1" thickBot="1" x14ac:dyDescent="0.25">
      <c r="A1786" s="8" t="s">
        <v>347</v>
      </c>
      <c r="B1786" s="19">
        <v>34023</v>
      </c>
      <c r="C1786" s="20" t="s">
        <v>672</v>
      </c>
      <c r="D1786" s="13">
        <v>198831</v>
      </c>
      <c r="E1786" s="13">
        <v>141706</v>
      </c>
      <c r="F1786" s="6">
        <v>2024</v>
      </c>
      <c r="G1786" s="18">
        <f>preds!$D1786+preds!$E1786</f>
        <v>340537</v>
      </c>
      <c r="H1786" s="12">
        <f>ABS(preds!$D1786-preds!$E1786)</f>
        <v>57125</v>
      </c>
      <c r="I1786" s="24">
        <f>Table2[[#This Row],[margin]]/Table2[[#This Row],[dem_gop_total]]</f>
        <v>0.1677497599379803</v>
      </c>
      <c r="J1786" s="24">
        <f>Table2[[#This Row],[dem_votes]]/Table2[[#This Row],[dem_gop_total]]</f>
        <v>0.58387487996899012</v>
      </c>
      <c r="K1786" s="24">
        <f>Table2[[#This Row],[gop_votes]]/Table2[[#This Row],[dem_gop_total]]</f>
        <v>0.41612512003100982</v>
      </c>
      <c r="L1786" s="3">
        <v>-74.387920999999906</v>
      </c>
      <c r="M1786" s="3">
        <v>40.485529</v>
      </c>
      <c r="N1786" s="3">
        <v>-74.60778733333315</v>
      </c>
      <c r="O1786" s="3">
        <v>40.289254476190422</v>
      </c>
      <c r="P1786" s="3">
        <f>VLOOKUP(Table2[[#This Row],[State]],State!A:G,7,FALSE)</f>
        <v>14</v>
      </c>
      <c r="Q1786" s="3" t="str">
        <f>VLOOKUP(Table2[[#This Row],[State]],State!A:F,6,FALSE)</f>
        <v>Democratic</v>
      </c>
    </row>
    <row r="1787" spans="1:17" ht="17" thickTop="1" thickBot="1" x14ac:dyDescent="0.25">
      <c r="A1787" s="7" t="s">
        <v>347</v>
      </c>
      <c r="B1787" s="21">
        <v>34025</v>
      </c>
      <c r="C1787" s="22" t="s">
        <v>1538</v>
      </c>
      <c r="D1787" s="12">
        <v>163718</v>
      </c>
      <c r="E1787" s="12">
        <v>182447</v>
      </c>
      <c r="F1787" s="6">
        <v>2024</v>
      </c>
      <c r="G1787" s="18">
        <f>preds!$D1787+preds!$E1787</f>
        <v>346165</v>
      </c>
      <c r="H1787" s="12">
        <f>ABS(preds!$D1787-preds!$E1787)</f>
        <v>18729</v>
      </c>
      <c r="I1787" s="24">
        <f>Table2[[#This Row],[margin]]/Table2[[#This Row],[dem_gop_total]]</f>
        <v>5.410425664061936E-2</v>
      </c>
      <c r="J1787" s="24">
        <f>Table2[[#This Row],[dem_votes]]/Table2[[#This Row],[dem_gop_total]]</f>
        <v>0.47294787167969032</v>
      </c>
      <c r="K1787" s="24">
        <f>Table2[[#This Row],[gop_votes]]/Table2[[#This Row],[dem_gop_total]]</f>
        <v>0.52705212832030968</v>
      </c>
      <c r="L1787" s="3">
        <v>-74.147729999999996</v>
      </c>
      <c r="M1787" s="3">
        <v>40.291300999999997</v>
      </c>
      <c r="N1787" s="3">
        <v>-74.60778733333315</v>
      </c>
      <c r="O1787" s="3">
        <v>40.289254476190422</v>
      </c>
      <c r="P1787" s="3">
        <f>VLOOKUP(Table2[[#This Row],[State]],State!A:G,7,FALSE)</f>
        <v>14</v>
      </c>
      <c r="Q1787" s="3" t="str">
        <f>VLOOKUP(Table2[[#This Row],[State]],State!A:F,6,FALSE)</f>
        <v>Democratic</v>
      </c>
    </row>
    <row r="1788" spans="1:17" ht="17" thickTop="1" thickBot="1" x14ac:dyDescent="0.25">
      <c r="A1788" s="8" t="s">
        <v>347</v>
      </c>
      <c r="B1788" s="19">
        <v>34027</v>
      </c>
      <c r="C1788" s="20" t="s">
        <v>1047</v>
      </c>
      <c r="D1788" s="13">
        <v>140141</v>
      </c>
      <c r="E1788" s="13">
        <v>130633</v>
      </c>
      <c r="F1788" s="6">
        <v>2024</v>
      </c>
      <c r="G1788" s="18">
        <f>preds!$D1788+preds!$E1788</f>
        <v>270774</v>
      </c>
      <c r="H1788" s="12">
        <f>ABS(preds!$D1788-preds!$E1788)</f>
        <v>9508</v>
      </c>
      <c r="I1788" s="24">
        <f>Table2[[#This Row],[margin]]/Table2[[#This Row],[dem_gop_total]]</f>
        <v>3.5114154239328739E-2</v>
      </c>
      <c r="J1788" s="24">
        <f>Table2[[#This Row],[dem_votes]]/Table2[[#This Row],[dem_gop_total]]</f>
        <v>0.51755707711966437</v>
      </c>
      <c r="K1788" s="24">
        <f>Table2[[#This Row],[gop_votes]]/Table2[[#This Row],[dem_gop_total]]</f>
        <v>0.48244292288033563</v>
      </c>
      <c r="L1788" s="3">
        <v>-74.501660999999999</v>
      </c>
      <c r="M1788" s="3">
        <v>40.859552000000001</v>
      </c>
      <c r="N1788" s="3">
        <v>-74.60778733333315</v>
      </c>
      <c r="O1788" s="3">
        <v>40.289254476190422</v>
      </c>
      <c r="P1788" s="3">
        <f>VLOOKUP(Table2[[#This Row],[State]],State!A:G,7,FALSE)</f>
        <v>14</v>
      </c>
      <c r="Q1788" s="3" t="str">
        <f>VLOOKUP(Table2[[#This Row],[State]],State!A:F,6,FALSE)</f>
        <v>Democratic</v>
      </c>
    </row>
    <row r="1789" spans="1:17" ht="17" thickTop="1" thickBot="1" x14ac:dyDescent="0.25">
      <c r="A1789" s="7" t="s">
        <v>347</v>
      </c>
      <c r="B1789" s="21">
        <v>34029</v>
      </c>
      <c r="C1789" s="22" t="s">
        <v>1539</v>
      </c>
      <c r="D1789" s="12">
        <v>110304</v>
      </c>
      <c r="E1789" s="12">
        <v>222102</v>
      </c>
      <c r="F1789" s="6">
        <v>2024</v>
      </c>
      <c r="G1789" s="18">
        <f>preds!$D1789+preds!$E1789</f>
        <v>332406</v>
      </c>
      <c r="H1789" s="12">
        <f>ABS(preds!$D1789-preds!$E1789)</f>
        <v>111798</v>
      </c>
      <c r="I1789" s="24">
        <f>Table2[[#This Row],[margin]]/Table2[[#This Row],[dem_gop_total]]</f>
        <v>0.33632966913954621</v>
      </c>
      <c r="J1789" s="24">
        <f>Table2[[#This Row],[dem_votes]]/Table2[[#This Row],[dem_gop_total]]</f>
        <v>0.3318351654302269</v>
      </c>
      <c r="K1789" s="24">
        <f>Table2[[#This Row],[gop_votes]]/Table2[[#This Row],[dem_gop_total]]</f>
        <v>0.66816483456977316</v>
      </c>
      <c r="L1789" s="3">
        <v>-74.214609999999993</v>
      </c>
      <c r="M1789" s="3">
        <v>39.973657000000003</v>
      </c>
      <c r="N1789" s="3">
        <v>-74.60778733333315</v>
      </c>
      <c r="O1789" s="3">
        <v>40.289254476190422</v>
      </c>
      <c r="P1789" s="3">
        <f>VLOOKUP(Table2[[#This Row],[State]],State!A:G,7,FALSE)</f>
        <v>14</v>
      </c>
      <c r="Q1789" s="3" t="str">
        <f>VLOOKUP(Table2[[#This Row],[State]],State!A:F,6,FALSE)</f>
        <v>Democratic</v>
      </c>
    </row>
    <row r="1790" spans="1:17" ht="17" thickTop="1" thickBot="1" x14ac:dyDescent="0.25">
      <c r="A1790" s="8" t="s">
        <v>347</v>
      </c>
      <c r="B1790" s="19">
        <v>34031</v>
      </c>
      <c r="C1790" s="20" t="s">
        <v>1540</v>
      </c>
      <c r="D1790" s="13">
        <v>118504</v>
      </c>
      <c r="E1790" s="13">
        <v>82835</v>
      </c>
      <c r="F1790" s="6">
        <v>2024</v>
      </c>
      <c r="G1790" s="18">
        <f>preds!$D1790+preds!$E1790</f>
        <v>201339</v>
      </c>
      <c r="H1790" s="12">
        <f>ABS(preds!$D1790-preds!$E1790)</f>
        <v>35669</v>
      </c>
      <c r="I1790" s="24">
        <f>Table2[[#This Row],[margin]]/Table2[[#This Row],[dem_gop_total]]</f>
        <v>0.17715892102374603</v>
      </c>
      <c r="J1790" s="24">
        <f>Table2[[#This Row],[dem_votes]]/Table2[[#This Row],[dem_gop_total]]</f>
        <v>0.58857946051187304</v>
      </c>
      <c r="K1790" s="24">
        <f>Table2[[#This Row],[gop_votes]]/Table2[[#This Row],[dem_gop_total]]</f>
        <v>0.41142053948812701</v>
      </c>
      <c r="L1790" s="3">
        <v>-74.191473000000002</v>
      </c>
      <c r="M1790" s="3">
        <v>40.925360999999903</v>
      </c>
      <c r="N1790" s="3">
        <v>-74.60778733333315</v>
      </c>
      <c r="O1790" s="3">
        <v>40.289254476190422</v>
      </c>
      <c r="P1790" s="3">
        <f>VLOOKUP(Table2[[#This Row],[State]],State!A:G,7,FALSE)</f>
        <v>14</v>
      </c>
      <c r="Q1790" s="3" t="str">
        <f>VLOOKUP(Table2[[#This Row],[State]],State!A:F,6,FALSE)</f>
        <v>Democratic</v>
      </c>
    </row>
    <row r="1791" spans="1:17" ht="17" thickTop="1" thickBot="1" x14ac:dyDescent="0.25">
      <c r="A1791" s="7" t="s">
        <v>347</v>
      </c>
      <c r="B1791" s="21">
        <v>34033</v>
      </c>
      <c r="C1791" s="22" t="s">
        <v>1541</v>
      </c>
      <c r="D1791" s="12">
        <v>13902</v>
      </c>
      <c r="E1791" s="12">
        <v>16803</v>
      </c>
      <c r="F1791" s="6">
        <v>2024</v>
      </c>
      <c r="G1791" s="18">
        <f>preds!$D1791+preds!$E1791</f>
        <v>30705</v>
      </c>
      <c r="H1791" s="12">
        <f>ABS(preds!$D1791-preds!$E1791)</f>
        <v>2901</v>
      </c>
      <c r="I1791" s="24">
        <f>Table2[[#This Row],[margin]]/Table2[[#This Row],[dem_gop_total]]</f>
        <v>9.4479726428920371E-2</v>
      </c>
      <c r="J1791" s="24">
        <f>Table2[[#This Row],[dem_votes]]/Table2[[#This Row],[dem_gop_total]]</f>
        <v>0.45276013678553984</v>
      </c>
      <c r="K1791" s="24">
        <f>Table2[[#This Row],[gop_votes]]/Table2[[#This Row],[dem_gop_total]]</f>
        <v>0.54723986321446016</v>
      </c>
      <c r="L1791" s="3">
        <v>-75.376580000000004</v>
      </c>
      <c r="M1791" s="3">
        <v>39.625937999999998</v>
      </c>
      <c r="N1791" s="3">
        <v>-74.60778733333315</v>
      </c>
      <c r="O1791" s="3">
        <v>40.289254476190422</v>
      </c>
      <c r="P1791" s="3">
        <f>VLOOKUP(Table2[[#This Row],[State]],State!A:G,7,FALSE)</f>
        <v>14</v>
      </c>
      <c r="Q1791" s="3" t="str">
        <f>VLOOKUP(Table2[[#This Row],[State]],State!A:F,6,FALSE)</f>
        <v>Democratic</v>
      </c>
    </row>
    <row r="1792" spans="1:17" ht="17" thickTop="1" thickBot="1" x14ac:dyDescent="0.25">
      <c r="A1792" s="8" t="s">
        <v>347</v>
      </c>
      <c r="B1792" s="19">
        <v>34035</v>
      </c>
      <c r="C1792" s="20" t="s">
        <v>1207</v>
      </c>
      <c r="D1792" s="13">
        <v>108931</v>
      </c>
      <c r="E1792" s="13">
        <v>74049</v>
      </c>
      <c r="F1792" s="6">
        <v>2024</v>
      </c>
      <c r="G1792" s="18">
        <f>preds!$D1792+preds!$E1792</f>
        <v>182980</v>
      </c>
      <c r="H1792" s="12">
        <f>ABS(preds!$D1792-preds!$E1792)</f>
        <v>34882</v>
      </c>
      <c r="I1792" s="24">
        <f>Table2[[#This Row],[margin]]/Table2[[#This Row],[dem_gop_total]]</f>
        <v>0.19063285604984151</v>
      </c>
      <c r="J1792" s="24">
        <f>Table2[[#This Row],[dem_votes]]/Table2[[#This Row],[dem_gop_total]]</f>
        <v>0.5953164280249208</v>
      </c>
      <c r="K1792" s="24">
        <f>Table2[[#This Row],[gop_votes]]/Table2[[#This Row],[dem_gop_total]]</f>
        <v>0.40468357197507926</v>
      </c>
      <c r="L1792" s="3">
        <v>-74.578797999999907</v>
      </c>
      <c r="M1792" s="3">
        <v>40.561176000000003</v>
      </c>
      <c r="N1792" s="3">
        <v>-74.60778733333315</v>
      </c>
      <c r="O1792" s="3">
        <v>40.289254476190422</v>
      </c>
      <c r="P1792" s="3">
        <f>VLOOKUP(Table2[[#This Row],[State]],State!A:G,7,FALSE)</f>
        <v>14</v>
      </c>
      <c r="Q1792" s="3" t="str">
        <f>VLOOKUP(Table2[[#This Row],[State]],State!A:F,6,FALSE)</f>
        <v>Democratic</v>
      </c>
    </row>
    <row r="1793" spans="1:17" ht="17" thickTop="1" thickBot="1" x14ac:dyDescent="0.25">
      <c r="A1793" s="7" t="s">
        <v>347</v>
      </c>
      <c r="B1793" s="21">
        <v>34037</v>
      </c>
      <c r="C1793" s="22" t="s">
        <v>679</v>
      </c>
      <c r="D1793" s="12">
        <v>30352</v>
      </c>
      <c r="E1793" s="12">
        <v>44926</v>
      </c>
      <c r="F1793" s="6">
        <v>2024</v>
      </c>
      <c r="G1793" s="18">
        <f>preds!$D1793+preds!$E1793</f>
        <v>75278</v>
      </c>
      <c r="H1793" s="12">
        <f>ABS(preds!$D1793-preds!$E1793)</f>
        <v>14574</v>
      </c>
      <c r="I1793" s="24">
        <f>Table2[[#This Row],[margin]]/Table2[[#This Row],[dem_gop_total]]</f>
        <v>0.19360238050957784</v>
      </c>
      <c r="J1793" s="24">
        <f>Table2[[#This Row],[dem_votes]]/Table2[[#This Row],[dem_gop_total]]</f>
        <v>0.40319880974521111</v>
      </c>
      <c r="K1793" s="24">
        <f>Table2[[#This Row],[gop_votes]]/Table2[[#This Row],[dem_gop_total]]</f>
        <v>0.59680119025478895</v>
      </c>
      <c r="L1793" s="3">
        <v>-74.654037000000002</v>
      </c>
      <c r="M1793" s="3">
        <v>41.091219000000002</v>
      </c>
      <c r="N1793" s="3">
        <v>-74.60778733333315</v>
      </c>
      <c r="O1793" s="3">
        <v>40.289254476190422</v>
      </c>
      <c r="P1793" s="3">
        <f>VLOOKUP(Table2[[#This Row],[State]],State!A:G,7,FALSE)</f>
        <v>14</v>
      </c>
      <c r="Q1793" s="3" t="str">
        <f>VLOOKUP(Table2[[#This Row],[State]],State!A:F,6,FALSE)</f>
        <v>Democratic</v>
      </c>
    </row>
    <row r="1794" spans="1:17" ht="17" thickTop="1" thickBot="1" x14ac:dyDescent="0.25">
      <c r="A1794" s="8" t="s">
        <v>347</v>
      </c>
      <c r="B1794" s="19">
        <v>34039</v>
      </c>
      <c r="C1794" s="20" t="s">
        <v>553</v>
      </c>
      <c r="D1794" s="13">
        <v>150418</v>
      </c>
      <c r="E1794" s="13">
        <v>85427</v>
      </c>
      <c r="F1794" s="6">
        <v>2024</v>
      </c>
      <c r="G1794" s="18">
        <f>preds!$D1794+preds!$E1794</f>
        <v>235845</v>
      </c>
      <c r="H1794" s="12">
        <f>ABS(preds!$D1794-preds!$E1794)</f>
        <v>64991</v>
      </c>
      <c r="I1794" s="24">
        <f>Table2[[#This Row],[margin]]/Table2[[#This Row],[dem_gop_total]]</f>
        <v>0.27556657974517162</v>
      </c>
      <c r="J1794" s="24">
        <f>Table2[[#This Row],[dem_votes]]/Table2[[#This Row],[dem_gop_total]]</f>
        <v>0.63778328987258581</v>
      </c>
      <c r="K1794" s="24">
        <f>Table2[[#This Row],[gop_votes]]/Table2[[#This Row],[dem_gop_total]]</f>
        <v>0.36221671012741419</v>
      </c>
      <c r="L1794" s="3">
        <v>-74.294239000000005</v>
      </c>
      <c r="M1794" s="3">
        <v>40.659609000000003</v>
      </c>
      <c r="N1794" s="3">
        <v>-74.60778733333315</v>
      </c>
      <c r="O1794" s="3">
        <v>40.289254476190422</v>
      </c>
      <c r="P1794" s="3">
        <f>VLOOKUP(Table2[[#This Row],[State]],State!A:G,7,FALSE)</f>
        <v>14</v>
      </c>
      <c r="Q1794" s="3" t="str">
        <f>VLOOKUP(Table2[[#This Row],[State]],State!A:F,6,FALSE)</f>
        <v>Democratic</v>
      </c>
    </row>
    <row r="1795" spans="1:17" ht="17" thickTop="1" thickBot="1" x14ac:dyDescent="0.25">
      <c r="A1795" s="7" t="s">
        <v>347</v>
      </c>
      <c r="B1795" s="21">
        <v>34041</v>
      </c>
      <c r="C1795" s="22" t="s">
        <v>829</v>
      </c>
      <c r="D1795" s="12">
        <v>19979</v>
      </c>
      <c r="E1795" s="12">
        <v>33649</v>
      </c>
      <c r="F1795" s="6">
        <v>2024</v>
      </c>
      <c r="G1795" s="18">
        <f>preds!$D1795+preds!$E1795</f>
        <v>53628</v>
      </c>
      <c r="H1795" s="12">
        <f>ABS(preds!$D1795-preds!$E1795)</f>
        <v>13670</v>
      </c>
      <c r="I1795" s="24">
        <f>Table2[[#This Row],[margin]]/Table2[[#This Row],[dem_gop_total]]</f>
        <v>0.25490415454613263</v>
      </c>
      <c r="J1795" s="24">
        <f>Table2[[#This Row],[dem_votes]]/Table2[[#This Row],[dem_gop_total]]</f>
        <v>0.37254792272693371</v>
      </c>
      <c r="K1795" s="24">
        <f>Table2[[#This Row],[gop_votes]]/Table2[[#This Row],[dem_gop_total]]</f>
        <v>0.62745207727306629</v>
      </c>
      <c r="L1795" s="3">
        <v>-75.016425999999996</v>
      </c>
      <c r="M1795" s="3">
        <v>40.795161999999998</v>
      </c>
      <c r="N1795" s="3">
        <v>-74.60778733333315</v>
      </c>
      <c r="O1795" s="3">
        <v>40.289254476190422</v>
      </c>
      <c r="P1795" s="3">
        <f>VLOOKUP(Table2[[#This Row],[State]],State!A:G,7,FALSE)</f>
        <v>14</v>
      </c>
      <c r="Q1795" s="3" t="str">
        <f>VLOOKUP(Table2[[#This Row],[State]],State!A:F,6,FALSE)</f>
        <v>Democratic</v>
      </c>
    </row>
    <row r="1796" spans="1:17" ht="17" thickTop="1" thickBot="1" x14ac:dyDescent="0.25">
      <c r="A1796" s="8" t="s">
        <v>348</v>
      </c>
      <c r="B1796" s="19">
        <v>35001</v>
      </c>
      <c r="C1796" s="20" t="s">
        <v>1542</v>
      </c>
      <c r="D1796" s="13">
        <v>206704</v>
      </c>
      <c r="E1796" s="13">
        <v>117456</v>
      </c>
      <c r="F1796" s="6">
        <v>2024</v>
      </c>
      <c r="G1796" s="18">
        <f>preds!$D1796+preds!$E1796</f>
        <v>324160</v>
      </c>
      <c r="H1796" s="12">
        <f>ABS(preds!$D1796-preds!$E1796)</f>
        <v>89248</v>
      </c>
      <c r="I1796" s="24">
        <f>Table2[[#This Row],[margin]]/Table2[[#This Row],[dem_gop_total]]</f>
        <v>0.27532082922013823</v>
      </c>
      <c r="J1796" s="24">
        <f>Table2[[#This Row],[dem_votes]]/Table2[[#This Row],[dem_gop_total]]</f>
        <v>0.63766041461006906</v>
      </c>
      <c r="K1796" s="24">
        <f>Table2[[#This Row],[gop_votes]]/Table2[[#This Row],[dem_gop_total]]</f>
        <v>0.36233958538993088</v>
      </c>
      <c r="L1796" s="3">
        <v>-106.61603899999901</v>
      </c>
      <c r="M1796" s="3">
        <v>35.107877000000002</v>
      </c>
      <c r="N1796" s="3">
        <v>-105.86987434865874</v>
      </c>
      <c r="O1796" s="3">
        <v>34.566438547892737</v>
      </c>
      <c r="P1796" s="3">
        <f>VLOOKUP(Table2[[#This Row],[State]],State!A:G,7,FALSE)</f>
        <v>5</v>
      </c>
      <c r="Q1796" s="3" t="str">
        <f>VLOOKUP(Table2[[#This Row],[State]],State!A:F,6,FALSE)</f>
        <v>Democratic</v>
      </c>
    </row>
    <row r="1797" spans="1:17" ht="17" thickTop="1" thickBot="1" x14ac:dyDescent="0.25">
      <c r="A1797" s="7" t="s">
        <v>348</v>
      </c>
      <c r="B1797" s="21">
        <v>35003</v>
      </c>
      <c r="C1797" s="22" t="s">
        <v>1543</v>
      </c>
      <c r="D1797" s="12">
        <v>574</v>
      </c>
      <c r="E1797" s="12">
        <v>1658</v>
      </c>
      <c r="F1797" s="6">
        <v>2024</v>
      </c>
      <c r="G1797" s="18">
        <f>preds!$D1797+preds!$E1797</f>
        <v>2232</v>
      </c>
      <c r="H1797" s="12">
        <f>ABS(preds!$D1797-preds!$E1797)</f>
        <v>1084</v>
      </c>
      <c r="I1797" s="24">
        <f>Table2[[#This Row],[margin]]/Table2[[#This Row],[dem_gop_total]]</f>
        <v>0.48566308243727596</v>
      </c>
      <c r="J1797" s="24">
        <f>Table2[[#This Row],[dem_votes]]/Table2[[#This Row],[dem_gop_total]]</f>
        <v>0.25716845878136202</v>
      </c>
      <c r="K1797" s="24">
        <f>Table2[[#This Row],[gop_votes]]/Table2[[#This Row],[dem_gop_total]]</f>
        <v>0.74283154121863804</v>
      </c>
      <c r="L1797" s="3">
        <v>-108.549207</v>
      </c>
      <c r="M1797" s="3">
        <v>33.928092999999997</v>
      </c>
      <c r="N1797" s="3">
        <v>-105.86987434865874</v>
      </c>
      <c r="O1797" s="3">
        <v>34.566438547892737</v>
      </c>
      <c r="P1797" s="3">
        <f>VLOOKUP(Table2[[#This Row],[State]],State!A:G,7,FALSE)</f>
        <v>5</v>
      </c>
      <c r="Q1797" s="3" t="str">
        <f>VLOOKUP(Table2[[#This Row],[State]],State!A:F,6,FALSE)</f>
        <v>Democratic</v>
      </c>
    </row>
    <row r="1798" spans="1:17" ht="17" thickTop="1" thickBot="1" x14ac:dyDescent="0.25">
      <c r="A1798" s="8" t="s">
        <v>348</v>
      </c>
      <c r="B1798" s="19">
        <v>35005</v>
      </c>
      <c r="C1798" s="20" t="s">
        <v>1544</v>
      </c>
      <c r="D1798" s="13">
        <v>6549</v>
      </c>
      <c r="E1798" s="13">
        <v>14547</v>
      </c>
      <c r="F1798" s="6">
        <v>2024</v>
      </c>
      <c r="G1798" s="18">
        <f>preds!$D1798+preds!$E1798</f>
        <v>21096</v>
      </c>
      <c r="H1798" s="12">
        <f>ABS(preds!$D1798-preds!$E1798)</f>
        <v>7998</v>
      </c>
      <c r="I1798" s="24">
        <f>Table2[[#This Row],[margin]]/Table2[[#This Row],[dem_gop_total]]</f>
        <v>0.37912400455062573</v>
      </c>
      <c r="J1798" s="24">
        <f>Table2[[#This Row],[dem_votes]]/Table2[[#This Row],[dem_gop_total]]</f>
        <v>0.31043799772468716</v>
      </c>
      <c r="K1798" s="24">
        <f>Table2[[#This Row],[gop_votes]]/Table2[[#This Row],[dem_gop_total]]</f>
        <v>0.68956200227531284</v>
      </c>
      <c r="L1798" s="3">
        <v>-104.51261</v>
      </c>
      <c r="M1798" s="3">
        <v>33.364652</v>
      </c>
      <c r="N1798" s="3">
        <v>-105.86987434865874</v>
      </c>
      <c r="O1798" s="3">
        <v>34.566438547892737</v>
      </c>
      <c r="P1798" s="3">
        <f>VLOOKUP(Table2[[#This Row],[State]],State!A:G,7,FALSE)</f>
        <v>5</v>
      </c>
      <c r="Q1798" s="3" t="str">
        <f>VLOOKUP(Table2[[#This Row],[State]],State!A:F,6,FALSE)</f>
        <v>Democratic</v>
      </c>
    </row>
    <row r="1799" spans="1:17" ht="17" thickTop="1" thickBot="1" x14ac:dyDescent="0.25">
      <c r="A1799" s="7" t="s">
        <v>348</v>
      </c>
      <c r="B1799" s="21">
        <v>35006</v>
      </c>
      <c r="C1799" s="22" t="s">
        <v>1545</v>
      </c>
      <c r="D1799" s="12">
        <v>4406</v>
      </c>
      <c r="E1799" s="12">
        <v>3942</v>
      </c>
      <c r="F1799" s="6">
        <v>2024</v>
      </c>
      <c r="G1799" s="18">
        <f>preds!$D1799+preds!$E1799</f>
        <v>8348</v>
      </c>
      <c r="H1799" s="12">
        <f>ABS(preds!$D1799-preds!$E1799)</f>
        <v>464</v>
      </c>
      <c r="I1799" s="24">
        <f>Table2[[#This Row],[margin]]/Table2[[#This Row],[dem_gop_total]]</f>
        <v>5.558217537134643E-2</v>
      </c>
      <c r="J1799" s="24">
        <f>Table2[[#This Row],[dem_votes]]/Table2[[#This Row],[dem_gop_total]]</f>
        <v>0.52779108768567318</v>
      </c>
      <c r="K1799" s="24">
        <f>Table2[[#This Row],[gop_votes]]/Table2[[#This Row],[dem_gop_total]]</f>
        <v>0.47220891231432677</v>
      </c>
      <c r="L1799" s="3">
        <v>-107.804609</v>
      </c>
      <c r="M1799" s="3">
        <v>35.113976999999998</v>
      </c>
      <c r="N1799" s="3">
        <v>-105.86987434865874</v>
      </c>
      <c r="O1799" s="3">
        <v>34.566438547892737</v>
      </c>
      <c r="P1799" s="3">
        <f>VLOOKUP(Table2[[#This Row],[State]],State!A:G,7,FALSE)</f>
        <v>5</v>
      </c>
      <c r="Q1799" s="3" t="str">
        <f>VLOOKUP(Table2[[#This Row],[State]],State!A:F,6,FALSE)</f>
        <v>Democratic</v>
      </c>
    </row>
    <row r="1800" spans="1:17" ht="17" thickTop="1" thickBot="1" x14ac:dyDescent="0.25">
      <c r="A1800" s="8" t="s">
        <v>348</v>
      </c>
      <c r="B1800" s="19">
        <v>35007</v>
      </c>
      <c r="C1800" s="20" t="s">
        <v>1480</v>
      </c>
      <c r="D1800" s="13">
        <v>2754</v>
      </c>
      <c r="E1800" s="13">
        <v>3218</v>
      </c>
      <c r="F1800" s="6">
        <v>2024</v>
      </c>
      <c r="G1800" s="18">
        <f>preds!$D1800+preds!$E1800</f>
        <v>5972</v>
      </c>
      <c r="H1800" s="12">
        <f>ABS(preds!$D1800-preds!$E1800)</f>
        <v>464</v>
      </c>
      <c r="I1800" s="24">
        <f>Table2[[#This Row],[margin]]/Table2[[#This Row],[dem_gop_total]]</f>
        <v>7.7695914266577362E-2</v>
      </c>
      <c r="J1800" s="24">
        <f>Table2[[#This Row],[dem_votes]]/Table2[[#This Row],[dem_gop_total]]</f>
        <v>0.4611520428667113</v>
      </c>
      <c r="K1800" s="24">
        <f>Table2[[#This Row],[gop_votes]]/Table2[[#This Row],[dem_gop_total]]</f>
        <v>0.5388479571332887</v>
      </c>
      <c r="L1800" s="3">
        <v>-104.643736</v>
      </c>
      <c r="M1800" s="3">
        <v>36.702618000000001</v>
      </c>
      <c r="N1800" s="3">
        <v>-105.86987434865874</v>
      </c>
      <c r="O1800" s="3">
        <v>34.566438547892737</v>
      </c>
      <c r="P1800" s="3">
        <f>VLOOKUP(Table2[[#This Row],[State]],State!A:G,7,FALSE)</f>
        <v>5</v>
      </c>
      <c r="Q1800" s="3" t="str">
        <f>VLOOKUP(Table2[[#This Row],[State]],State!A:F,6,FALSE)</f>
        <v>Democratic</v>
      </c>
    </row>
    <row r="1801" spans="1:17" ht="17" thickTop="1" thickBot="1" x14ac:dyDescent="0.25">
      <c r="A1801" s="7" t="s">
        <v>348</v>
      </c>
      <c r="B1801" s="21">
        <v>35009</v>
      </c>
      <c r="C1801" s="22" t="s">
        <v>1546</v>
      </c>
      <c r="D1801" s="12">
        <v>3782</v>
      </c>
      <c r="E1801" s="12">
        <v>8984</v>
      </c>
      <c r="F1801" s="6">
        <v>2024</v>
      </c>
      <c r="G1801" s="18">
        <f>preds!$D1801+preds!$E1801</f>
        <v>12766</v>
      </c>
      <c r="H1801" s="12">
        <f>ABS(preds!$D1801-preds!$E1801)</f>
        <v>5202</v>
      </c>
      <c r="I1801" s="24">
        <f>Table2[[#This Row],[margin]]/Table2[[#This Row],[dem_gop_total]]</f>
        <v>0.40748864170452764</v>
      </c>
      <c r="J1801" s="24">
        <f>Table2[[#This Row],[dem_votes]]/Table2[[#This Row],[dem_gop_total]]</f>
        <v>0.29625567914773615</v>
      </c>
      <c r="K1801" s="24">
        <f>Table2[[#This Row],[gop_votes]]/Table2[[#This Row],[dem_gop_total]]</f>
        <v>0.70374432085226379</v>
      </c>
      <c r="L1801" s="3">
        <v>-103.215707999999</v>
      </c>
      <c r="M1801" s="3">
        <v>34.420099</v>
      </c>
      <c r="N1801" s="3">
        <v>-105.86987434865874</v>
      </c>
      <c r="O1801" s="3">
        <v>34.566438547892737</v>
      </c>
      <c r="P1801" s="3">
        <f>VLOOKUP(Table2[[#This Row],[State]],State!A:G,7,FALSE)</f>
        <v>5</v>
      </c>
      <c r="Q1801" s="3" t="str">
        <f>VLOOKUP(Table2[[#This Row],[State]],State!A:F,6,FALSE)</f>
        <v>Democratic</v>
      </c>
    </row>
    <row r="1802" spans="1:17" ht="17" thickTop="1" thickBot="1" x14ac:dyDescent="0.25">
      <c r="A1802" s="8" t="s">
        <v>348</v>
      </c>
      <c r="B1802" s="19">
        <v>35011</v>
      </c>
      <c r="C1802" s="20" t="s">
        <v>1547</v>
      </c>
      <c r="D1802" s="13">
        <v>368</v>
      </c>
      <c r="E1802" s="13">
        <v>632</v>
      </c>
      <c r="F1802" s="6">
        <v>2024</v>
      </c>
      <c r="G1802" s="18">
        <f>preds!$D1802+preds!$E1802</f>
        <v>1000</v>
      </c>
      <c r="H1802" s="12">
        <f>ABS(preds!$D1802-preds!$E1802)</f>
        <v>264</v>
      </c>
      <c r="I1802" s="24">
        <f>Table2[[#This Row],[margin]]/Table2[[#This Row],[dem_gop_total]]</f>
        <v>0.26400000000000001</v>
      </c>
      <c r="J1802" s="24">
        <f>Table2[[#This Row],[dem_votes]]/Table2[[#This Row],[dem_gop_total]]</f>
        <v>0.36799999999999999</v>
      </c>
      <c r="K1802" s="24">
        <f>Table2[[#This Row],[gop_votes]]/Table2[[#This Row],[dem_gop_total]]</f>
        <v>0.63200000000000001</v>
      </c>
      <c r="L1802" s="3">
        <v>-104.257875</v>
      </c>
      <c r="M1802" s="3">
        <v>34.465462000000002</v>
      </c>
      <c r="N1802" s="3">
        <v>-105.86987434865874</v>
      </c>
      <c r="O1802" s="3">
        <v>34.566438547892737</v>
      </c>
      <c r="P1802" s="3">
        <f>VLOOKUP(Table2[[#This Row],[State]],State!A:G,7,FALSE)</f>
        <v>5</v>
      </c>
      <c r="Q1802" s="3" t="str">
        <f>VLOOKUP(Table2[[#This Row],[State]],State!A:F,6,FALSE)</f>
        <v>Democratic</v>
      </c>
    </row>
    <row r="1803" spans="1:17" ht="17" thickTop="1" thickBot="1" x14ac:dyDescent="0.25">
      <c r="A1803" s="7" t="s">
        <v>348</v>
      </c>
      <c r="B1803" s="21">
        <v>35013</v>
      </c>
      <c r="C1803" s="22" t="s">
        <v>1548</v>
      </c>
      <c r="D1803" s="12">
        <v>52016</v>
      </c>
      <c r="E1803" s="12">
        <v>33186</v>
      </c>
      <c r="F1803" s="6">
        <v>2024</v>
      </c>
      <c r="G1803" s="18">
        <f>preds!$D1803+preds!$E1803</f>
        <v>85202</v>
      </c>
      <c r="H1803" s="12">
        <f>ABS(preds!$D1803-preds!$E1803)</f>
        <v>18830</v>
      </c>
      <c r="I1803" s="24">
        <f>Table2[[#This Row],[margin]]/Table2[[#This Row],[dem_gop_total]]</f>
        <v>0.22100420177930097</v>
      </c>
      <c r="J1803" s="24">
        <f>Table2[[#This Row],[dem_votes]]/Table2[[#This Row],[dem_gop_total]]</f>
        <v>0.61050210088965051</v>
      </c>
      <c r="K1803" s="24">
        <f>Table2[[#This Row],[gop_votes]]/Table2[[#This Row],[dem_gop_total]]</f>
        <v>0.38949789911034954</v>
      </c>
      <c r="L1803" s="3">
        <v>-106.728697</v>
      </c>
      <c r="M1803" s="3">
        <v>32.247293999999997</v>
      </c>
      <c r="N1803" s="3">
        <v>-105.86987434865874</v>
      </c>
      <c r="O1803" s="3">
        <v>34.566438547892737</v>
      </c>
      <c r="P1803" s="3">
        <f>VLOOKUP(Table2[[#This Row],[State]],State!A:G,7,FALSE)</f>
        <v>5</v>
      </c>
      <c r="Q1803" s="3" t="str">
        <f>VLOOKUP(Table2[[#This Row],[State]],State!A:F,6,FALSE)</f>
        <v>Democratic</v>
      </c>
    </row>
    <row r="1804" spans="1:17" ht="17" thickTop="1" thickBot="1" x14ac:dyDescent="0.25">
      <c r="A1804" s="8" t="s">
        <v>348</v>
      </c>
      <c r="B1804" s="19">
        <v>35015</v>
      </c>
      <c r="C1804" s="20" t="s">
        <v>1549</v>
      </c>
      <c r="D1804" s="13">
        <v>7335</v>
      </c>
      <c r="E1804" s="13">
        <v>16405</v>
      </c>
      <c r="F1804" s="6">
        <v>2024</v>
      </c>
      <c r="G1804" s="18">
        <f>preds!$D1804+preds!$E1804</f>
        <v>23740</v>
      </c>
      <c r="H1804" s="12">
        <f>ABS(preds!$D1804-preds!$E1804)</f>
        <v>9070</v>
      </c>
      <c r="I1804" s="24">
        <f>Table2[[#This Row],[margin]]/Table2[[#This Row],[dem_gop_total]]</f>
        <v>0.38205560235888797</v>
      </c>
      <c r="J1804" s="24">
        <f>Table2[[#This Row],[dem_votes]]/Table2[[#This Row],[dem_gop_total]]</f>
        <v>0.30897219882055604</v>
      </c>
      <c r="K1804" s="24">
        <f>Table2[[#This Row],[gop_votes]]/Table2[[#This Row],[dem_gop_total]]</f>
        <v>0.69102780117944396</v>
      </c>
      <c r="L1804" s="3">
        <v>-104.291387</v>
      </c>
      <c r="M1804" s="3">
        <v>32.547601</v>
      </c>
      <c r="N1804" s="3">
        <v>-105.86987434865874</v>
      </c>
      <c r="O1804" s="3">
        <v>34.566438547892737</v>
      </c>
      <c r="P1804" s="3">
        <f>VLOOKUP(Table2[[#This Row],[State]],State!A:G,7,FALSE)</f>
        <v>5</v>
      </c>
      <c r="Q1804" s="3" t="str">
        <f>VLOOKUP(Table2[[#This Row],[State]],State!A:F,6,FALSE)</f>
        <v>Democratic</v>
      </c>
    </row>
    <row r="1805" spans="1:17" ht="17" thickTop="1" thickBot="1" x14ac:dyDescent="0.25">
      <c r="A1805" s="7" t="s">
        <v>348</v>
      </c>
      <c r="B1805" s="21">
        <v>35017</v>
      </c>
      <c r="C1805" s="22" t="s">
        <v>522</v>
      </c>
      <c r="D1805" s="12">
        <v>6969</v>
      </c>
      <c r="E1805" s="12">
        <v>6332</v>
      </c>
      <c r="F1805" s="6">
        <v>2024</v>
      </c>
      <c r="G1805" s="18">
        <f>preds!$D1805+preds!$E1805</f>
        <v>13301</v>
      </c>
      <c r="H1805" s="12">
        <f>ABS(preds!$D1805-preds!$E1805)</f>
        <v>637</v>
      </c>
      <c r="I1805" s="24">
        <f>Table2[[#This Row],[margin]]/Table2[[#This Row],[dem_gop_total]]</f>
        <v>4.7891136004811666E-2</v>
      </c>
      <c r="J1805" s="24">
        <f>Table2[[#This Row],[dem_votes]]/Table2[[#This Row],[dem_gop_total]]</f>
        <v>0.52394556800240588</v>
      </c>
      <c r="K1805" s="24">
        <f>Table2[[#This Row],[gop_votes]]/Table2[[#This Row],[dem_gop_total]]</f>
        <v>0.47605443199759417</v>
      </c>
      <c r="L1805" s="3">
        <v>-108.24269299999899</v>
      </c>
      <c r="M1805" s="3">
        <v>32.780454999999897</v>
      </c>
      <c r="N1805" s="3">
        <v>-105.86987434865874</v>
      </c>
      <c r="O1805" s="3">
        <v>34.566438547892737</v>
      </c>
      <c r="P1805" s="3">
        <f>VLOOKUP(Table2[[#This Row],[State]],State!A:G,7,FALSE)</f>
        <v>5</v>
      </c>
      <c r="Q1805" s="3" t="str">
        <f>VLOOKUP(Table2[[#This Row],[State]],State!A:F,6,FALSE)</f>
        <v>Democratic</v>
      </c>
    </row>
    <row r="1806" spans="1:17" ht="17" thickTop="1" thickBot="1" x14ac:dyDescent="0.25">
      <c r="A1806" s="8" t="s">
        <v>348</v>
      </c>
      <c r="B1806" s="19">
        <v>35019</v>
      </c>
      <c r="C1806" s="20" t="s">
        <v>1550</v>
      </c>
      <c r="D1806" s="13">
        <v>1351</v>
      </c>
      <c r="E1806" s="13">
        <v>1004</v>
      </c>
      <c r="F1806" s="6">
        <v>2024</v>
      </c>
      <c r="G1806" s="18">
        <f>preds!$D1806+preds!$E1806</f>
        <v>2355</v>
      </c>
      <c r="H1806" s="12">
        <f>ABS(preds!$D1806-preds!$E1806)</f>
        <v>347</v>
      </c>
      <c r="I1806" s="24">
        <f>Table2[[#This Row],[margin]]/Table2[[#This Row],[dem_gop_total]]</f>
        <v>0.14734607218683651</v>
      </c>
      <c r="J1806" s="24">
        <f>Table2[[#This Row],[dem_votes]]/Table2[[#This Row],[dem_gop_total]]</f>
        <v>0.57367303609341824</v>
      </c>
      <c r="K1806" s="24">
        <f>Table2[[#This Row],[gop_votes]]/Table2[[#This Row],[dem_gop_total]]</f>
        <v>0.42632696390658176</v>
      </c>
      <c r="L1806" s="3">
        <v>-104.792489</v>
      </c>
      <c r="M1806" s="3">
        <v>34.930036000000001</v>
      </c>
      <c r="N1806" s="3">
        <v>-105.86987434865874</v>
      </c>
      <c r="O1806" s="3">
        <v>34.566438547892737</v>
      </c>
      <c r="P1806" s="3">
        <f>VLOOKUP(Table2[[#This Row],[State]],State!A:G,7,FALSE)</f>
        <v>5</v>
      </c>
      <c r="Q1806" s="3" t="str">
        <f>VLOOKUP(Table2[[#This Row],[State]],State!A:F,6,FALSE)</f>
        <v>Democratic</v>
      </c>
    </row>
    <row r="1807" spans="1:17" ht="17" thickTop="1" thickBot="1" x14ac:dyDescent="0.25">
      <c r="A1807" s="7" t="s">
        <v>348</v>
      </c>
      <c r="B1807" s="21">
        <v>35021</v>
      </c>
      <c r="C1807" s="22" t="s">
        <v>1551</v>
      </c>
      <c r="D1807" s="12">
        <v>244</v>
      </c>
      <c r="E1807" s="12">
        <v>359</v>
      </c>
      <c r="F1807" s="6">
        <v>2024</v>
      </c>
      <c r="G1807" s="18">
        <f>preds!$D1807+preds!$E1807</f>
        <v>603</v>
      </c>
      <c r="H1807" s="12">
        <f>ABS(preds!$D1807-preds!$E1807)</f>
        <v>115</v>
      </c>
      <c r="I1807" s="24">
        <f>Table2[[#This Row],[margin]]/Table2[[#This Row],[dem_gop_total]]</f>
        <v>0.19071310116086235</v>
      </c>
      <c r="J1807" s="24">
        <f>Table2[[#This Row],[dem_votes]]/Table2[[#This Row],[dem_gop_total]]</f>
        <v>0.40464344941956881</v>
      </c>
      <c r="K1807" s="24">
        <f>Table2[[#This Row],[gop_votes]]/Table2[[#This Row],[dem_gop_total]]</f>
        <v>0.59535655058043113</v>
      </c>
      <c r="L1807" s="3">
        <v>-103.984528</v>
      </c>
      <c r="M1807" s="3">
        <v>35.861022999999904</v>
      </c>
      <c r="N1807" s="3">
        <v>-105.86987434865874</v>
      </c>
      <c r="O1807" s="3">
        <v>34.566438547892737</v>
      </c>
      <c r="P1807" s="3">
        <f>VLOOKUP(Table2[[#This Row],[State]],State!A:G,7,FALSE)</f>
        <v>5</v>
      </c>
      <c r="Q1807" s="3" t="str">
        <f>VLOOKUP(Table2[[#This Row],[State]],State!A:F,6,FALSE)</f>
        <v>Democratic</v>
      </c>
    </row>
    <row r="1808" spans="1:17" ht="17" thickTop="1" thickBot="1" x14ac:dyDescent="0.25">
      <c r="A1808" s="8" t="s">
        <v>348</v>
      </c>
      <c r="B1808" s="19">
        <v>35023</v>
      </c>
      <c r="C1808" s="20" t="s">
        <v>1552</v>
      </c>
      <c r="D1808" s="13">
        <v>866</v>
      </c>
      <c r="E1808" s="13">
        <v>1046</v>
      </c>
      <c r="F1808" s="6">
        <v>2024</v>
      </c>
      <c r="G1808" s="18">
        <f>preds!$D1808+preds!$E1808</f>
        <v>1912</v>
      </c>
      <c r="H1808" s="12">
        <f>ABS(preds!$D1808-preds!$E1808)</f>
        <v>180</v>
      </c>
      <c r="I1808" s="24">
        <f>Table2[[#This Row],[margin]]/Table2[[#This Row],[dem_gop_total]]</f>
        <v>9.4142259414225937E-2</v>
      </c>
      <c r="J1808" s="24">
        <f>Table2[[#This Row],[dem_votes]]/Table2[[#This Row],[dem_gop_total]]</f>
        <v>0.45292887029288703</v>
      </c>
      <c r="K1808" s="24">
        <f>Table2[[#This Row],[gop_votes]]/Table2[[#This Row],[dem_gop_total]]</f>
        <v>0.54707112970711302</v>
      </c>
      <c r="L1808" s="3">
        <v>-108.766739999999</v>
      </c>
      <c r="M1808" s="3">
        <v>32.275632999999999</v>
      </c>
      <c r="N1808" s="3">
        <v>-105.86987434865874</v>
      </c>
      <c r="O1808" s="3">
        <v>34.566438547892737</v>
      </c>
      <c r="P1808" s="3">
        <f>VLOOKUP(Table2[[#This Row],[State]],State!A:G,7,FALSE)</f>
        <v>5</v>
      </c>
      <c r="Q1808" s="3" t="str">
        <f>VLOOKUP(Table2[[#This Row],[State]],State!A:F,6,FALSE)</f>
        <v>Democratic</v>
      </c>
    </row>
    <row r="1809" spans="1:17" ht="17" thickTop="1" thickBot="1" x14ac:dyDescent="0.25">
      <c r="A1809" s="7" t="s">
        <v>348</v>
      </c>
      <c r="B1809" s="21">
        <v>35025</v>
      </c>
      <c r="C1809" s="22" t="s">
        <v>1553</v>
      </c>
      <c r="D1809" s="12">
        <v>4515</v>
      </c>
      <c r="E1809" s="12">
        <v>14195</v>
      </c>
      <c r="F1809" s="6">
        <v>2024</v>
      </c>
      <c r="G1809" s="18">
        <f>preds!$D1809+preds!$E1809</f>
        <v>18710</v>
      </c>
      <c r="H1809" s="12">
        <f>ABS(preds!$D1809-preds!$E1809)</f>
        <v>9680</v>
      </c>
      <c r="I1809" s="24">
        <f>Table2[[#This Row],[margin]]/Table2[[#This Row],[dem_gop_total]]</f>
        <v>0.51737039016568676</v>
      </c>
      <c r="J1809" s="24">
        <f>Table2[[#This Row],[dem_votes]]/Table2[[#This Row],[dem_gop_total]]</f>
        <v>0.24131480491715659</v>
      </c>
      <c r="K1809" s="24">
        <f>Table2[[#This Row],[gop_votes]]/Table2[[#This Row],[dem_gop_total]]</f>
        <v>0.75868519508284338</v>
      </c>
      <c r="L1809" s="3">
        <v>-103.19371099999999</v>
      </c>
      <c r="M1809" s="3">
        <v>32.753116999999897</v>
      </c>
      <c r="N1809" s="3">
        <v>-105.86987434865874</v>
      </c>
      <c r="O1809" s="3">
        <v>34.566438547892737</v>
      </c>
      <c r="P1809" s="3">
        <f>VLOOKUP(Table2[[#This Row],[State]],State!A:G,7,FALSE)</f>
        <v>5</v>
      </c>
      <c r="Q1809" s="3" t="str">
        <f>VLOOKUP(Table2[[#This Row],[State]],State!A:F,6,FALSE)</f>
        <v>Democratic</v>
      </c>
    </row>
    <row r="1810" spans="1:17" ht="17" thickTop="1" thickBot="1" x14ac:dyDescent="0.25">
      <c r="A1810" s="8" t="s">
        <v>348</v>
      </c>
      <c r="B1810" s="19">
        <v>35027</v>
      </c>
      <c r="C1810" s="20" t="s">
        <v>530</v>
      </c>
      <c r="D1810" s="13">
        <v>2871</v>
      </c>
      <c r="E1810" s="13">
        <v>7124</v>
      </c>
      <c r="F1810" s="6">
        <v>2024</v>
      </c>
      <c r="G1810" s="18">
        <f>preds!$D1810+preds!$E1810</f>
        <v>9995</v>
      </c>
      <c r="H1810" s="12">
        <f>ABS(preds!$D1810-preds!$E1810)</f>
        <v>4253</v>
      </c>
      <c r="I1810" s="24">
        <f>Table2[[#This Row],[margin]]/Table2[[#This Row],[dem_gop_total]]</f>
        <v>0.42551275637818908</v>
      </c>
      <c r="J1810" s="24">
        <f>Table2[[#This Row],[dem_votes]]/Table2[[#This Row],[dem_gop_total]]</f>
        <v>0.28724362181090546</v>
      </c>
      <c r="K1810" s="24">
        <f>Table2[[#This Row],[gop_votes]]/Table2[[#This Row],[dem_gop_total]]</f>
        <v>0.71275637818909454</v>
      </c>
      <c r="L1810" s="3">
        <v>-105.631173</v>
      </c>
      <c r="M1810" s="3">
        <v>33.420963999999998</v>
      </c>
      <c r="N1810" s="3">
        <v>-105.86987434865874</v>
      </c>
      <c r="O1810" s="3">
        <v>34.566438547892737</v>
      </c>
      <c r="P1810" s="3">
        <f>VLOOKUP(Table2[[#This Row],[State]],State!A:G,7,FALSE)</f>
        <v>5</v>
      </c>
      <c r="Q1810" s="3" t="str">
        <f>VLOOKUP(Table2[[#This Row],[State]],State!A:F,6,FALSE)</f>
        <v>Democratic</v>
      </c>
    </row>
    <row r="1811" spans="1:17" ht="17" thickTop="1" thickBot="1" x14ac:dyDescent="0.25">
      <c r="A1811" s="7" t="s">
        <v>348</v>
      </c>
      <c r="B1811" s="21">
        <v>35028</v>
      </c>
      <c r="C1811" s="22" t="s">
        <v>1554</v>
      </c>
      <c r="D1811" s="12">
        <v>7945</v>
      </c>
      <c r="E1811" s="12">
        <v>4928</v>
      </c>
      <c r="F1811" s="6">
        <v>2024</v>
      </c>
      <c r="G1811" s="18">
        <f>preds!$D1811+preds!$E1811</f>
        <v>12873</v>
      </c>
      <c r="H1811" s="12">
        <f>ABS(preds!$D1811-preds!$E1811)</f>
        <v>3017</v>
      </c>
      <c r="I1811" s="24">
        <f>Table2[[#This Row],[margin]]/Table2[[#This Row],[dem_gop_total]]</f>
        <v>0.23436650353452965</v>
      </c>
      <c r="J1811" s="24">
        <f>Table2[[#This Row],[dem_votes]]/Table2[[#This Row],[dem_gop_total]]</f>
        <v>0.61718325176726485</v>
      </c>
      <c r="K1811" s="24">
        <f>Table2[[#This Row],[gop_votes]]/Table2[[#This Row],[dem_gop_total]]</f>
        <v>0.3828167482327352</v>
      </c>
      <c r="L1811" s="3">
        <v>-106.27028300000001</v>
      </c>
      <c r="M1811" s="3">
        <v>35.868766000000001</v>
      </c>
      <c r="N1811" s="3">
        <v>-105.86987434865874</v>
      </c>
      <c r="O1811" s="3">
        <v>34.566438547892737</v>
      </c>
      <c r="P1811" s="3">
        <f>VLOOKUP(Table2[[#This Row],[State]],State!A:G,7,FALSE)</f>
        <v>5</v>
      </c>
      <c r="Q1811" s="3" t="str">
        <f>VLOOKUP(Table2[[#This Row],[State]],State!A:F,6,FALSE)</f>
        <v>Democratic</v>
      </c>
    </row>
    <row r="1812" spans="1:17" ht="17" thickTop="1" thickBot="1" x14ac:dyDescent="0.25">
      <c r="A1812" s="8" t="s">
        <v>348</v>
      </c>
      <c r="B1812" s="19">
        <v>35029</v>
      </c>
      <c r="C1812" s="20" t="s">
        <v>1555</v>
      </c>
      <c r="D1812" s="13">
        <v>3361</v>
      </c>
      <c r="E1812" s="13">
        <v>4387</v>
      </c>
      <c r="F1812" s="6">
        <v>2024</v>
      </c>
      <c r="G1812" s="18">
        <f>preds!$D1812+preds!$E1812</f>
        <v>7748</v>
      </c>
      <c r="H1812" s="12">
        <f>ABS(preds!$D1812-preds!$E1812)</f>
        <v>1026</v>
      </c>
      <c r="I1812" s="24">
        <f>Table2[[#This Row],[margin]]/Table2[[#This Row],[dem_gop_total]]</f>
        <v>0.13242127000516263</v>
      </c>
      <c r="J1812" s="24">
        <f>Table2[[#This Row],[dem_votes]]/Table2[[#This Row],[dem_gop_total]]</f>
        <v>0.43378936499741871</v>
      </c>
      <c r="K1812" s="24">
        <f>Table2[[#This Row],[gop_votes]]/Table2[[#This Row],[dem_gop_total]]</f>
        <v>0.56621063500258129</v>
      </c>
      <c r="L1812" s="3">
        <v>-107.74041200000001</v>
      </c>
      <c r="M1812" s="3">
        <v>32.217486999999998</v>
      </c>
      <c r="N1812" s="3">
        <v>-105.86987434865874</v>
      </c>
      <c r="O1812" s="3">
        <v>34.566438547892737</v>
      </c>
      <c r="P1812" s="3">
        <f>VLOOKUP(Table2[[#This Row],[State]],State!A:G,7,FALSE)</f>
        <v>5</v>
      </c>
      <c r="Q1812" s="3" t="str">
        <f>VLOOKUP(Table2[[#This Row],[State]],State!A:F,6,FALSE)</f>
        <v>Democratic</v>
      </c>
    </row>
    <row r="1813" spans="1:17" ht="17" thickTop="1" thickBot="1" x14ac:dyDescent="0.25">
      <c r="A1813" s="7" t="s">
        <v>348</v>
      </c>
      <c r="B1813" s="21">
        <v>35031</v>
      </c>
      <c r="C1813" s="22" t="s">
        <v>1556</v>
      </c>
      <c r="D1813" s="12">
        <v>16513</v>
      </c>
      <c r="E1813" s="12">
        <v>6510</v>
      </c>
      <c r="F1813" s="6">
        <v>2024</v>
      </c>
      <c r="G1813" s="18">
        <f>preds!$D1813+preds!$E1813</f>
        <v>23023</v>
      </c>
      <c r="H1813" s="12">
        <f>ABS(preds!$D1813-preds!$E1813)</f>
        <v>10003</v>
      </c>
      <c r="I1813" s="24">
        <f>Table2[[#This Row],[margin]]/Table2[[#This Row],[dem_gop_total]]</f>
        <v>0.43447856491334752</v>
      </c>
      <c r="J1813" s="24">
        <f>Table2[[#This Row],[dem_votes]]/Table2[[#This Row],[dem_gop_total]]</f>
        <v>0.71723928245667379</v>
      </c>
      <c r="K1813" s="24">
        <f>Table2[[#This Row],[gop_votes]]/Table2[[#This Row],[dem_gop_total]]</f>
        <v>0.28276071754332621</v>
      </c>
      <c r="L1813" s="3">
        <v>-108.63423</v>
      </c>
      <c r="M1813" s="3">
        <v>35.511503999999903</v>
      </c>
      <c r="N1813" s="3">
        <v>-105.86987434865874</v>
      </c>
      <c r="O1813" s="3">
        <v>34.566438547892737</v>
      </c>
      <c r="P1813" s="3">
        <f>VLOOKUP(Table2[[#This Row],[State]],State!A:G,7,FALSE)</f>
        <v>5</v>
      </c>
      <c r="Q1813" s="3" t="str">
        <f>VLOOKUP(Table2[[#This Row],[State]],State!A:F,6,FALSE)</f>
        <v>Democratic</v>
      </c>
    </row>
    <row r="1814" spans="1:17" ht="17" thickTop="1" thickBot="1" x14ac:dyDescent="0.25">
      <c r="A1814" s="8" t="s">
        <v>348</v>
      </c>
      <c r="B1814" s="19">
        <v>35033</v>
      </c>
      <c r="C1814" s="20" t="s">
        <v>1557</v>
      </c>
      <c r="D1814" s="13">
        <v>1707</v>
      </c>
      <c r="E1814" s="13">
        <v>858</v>
      </c>
      <c r="F1814" s="6">
        <v>2024</v>
      </c>
      <c r="G1814" s="18">
        <f>preds!$D1814+preds!$E1814</f>
        <v>2565</v>
      </c>
      <c r="H1814" s="12">
        <f>ABS(preds!$D1814-preds!$E1814)</f>
        <v>849</v>
      </c>
      <c r="I1814" s="24">
        <f>Table2[[#This Row],[margin]]/Table2[[#This Row],[dem_gop_total]]</f>
        <v>0.33099415204678362</v>
      </c>
      <c r="J1814" s="24">
        <f>Table2[[#This Row],[dem_votes]]/Table2[[#This Row],[dem_gop_total]]</f>
        <v>0.66549707602339181</v>
      </c>
      <c r="K1814" s="24">
        <f>Table2[[#This Row],[gop_votes]]/Table2[[#This Row],[dem_gop_total]]</f>
        <v>0.33450292397660819</v>
      </c>
      <c r="L1814" s="3">
        <v>-105.241049</v>
      </c>
      <c r="M1814" s="3">
        <v>35.999279999999999</v>
      </c>
      <c r="N1814" s="3">
        <v>-105.86987434865874</v>
      </c>
      <c r="O1814" s="3">
        <v>34.566438547892737</v>
      </c>
      <c r="P1814" s="3">
        <f>VLOOKUP(Table2[[#This Row],[State]],State!A:G,7,FALSE)</f>
        <v>5</v>
      </c>
      <c r="Q1814" s="3" t="str">
        <f>VLOOKUP(Table2[[#This Row],[State]],State!A:F,6,FALSE)</f>
        <v>Democratic</v>
      </c>
    </row>
    <row r="1815" spans="1:17" ht="17" thickTop="1" thickBot="1" x14ac:dyDescent="0.25">
      <c r="A1815" s="7" t="s">
        <v>348</v>
      </c>
      <c r="B1815" s="21">
        <v>35035</v>
      </c>
      <c r="C1815" s="22" t="s">
        <v>653</v>
      </c>
      <c r="D1815" s="12">
        <v>7008</v>
      </c>
      <c r="E1815" s="12">
        <v>13947</v>
      </c>
      <c r="F1815" s="6">
        <v>2024</v>
      </c>
      <c r="G1815" s="18">
        <f>preds!$D1815+preds!$E1815</f>
        <v>20955</v>
      </c>
      <c r="H1815" s="12">
        <f>ABS(preds!$D1815-preds!$E1815)</f>
        <v>6939</v>
      </c>
      <c r="I1815" s="24">
        <f>Table2[[#This Row],[margin]]/Table2[[#This Row],[dem_gop_total]]</f>
        <v>0.3311381531853973</v>
      </c>
      <c r="J1815" s="24">
        <f>Table2[[#This Row],[dem_votes]]/Table2[[#This Row],[dem_gop_total]]</f>
        <v>0.33443092340730135</v>
      </c>
      <c r="K1815" s="24">
        <f>Table2[[#This Row],[gop_votes]]/Table2[[#This Row],[dem_gop_total]]</f>
        <v>0.66556907659269859</v>
      </c>
      <c r="L1815" s="3">
        <v>-105.989843999999</v>
      </c>
      <c r="M1815" s="3">
        <v>32.806641999999997</v>
      </c>
      <c r="N1815" s="3">
        <v>-105.86987434865874</v>
      </c>
      <c r="O1815" s="3">
        <v>34.566438547892737</v>
      </c>
      <c r="P1815" s="3">
        <f>VLOOKUP(Table2[[#This Row],[State]],State!A:G,7,FALSE)</f>
        <v>5</v>
      </c>
      <c r="Q1815" s="3" t="str">
        <f>VLOOKUP(Table2[[#This Row],[State]],State!A:F,6,FALSE)</f>
        <v>Democratic</v>
      </c>
    </row>
    <row r="1816" spans="1:17" ht="17" thickTop="1" thickBot="1" x14ac:dyDescent="0.25">
      <c r="A1816" s="8" t="s">
        <v>348</v>
      </c>
      <c r="B1816" s="19">
        <v>35037</v>
      </c>
      <c r="C1816" s="20" t="s">
        <v>1558</v>
      </c>
      <c r="D1816" s="13">
        <v>1588</v>
      </c>
      <c r="E1816" s="13">
        <v>2396</v>
      </c>
      <c r="F1816" s="6">
        <v>2024</v>
      </c>
      <c r="G1816" s="18">
        <f>preds!$D1816+preds!$E1816</f>
        <v>3984</v>
      </c>
      <c r="H1816" s="12">
        <f>ABS(preds!$D1816-preds!$E1816)</f>
        <v>808</v>
      </c>
      <c r="I1816" s="24">
        <f>Table2[[#This Row],[margin]]/Table2[[#This Row],[dem_gop_total]]</f>
        <v>0.20281124497991967</v>
      </c>
      <c r="J1816" s="24">
        <f>Table2[[#This Row],[dem_votes]]/Table2[[#This Row],[dem_gop_total]]</f>
        <v>0.39859437751004018</v>
      </c>
      <c r="K1816" s="24">
        <f>Table2[[#This Row],[gop_votes]]/Table2[[#This Row],[dem_gop_total]]</f>
        <v>0.60140562248995988</v>
      </c>
      <c r="L1816" s="3">
        <v>-103.65613</v>
      </c>
      <c r="M1816" s="3">
        <v>35.180625999999997</v>
      </c>
      <c r="N1816" s="3">
        <v>-105.86987434865874</v>
      </c>
      <c r="O1816" s="3">
        <v>34.566438547892737</v>
      </c>
      <c r="P1816" s="3">
        <f>VLOOKUP(Table2[[#This Row],[State]],State!A:G,7,FALSE)</f>
        <v>5</v>
      </c>
      <c r="Q1816" s="3" t="str">
        <f>VLOOKUP(Table2[[#This Row],[State]],State!A:F,6,FALSE)</f>
        <v>Democratic</v>
      </c>
    </row>
    <row r="1817" spans="1:17" ht="17" thickTop="1" thickBot="1" x14ac:dyDescent="0.25">
      <c r="A1817" s="7" t="s">
        <v>348</v>
      </c>
      <c r="B1817" s="21">
        <v>35039</v>
      </c>
      <c r="C1817" s="22" t="s">
        <v>1559</v>
      </c>
      <c r="D1817" s="12">
        <v>10453</v>
      </c>
      <c r="E1817" s="12">
        <v>4702</v>
      </c>
      <c r="F1817" s="6">
        <v>2024</v>
      </c>
      <c r="G1817" s="18">
        <f>preds!$D1817+preds!$E1817</f>
        <v>15155</v>
      </c>
      <c r="H1817" s="12">
        <f>ABS(preds!$D1817-preds!$E1817)</f>
        <v>5751</v>
      </c>
      <c r="I1817" s="24">
        <f>Table2[[#This Row],[margin]]/Table2[[#This Row],[dem_gop_total]]</f>
        <v>0.37947871989442428</v>
      </c>
      <c r="J1817" s="24">
        <f>Table2[[#This Row],[dem_votes]]/Table2[[#This Row],[dem_gop_total]]</f>
        <v>0.68973935994721214</v>
      </c>
      <c r="K1817" s="24">
        <f>Table2[[#This Row],[gop_votes]]/Table2[[#This Row],[dem_gop_total]]</f>
        <v>0.31026064005278786</v>
      </c>
      <c r="L1817" s="3">
        <v>-106.204801</v>
      </c>
      <c r="M1817" s="3">
        <v>36.201002000000003</v>
      </c>
      <c r="N1817" s="3">
        <v>-105.86987434865874</v>
      </c>
      <c r="O1817" s="3">
        <v>34.566438547892737</v>
      </c>
      <c r="P1817" s="3">
        <f>VLOOKUP(Table2[[#This Row],[State]],State!A:G,7,FALSE)</f>
        <v>5</v>
      </c>
      <c r="Q1817" s="3" t="str">
        <f>VLOOKUP(Table2[[#This Row],[State]],State!A:F,6,FALSE)</f>
        <v>Democratic</v>
      </c>
    </row>
    <row r="1818" spans="1:17" ht="17" thickTop="1" thickBot="1" x14ac:dyDescent="0.25">
      <c r="A1818" s="8" t="s">
        <v>348</v>
      </c>
      <c r="B1818" s="19">
        <v>35041</v>
      </c>
      <c r="C1818" s="20" t="s">
        <v>1462</v>
      </c>
      <c r="D1818" s="13">
        <v>2030</v>
      </c>
      <c r="E1818" s="13">
        <v>4187</v>
      </c>
      <c r="F1818" s="6">
        <v>2024</v>
      </c>
      <c r="G1818" s="18">
        <f>preds!$D1818+preds!$E1818</f>
        <v>6217</v>
      </c>
      <c r="H1818" s="12">
        <f>ABS(preds!$D1818-preds!$E1818)</f>
        <v>2157</v>
      </c>
      <c r="I1818" s="24">
        <f>Table2[[#This Row],[margin]]/Table2[[#This Row],[dem_gop_total]]</f>
        <v>0.34695190606401799</v>
      </c>
      <c r="J1818" s="24">
        <f>Table2[[#This Row],[dem_votes]]/Table2[[#This Row],[dem_gop_total]]</f>
        <v>0.32652404696799098</v>
      </c>
      <c r="K1818" s="24">
        <f>Table2[[#This Row],[gop_votes]]/Table2[[#This Row],[dem_gop_total]]</f>
        <v>0.67347595303200902</v>
      </c>
      <c r="L1818" s="3">
        <v>-103.34821700000001</v>
      </c>
      <c r="M1818" s="3">
        <v>34.167549000000001</v>
      </c>
      <c r="N1818" s="3">
        <v>-105.86987434865874</v>
      </c>
      <c r="O1818" s="3">
        <v>34.566438547892737</v>
      </c>
      <c r="P1818" s="3">
        <f>VLOOKUP(Table2[[#This Row],[State]],State!A:G,7,FALSE)</f>
        <v>5</v>
      </c>
      <c r="Q1818" s="3" t="str">
        <f>VLOOKUP(Table2[[#This Row],[State]],State!A:F,6,FALSE)</f>
        <v>Democratic</v>
      </c>
    </row>
    <row r="1819" spans="1:17" ht="17" thickTop="1" thickBot="1" x14ac:dyDescent="0.25">
      <c r="A1819" s="7" t="s">
        <v>348</v>
      </c>
      <c r="B1819" s="21">
        <v>35043</v>
      </c>
      <c r="C1819" s="22" t="s">
        <v>1560</v>
      </c>
      <c r="D1819" s="12">
        <v>43331</v>
      </c>
      <c r="E1819" s="12">
        <v>38206</v>
      </c>
      <c r="F1819" s="6">
        <v>2024</v>
      </c>
      <c r="G1819" s="18">
        <f>preds!$D1819+preds!$E1819</f>
        <v>81537</v>
      </c>
      <c r="H1819" s="12">
        <f>ABS(preds!$D1819-preds!$E1819)</f>
        <v>5125</v>
      </c>
      <c r="I1819" s="24">
        <f>Table2[[#This Row],[margin]]/Table2[[#This Row],[dem_gop_total]]</f>
        <v>6.285490022934373E-2</v>
      </c>
      <c r="J1819" s="24">
        <f>Table2[[#This Row],[dem_votes]]/Table2[[#This Row],[dem_gop_total]]</f>
        <v>0.53142745011467185</v>
      </c>
      <c r="K1819" s="24">
        <f>Table2[[#This Row],[gop_votes]]/Table2[[#This Row],[dem_gop_total]]</f>
        <v>0.46857254988532815</v>
      </c>
      <c r="L1819" s="3">
        <v>-106.64926</v>
      </c>
      <c r="M1819" s="3">
        <v>35.328604999999897</v>
      </c>
      <c r="N1819" s="3">
        <v>-105.86987434865874</v>
      </c>
      <c r="O1819" s="3">
        <v>34.566438547892737</v>
      </c>
      <c r="P1819" s="3">
        <f>VLOOKUP(Table2[[#This Row],[State]],State!A:G,7,FALSE)</f>
        <v>5</v>
      </c>
      <c r="Q1819" s="3" t="str">
        <f>VLOOKUP(Table2[[#This Row],[State]],State!A:F,6,FALSE)</f>
        <v>Democratic</v>
      </c>
    </row>
    <row r="1820" spans="1:17" ht="17" thickTop="1" thickBot="1" x14ac:dyDescent="0.25">
      <c r="A1820" s="8" t="s">
        <v>348</v>
      </c>
      <c r="B1820" s="19">
        <v>35045</v>
      </c>
      <c r="C1820" s="20" t="s">
        <v>663</v>
      </c>
      <c r="D1820" s="13">
        <v>16288</v>
      </c>
      <c r="E1820" s="13">
        <v>32885</v>
      </c>
      <c r="F1820" s="6">
        <v>2024</v>
      </c>
      <c r="G1820" s="18">
        <f>preds!$D1820+preds!$E1820</f>
        <v>49173</v>
      </c>
      <c r="H1820" s="12">
        <f>ABS(preds!$D1820-preds!$E1820)</f>
        <v>16597</v>
      </c>
      <c r="I1820" s="24">
        <f>Table2[[#This Row],[margin]]/Table2[[#This Row],[dem_gop_total]]</f>
        <v>0.33752262420433976</v>
      </c>
      <c r="J1820" s="24">
        <f>Table2[[#This Row],[dem_votes]]/Table2[[#This Row],[dem_gop_total]]</f>
        <v>0.33123868789783012</v>
      </c>
      <c r="K1820" s="24">
        <f>Table2[[#This Row],[gop_votes]]/Table2[[#This Row],[dem_gop_total]]</f>
        <v>0.66876131210216994</v>
      </c>
      <c r="L1820" s="3">
        <v>-108.220647</v>
      </c>
      <c r="M1820" s="3">
        <v>36.721939999999996</v>
      </c>
      <c r="N1820" s="3">
        <v>-105.86987434865874</v>
      </c>
      <c r="O1820" s="3">
        <v>34.566438547892737</v>
      </c>
      <c r="P1820" s="3">
        <f>VLOOKUP(Table2[[#This Row],[State]],State!A:G,7,FALSE)</f>
        <v>5</v>
      </c>
      <c r="Q1820" s="3" t="str">
        <f>VLOOKUP(Table2[[#This Row],[State]],State!A:F,6,FALSE)</f>
        <v>Democratic</v>
      </c>
    </row>
    <row r="1821" spans="1:17" ht="17" thickTop="1" thickBot="1" x14ac:dyDescent="0.25">
      <c r="A1821" s="7" t="s">
        <v>348</v>
      </c>
      <c r="B1821" s="21">
        <v>35047</v>
      </c>
      <c r="C1821" s="22" t="s">
        <v>664</v>
      </c>
      <c r="D1821" s="12">
        <v>7832</v>
      </c>
      <c r="E1821" s="12">
        <v>3465</v>
      </c>
      <c r="F1821" s="6">
        <v>2024</v>
      </c>
      <c r="G1821" s="18">
        <f>preds!$D1821+preds!$E1821</f>
        <v>11297</v>
      </c>
      <c r="H1821" s="12">
        <f>ABS(preds!$D1821-preds!$E1821)</f>
        <v>4367</v>
      </c>
      <c r="I1821" s="24">
        <f>Table2[[#This Row],[margin]]/Table2[[#This Row],[dem_gop_total]]</f>
        <v>0.38656280428432327</v>
      </c>
      <c r="J1821" s="24">
        <f>Table2[[#This Row],[dem_votes]]/Table2[[#This Row],[dem_gop_total]]</f>
        <v>0.69328140214216161</v>
      </c>
      <c r="K1821" s="24">
        <f>Table2[[#This Row],[gop_votes]]/Table2[[#This Row],[dem_gop_total]]</f>
        <v>0.30671859785783834</v>
      </c>
      <c r="L1821" s="3">
        <v>-105.309684</v>
      </c>
      <c r="M1821" s="3">
        <v>35.573295999999999</v>
      </c>
      <c r="N1821" s="3">
        <v>-105.86987434865874</v>
      </c>
      <c r="O1821" s="3">
        <v>34.566438547892737</v>
      </c>
      <c r="P1821" s="3">
        <f>VLOOKUP(Table2[[#This Row],[State]],State!A:G,7,FALSE)</f>
        <v>5</v>
      </c>
      <c r="Q1821" s="3" t="str">
        <f>VLOOKUP(Table2[[#This Row],[State]],State!A:F,6,FALSE)</f>
        <v>Democratic</v>
      </c>
    </row>
    <row r="1822" spans="1:17" ht="17" thickTop="1" thickBot="1" x14ac:dyDescent="0.25">
      <c r="A1822" s="8" t="s">
        <v>348</v>
      </c>
      <c r="B1822" s="19">
        <v>35049</v>
      </c>
      <c r="C1822" s="20" t="s">
        <v>1561</v>
      </c>
      <c r="D1822" s="13">
        <v>67096</v>
      </c>
      <c r="E1822" s="13">
        <v>17707</v>
      </c>
      <c r="F1822" s="6">
        <v>2024</v>
      </c>
      <c r="G1822" s="18">
        <f>preds!$D1822+preds!$E1822</f>
        <v>84803</v>
      </c>
      <c r="H1822" s="12">
        <f>ABS(preds!$D1822-preds!$E1822)</f>
        <v>49389</v>
      </c>
      <c r="I1822" s="24">
        <f>Table2[[#This Row],[margin]]/Table2[[#This Row],[dem_gop_total]]</f>
        <v>0.58239684916807188</v>
      </c>
      <c r="J1822" s="24">
        <f>Table2[[#This Row],[dem_votes]]/Table2[[#This Row],[dem_gop_total]]</f>
        <v>0.791198424584036</v>
      </c>
      <c r="K1822" s="24">
        <f>Table2[[#This Row],[gop_votes]]/Table2[[#This Row],[dem_gop_total]]</f>
        <v>0.20880157541596406</v>
      </c>
      <c r="L1822" s="3">
        <v>-106.004953</v>
      </c>
      <c r="M1822" s="3">
        <v>35.630805000000002</v>
      </c>
      <c r="N1822" s="3">
        <v>-105.86987434865874</v>
      </c>
      <c r="O1822" s="3">
        <v>34.566438547892737</v>
      </c>
      <c r="P1822" s="3">
        <f>VLOOKUP(Table2[[#This Row],[State]],State!A:G,7,FALSE)</f>
        <v>5</v>
      </c>
      <c r="Q1822" s="3" t="str">
        <f>VLOOKUP(Table2[[#This Row],[State]],State!A:F,6,FALSE)</f>
        <v>Democratic</v>
      </c>
    </row>
    <row r="1823" spans="1:17" ht="17" thickTop="1" thickBot="1" x14ac:dyDescent="0.25">
      <c r="A1823" s="7" t="s">
        <v>348</v>
      </c>
      <c r="B1823" s="21">
        <v>35051</v>
      </c>
      <c r="C1823" s="22" t="s">
        <v>601</v>
      </c>
      <c r="D1823" s="12">
        <v>1929</v>
      </c>
      <c r="E1823" s="12">
        <v>3338</v>
      </c>
      <c r="F1823" s="6">
        <v>2024</v>
      </c>
      <c r="G1823" s="18">
        <f>preds!$D1823+preds!$E1823</f>
        <v>5267</v>
      </c>
      <c r="H1823" s="12">
        <f>ABS(preds!$D1823-preds!$E1823)</f>
        <v>1409</v>
      </c>
      <c r="I1823" s="24">
        <f>Table2[[#This Row],[margin]]/Table2[[#This Row],[dem_gop_total]]</f>
        <v>0.26751471425859125</v>
      </c>
      <c r="J1823" s="24">
        <f>Table2[[#This Row],[dem_votes]]/Table2[[#This Row],[dem_gop_total]]</f>
        <v>0.3662426428707044</v>
      </c>
      <c r="K1823" s="24">
        <f>Table2[[#This Row],[gop_votes]]/Table2[[#This Row],[dem_gop_total]]</f>
        <v>0.6337573571292956</v>
      </c>
      <c r="L1823" s="3">
        <v>-107.277841</v>
      </c>
      <c r="M1823" s="3">
        <v>33.109272999999902</v>
      </c>
      <c r="N1823" s="3">
        <v>-105.86987434865874</v>
      </c>
      <c r="O1823" s="3">
        <v>34.566438547892737</v>
      </c>
      <c r="P1823" s="3">
        <f>VLOOKUP(Table2[[#This Row],[State]],State!A:G,7,FALSE)</f>
        <v>5</v>
      </c>
      <c r="Q1823" s="3" t="str">
        <f>VLOOKUP(Table2[[#This Row],[State]],State!A:F,6,FALSE)</f>
        <v>Democratic</v>
      </c>
    </row>
    <row r="1824" spans="1:17" ht="17" thickTop="1" thickBot="1" x14ac:dyDescent="0.25">
      <c r="A1824" s="8" t="s">
        <v>348</v>
      </c>
      <c r="B1824" s="19">
        <v>35053</v>
      </c>
      <c r="C1824" s="20" t="s">
        <v>1562</v>
      </c>
      <c r="D1824" s="13">
        <v>3615</v>
      </c>
      <c r="E1824" s="13">
        <v>3283</v>
      </c>
      <c r="F1824" s="6">
        <v>2024</v>
      </c>
      <c r="G1824" s="18">
        <f>preds!$D1824+preds!$E1824</f>
        <v>6898</v>
      </c>
      <c r="H1824" s="12">
        <f>ABS(preds!$D1824-preds!$E1824)</f>
        <v>332</v>
      </c>
      <c r="I1824" s="24">
        <f>Table2[[#This Row],[margin]]/Table2[[#This Row],[dem_gop_total]]</f>
        <v>4.8129892722528267E-2</v>
      </c>
      <c r="J1824" s="24">
        <f>Table2[[#This Row],[dem_votes]]/Table2[[#This Row],[dem_gop_total]]</f>
        <v>0.52406494636126411</v>
      </c>
      <c r="K1824" s="24">
        <f>Table2[[#This Row],[gop_votes]]/Table2[[#This Row],[dem_gop_total]]</f>
        <v>0.47593505363873584</v>
      </c>
      <c r="L1824" s="3">
        <v>-106.957793</v>
      </c>
      <c r="M1824" s="3">
        <v>34.153827999999997</v>
      </c>
      <c r="N1824" s="3">
        <v>-105.86987434865874</v>
      </c>
      <c r="O1824" s="3">
        <v>34.566438547892737</v>
      </c>
      <c r="P1824" s="3">
        <f>VLOOKUP(Table2[[#This Row],[State]],State!A:G,7,FALSE)</f>
        <v>5</v>
      </c>
      <c r="Q1824" s="3" t="str">
        <f>VLOOKUP(Table2[[#This Row],[State]],State!A:F,6,FALSE)</f>
        <v>Democratic</v>
      </c>
    </row>
    <row r="1825" spans="1:17" ht="17" thickTop="1" thickBot="1" x14ac:dyDescent="0.25">
      <c r="A1825" s="7" t="s">
        <v>348</v>
      </c>
      <c r="B1825" s="21">
        <v>35055</v>
      </c>
      <c r="C1825" s="22" t="s">
        <v>1563</v>
      </c>
      <c r="D1825" s="12">
        <v>14478</v>
      </c>
      <c r="E1825" s="12">
        <v>3725</v>
      </c>
      <c r="F1825" s="6">
        <v>2024</v>
      </c>
      <c r="G1825" s="18">
        <f>preds!$D1825+preds!$E1825</f>
        <v>18203</v>
      </c>
      <c r="H1825" s="12">
        <f>ABS(preds!$D1825-preds!$E1825)</f>
        <v>10753</v>
      </c>
      <c r="I1825" s="24">
        <f>Table2[[#This Row],[margin]]/Table2[[#This Row],[dem_gop_total]]</f>
        <v>0.59072680327418559</v>
      </c>
      <c r="J1825" s="24">
        <f>Table2[[#This Row],[dem_votes]]/Table2[[#This Row],[dem_gop_total]]</f>
        <v>0.79536340163709274</v>
      </c>
      <c r="K1825" s="24">
        <f>Table2[[#This Row],[gop_votes]]/Table2[[#This Row],[dem_gop_total]]</f>
        <v>0.20463659836290721</v>
      </c>
      <c r="L1825" s="3">
        <v>-105.609376</v>
      </c>
      <c r="M1825" s="3">
        <v>36.433446999999902</v>
      </c>
      <c r="N1825" s="3">
        <v>-105.86987434865874</v>
      </c>
      <c r="O1825" s="3">
        <v>34.566438547892737</v>
      </c>
      <c r="P1825" s="3">
        <f>VLOOKUP(Table2[[#This Row],[State]],State!A:G,7,FALSE)</f>
        <v>5</v>
      </c>
      <c r="Q1825" s="3" t="str">
        <f>VLOOKUP(Table2[[#This Row],[State]],State!A:F,6,FALSE)</f>
        <v>Democratic</v>
      </c>
    </row>
    <row r="1826" spans="1:17" ht="17" thickTop="1" thickBot="1" x14ac:dyDescent="0.25">
      <c r="A1826" s="8" t="s">
        <v>348</v>
      </c>
      <c r="B1826" s="19">
        <v>35057</v>
      </c>
      <c r="C1826" s="20" t="s">
        <v>1564</v>
      </c>
      <c r="D1826" s="13">
        <v>2124</v>
      </c>
      <c r="E1826" s="13">
        <v>4844</v>
      </c>
      <c r="F1826" s="6">
        <v>2024</v>
      </c>
      <c r="G1826" s="18">
        <f>preds!$D1826+preds!$E1826</f>
        <v>6968</v>
      </c>
      <c r="H1826" s="12">
        <f>ABS(preds!$D1826-preds!$E1826)</f>
        <v>2720</v>
      </c>
      <c r="I1826" s="24">
        <f>Table2[[#This Row],[margin]]/Table2[[#This Row],[dem_gop_total]]</f>
        <v>0.39035591274397247</v>
      </c>
      <c r="J1826" s="24">
        <f>Table2[[#This Row],[dem_votes]]/Table2[[#This Row],[dem_gop_total]]</f>
        <v>0.30482204362801379</v>
      </c>
      <c r="K1826" s="24">
        <f>Table2[[#This Row],[gop_votes]]/Table2[[#This Row],[dem_gop_total]]</f>
        <v>0.69517795637198621</v>
      </c>
      <c r="L1826" s="3">
        <v>-106.100996999999</v>
      </c>
      <c r="M1826" s="3">
        <v>34.867123999999997</v>
      </c>
      <c r="N1826" s="3">
        <v>-105.86987434865874</v>
      </c>
      <c r="O1826" s="3">
        <v>34.566438547892737</v>
      </c>
      <c r="P1826" s="3">
        <f>VLOOKUP(Table2[[#This Row],[State]],State!A:G,7,FALSE)</f>
        <v>5</v>
      </c>
      <c r="Q1826" s="3" t="str">
        <f>VLOOKUP(Table2[[#This Row],[State]],State!A:F,6,FALSE)</f>
        <v>Democratic</v>
      </c>
    </row>
    <row r="1827" spans="1:17" ht="17" thickTop="1" thickBot="1" x14ac:dyDescent="0.25">
      <c r="A1827" s="7" t="s">
        <v>348</v>
      </c>
      <c r="B1827" s="21">
        <v>35059</v>
      </c>
      <c r="C1827" s="22" t="s">
        <v>553</v>
      </c>
      <c r="D1827" s="12">
        <v>566</v>
      </c>
      <c r="E1827" s="12">
        <v>1355</v>
      </c>
      <c r="F1827" s="6">
        <v>2024</v>
      </c>
      <c r="G1827" s="18">
        <f>preds!$D1827+preds!$E1827</f>
        <v>1921</v>
      </c>
      <c r="H1827" s="12">
        <f>ABS(preds!$D1827-preds!$E1827)</f>
        <v>789</v>
      </c>
      <c r="I1827" s="24">
        <f>Table2[[#This Row],[margin]]/Table2[[#This Row],[dem_gop_total]]</f>
        <v>0.41072358146798543</v>
      </c>
      <c r="J1827" s="24">
        <f>Table2[[#This Row],[dem_votes]]/Table2[[#This Row],[dem_gop_total]]</f>
        <v>0.29463820926600731</v>
      </c>
      <c r="K1827" s="24">
        <f>Table2[[#This Row],[gop_votes]]/Table2[[#This Row],[dem_gop_total]]</f>
        <v>0.70536179073399274</v>
      </c>
      <c r="L1827" s="3">
        <v>-103.262118</v>
      </c>
      <c r="M1827" s="3">
        <v>36.455575000000003</v>
      </c>
      <c r="N1827" s="3">
        <v>-105.86987434865874</v>
      </c>
      <c r="O1827" s="3">
        <v>34.566438547892737</v>
      </c>
      <c r="P1827" s="3">
        <f>VLOOKUP(Table2[[#This Row],[State]],State!A:G,7,FALSE)</f>
        <v>5</v>
      </c>
      <c r="Q1827" s="3" t="str">
        <f>VLOOKUP(Table2[[#This Row],[State]],State!A:F,6,FALSE)</f>
        <v>Democratic</v>
      </c>
    </row>
    <row r="1828" spans="1:17" ht="17" thickTop="1" thickBot="1" x14ac:dyDescent="0.25">
      <c r="A1828" s="8" t="s">
        <v>348</v>
      </c>
      <c r="B1828" s="19">
        <v>35061</v>
      </c>
      <c r="C1828" s="20" t="s">
        <v>1565</v>
      </c>
      <c r="D1828" s="13">
        <v>12844</v>
      </c>
      <c r="E1828" s="13">
        <v>16668</v>
      </c>
      <c r="F1828" s="6">
        <v>2024</v>
      </c>
      <c r="G1828" s="18">
        <f>preds!$D1828+preds!$E1828</f>
        <v>29512</v>
      </c>
      <c r="H1828" s="12">
        <f>ABS(preds!$D1828-preds!$E1828)</f>
        <v>3824</v>
      </c>
      <c r="I1828" s="24">
        <f>Table2[[#This Row],[margin]]/Table2[[#This Row],[dem_gop_total]]</f>
        <v>0.12957441040932502</v>
      </c>
      <c r="J1828" s="24">
        <f>Table2[[#This Row],[dem_votes]]/Table2[[#This Row],[dem_gop_total]]</f>
        <v>0.43521279479533748</v>
      </c>
      <c r="K1828" s="24">
        <f>Table2[[#This Row],[gop_votes]]/Table2[[#This Row],[dem_gop_total]]</f>
        <v>0.56478720520466252</v>
      </c>
      <c r="L1828" s="3">
        <v>-106.722541999999</v>
      </c>
      <c r="M1828" s="3">
        <v>34.752148999999903</v>
      </c>
      <c r="N1828" s="3">
        <v>-105.86987434865874</v>
      </c>
      <c r="O1828" s="3">
        <v>34.566438547892737</v>
      </c>
      <c r="P1828" s="3">
        <f>VLOOKUP(Table2[[#This Row],[State]],State!A:G,7,FALSE)</f>
        <v>5</v>
      </c>
      <c r="Q1828" s="3" t="str">
        <f>VLOOKUP(Table2[[#This Row],[State]],State!A:F,6,FALSE)</f>
        <v>Democratic</v>
      </c>
    </row>
    <row r="1829" spans="1:17" ht="17" thickTop="1" thickBot="1" x14ac:dyDescent="0.25">
      <c r="A1829" s="7" t="s">
        <v>349</v>
      </c>
      <c r="B1829" s="21">
        <v>36001</v>
      </c>
      <c r="C1829" s="22" t="s">
        <v>1566</v>
      </c>
      <c r="D1829" s="12">
        <v>92572</v>
      </c>
      <c r="E1829" s="12">
        <v>53647</v>
      </c>
      <c r="F1829" s="6">
        <v>2024</v>
      </c>
      <c r="G1829" s="18">
        <f>preds!$D1829+preds!$E1829</f>
        <v>146219</v>
      </c>
      <c r="H1829" s="12">
        <f>ABS(preds!$D1829-preds!$E1829)</f>
        <v>38925</v>
      </c>
      <c r="I1829" s="24">
        <f>Table2[[#This Row],[margin]]/Table2[[#This Row],[dem_gop_total]]</f>
        <v>0.26621027363064992</v>
      </c>
      <c r="J1829" s="24">
        <f>Table2[[#This Row],[dem_votes]]/Table2[[#This Row],[dem_gop_total]]</f>
        <v>0.63310513681532499</v>
      </c>
      <c r="K1829" s="24">
        <f>Table2[[#This Row],[gop_votes]]/Table2[[#This Row],[dem_gop_total]]</f>
        <v>0.36689486318467507</v>
      </c>
      <c r="L1829" s="3">
        <v>-73.813040000000001</v>
      </c>
      <c r="M1829" s="3">
        <v>42.678975999999999</v>
      </c>
      <c r="N1829" s="3">
        <v>-75.46724524193553</v>
      </c>
      <c r="O1829" s="3">
        <v>42.53575675806448</v>
      </c>
      <c r="P1829" s="3">
        <f>VLOOKUP(Table2[[#This Row],[State]],State!A:G,7,FALSE)</f>
        <v>29</v>
      </c>
      <c r="Q1829" s="3" t="str">
        <f>VLOOKUP(Table2[[#This Row],[State]],State!A:F,6,FALSE)</f>
        <v>Democratic</v>
      </c>
    </row>
    <row r="1830" spans="1:17" ht="17" thickTop="1" thickBot="1" x14ac:dyDescent="0.25">
      <c r="A1830" s="8" t="s">
        <v>349</v>
      </c>
      <c r="B1830" s="19">
        <v>36003</v>
      </c>
      <c r="C1830" s="20" t="s">
        <v>1210</v>
      </c>
      <c r="D1830" s="13">
        <v>6064</v>
      </c>
      <c r="E1830" s="13">
        <v>11740</v>
      </c>
      <c r="F1830" s="6">
        <v>2024</v>
      </c>
      <c r="G1830" s="18">
        <f>preds!$D1830+preds!$E1830</f>
        <v>17804</v>
      </c>
      <c r="H1830" s="12">
        <f>ABS(preds!$D1830-preds!$E1830)</f>
        <v>5676</v>
      </c>
      <c r="I1830" s="24">
        <f>Table2[[#This Row],[margin]]/Table2[[#This Row],[dem_gop_total]]</f>
        <v>0.31880476297461247</v>
      </c>
      <c r="J1830" s="24">
        <f>Table2[[#This Row],[dem_votes]]/Table2[[#This Row],[dem_gop_total]]</f>
        <v>0.34059761851269377</v>
      </c>
      <c r="K1830" s="24">
        <f>Table2[[#This Row],[gop_votes]]/Table2[[#This Row],[dem_gop_total]]</f>
        <v>0.65940238148730623</v>
      </c>
      <c r="L1830" s="3">
        <v>-78.019296999999995</v>
      </c>
      <c r="M1830" s="3">
        <v>42.228245000000001</v>
      </c>
      <c r="N1830" s="3">
        <v>-75.46724524193553</v>
      </c>
      <c r="O1830" s="3">
        <v>42.53575675806448</v>
      </c>
      <c r="P1830" s="3">
        <f>VLOOKUP(Table2[[#This Row],[State]],State!A:G,7,FALSE)</f>
        <v>29</v>
      </c>
      <c r="Q1830" s="3" t="str">
        <f>VLOOKUP(Table2[[#This Row],[State]],State!A:F,6,FALSE)</f>
        <v>Democratic</v>
      </c>
    </row>
    <row r="1831" spans="1:17" ht="17" thickTop="1" thickBot="1" x14ac:dyDescent="0.25">
      <c r="A1831" s="7" t="s">
        <v>349</v>
      </c>
      <c r="B1831" s="21">
        <v>36005</v>
      </c>
      <c r="C1831" s="22" t="s">
        <v>1567</v>
      </c>
      <c r="D1831" s="12">
        <v>339830</v>
      </c>
      <c r="E1831" s="12">
        <v>60819</v>
      </c>
      <c r="F1831" s="6">
        <v>2024</v>
      </c>
      <c r="G1831" s="18">
        <f>preds!$D1831+preds!$E1831</f>
        <v>400649</v>
      </c>
      <c r="H1831" s="12">
        <f>ABS(preds!$D1831-preds!$E1831)</f>
        <v>279011</v>
      </c>
      <c r="I1831" s="24">
        <f>Table2[[#This Row],[margin]]/Table2[[#This Row],[dem_gop_total]]</f>
        <v>0.69639759490227104</v>
      </c>
      <c r="J1831" s="24">
        <f>Table2[[#This Row],[dem_votes]]/Table2[[#This Row],[dem_gop_total]]</f>
        <v>0.84819879745113558</v>
      </c>
      <c r="K1831" s="24">
        <f>Table2[[#This Row],[gop_votes]]/Table2[[#This Row],[dem_gop_total]]</f>
        <v>0.15180120254886448</v>
      </c>
      <c r="L1831" s="3">
        <v>-73.882362999999998</v>
      </c>
      <c r="M1831" s="3">
        <v>40.849353999999998</v>
      </c>
      <c r="N1831" s="3">
        <v>-75.46724524193553</v>
      </c>
      <c r="O1831" s="3">
        <v>42.53575675806448</v>
      </c>
      <c r="P1831" s="3">
        <f>VLOOKUP(Table2[[#This Row],[State]],State!A:G,7,FALSE)</f>
        <v>29</v>
      </c>
      <c r="Q1831" s="3" t="str">
        <f>VLOOKUP(Table2[[#This Row],[State]],State!A:F,6,FALSE)</f>
        <v>Democratic</v>
      </c>
    </row>
    <row r="1832" spans="1:17" ht="17" thickTop="1" thickBot="1" x14ac:dyDescent="0.25">
      <c r="A1832" s="8" t="s">
        <v>349</v>
      </c>
      <c r="B1832" s="19">
        <v>36007</v>
      </c>
      <c r="C1832" s="20" t="s">
        <v>1568</v>
      </c>
      <c r="D1832" s="13">
        <v>42095</v>
      </c>
      <c r="E1832" s="13">
        <v>43476</v>
      </c>
      <c r="F1832" s="6">
        <v>2024</v>
      </c>
      <c r="G1832" s="18">
        <f>preds!$D1832+preds!$E1832</f>
        <v>85571</v>
      </c>
      <c r="H1832" s="12">
        <f>ABS(preds!$D1832-preds!$E1832)</f>
        <v>1381</v>
      </c>
      <c r="I1832" s="24">
        <f>Table2[[#This Row],[margin]]/Table2[[#This Row],[dem_gop_total]]</f>
        <v>1.613864510172839E-2</v>
      </c>
      <c r="J1832" s="24">
        <f>Table2[[#This Row],[dem_votes]]/Table2[[#This Row],[dem_gop_total]]</f>
        <v>0.49193067744913582</v>
      </c>
      <c r="K1832" s="24">
        <f>Table2[[#This Row],[gop_votes]]/Table2[[#This Row],[dem_gop_total]]</f>
        <v>0.50806932255086423</v>
      </c>
      <c r="L1832" s="3">
        <v>-75.934244999999905</v>
      </c>
      <c r="M1832" s="3">
        <v>42.121305999999997</v>
      </c>
      <c r="N1832" s="3">
        <v>-75.46724524193553</v>
      </c>
      <c r="O1832" s="3">
        <v>42.53575675806448</v>
      </c>
      <c r="P1832" s="3">
        <f>VLOOKUP(Table2[[#This Row],[State]],State!A:G,7,FALSE)</f>
        <v>29</v>
      </c>
      <c r="Q1832" s="3" t="str">
        <f>VLOOKUP(Table2[[#This Row],[State]],State!A:F,6,FALSE)</f>
        <v>Democratic</v>
      </c>
    </row>
    <row r="1833" spans="1:17" ht="17" thickTop="1" thickBot="1" x14ac:dyDescent="0.25">
      <c r="A1833" s="7" t="s">
        <v>349</v>
      </c>
      <c r="B1833" s="21">
        <v>36009</v>
      </c>
      <c r="C1833" s="22" t="s">
        <v>1569</v>
      </c>
      <c r="D1833" s="12">
        <v>13279</v>
      </c>
      <c r="E1833" s="12">
        <v>19034</v>
      </c>
      <c r="F1833" s="6">
        <v>2024</v>
      </c>
      <c r="G1833" s="18">
        <f>preds!$D1833+preds!$E1833</f>
        <v>32313</v>
      </c>
      <c r="H1833" s="12">
        <f>ABS(preds!$D1833-preds!$E1833)</f>
        <v>5755</v>
      </c>
      <c r="I1833" s="24">
        <f>Table2[[#This Row],[margin]]/Table2[[#This Row],[dem_gop_total]]</f>
        <v>0.17810169281713242</v>
      </c>
      <c r="J1833" s="24">
        <f>Table2[[#This Row],[dem_votes]]/Table2[[#This Row],[dem_gop_total]]</f>
        <v>0.4109491535914338</v>
      </c>
      <c r="K1833" s="24">
        <f>Table2[[#This Row],[gop_votes]]/Table2[[#This Row],[dem_gop_total]]</f>
        <v>0.5890508464085662</v>
      </c>
      <c r="L1833" s="3">
        <v>-78.607656000000006</v>
      </c>
      <c r="M1833" s="3">
        <v>42.224266999999998</v>
      </c>
      <c r="N1833" s="3">
        <v>-75.46724524193553</v>
      </c>
      <c r="O1833" s="3">
        <v>42.53575675806448</v>
      </c>
      <c r="P1833" s="3">
        <f>VLOOKUP(Table2[[#This Row],[State]],State!A:G,7,FALSE)</f>
        <v>29</v>
      </c>
      <c r="Q1833" s="3" t="str">
        <f>VLOOKUP(Table2[[#This Row],[State]],State!A:F,6,FALSE)</f>
        <v>Democratic</v>
      </c>
    </row>
    <row r="1834" spans="1:17" ht="17" thickTop="1" thickBot="1" x14ac:dyDescent="0.25">
      <c r="A1834" s="8" t="s">
        <v>349</v>
      </c>
      <c r="B1834" s="19">
        <v>36011</v>
      </c>
      <c r="C1834" s="20" t="s">
        <v>1570</v>
      </c>
      <c r="D1834" s="13">
        <v>16391</v>
      </c>
      <c r="E1834" s="13">
        <v>17148</v>
      </c>
      <c r="F1834" s="6">
        <v>2024</v>
      </c>
      <c r="G1834" s="18">
        <f>preds!$D1834+preds!$E1834</f>
        <v>33539</v>
      </c>
      <c r="H1834" s="12">
        <f>ABS(preds!$D1834-preds!$E1834)</f>
        <v>757</v>
      </c>
      <c r="I1834" s="24">
        <f>Table2[[#This Row],[margin]]/Table2[[#This Row],[dem_gop_total]]</f>
        <v>2.2570738543188525E-2</v>
      </c>
      <c r="J1834" s="24">
        <f>Table2[[#This Row],[dem_votes]]/Table2[[#This Row],[dem_gop_total]]</f>
        <v>0.48871463072840576</v>
      </c>
      <c r="K1834" s="24">
        <f>Table2[[#This Row],[gop_votes]]/Table2[[#This Row],[dem_gop_total]]</f>
        <v>0.51128536927159429</v>
      </c>
      <c r="L1834" s="3">
        <v>-76.560043999999905</v>
      </c>
      <c r="M1834" s="3">
        <v>42.935369999999999</v>
      </c>
      <c r="N1834" s="3">
        <v>-75.46724524193553</v>
      </c>
      <c r="O1834" s="3">
        <v>42.53575675806448</v>
      </c>
      <c r="P1834" s="3">
        <f>VLOOKUP(Table2[[#This Row],[State]],State!A:G,7,FALSE)</f>
        <v>29</v>
      </c>
      <c r="Q1834" s="3" t="str">
        <f>VLOOKUP(Table2[[#This Row],[State]],State!A:F,6,FALSE)</f>
        <v>Democratic</v>
      </c>
    </row>
    <row r="1835" spans="1:17" ht="17" thickTop="1" thickBot="1" x14ac:dyDescent="0.25">
      <c r="A1835" s="7" t="s">
        <v>349</v>
      </c>
      <c r="B1835" s="21">
        <v>36013</v>
      </c>
      <c r="C1835" s="22" t="s">
        <v>1020</v>
      </c>
      <c r="D1835" s="12">
        <v>26534</v>
      </c>
      <c r="E1835" s="12">
        <v>31478</v>
      </c>
      <c r="F1835" s="6">
        <v>2024</v>
      </c>
      <c r="G1835" s="18">
        <f>preds!$D1835+preds!$E1835</f>
        <v>58012</v>
      </c>
      <c r="H1835" s="12">
        <f>ABS(preds!$D1835-preds!$E1835)</f>
        <v>4944</v>
      </c>
      <c r="I1835" s="24">
        <f>Table2[[#This Row],[margin]]/Table2[[#This Row],[dem_gop_total]]</f>
        <v>8.5223746811004614E-2</v>
      </c>
      <c r="J1835" s="24">
        <f>Table2[[#This Row],[dem_votes]]/Table2[[#This Row],[dem_gop_total]]</f>
        <v>0.45738812659449768</v>
      </c>
      <c r="K1835" s="24">
        <f>Table2[[#This Row],[gop_votes]]/Table2[[#This Row],[dem_gop_total]]</f>
        <v>0.54261187340550232</v>
      </c>
      <c r="L1835" s="3">
        <v>-79.314670999999905</v>
      </c>
      <c r="M1835" s="3">
        <v>42.246256000000002</v>
      </c>
      <c r="N1835" s="3">
        <v>-75.46724524193553</v>
      </c>
      <c r="O1835" s="3">
        <v>42.53575675806448</v>
      </c>
      <c r="P1835" s="3">
        <f>VLOOKUP(Table2[[#This Row],[State]],State!A:G,7,FALSE)</f>
        <v>29</v>
      </c>
      <c r="Q1835" s="3" t="str">
        <f>VLOOKUP(Table2[[#This Row],[State]],State!A:F,6,FALSE)</f>
        <v>Democratic</v>
      </c>
    </row>
    <row r="1836" spans="1:17" ht="17" thickTop="1" thickBot="1" x14ac:dyDescent="0.25">
      <c r="A1836" s="8" t="s">
        <v>349</v>
      </c>
      <c r="B1836" s="19">
        <v>36015</v>
      </c>
      <c r="C1836" s="20" t="s">
        <v>1571</v>
      </c>
      <c r="D1836" s="13">
        <v>17624</v>
      </c>
      <c r="E1836" s="13">
        <v>19385</v>
      </c>
      <c r="F1836" s="6">
        <v>2024</v>
      </c>
      <c r="G1836" s="18">
        <f>preds!$D1836+preds!$E1836</f>
        <v>37009</v>
      </c>
      <c r="H1836" s="12">
        <f>ABS(preds!$D1836-preds!$E1836)</f>
        <v>1761</v>
      </c>
      <c r="I1836" s="24">
        <f>Table2[[#This Row],[margin]]/Table2[[#This Row],[dem_gop_total]]</f>
        <v>4.7583020346402223E-2</v>
      </c>
      <c r="J1836" s="24">
        <f>Table2[[#This Row],[dem_votes]]/Table2[[#This Row],[dem_gop_total]]</f>
        <v>0.47620848982679886</v>
      </c>
      <c r="K1836" s="24">
        <f>Table2[[#This Row],[gop_votes]]/Table2[[#This Row],[dem_gop_total]]</f>
        <v>0.52379151017320114</v>
      </c>
      <c r="L1836" s="3">
        <v>-76.813046</v>
      </c>
      <c r="M1836" s="3">
        <v>42.118262000000001</v>
      </c>
      <c r="N1836" s="3">
        <v>-75.46724524193553</v>
      </c>
      <c r="O1836" s="3">
        <v>42.53575675806448</v>
      </c>
      <c r="P1836" s="3">
        <f>VLOOKUP(Table2[[#This Row],[State]],State!A:G,7,FALSE)</f>
        <v>29</v>
      </c>
      <c r="Q1836" s="3" t="str">
        <f>VLOOKUP(Table2[[#This Row],[State]],State!A:F,6,FALSE)</f>
        <v>Democratic</v>
      </c>
    </row>
    <row r="1837" spans="1:17" ht="17" thickTop="1" thickBot="1" x14ac:dyDescent="0.25">
      <c r="A1837" s="7" t="s">
        <v>349</v>
      </c>
      <c r="B1837" s="21">
        <v>36017</v>
      </c>
      <c r="C1837" s="22" t="s">
        <v>1572</v>
      </c>
      <c r="D1837" s="12">
        <v>7587</v>
      </c>
      <c r="E1837" s="12">
        <v>11122</v>
      </c>
      <c r="F1837" s="6">
        <v>2024</v>
      </c>
      <c r="G1837" s="18">
        <f>preds!$D1837+preds!$E1837</f>
        <v>18709</v>
      </c>
      <c r="H1837" s="12">
        <f>ABS(preds!$D1837-preds!$E1837)</f>
        <v>3535</v>
      </c>
      <c r="I1837" s="24">
        <f>Table2[[#This Row],[margin]]/Table2[[#This Row],[dem_gop_total]]</f>
        <v>0.18894649633866054</v>
      </c>
      <c r="J1837" s="24">
        <f>Table2[[#This Row],[dem_votes]]/Table2[[#This Row],[dem_gop_total]]</f>
        <v>0.40552675183066972</v>
      </c>
      <c r="K1837" s="24">
        <f>Table2[[#This Row],[gop_votes]]/Table2[[#This Row],[dem_gop_total]]</f>
        <v>0.59447324816933023</v>
      </c>
      <c r="L1837" s="3">
        <v>-75.570325999999994</v>
      </c>
      <c r="M1837" s="3">
        <v>42.481195</v>
      </c>
      <c r="N1837" s="3">
        <v>-75.46724524193553</v>
      </c>
      <c r="O1837" s="3">
        <v>42.53575675806448</v>
      </c>
      <c r="P1837" s="3">
        <f>VLOOKUP(Table2[[#This Row],[State]],State!A:G,7,FALSE)</f>
        <v>29</v>
      </c>
      <c r="Q1837" s="3" t="str">
        <f>VLOOKUP(Table2[[#This Row],[State]],State!A:F,6,FALSE)</f>
        <v>Democratic</v>
      </c>
    </row>
    <row r="1838" spans="1:17" ht="17" thickTop="1" thickBot="1" x14ac:dyDescent="0.25">
      <c r="A1838" s="8" t="s">
        <v>349</v>
      </c>
      <c r="B1838" s="19">
        <v>36019</v>
      </c>
      <c r="C1838" s="20" t="s">
        <v>881</v>
      </c>
      <c r="D1838" s="13">
        <v>15983</v>
      </c>
      <c r="E1838" s="13">
        <v>14482</v>
      </c>
      <c r="F1838" s="6">
        <v>2024</v>
      </c>
      <c r="G1838" s="18">
        <f>preds!$D1838+preds!$E1838</f>
        <v>30465</v>
      </c>
      <c r="H1838" s="12">
        <f>ABS(preds!$D1838-preds!$E1838)</f>
        <v>1501</v>
      </c>
      <c r="I1838" s="24">
        <f>Table2[[#This Row],[margin]]/Table2[[#This Row],[dem_gop_total]]</f>
        <v>4.9269653700968322E-2</v>
      </c>
      <c r="J1838" s="24">
        <f>Table2[[#This Row],[dem_votes]]/Table2[[#This Row],[dem_gop_total]]</f>
        <v>0.52463482685048413</v>
      </c>
      <c r="K1838" s="24">
        <f>Table2[[#This Row],[gop_votes]]/Table2[[#This Row],[dem_gop_total]]</f>
        <v>0.47536517314951582</v>
      </c>
      <c r="L1838" s="3">
        <v>-73.545325000000005</v>
      </c>
      <c r="M1838" s="3">
        <v>44.730038999999998</v>
      </c>
      <c r="N1838" s="3">
        <v>-75.46724524193553</v>
      </c>
      <c r="O1838" s="3">
        <v>42.53575675806448</v>
      </c>
      <c r="P1838" s="3">
        <f>VLOOKUP(Table2[[#This Row],[State]],State!A:G,7,FALSE)</f>
        <v>29</v>
      </c>
      <c r="Q1838" s="3" t="str">
        <f>VLOOKUP(Table2[[#This Row],[State]],State!A:F,6,FALSE)</f>
        <v>Democratic</v>
      </c>
    </row>
    <row r="1839" spans="1:17" ht="17" thickTop="1" thickBot="1" x14ac:dyDescent="0.25">
      <c r="A1839" s="7" t="s">
        <v>349</v>
      </c>
      <c r="B1839" s="21">
        <v>36021</v>
      </c>
      <c r="C1839" s="22" t="s">
        <v>511</v>
      </c>
      <c r="D1839" s="12">
        <v>16168</v>
      </c>
      <c r="E1839" s="12">
        <v>14032</v>
      </c>
      <c r="F1839" s="6">
        <v>2024</v>
      </c>
      <c r="G1839" s="18">
        <f>preds!$D1839+preds!$E1839</f>
        <v>30200</v>
      </c>
      <c r="H1839" s="12">
        <f>ABS(preds!$D1839-preds!$E1839)</f>
        <v>2136</v>
      </c>
      <c r="I1839" s="24">
        <f>Table2[[#This Row],[margin]]/Table2[[#This Row],[dem_gop_total]]</f>
        <v>7.0728476821192057E-2</v>
      </c>
      <c r="J1839" s="24">
        <f>Table2[[#This Row],[dem_votes]]/Table2[[#This Row],[dem_gop_total]]</f>
        <v>0.53536423841059599</v>
      </c>
      <c r="K1839" s="24">
        <f>Table2[[#This Row],[gop_votes]]/Table2[[#This Row],[dem_gop_total]]</f>
        <v>0.46463576158940395</v>
      </c>
      <c r="L1839" s="3">
        <v>-73.681049000000002</v>
      </c>
      <c r="M1839" s="3">
        <v>42.273336</v>
      </c>
      <c r="N1839" s="3">
        <v>-75.46724524193553</v>
      </c>
      <c r="O1839" s="3">
        <v>42.53575675806448</v>
      </c>
      <c r="P1839" s="3">
        <f>VLOOKUP(Table2[[#This Row],[State]],State!A:G,7,FALSE)</f>
        <v>29</v>
      </c>
      <c r="Q1839" s="3" t="str">
        <f>VLOOKUP(Table2[[#This Row],[State]],State!A:F,6,FALSE)</f>
        <v>Democratic</v>
      </c>
    </row>
    <row r="1840" spans="1:17" ht="17" thickTop="1" thickBot="1" x14ac:dyDescent="0.25">
      <c r="A1840" s="8" t="s">
        <v>349</v>
      </c>
      <c r="B1840" s="19">
        <v>36023</v>
      </c>
      <c r="C1840" s="20" t="s">
        <v>1573</v>
      </c>
      <c r="D1840" s="13">
        <v>9053</v>
      </c>
      <c r="E1840" s="13">
        <v>9846</v>
      </c>
      <c r="F1840" s="6">
        <v>2024</v>
      </c>
      <c r="G1840" s="18">
        <f>preds!$D1840+preds!$E1840</f>
        <v>18899</v>
      </c>
      <c r="H1840" s="12">
        <f>ABS(preds!$D1840-preds!$E1840)</f>
        <v>793</v>
      </c>
      <c r="I1840" s="24">
        <f>Table2[[#This Row],[margin]]/Table2[[#This Row],[dem_gop_total]]</f>
        <v>4.1959892057780834E-2</v>
      </c>
      <c r="J1840" s="24">
        <f>Table2[[#This Row],[dem_votes]]/Table2[[#This Row],[dem_gop_total]]</f>
        <v>0.47902005397110958</v>
      </c>
      <c r="K1840" s="24">
        <f>Table2[[#This Row],[gop_votes]]/Table2[[#This Row],[dem_gop_total]]</f>
        <v>0.52097994602889042</v>
      </c>
      <c r="L1840" s="3">
        <v>-76.145473999999993</v>
      </c>
      <c r="M1840" s="3">
        <v>42.596130000000002</v>
      </c>
      <c r="N1840" s="3">
        <v>-75.46724524193553</v>
      </c>
      <c r="O1840" s="3">
        <v>42.53575675806448</v>
      </c>
      <c r="P1840" s="3">
        <f>VLOOKUP(Table2[[#This Row],[State]],State!A:G,7,FALSE)</f>
        <v>29</v>
      </c>
      <c r="Q1840" s="3" t="str">
        <f>VLOOKUP(Table2[[#This Row],[State]],State!A:F,6,FALSE)</f>
        <v>Democratic</v>
      </c>
    </row>
    <row r="1841" spans="1:17" ht="17" thickTop="1" thickBot="1" x14ac:dyDescent="0.25">
      <c r="A1841" s="7" t="s">
        <v>349</v>
      </c>
      <c r="B1841" s="21">
        <v>36025</v>
      </c>
      <c r="C1841" s="22" t="s">
        <v>933</v>
      </c>
      <c r="D1841" s="12">
        <v>7151</v>
      </c>
      <c r="E1841" s="12">
        <v>11800</v>
      </c>
      <c r="F1841" s="6">
        <v>2024</v>
      </c>
      <c r="G1841" s="18">
        <f>preds!$D1841+preds!$E1841</f>
        <v>18951</v>
      </c>
      <c r="H1841" s="12">
        <f>ABS(preds!$D1841-preds!$E1841)</f>
        <v>4649</v>
      </c>
      <c r="I1841" s="24">
        <f>Table2[[#This Row],[margin]]/Table2[[#This Row],[dem_gop_total]]</f>
        <v>0.24531686982217296</v>
      </c>
      <c r="J1841" s="24">
        <f>Table2[[#This Row],[dem_votes]]/Table2[[#This Row],[dem_gop_total]]</f>
        <v>0.37734156508891353</v>
      </c>
      <c r="K1841" s="24">
        <f>Table2[[#This Row],[gop_votes]]/Table2[[#This Row],[dem_gop_total]]</f>
        <v>0.62265843491108652</v>
      </c>
      <c r="L1841" s="3">
        <v>-74.993984999999995</v>
      </c>
      <c r="M1841" s="3">
        <v>42.244534999999999</v>
      </c>
      <c r="N1841" s="3">
        <v>-75.46724524193553</v>
      </c>
      <c r="O1841" s="3">
        <v>42.53575675806448</v>
      </c>
      <c r="P1841" s="3">
        <f>VLOOKUP(Table2[[#This Row],[State]],State!A:G,7,FALSE)</f>
        <v>29</v>
      </c>
      <c r="Q1841" s="3" t="str">
        <f>VLOOKUP(Table2[[#This Row],[State]],State!A:F,6,FALSE)</f>
        <v>Democratic</v>
      </c>
    </row>
    <row r="1842" spans="1:17" ht="17" thickTop="1" thickBot="1" x14ac:dyDescent="0.25">
      <c r="A1842" s="8" t="s">
        <v>349</v>
      </c>
      <c r="B1842" s="19">
        <v>36027</v>
      </c>
      <c r="C1842" s="20" t="s">
        <v>1574</v>
      </c>
      <c r="D1842" s="13">
        <v>75277</v>
      </c>
      <c r="E1842" s="13">
        <v>61036</v>
      </c>
      <c r="F1842" s="6">
        <v>2024</v>
      </c>
      <c r="G1842" s="18">
        <f>preds!$D1842+preds!$E1842</f>
        <v>136313</v>
      </c>
      <c r="H1842" s="12">
        <f>ABS(preds!$D1842-preds!$E1842)</f>
        <v>14241</v>
      </c>
      <c r="I1842" s="24">
        <f>Table2[[#This Row],[margin]]/Table2[[#This Row],[dem_gop_total]]</f>
        <v>0.10447279423092441</v>
      </c>
      <c r="J1842" s="24">
        <f>Table2[[#This Row],[dem_votes]]/Table2[[#This Row],[dem_gop_total]]</f>
        <v>0.55223639711546224</v>
      </c>
      <c r="K1842" s="24">
        <f>Table2[[#This Row],[gop_votes]]/Table2[[#This Row],[dem_gop_total]]</f>
        <v>0.44776360288453781</v>
      </c>
      <c r="L1842" s="3">
        <v>-73.839416999999997</v>
      </c>
      <c r="M1842" s="3">
        <v>41.681015000000002</v>
      </c>
      <c r="N1842" s="3">
        <v>-75.46724524193553</v>
      </c>
      <c r="O1842" s="3">
        <v>42.53575675806448</v>
      </c>
      <c r="P1842" s="3">
        <f>VLOOKUP(Table2[[#This Row],[State]],State!A:G,7,FALSE)</f>
        <v>29</v>
      </c>
      <c r="Q1842" s="3" t="str">
        <f>VLOOKUP(Table2[[#This Row],[State]],State!A:F,6,FALSE)</f>
        <v>Democratic</v>
      </c>
    </row>
    <row r="1843" spans="1:17" ht="17" thickTop="1" thickBot="1" x14ac:dyDescent="0.25">
      <c r="A1843" s="7" t="s">
        <v>349</v>
      </c>
      <c r="B1843" s="21">
        <v>36029</v>
      </c>
      <c r="C1843" s="22" t="s">
        <v>1575</v>
      </c>
      <c r="D1843" s="12">
        <v>269768</v>
      </c>
      <c r="E1843" s="12">
        <v>182420</v>
      </c>
      <c r="F1843" s="6">
        <v>2024</v>
      </c>
      <c r="G1843" s="18">
        <f>preds!$D1843+preds!$E1843</f>
        <v>452188</v>
      </c>
      <c r="H1843" s="12">
        <f>ABS(preds!$D1843-preds!$E1843)</f>
        <v>87348</v>
      </c>
      <c r="I1843" s="24">
        <f>Table2[[#This Row],[margin]]/Table2[[#This Row],[dem_gop_total]]</f>
        <v>0.19316744362964078</v>
      </c>
      <c r="J1843" s="24">
        <f>Table2[[#This Row],[dem_votes]]/Table2[[#This Row],[dem_gop_total]]</f>
        <v>0.59658372181482033</v>
      </c>
      <c r="K1843" s="24">
        <f>Table2[[#This Row],[gop_votes]]/Table2[[#This Row],[dem_gop_total]]</f>
        <v>0.40341627818517961</v>
      </c>
      <c r="L1843" s="3">
        <v>-78.792596000000003</v>
      </c>
      <c r="M1843" s="3">
        <v>42.889477999999997</v>
      </c>
      <c r="N1843" s="3">
        <v>-75.46724524193553</v>
      </c>
      <c r="O1843" s="3">
        <v>42.53575675806448</v>
      </c>
      <c r="P1843" s="3">
        <f>VLOOKUP(Table2[[#This Row],[State]],State!A:G,7,FALSE)</f>
        <v>29</v>
      </c>
      <c r="Q1843" s="3" t="str">
        <f>VLOOKUP(Table2[[#This Row],[State]],State!A:F,6,FALSE)</f>
        <v>Democratic</v>
      </c>
    </row>
    <row r="1844" spans="1:17" ht="17" thickTop="1" thickBot="1" x14ac:dyDescent="0.25">
      <c r="A1844" s="8" t="s">
        <v>349</v>
      </c>
      <c r="B1844" s="19">
        <v>36031</v>
      </c>
      <c r="C1844" s="20" t="s">
        <v>1231</v>
      </c>
      <c r="D1844" s="13">
        <v>8000</v>
      </c>
      <c r="E1844" s="13">
        <v>9004</v>
      </c>
      <c r="F1844" s="6">
        <v>2024</v>
      </c>
      <c r="G1844" s="18">
        <f>preds!$D1844+preds!$E1844</f>
        <v>17004</v>
      </c>
      <c r="H1844" s="12">
        <f>ABS(preds!$D1844-preds!$E1844)</f>
        <v>1004</v>
      </c>
      <c r="I1844" s="24">
        <f>Table2[[#This Row],[margin]]/Table2[[#This Row],[dem_gop_total]]</f>
        <v>5.9044930604563631E-2</v>
      </c>
      <c r="J1844" s="24">
        <f>Table2[[#This Row],[dem_votes]]/Table2[[#This Row],[dem_gop_total]]</f>
        <v>0.47047753469771819</v>
      </c>
      <c r="K1844" s="24">
        <f>Table2[[#This Row],[gop_votes]]/Table2[[#This Row],[dem_gop_total]]</f>
        <v>0.52952246530228186</v>
      </c>
      <c r="L1844" s="3">
        <v>-73.689905999999993</v>
      </c>
      <c r="M1844" s="3">
        <v>44.174473999999996</v>
      </c>
      <c r="N1844" s="3">
        <v>-75.46724524193553</v>
      </c>
      <c r="O1844" s="3">
        <v>42.53575675806448</v>
      </c>
      <c r="P1844" s="3">
        <f>VLOOKUP(Table2[[#This Row],[State]],State!A:G,7,FALSE)</f>
        <v>29</v>
      </c>
      <c r="Q1844" s="3" t="str">
        <f>VLOOKUP(Table2[[#This Row],[State]],State!A:F,6,FALSE)</f>
        <v>Democratic</v>
      </c>
    </row>
    <row r="1845" spans="1:17" ht="17" thickTop="1" thickBot="1" x14ac:dyDescent="0.25">
      <c r="A1845" s="7" t="s">
        <v>349</v>
      </c>
      <c r="B1845" s="21">
        <v>36033</v>
      </c>
      <c r="C1845" s="22" t="s">
        <v>419</v>
      </c>
      <c r="D1845" s="12">
        <v>9330</v>
      </c>
      <c r="E1845" s="12">
        <v>8381</v>
      </c>
      <c r="F1845" s="6">
        <v>2024</v>
      </c>
      <c r="G1845" s="18">
        <f>preds!$D1845+preds!$E1845</f>
        <v>17711</v>
      </c>
      <c r="H1845" s="12">
        <f>ABS(preds!$D1845-preds!$E1845)</f>
        <v>949</v>
      </c>
      <c r="I1845" s="24">
        <f>Table2[[#This Row],[margin]]/Table2[[#This Row],[dem_gop_total]]</f>
        <v>5.3582519338264356E-2</v>
      </c>
      <c r="J1845" s="24">
        <f>Table2[[#This Row],[dem_votes]]/Table2[[#This Row],[dem_gop_total]]</f>
        <v>0.52679125966913221</v>
      </c>
      <c r="K1845" s="24">
        <f>Table2[[#This Row],[gop_votes]]/Table2[[#This Row],[dem_gop_total]]</f>
        <v>0.47320874033086785</v>
      </c>
      <c r="L1845" s="3">
        <v>-74.344364999999996</v>
      </c>
      <c r="M1845" s="3">
        <v>44.712834999999998</v>
      </c>
      <c r="N1845" s="3">
        <v>-75.46724524193553</v>
      </c>
      <c r="O1845" s="3">
        <v>42.53575675806448</v>
      </c>
      <c r="P1845" s="3">
        <f>VLOOKUP(Table2[[#This Row],[State]],State!A:G,7,FALSE)</f>
        <v>29</v>
      </c>
      <c r="Q1845" s="3" t="str">
        <f>VLOOKUP(Table2[[#This Row],[State]],State!A:F,6,FALSE)</f>
        <v>Democratic</v>
      </c>
    </row>
    <row r="1846" spans="1:17" ht="17" thickTop="1" thickBot="1" x14ac:dyDescent="0.25">
      <c r="A1846" s="8" t="s">
        <v>349</v>
      </c>
      <c r="B1846" s="19">
        <v>36035</v>
      </c>
      <c r="C1846" s="20" t="s">
        <v>520</v>
      </c>
      <c r="D1846" s="13">
        <v>9765</v>
      </c>
      <c r="E1846" s="13">
        <v>11579</v>
      </c>
      <c r="F1846" s="6">
        <v>2024</v>
      </c>
      <c r="G1846" s="18">
        <f>preds!$D1846+preds!$E1846</f>
        <v>21344</v>
      </c>
      <c r="H1846" s="12">
        <f>ABS(preds!$D1846-preds!$E1846)</f>
        <v>1814</v>
      </c>
      <c r="I1846" s="24">
        <f>Table2[[#This Row],[margin]]/Table2[[#This Row],[dem_gop_total]]</f>
        <v>8.4988755622188911E-2</v>
      </c>
      <c r="J1846" s="24">
        <f>Table2[[#This Row],[dem_votes]]/Table2[[#This Row],[dem_gop_total]]</f>
        <v>0.45750562218890556</v>
      </c>
      <c r="K1846" s="24">
        <f>Table2[[#This Row],[gop_votes]]/Table2[[#This Row],[dem_gop_total]]</f>
        <v>0.54249437781109444</v>
      </c>
      <c r="L1846" s="3">
        <v>-74.330345999999906</v>
      </c>
      <c r="M1846" s="3">
        <v>43.059171999999997</v>
      </c>
      <c r="N1846" s="3">
        <v>-75.46724524193553</v>
      </c>
      <c r="O1846" s="3">
        <v>42.53575675806448</v>
      </c>
      <c r="P1846" s="3">
        <f>VLOOKUP(Table2[[#This Row],[State]],State!A:G,7,FALSE)</f>
        <v>29</v>
      </c>
      <c r="Q1846" s="3" t="str">
        <f>VLOOKUP(Table2[[#This Row],[State]],State!A:F,6,FALSE)</f>
        <v>Democratic</v>
      </c>
    </row>
    <row r="1847" spans="1:17" ht="17" thickTop="1" thickBot="1" x14ac:dyDescent="0.25">
      <c r="A1847" s="7" t="s">
        <v>349</v>
      </c>
      <c r="B1847" s="21">
        <v>36037</v>
      </c>
      <c r="C1847" s="22" t="s">
        <v>1252</v>
      </c>
      <c r="D1847" s="12">
        <v>9779</v>
      </c>
      <c r="E1847" s="12">
        <v>15575</v>
      </c>
      <c r="F1847" s="6">
        <v>2024</v>
      </c>
      <c r="G1847" s="18">
        <f>preds!$D1847+preds!$E1847</f>
        <v>25354</v>
      </c>
      <c r="H1847" s="12">
        <f>ABS(preds!$D1847-preds!$E1847)</f>
        <v>5796</v>
      </c>
      <c r="I1847" s="24">
        <f>Table2[[#This Row],[margin]]/Table2[[#This Row],[dem_gop_total]]</f>
        <v>0.22860298177802318</v>
      </c>
      <c r="J1847" s="24">
        <f>Table2[[#This Row],[dem_votes]]/Table2[[#This Row],[dem_gop_total]]</f>
        <v>0.38569850911098841</v>
      </c>
      <c r="K1847" s="24">
        <f>Table2[[#This Row],[gop_votes]]/Table2[[#This Row],[dem_gop_total]]</f>
        <v>0.61430149088901165</v>
      </c>
      <c r="L1847" s="3">
        <v>-78.173094999999904</v>
      </c>
      <c r="M1847" s="3">
        <v>42.999625000000002</v>
      </c>
      <c r="N1847" s="3">
        <v>-75.46724524193553</v>
      </c>
      <c r="O1847" s="3">
        <v>42.53575675806448</v>
      </c>
      <c r="P1847" s="3">
        <f>VLOOKUP(Table2[[#This Row],[State]],State!A:G,7,FALSE)</f>
        <v>29</v>
      </c>
      <c r="Q1847" s="3" t="str">
        <f>VLOOKUP(Table2[[#This Row],[State]],State!A:F,6,FALSE)</f>
        <v>Democratic</v>
      </c>
    </row>
    <row r="1848" spans="1:17" ht="17" thickTop="1" thickBot="1" x14ac:dyDescent="0.25">
      <c r="A1848" s="8" t="s">
        <v>349</v>
      </c>
      <c r="B1848" s="19">
        <v>36039</v>
      </c>
      <c r="C1848" s="20" t="s">
        <v>421</v>
      </c>
      <c r="D1848" s="13">
        <v>8247</v>
      </c>
      <c r="E1848" s="13">
        <v>12346</v>
      </c>
      <c r="F1848" s="6">
        <v>2024</v>
      </c>
      <c r="G1848" s="18">
        <f>preds!$D1848+preds!$E1848</f>
        <v>20593</v>
      </c>
      <c r="H1848" s="12">
        <f>ABS(preds!$D1848-preds!$E1848)</f>
        <v>4099</v>
      </c>
      <c r="I1848" s="24">
        <f>Table2[[#This Row],[margin]]/Table2[[#This Row],[dem_gop_total]]</f>
        <v>0.19904822026902347</v>
      </c>
      <c r="J1848" s="24">
        <f>Table2[[#This Row],[dem_votes]]/Table2[[#This Row],[dem_gop_total]]</f>
        <v>0.40047588986548827</v>
      </c>
      <c r="K1848" s="24">
        <f>Table2[[#This Row],[gop_votes]]/Table2[[#This Row],[dem_gop_total]]</f>
        <v>0.59952411013451168</v>
      </c>
      <c r="L1848" s="3">
        <v>-73.975872999999893</v>
      </c>
      <c r="M1848" s="3">
        <v>42.299303000000002</v>
      </c>
      <c r="N1848" s="3">
        <v>-75.46724524193553</v>
      </c>
      <c r="O1848" s="3">
        <v>42.53575675806448</v>
      </c>
      <c r="P1848" s="3">
        <f>VLOOKUP(Table2[[#This Row],[State]],State!A:G,7,FALSE)</f>
        <v>29</v>
      </c>
      <c r="Q1848" s="3" t="str">
        <f>VLOOKUP(Table2[[#This Row],[State]],State!A:F,6,FALSE)</f>
        <v>Democratic</v>
      </c>
    </row>
    <row r="1849" spans="1:17" ht="17" thickTop="1" thickBot="1" x14ac:dyDescent="0.25">
      <c r="A1849" s="7" t="s">
        <v>349</v>
      </c>
      <c r="B1849" s="21">
        <v>36041</v>
      </c>
      <c r="C1849" s="22" t="s">
        <v>697</v>
      </c>
      <c r="D1849" s="12">
        <v>961</v>
      </c>
      <c r="E1849" s="12">
        <v>2172</v>
      </c>
      <c r="F1849" s="6">
        <v>2024</v>
      </c>
      <c r="G1849" s="18">
        <f>preds!$D1849+preds!$E1849</f>
        <v>3133</v>
      </c>
      <c r="H1849" s="12">
        <f>ABS(preds!$D1849-preds!$E1849)</f>
        <v>1211</v>
      </c>
      <c r="I1849" s="24">
        <f>Table2[[#This Row],[margin]]/Table2[[#This Row],[dem_gop_total]]</f>
        <v>0.38653048196616663</v>
      </c>
      <c r="J1849" s="24">
        <f>Table2[[#This Row],[dem_votes]]/Table2[[#This Row],[dem_gop_total]]</f>
        <v>0.30673475901691671</v>
      </c>
      <c r="K1849" s="24">
        <f>Table2[[#This Row],[gop_votes]]/Table2[[#This Row],[dem_gop_total]]</f>
        <v>0.69326524098308329</v>
      </c>
      <c r="L1849" s="3">
        <v>-74.385120999999998</v>
      </c>
      <c r="M1849" s="3">
        <v>43.612034000000001</v>
      </c>
      <c r="N1849" s="3">
        <v>-75.46724524193553</v>
      </c>
      <c r="O1849" s="3">
        <v>42.53575675806448</v>
      </c>
      <c r="P1849" s="3">
        <f>VLOOKUP(Table2[[#This Row],[State]],State!A:G,7,FALSE)</f>
        <v>29</v>
      </c>
      <c r="Q1849" s="3" t="str">
        <f>VLOOKUP(Table2[[#This Row],[State]],State!A:F,6,FALSE)</f>
        <v>Democratic</v>
      </c>
    </row>
    <row r="1850" spans="1:17" ht="17" thickTop="1" thickBot="1" x14ac:dyDescent="0.25">
      <c r="A1850" s="8" t="s">
        <v>349</v>
      </c>
      <c r="B1850" s="19">
        <v>36043</v>
      </c>
      <c r="C1850" s="20" t="s">
        <v>1576</v>
      </c>
      <c r="D1850" s="13">
        <v>12853</v>
      </c>
      <c r="E1850" s="13">
        <v>15817</v>
      </c>
      <c r="F1850" s="6">
        <v>2024</v>
      </c>
      <c r="G1850" s="18">
        <f>preds!$D1850+preds!$E1850</f>
        <v>28670</v>
      </c>
      <c r="H1850" s="12">
        <f>ABS(preds!$D1850-preds!$E1850)</f>
        <v>2964</v>
      </c>
      <c r="I1850" s="24">
        <f>Table2[[#This Row],[margin]]/Table2[[#This Row],[dem_gop_total]]</f>
        <v>0.1033833275200558</v>
      </c>
      <c r="J1850" s="24">
        <f>Table2[[#This Row],[dem_votes]]/Table2[[#This Row],[dem_gop_total]]</f>
        <v>0.44830833623997207</v>
      </c>
      <c r="K1850" s="24">
        <f>Table2[[#This Row],[gop_votes]]/Table2[[#This Row],[dem_gop_total]]</f>
        <v>0.55169166376002787</v>
      </c>
      <c r="L1850" s="3">
        <v>-74.995033999999904</v>
      </c>
      <c r="M1850" s="3">
        <v>43.070535999999997</v>
      </c>
      <c r="N1850" s="3">
        <v>-75.46724524193553</v>
      </c>
      <c r="O1850" s="3">
        <v>42.53575675806448</v>
      </c>
      <c r="P1850" s="3">
        <f>VLOOKUP(Table2[[#This Row],[State]],State!A:G,7,FALSE)</f>
        <v>29</v>
      </c>
      <c r="Q1850" s="3" t="str">
        <f>VLOOKUP(Table2[[#This Row],[State]],State!A:F,6,FALSE)</f>
        <v>Democratic</v>
      </c>
    </row>
    <row r="1851" spans="1:17" ht="17" thickTop="1" thickBot="1" x14ac:dyDescent="0.25">
      <c r="A1851" s="7" t="s">
        <v>349</v>
      </c>
      <c r="B1851" s="21">
        <v>36045</v>
      </c>
      <c r="C1851" s="22" t="s">
        <v>426</v>
      </c>
      <c r="D1851" s="12">
        <v>14951</v>
      </c>
      <c r="E1851" s="12">
        <v>18856</v>
      </c>
      <c r="F1851" s="6">
        <v>2024</v>
      </c>
      <c r="G1851" s="18">
        <f>preds!$D1851+preds!$E1851</f>
        <v>33807</v>
      </c>
      <c r="H1851" s="12">
        <f>ABS(preds!$D1851-preds!$E1851)</f>
        <v>3905</v>
      </c>
      <c r="I1851" s="24">
        <f>Table2[[#This Row],[margin]]/Table2[[#This Row],[dem_gop_total]]</f>
        <v>0.11550862247463543</v>
      </c>
      <c r="J1851" s="24">
        <f>Table2[[#This Row],[dem_votes]]/Table2[[#This Row],[dem_gop_total]]</f>
        <v>0.44224568876268228</v>
      </c>
      <c r="K1851" s="24">
        <f>Table2[[#This Row],[gop_votes]]/Table2[[#This Row],[dem_gop_total]]</f>
        <v>0.55775431123731767</v>
      </c>
      <c r="L1851" s="3">
        <v>-75.896640000000005</v>
      </c>
      <c r="M1851" s="3">
        <v>44.019125000000003</v>
      </c>
      <c r="N1851" s="3">
        <v>-75.46724524193553</v>
      </c>
      <c r="O1851" s="3">
        <v>42.53575675806448</v>
      </c>
      <c r="P1851" s="3">
        <f>VLOOKUP(Table2[[#This Row],[State]],State!A:G,7,FALSE)</f>
        <v>29</v>
      </c>
      <c r="Q1851" s="3" t="str">
        <f>VLOOKUP(Table2[[#This Row],[State]],State!A:F,6,FALSE)</f>
        <v>Democratic</v>
      </c>
    </row>
    <row r="1852" spans="1:17" ht="17" thickTop="1" thickBot="1" x14ac:dyDescent="0.25">
      <c r="A1852" s="8" t="s">
        <v>349</v>
      </c>
      <c r="B1852" s="19">
        <v>36047</v>
      </c>
      <c r="C1852" s="20" t="s">
        <v>573</v>
      </c>
      <c r="D1852" s="13">
        <v>656641</v>
      </c>
      <c r="E1852" s="13">
        <v>178115</v>
      </c>
      <c r="F1852" s="6">
        <v>2024</v>
      </c>
      <c r="G1852" s="18">
        <f>preds!$D1852+preds!$E1852</f>
        <v>834756</v>
      </c>
      <c r="H1852" s="12">
        <f>ABS(preds!$D1852-preds!$E1852)</f>
        <v>478526</v>
      </c>
      <c r="I1852" s="24">
        <f>Table2[[#This Row],[margin]]/Table2[[#This Row],[dem_gop_total]]</f>
        <v>0.57325254325814967</v>
      </c>
      <c r="J1852" s="24">
        <f>Table2[[#This Row],[dem_votes]]/Table2[[#This Row],[dem_gop_total]]</f>
        <v>0.78662627162907484</v>
      </c>
      <c r="K1852" s="24">
        <f>Table2[[#This Row],[gop_votes]]/Table2[[#This Row],[dem_gop_total]]</f>
        <v>0.21337372837092516</v>
      </c>
      <c r="L1852" s="3">
        <v>-73.954810999999907</v>
      </c>
      <c r="M1852" s="3">
        <v>40.650523</v>
      </c>
      <c r="N1852" s="3">
        <v>-75.46724524193553</v>
      </c>
      <c r="O1852" s="3">
        <v>42.53575675806448</v>
      </c>
      <c r="P1852" s="3">
        <f>VLOOKUP(Table2[[#This Row],[State]],State!A:G,7,FALSE)</f>
        <v>29</v>
      </c>
      <c r="Q1852" s="3" t="str">
        <f>VLOOKUP(Table2[[#This Row],[State]],State!A:F,6,FALSE)</f>
        <v>Democratic</v>
      </c>
    </row>
    <row r="1853" spans="1:17" ht="17" thickTop="1" thickBot="1" x14ac:dyDescent="0.25">
      <c r="A1853" s="7" t="s">
        <v>349</v>
      </c>
      <c r="B1853" s="21">
        <v>36049</v>
      </c>
      <c r="C1853" s="22" t="s">
        <v>863</v>
      </c>
      <c r="D1853" s="12">
        <v>4040</v>
      </c>
      <c r="E1853" s="12">
        <v>6629</v>
      </c>
      <c r="F1853" s="6">
        <v>2024</v>
      </c>
      <c r="G1853" s="18">
        <f>preds!$D1853+preds!$E1853</f>
        <v>10669</v>
      </c>
      <c r="H1853" s="12">
        <f>ABS(preds!$D1853-preds!$E1853)</f>
        <v>2589</v>
      </c>
      <c r="I1853" s="24">
        <f>Table2[[#This Row],[margin]]/Table2[[#This Row],[dem_gop_total]]</f>
        <v>0.24266566688536884</v>
      </c>
      <c r="J1853" s="24">
        <f>Table2[[#This Row],[dem_votes]]/Table2[[#This Row],[dem_gop_total]]</f>
        <v>0.37866716655731558</v>
      </c>
      <c r="K1853" s="24">
        <f>Table2[[#This Row],[gop_votes]]/Table2[[#This Row],[dem_gop_total]]</f>
        <v>0.62133283344268442</v>
      </c>
      <c r="L1853" s="3">
        <v>-75.449320999999998</v>
      </c>
      <c r="M1853" s="3">
        <v>43.789217000000001</v>
      </c>
      <c r="N1853" s="3">
        <v>-75.46724524193553</v>
      </c>
      <c r="O1853" s="3">
        <v>42.53575675806448</v>
      </c>
      <c r="P1853" s="3">
        <f>VLOOKUP(Table2[[#This Row],[State]],State!A:G,7,FALSE)</f>
        <v>29</v>
      </c>
      <c r="Q1853" s="3" t="str">
        <f>VLOOKUP(Table2[[#This Row],[State]],State!A:F,6,FALSE)</f>
        <v>Democratic</v>
      </c>
    </row>
    <row r="1854" spans="1:17" ht="17" thickTop="1" thickBot="1" x14ac:dyDescent="0.25">
      <c r="A1854" s="8" t="s">
        <v>349</v>
      </c>
      <c r="B1854" s="19">
        <v>36051</v>
      </c>
      <c r="C1854" s="20" t="s">
        <v>901</v>
      </c>
      <c r="D1854" s="13">
        <v>10668</v>
      </c>
      <c r="E1854" s="13">
        <v>14541</v>
      </c>
      <c r="F1854" s="6">
        <v>2024</v>
      </c>
      <c r="G1854" s="18">
        <f>preds!$D1854+preds!$E1854</f>
        <v>25209</v>
      </c>
      <c r="H1854" s="12">
        <f>ABS(preds!$D1854-preds!$E1854)</f>
        <v>3873</v>
      </c>
      <c r="I1854" s="24">
        <f>Table2[[#This Row],[margin]]/Table2[[#This Row],[dem_gop_total]]</f>
        <v>0.15363560633107223</v>
      </c>
      <c r="J1854" s="24">
        <f>Table2[[#This Row],[dem_votes]]/Table2[[#This Row],[dem_gop_total]]</f>
        <v>0.4231821968344639</v>
      </c>
      <c r="K1854" s="24">
        <f>Table2[[#This Row],[gop_votes]]/Table2[[#This Row],[dem_gop_total]]</f>
        <v>0.5768178031655361</v>
      </c>
      <c r="L1854" s="3">
        <v>-77.764200000000002</v>
      </c>
      <c r="M1854" s="3">
        <v>42.766357999999997</v>
      </c>
      <c r="N1854" s="3">
        <v>-75.46724524193553</v>
      </c>
      <c r="O1854" s="3">
        <v>42.53575675806448</v>
      </c>
      <c r="P1854" s="3">
        <f>VLOOKUP(Table2[[#This Row],[State]],State!A:G,7,FALSE)</f>
        <v>29</v>
      </c>
      <c r="Q1854" s="3" t="str">
        <f>VLOOKUP(Table2[[#This Row],[State]],State!A:F,6,FALSE)</f>
        <v>Democratic</v>
      </c>
    </row>
    <row r="1855" spans="1:17" ht="17" thickTop="1" thickBot="1" x14ac:dyDescent="0.25">
      <c r="A1855" s="7" t="s">
        <v>349</v>
      </c>
      <c r="B1855" s="21">
        <v>36053</v>
      </c>
      <c r="C1855" s="22" t="s">
        <v>434</v>
      </c>
      <c r="D1855" s="12">
        <v>12244</v>
      </c>
      <c r="E1855" s="12">
        <v>15744</v>
      </c>
      <c r="F1855" s="6">
        <v>2024</v>
      </c>
      <c r="G1855" s="18">
        <f>preds!$D1855+preds!$E1855</f>
        <v>27988</v>
      </c>
      <c r="H1855" s="12">
        <f>ABS(preds!$D1855-preds!$E1855)</f>
        <v>3500</v>
      </c>
      <c r="I1855" s="24">
        <f>Table2[[#This Row],[margin]]/Table2[[#This Row],[dem_gop_total]]</f>
        <v>0.12505359439759897</v>
      </c>
      <c r="J1855" s="24">
        <f>Table2[[#This Row],[dem_votes]]/Table2[[#This Row],[dem_gop_total]]</f>
        <v>0.4374732028012005</v>
      </c>
      <c r="K1855" s="24">
        <f>Table2[[#This Row],[gop_votes]]/Table2[[#This Row],[dem_gop_total]]</f>
        <v>0.5625267971987995</v>
      </c>
      <c r="L1855" s="3">
        <v>-75.717386000000005</v>
      </c>
      <c r="M1855" s="3">
        <v>42.984470999999999</v>
      </c>
      <c r="N1855" s="3">
        <v>-75.46724524193553</v>
      </c>
      <c r="O1855" s="3">
        <v>42.53575675806448</v>
      </c>
      <c r="P1855" s="3">
        <f>VLOOKUP(Table2[[#This Row],[State]],State!A:G,7,FALSE)</f>
        <v>29</v>
      </c>
      <c r="Q1855" s="3" t="str">
        <f>VLOOKUP(Table2[[#This Row],[State]],State!A:F,6,FALSE)</f>
        <v>Democratic</v>
      </c>
    </row>
    <row r="1856" spans="1:17" ht="17" thickTop="1" thickBot="1" x14ac:dyDescent="0.25">
      <c r="A1856" s="8" t="s">
        <v>349</v>
      </c>
      <c r="B1856" s="19">
        <v>36055</v>
      </c>
      <c r="C1856" s="20" t="s">
        <v>439</v>
      </c>
      <c r="D1856" s="13">
        <v>188310</v>
      </c>
      <c r="E1856" s="13">
        <v>145363</v>
      </c>
      <c r="F1856" s="6">
        <v>2024</v>
      </c>
      <c r="G1856" s="18">
        <f>preds!$D1856+preds!$E1856</f>
        <v>333673</v>
      </c>
      <c r="H1856" s="12">
        <f>ABS(preds!$D1856-preds!$E1856)</f>
        <v>42947</v>
      </c>
      <c r="I1856" s="24">
        <f>Table2[[#This Row],[margin]]/Table2[[#This Row],[dem_gop_total]]</f>
        <v>0.12870984466828303</v>
      </c>
      <c r="J1856" s="24">
        <f>Table2[[#This Row],[dem_votes]]/Table2[[#This Row],[dem_gop_total]]</f>
        <v>0.56435492233414153</v>
      </c>
      <c r="K1856" s="24">
        <f>Table2[[#This Row],[gop_votes]]/Table2[[#This Row],[dem_gop_total]]</f>
        <v>0.43564507766585847</v>
      </c>
      <c r="L1856" s="3">
        <v>-77.619988000000006</v>
      </c>
      <c r="M1856" s="3">
        <v>43.161503000000003</v>
      </c>
      <c r="N1856" s="3">
        <v>-75.46724524193553</v>
      </c>
      <c r="O1856" s="3">
        <v>42.53575675806448</v>
      </c>
      <c r="P1856" s="3">
        <f>VLOOKUP(Table2[[#This Row],[State]],State!A:G,7,FALSE)</f>
        <v>29</v>
      </c>
      <c r="Q1856" s="3" t="str">
        <f>VLOOKUP(Table2[[#This Row],[State]],State!A:F,6,FALSE)</f>
        <v>Democratic</v>
      </c>
    </row>
    <row r="1857" spans="1:17" ht="17" thickTop="1" thickBot="1" x14ac:dyDescent="0.25">
      <c r="A1857" s="7" t="s">
        <v>349</v>
      </c>
      <c r="B1857" s="21">
        <v>36057</v>
      </c>
      <c r="C1857" s="22" t="s">
        <v>440</v>
      </c>
      <c r="D1857" s="12">
        <v>10188</v>
      </c>
      <c r="E1857" s="12">
        <v>11943</v>
      </c>
      <c r="F1857" s="6">
        <v>2024</v>
      </c>
      <c r="G1857" s="18">
        <f>preds!$D1857+preds!$E1857</f>
        <v>22131</v>
      </c>
      <c r="H1857" s="12">
        <f>ABS(preds!$D1857-preds!$E1857)</f>
        <v>1755</v>
      </c>
      <c r="I1857" s="24">
        <f>Table2[[#This Row],[margin]]/Table2[[#This Row],[dem_gop_total]]</f>
        <v>7.9300528670191134E-2</v>
      </c>
      <c r="J1857" s="24">
        <f>Table2[[#This Row],[dem_votes]]/Table2[[#This Row],[dem_gop_total]]</f>
        <v>0.46034973566490445</v>
      </c>
      <c r="K1857" s="24">
        <f>Table2[[#This Row],[gop_votes]]/Table2[[#This Row],[dem_gop_total]]</f>
        <v>0.53965026433509555</v>
      </c>
      <c r="L1857" s="3">
        <v>-74.343087999999995</v>
      </c>
      <c r="M1857" s="3">
        <v>42.933548999999999</v>
      </c>
      <c r="N1857" s="3">
        <v>-75.46724524193553</v>
      </c>
      <c r="O1857" s="3">
        <v>42.53575675806448</v>
      </c>
      <c r="P1857" s="3">
        <f>VLOOKUP(Table2[[#This Row],[State]],State!A:G,7,FALSE)</f>
        <v>29</v>
      </c>
      <c r="Q1857" s="3" t="str">
        <f>VLOOKUP(Table2[[#This Row],[State]],State!A:F,6,FALSE)</f>
        <v>Democratic</v>
      </c>
    </row>
    <row r="1858" spans="1:17" ht="17" thickTop="1" thickBot="1" x14ac:dyDescent="0.25">
      <c r="A1858" s="8" t="s">
        <v>349</v>
      </c>
      <c r="B1858" s="19">
        <v>36059</v>
      </c>
      <c r="C1858" s="20" t="s">
        <v>711</v>
      </c>
      <c r="D1858" s="13">
        <v>291478</v>
      </c>
      <c r="E1858" s="13">
        <v>293133</v>
      </c>
      <c r="F1858" s="6">
        <v>2024</v>
      </c>
      <c r="G1858" s="18">
        <f>preds!$D1858+preds!$E1858</f>
        <v>584611</v>
      </c>
      <c r="H1858" s="12">
        <f>ABS(preds!$D1858-preds!$E1858)</f>
        <v>1655</v>
      </c>
      <c r="I1858" s="24">
        <f>Table2[[#This Row],[margin]]/Table2[[#This Row],[dem_gop_total]]</f>
        <v>2.8309422846987142E-3</v>
      </c>
      <c r="J1858" s="24">
        <f>Table2[[#This Row],[dem_votes]]/Table2[[#This Row],[dem_gop_total]]</f>
        <v>0.49858452885765064</v>
      </c>
      <c r="K1858" s="24">
        <f>Table2[[#This Row],[gop_votes]]/Table2[[#This Row],[dem_gop_total]]</f>
        <v>0.50141547114234941</v>
      </c>
      <c r="L1858" s="3">
        <v>-73.602242000000004</v>
      </c>
      <c r="M1858" s="3">
        <v>40.716586999999997</v>
      </c>
      <c r="N1858" s="3">
        <v>-75.46724524193553</v>
      </c>
      <c r="O1858" s="3">
        <v>42.53575675806448</v>
      </c>
      <c r="P1858" s="3">
        <f>VLOOKUP(Table2[[#This Row],[State]],State!A:G,7,FALSE)</f>
        <v>29</v>
      </c>
      <c r="Q1858" s="3" t="str">
        <f>VLOOKUP(Table2[[#This Row],[State]],State!A:F,6,FALSE)</f>
        <v>Democratic</v>
      </c>
    </row>
    <row r="1859" spans="1:17" ht="17" thickTop="1" thickBot="1" x14ac:dyDescent="0.25">
      <c r="A1859" s="7" t="s">
        <v>349</v>
      </c>
      <c r="B1859" s="21">
        <v>36061</v>
      </c>
      <c r="C1859" s="22" t="s">
        <v>1577</v>
      </c>
      <c r="D1859" s="12">
        <v>529473</v>
      </c>
      <c r="E1859" s="12">
        <v>82249</v>
      </c>
      <c r="F1859" s="6">
        <v>2024</v>
      </c>
      <c r="G1859" s="18">
        <f>preds!$D1859+preds!$E1859</f>
        <v>611722</v>
      </c>
      <c r="H1859" s="12">
        <f>ABS(preds!$D1859-preds!$E1859)</f>
        <v>447224</v>
      </c>
      <c r="I1859" s="24">
        <f>Table2[[#This Row],[margin]]/Table2[[#This Row],[dem_gop_total]]</f>
        <v>0.73109026649360331</v>
      </c>
      <c r="J1859" s="24">
        <f>Table2[[#This Row],[dem_votes]]/Table2[[#This Row],[dem_gop_total]]</f>
        <v>0.8655451332468016</v>
      </c>
      <c r="K1859" s="24">
        <f>Table2[[#This Row],[gop_votes]]/Table2[[#This Row],[dem_gop_total]]</f>
        <v>0.13445486675319834</v>
      </c>
      <c r="L1859" s="3">
        <v>-73.966302999999996</v>
      </c>
      <c r="M1859" s="3">
        <v>40.777957999999998</v>
      </c>
      <c r="N1859" s="3">
        <v>-75.46724524193553</v>
      </c>
      <c r="O1859" s="3">
        <v>42.53575675806448</v>
      </c>
      <c r="P1859" s="3">
        <f>VLOOKUP(Table2[[#This Row],[State]],State!A:G,7,FALSE)</f>
        <v>29</v>
      </c>
      <c r="Q1859" s="3" t="str">
        <f>VLOOKUP(Table2[[#This Row],[State]],State!A:F,6,FALSE)</f>
        <v>Democratic</v>
      </c>
    </row>
    <row r="1860" spans="1:17" ht="17" thickTop="1" thickBot="1" x14ac:dyDescent="0.25">
      <c r="A1860" s="8" t="s">
        <v>349</v>
      </c>
      <c r="B1860" s="19">
        <v>36063</v>
      </c>
      <c r="C1860" s="20" t="s">
        <v>1578</v>
      </c>
      <c r="D1860" s="13">
        <v>46950</v>
      </c>
      <c r="E1860" s="13">
        <v>46313</v>
      </c>
      <c r="F1860" s="6">
        <v>2024</v>
      </c>
      <c r="G1860" s="18">
        <f>preds!$D1860+preds!$E1860</f>
        <v>93263</v>
      </c>
      <c r="H1860" s="12">
        <f>ABS(preds!$D1860-preds!$E1860)</f>
        <v>637</v>
      </c>
      <c r="I1860" s="24">
        <f>Table2[[#This Row],[margin]]/Table2[[#This Row],[dem_gop_total]]</f>
        <v>6.8301470036348823E-3</v>
      </c>
      <c r="J1860" s="24">
        <f>Table2[[#This Row],[dem_votes]]/Table2[[#This Row],[dem_gop_total]]</f>
        <v>0.50341507350181747</v>
      </c>
      <c r="K1860" s="24">
        <f>Table2[[#This Row],[gop_votes]]/Table2[[#This Row],[dem_gop_total]]</f>
        <v>0.49658492649818253</v>
      </c>
      <c r="L1860" s="3">
        <v>-78.852108999999999</v>
      </c>
      <c r="M1860" s="3">
        <v>43.134703999999999</v>
      </c>
      <c r="N1860" s="3">
        <v>-75.46724524193553</v>
      </c>
      <c r="O1860" s="3">
        <v>42.53575675806448</v>
      </c>
      <c r="P1860" s="3">
        <f>VLOOKUP(Table2[[#This Row],[State]],State!A:G,7,FALSE)</f>
        <v>29</v>
      </c>
      <c r="Q1860" s="3" t="str">
        <f>VLOOKUP(Table2[[#This Row],[State]],State!A:F,6,FALSE)</f>
        <v>Democratic</v>
      </c>
    </row>
    <row r="1861" spans="1:17" ht="17" thickTop="1" thickBot="1" x14ac:dyDescent="0.25">
      <c r="A1861" s="7" t="s">
        <v>349</v>
      </c>
      <c r="B1861" s="21">
        <v>36065</v>
      </c>
      <c r="C1861" s="22" t="s">
        <v>866</v>
      </c>
      <c r="D1861" s="12">
        <v>49516</v>
      </c>
      <c r="E1861" s="12">
        <v>51615</v>
      </c>
      <c r="F1861" s="6">
        <v>2024</v>
      </c>
      <c r="G1861" s="18">
        <f>preds!$D1861+preds!$E1861</f>
        <v>101131</v>
      </c>
      <c r="H1861" s="12">
        <f>ABS(preds!$D1861-preds!$E1861)</f>
        <v>2099</v>
      </c>
      <c r="I1861" s="24">
        <f>Table2[[#This Row],[margin]]/Table2[[#This Row],[dem_gop_total]]</f>
        <v>2.0755258031661904E-2</v>
      </c>
      <c r="J1861" s="24">
        <f>Table2[[#This Row],[dem_votes]]/Table2[[#This Row],[dem_gop_total]]</f>
        <v>0.48962237098416905</v>
      </c>
      <c r="K1861" s="24">
        <f>Table2[[#This Row],[gop_votes]]/Table2[[#This Row],[dem_gop_total]]</f>
        <v>0.51037762901583095</v>
      </c>
      <c r="L1861" s="3">
        <v>-75.359105999999997</v>
      </c>
      <c r="M1861" s="3">
        <v>43.147453999999897</v>
      </c>
      <c r="N1861" s="3">
        <v>-75.46724524193553</v>
      </c>
      <c r="O1861" s="3">
        <v>42.53575675806448</v>
      </c>
      <c r="P1861" s="3">
        <f>VLOOKUP(Table2[[#This Row],[State]],State!A:G,7,FALSE)</f>
        <v>29</v>
      </c>
      <c r="Q1861" s="3" t="str">
        <f>VLOOKUP(Table2[[#This Row],[State]],State!A:F,6,FALSE)</f>
        <v>Democratic</v>
      </c>
    </row>
    <row r="1862" spans="1:17" ht="17" thickTop="1" thickBot="1" x14ac:dyDescent="0.25">
      <c r="A1862" s="8" t="s">
        <v>349</v>
      </c>
      <c r="B1862" s="19">
        <v>36067</v>
      </c>
      <c r="C1862" s="20" t="s">
        <v>1579</v>
      </c>
      <c r="D1862" s="13">
        <v>135096</v>
      </c>
      <c r="E1862" s="13">
        <v>92039</v>
      </c>
      <c r="F1862" s="6">
        <v>2024</v>
      </c>
      <c r="G1862" s="18">
        <f>preds!$D1862+preds!$E1862</f>
        <v>227135</v>
      </c>
      <c r="H1862" s="12">
        <f>ABS(preds!$D1862-preds!$E1862)</f>
        <v>43057</v>
      </c>
      <c r="I1862" s="24">
        <f>Table2[[#This Row],[margin]]/Table2[[#This Row],[dem_gop_total]]</f>
        <v>0.18956567680014089</v>
      </c>
      <c r="J1862" s="24">
        <f>Table2[[#This Row],[dem_votes]]/Table2[[#This Row],[dem_gop_total]]</f>
        <v>0.5947828384000704</v>
      </c>
      <c r="K1862" s="24">
        <f>Table2[[#This Row],[gop_votes]]/Table2[[#This Row],[dem_gop_total]]</f>
        <v>0.40521716159992954</v>
      </c>
      <c r="L1862" s="3">
        <v>-76.167441999999994</v>
      </c>
      <c r="M1862" s="3">
        <v>43.067188000000002</v>
      </c>
      <c r="N1862" s="3">
        <v>-75.46724524193553</v>
      </c>
      <c r="O1862" s="3">
        <v>42.53575675806448</v>
      </c>
      <c r="P1862" s="3">
        <f>VLOOKUP(Table2[[#This Row],[State]],State!A:G,7,FALSE)</f>
        <v>29</v>
      </c>
      <c r="Q1862" s="3" t="str">
        <f>VLOOKUP(Table2[[#This Row],[State]],State!A:F,6,FALSE)</f>
        <v>Democratic</v>
      </c>
    </row>
    <row r="1863" spans="1:17" ht="17" thickTop="1" thickBot="1" x14ac:dyDescent="0.25">
      <c r="A1863" s="7" t="s">
        <v>349</v>
      </c>
      <c r="B1863" s="21">
        <v>36069</v>
      </c>
      <c r="C1863" s="22" t="s">
        <v>1580</v>
      </c>
      <c r="D1863" s="12">
        <v>24008</v>
      </c>
      <c r="E1863" s="12">
        <v>25019</v>
      </c>
      <c r="F1863" s="6">
        <v>2024</v>
      </c>
      <c r="G1863" s="18">
        <f>preds!$D1863+preds!$E1863</f>
        <v>49027</v>
      </c>
      <c r="H1863" s="12">
        <f>ABS(preds!$D1863-preds!$E1863)</f>
        <v>1011</v>
      </c>
      <c r="I1863" s="24">
        <f>Table2[[#This Row],[margin]]/Table2[[#This Row],[dem_gop_total]]</f>
        <v>2.062129030942134E-2</v>
      </c>
      <c r="J1863" s="24">
        <f>Table2[[#This Row],[dem_votes]]/Table2[[#This Row],[dem_gop_total]]</f>
        <v>0.4896893548452893</v>
      </c>
      <c r="K1863" s="24">
        <f>Table2[[#This Row],[gop_votes]]/Table2[[#This Row],[dem_gop_total]]</f>
        <v>0.5103106451547107</v>
      </c>
      <c r="L1863" s="3">
        <v>-77.260129000000006</v>
      </c>
      <c r="M1863" s="3">
        <v>42.899374000000002</v>
      </c>
      <c r="N1863" s="3">
        <v>-75.46724524193553</v>
      </c>
      <c r="O1863" s="3">
        <v>42.53575675806448</v>
      </c>
      <c r="P1863" s="3">
        <f>VLOOKUP(Table2[[#This Row],[State]],State!A:G,7,FALSE)</f>
        <v>29</v>
      </c>
      <c r="Q1863" s="3" t="str">
        <f>VLOOKUP(Table2[[#This Row],[State]],State!A:F,6,FALSE)</f>
        <v>Democratic</v>
      </c>
    </row>
    <row r="1864" spans="1:17" ht="17" thickTop="1" thickBot="1" x14ac:dyDescent="0.25">
      <c r="A1864" s="8" t="s">
        <v>349</v>
      </c>
      <c r="B1864" s="19">
        <v>36071</v>
      </c>
      <c r="C1864" s="20" t="s">
        <v>586</v>
      </c>
      <c r="D1864" s="13">
        <v>75616</v>
      </c>
      <c r="E1864" s="13">
        <v>73337</v>
      </c>
      <c r="F1864" s="6">
        <v>2024</v>
      </c>
      <c r="G1864" s="18">
        <f>preds!$D1864+preds!$E1864</f>
        <v>148953</v>
      </c>
      <c r="H1864" s="12">
        <f>ABS(preds!$D1864-preds!$E1864)</f>
        <v>2279</v>
      </c>
      <c r="I1864" s="24">
        <f>Table2[[#This Row],[margin]]/Table2[[#This Row],[dem_gop_total]]</f>
        <v>1.5300128228367337E-2</v>
      </c>
      <c r="J1864" s="24">
        <f>Table2[[#This Row],[dem_votes]]/Table2[[#This Row],[dem_gop_total]]</f>
        <v>0.50765006411418367</v>
      </c>
      <c r="K1864" s="24">
        <f>Table2[[#This Row],[gop_votes]]/Table2[[#This Row],[dem_gop_total]]</f>
        <v>0.49234993588581633</v>
      </c>
      <c r="L1864" s="3">
        <v>-74.243059000000002</v>
      </c>
      <c r="M1864" s="3">
        <v>41.422033999999996</v>
      </c>
      <c r="N1864" s="3">
        <v>-75.46724524193553</v>
      </c>
      <c r="O1864" s="3">
        <v>42.53575675806448</v>
      </c>
      <c r="P1864" s="3">
        <f>VLOOKUP(Table2[[#This Row],[State]],State!A:G,7,FALSE)</f>
        <v>29</v>
      </c>
      <c r="Q1864" s="3" t="str">
        <f>VLOOKUP(Table2[[#This Row],[State]],State!A:F,6,FALSE)</f>
        <v>Democratic</v>
      </c>
    </row>
    <row r="1865" spans="1:17" ht="17" thickTop="1" thickBot="1" x14ac:dyDescent="0.25">
      <c r="A1865" s="7" t="s">
        <v>349</v>
      </c>
      <c r="B1865" s="21">
        <v>36073</v>
      </c>
      <c r="C1865" s="22" t="s">
        <v>1581</v>
      </c>
      <c r="D1865" s="12">
        <v>5967</v>
      </c>
      <c r="E1865" s="12">
        <v>9478</v>
      </c>
      <c r="F1865" s="6">
        <v>2024</v>
      </c>
      <c r="G1865" s="18">
        <f>preds!$D1865+preds!$E1865</f>
        <v>15445</v>
      </c>
      <c r="H1865" s="12">
        <f>ABS(preds!$D1865-preds!$E1865)</f>
        <v>3511</v>
      </c>
      <c r="I1865" s="24">
        <f>Table2[[#This Row],[margin]]/Table2[[#This Row],[dem_gop_total]]</f>
        <v>0.22732275817416639</v>
      </c>
      <c r="J1865" s="24">
        <f>Table2[[#This Row],[dem_votes]]/Table2[[#This Row],[dem_gop_total]]</f>
        <v>0.38633862091291682</v>
      </c>
      <c r="K1865" s="24">
        <f>Table2[[#This Row],[gop_votes]]/Table2[[#This Row],[dem_gop_total]]</f>
        <v>0.61366137908708318</v>
      </c>
      <c r="L1865" s="3">
        <v>-78.223293999999996</v>
      </c>
      <c r="M1865" s="3">
        <v>43.248317</v>
      </c>
      <c r="N1865" s="3">
        <v>-75.46724524193553</v>
      </c>
      <c r="O1865" s="3">
        <v>42.53575675806448</v>
      </c>
      <c r="P1865" s="3">
        <f>VLOOKUP(Table2[[#This Row],[State]],State!A:G,7,FALSE)</f>
        <v>29</v>
      </c>
      <c r="Q1865" s="3" t="str">
        <f>VLOOKUP(Table2[[#This Row],[State]],State!A:F,6,FALSE)</f>
        <v>Democratic</v>
      </c>
    </row>
    <row r="1866" spans="1:17" ht="17" thickTop="1" thickBot="1" x14ac:dyDescent="0.25">
      <c r="A1866" s="8" t="s">
        <v>349</v>
      </c>
      <c r="B1866" s="19">
        <v>36075</v>
      </c>
      <c r="C1866" s="20" t="s">
        <v>1582</v>
      </c>
      <c r="D1866" s="13">
        <v>19248</v>
      </c>
      <c r="E1866" s="13">
        <v>25741</v>
      </c>
      <c r="F1866" s="6">
        <v>2024</v>
      </c>
      <c r="G1866" s="18">
        <f>preds!$D1866+preds!$E1866</f>
        <v>44989</v>
      </c>
      <c r="H1866" s="12">
        <f>ABS(preds!$D1866-preds!$E1866)</f>
        <v>6493</v>
      </c>
      <c r="I1866" s="24">
        <f>Table2[[#This Row],[margin]]/Table2[[#This Row],[dem_gop_total]]</f>
        <v>0.14432416812998733</v>
      </c>
      <c r="J1866" s="24">
        <f>Table2[[#This Row],[dem_votes]]/Table2[[#This Row],[dem_gop_total]]</f>
        <v>0.42783791593500631</v>
      </c>
      <c r="K1866" s="24">
        <f>Table2[[#This Row],[gop_votes]]/Table2[[#This Row],[dem_gop_total]]</f>
        <v>0.57216208406499369</v>
      </c>
      <c r="L1866" s="3">
        <v>-76.313144999999906</v>
      </c>
      <c r="M1866" s="3">
        <v>43.391821</v>
      </c>
      <c r="N1866" s="3">
        <v>-75.46724524193553</v>
      </c>
      <c r="O1866" s="3">
        <v>42.53575675806448</v>
      </c>
      <c r="P1866" s="3">
        <f>VLOOKUP(Table2[[#This Row],[State]],State!A:G,7,FALSE)</f>
        <v>29</v>
      </c>
      <c r="Q1866" s="3" t="str">
        <f>VLOOKUP(Table2[[#This Row],[State]],State!A:F,6,FALSE)</f>
        <v>Democratic</v>
      </c>
    </row>
    <row r="1867" spans="1:17" ht="17" thickTop="1" thickBot="1" x14ac:dyDescent="0.25">
      <c r="A1867" s="7" t="s">
        <v>349</v>
      </c>
      <c r="B1867" s="21">
        <v>36077</v>
      </c>
      <c r="C1867" s="22" t="s">
        <v>1289</v>
      </c>
      <c r="D1867" s="12">
        <v>10696</v>
      </c>
      <c r="E1867" s="12">
        <v>13219</v>
      </c>
      <c r="F1867" s="6">
        <v>2024</v>
      </c>
      <c r="G1867" s="18">
        <f>preds!$D1867+preds!$E1867</f>
        <v>23915</v>
      </c>
      <c r="H1867" s="12">
        <f>ABS(preds!$D1867-preds!$E1867)</f>
        <v>2523</v>
      </c>
      <c r="I1867" s="24">
        <f>Table2[[#This Row],[margin]]/Table2[[#This Row],[dem_gop_total]]</f>
        <v>0.10549864102028016</v>
      </c>
      <c r="J1867" s="24">
        <f>Table2[[#This Row],[dem_votes]]/Table2[[#This Row],[dem_gop_total]]</f>
        <v>0.44725067948985991</v>
      </c>
      <c r="K1867" s="24">
        <f>Table2[[#This Row],[gop_votes]]/Table2[[#This Row],[dem_gop_total]]</f>
        <v>0.55274932051014003</v>
      </c>
      <c r="L1867" s="3">
        <v>-75.060062000000002</v>
      </c>
      <c r="M1867" s="3">
        <v>42.563530999999998</v>
      </c>
      <c r="N1867" s="3">
        <v>-75.46724524193553</v>
      </c>
      <c r="O1867" s="3">
        <v>42.53575675806448</v>
      </c>
      <c r="P1867" s="3">
        <f>VLOOKUP(Table2[[#This Row],[State]],State!A:G,7,FALSE)</f>
        <v>29</v>
      </c>
      <c r="Q1867" s="3" t="str">
        <f>VLOOKUP(Table2[[#This Row],[State]],State!A:F,6,FALSE)</f>
        <v>Democratic</v>
      </c>
    </row>
    <row r="1868" spans="1:17" ht="17" thickTop="1" thickBot="1" x14ac:dyDescent="0.25">
      <c r="A1868" s="8" t="s">
        <v>349</v>
      </c>
      <c r="B1868" s="19">
        <v>36079</v>
      </c>
      <c r="C1868" s="20" t="s">
        <v>718</v>
      </c>
      <c r="D1868" s="13">
        <v>21963</v>
      </c>
      <c r="E1868" s="13">
        <v>27975</v>
      </c>
      <c r="F1868" s="6">
        <v>2024</v>
      </c>
      <c r="G1868" s="18">
        <f>preds!$D1868+preds!$E1868</f>
        <v>49938</v>
      </c>
      <c r="H1868" s="12">
        <f>ABS(preds!$D1868-preds!$E1868)</f>
        <v>6012</v>
      </c>
      <c r="I1868" s="24">
        <f>Table2[[#This Row],[margin]]/Table2[[#This Row],[dem_gop_total]]</f>
        <v>0.1203892827105611</v>
      </c>
      <c r="J1868" s="24">
        <f>Table2[[#This Row],[dem_votes]]/Table2[[#This Row],[dem_gop_total]]</f>
        <v>0.43980535864471948</v>
      </c>
      <c r="K1868" s="24">
        <f>Table2[[#This Row],[gop_votes]]/Table2[[#This Row],[dem_gop_total]]</f>
        <v>0.56019464135528052</v>
      </c>
      <c r="L1868" s="3">
        <v>-73.717247</v>
      </c>
      <c r="M1868" s="3">
        <v>41.411282</v>
      </c>
      <c r="N1868" s="3">
        <v>-75.46724524193553</v>
      </c>
      <c r="O1868" s="3">
        <v>42.53575675806448</v>
      </c>
      <c r="P1868" s="3">
        <f>VLOOKUP(Table2[[#This Row],[State]],State!A:G,7,FALSE)</f>
        <v>29</v>
      </c>
      <c r="Q1868" s="3" t="str">
        <f>VLOOKUP(Table2[[#This Row],[State]],State!A:F,6,FALSE)</f>
        <v>Democratic</v>
      </c>
    </row>
    <row r="1869" spans="1:17" ht="17" thickTop="1" thickBot="1" x14ac:dyDescent="0.25">
      <c r="A1869" s="7" t="s">
        <v>349</v>
      </c>
      <c r="B1869" s="21">
        <v>36081</v>
      </c>
      <c r="C1869" s="22" t="s">
        <v>1583</v>
      </c>
      <c r="D1869" s="12">
        <v>504021</v>
      </c>
      <c r="E1869" s="12">
        <v>194212</v>
      </c>
      <c r="F1869" s="6">
        <v>2024</v>
      </c>
      <c r="G1869" s="18">
        <f>preds!$D1869+preds!$E1869</f>
        <v>698233</v>
      </c>
      <c r="H1869" s="12">
        <f>ABS(preds!$D1869-preds!$E1869)</f>
        <v>309809</v>
      </c>
      <c r="I1869" s="24">
        <f>Table2[[#This Row],[margin]]/Table2[[#This Row],[dem_gop_total]]</f>
        <v>0.44370432219617234</v>
      </c>
      <c r="J1869" s="24">
        <f>Table2[[#This Row],[dem_votes]]/Table2[[#This Row],[dem_gop_total]]</f>
        <v>0.72185216109808614</v>
      </c>
      <c r="K1869" s="24">
        <f>Table2[[#This Row],[gop_votes]]/Table2[[#This Row],[dem_gop_total]]</f>
        <v>0.27814783890191386</v>
      </c>
      <c r="L1869" s="3">
        <v>-73.833450999999997</v>
      </c>
      <c r="M1869" s="3">
        <v>40.721294</v>
      </c>
      <c r="N1869" s="3">
        <v>-75.46724524193553</v>
      </c>
      <c r="O1869" s="3">
        <v>42.53575675806448</v>
      </c>
      <c r="P1869" s="3">
        <f>VLOOKUP(Table2[[#This Row],[State]],State!A:G,7,FALSE)</f>
        <v>29</v>
      </c>
      <c r="Q1869" s="3" t="str">
        <f>VLOOKUP(Table2[[#This Row],[State]],State!A:F,6,FALSE)</f>
        <v>Democratic</v>
      </c>
    </row>
    <row r="1870" spans="1:17" ht="17" thickTop="1" thickBot="1" x14ac:dyDescent="0.25">
      <c r="A1870" s="8" t="s">
        <v>349</v>
      </c>
      <c r="B1870" s="19">
        <v>36083</v>
      </c>
      <c r="C1870" s="20" t="s">
        <v>1584</v>
      </c>
      <c r="D1870" s="13">
        <v>33465</v>
      </c>
      <c r="E1870" s="13">
        <v>34847</v>
      </c>
      <c r="F1870" s="6">
        <v>2024</v>
      </c>
      <c r="G1870" s="18">
        <f>preds!$D1870+preds!$E1870</f>
        <v>68312</v>
      </c>
      <c r="H1870" s="12">
        <f>ABS(preds!$D1870-preds!$E1870)</f>
        <v>1382</v>
      </c>
      <c r="I1870" s="24">
        <f>Table2[[#This Row],[margin]]/Table2[[#This Row],[dem_gop_total]]</f>
        <v>2.0230706171682867E-2</v>
      </c>
      <c r="J1870" s="24">
        <f>Table2[[#This Row],[dem_votes]]/Table2[[#This Row],[dem_gop_total]]</f>
        <v>0.48988464691415856</v>
      </c>
      <c r="K1870" s="24">
        <f>Table2[[#This Row],[gop_votes]]/Table2[[#This Row],[dem_gop_total]]</f>
        <v>0.51011535308584144</v>
      </c>
      <c r="L1870" s="3">
        <v>-73.629889000000006</v>
      </c>
      <c r="M1870" s="3">
        <v>42.699990999999997</v>
      </c>
      <c r="N1870" s="3">
        <v>-75.46724524193553</v>
      </c>
      <c r="O1870" s="3">
        <v>42.53575675806448</v>
      </c>
      <c r="P1870" s="3">
        <f>VLOOKUP(Table2[[#This Row],[State]],State!A:G,7,FALSE)</f>
        <v>29</v>
      </c>
      <c r="Q1870" s="3" t="str">
        <f>VLOOKUP(Table2[[#This Row],[State]],State!A:F,6,FALSE)</f>
        <v>Democratic</v>
      </c>
    </row>
    <row r="1871" spans="1:17" ht="17" thickTop="1" thickBot="1" x14ac:dyDescent="0.25">
      <c r="A1871" s="7" t="s">
        <v>349</v>
      </c>
      <c r="B1871" s="21">
        <v>36085</v>
      </c>
      <c r="C1871" s="22" t="s">
        <v>807</v>
      </c>
      <c r="D1871" s="12">
        <v>80722</v>
      </c>
      <c r="E1871" s="12">
        <v>95248</v>
      </c>
      <c r="F1871" s="6">
        <v>2024</v>
      </c>
      <c r="G1871" s="18">
        <f>preds!$D1871+preds!$E1871</f>
        <v>175970</v>
      </c>
      <c r="H1871" s="12">
        <f>ABS(preds!$D1871-preds!$E1871)</f>
        <v>14526</v>
      </c>
      <c r="I1871" s="24">
        <f>Table2[[#This Row],[margin]]/Table2[[#This Row],[dem_gop_total]]</f>
        <v>8.2548161618457697E-2</v>
      </c>
      <c r="J1871" s="24">
        <f>Table2[[#This Row],[dem_votes]]/Table2[[#This Row],[dem_gop_total]]</f>
        <v>0.45872591919077116</v>
      </c>
      <c r="K1871" s="24">
        <f>Table2[[#This Row],[gop_votes]]/Table2[[#This Row],[dem_gop_total]]</f>
        <v>0.5412740808092289</v>
      </c>
      <c r="L1871" s="3">
        <v>-74.137304</v>
      </c>
      <c r="M1871" s="3">
        <v>40.588522999999903</v>
      </c>
      <c r="N1871" s="3">
        <v>-75.46724524193553</v>
      </c>
      <c r="O1871" s="3">
        <v>42.53575675806448</v>
      </c>
      <c r="P1871" s="3">
        <f>VLOOKUP(Table2[[#This Row],[State]],State!A:G,7,FALSE)</f>
        <v>29</v>
      </c>
      <c r="Q1871" s="3" t="str">
        <f>VLOOKUP(Table2[[#This Row],[State]],State!A:F,6,FALSE)</f>
        <v>Democratic</v>
      </c>
    </row>
    <row r="1872" spans="1:17" ht="17" thickTop="1" thickBot="1" x14ac:dyDescent="0.25">
      <c r="A1872" s="8" t="s">
        <v>349</v>
      </c>
      <c r="B1872" s="19">
        <v>36087</v>
      </c>
      <c r="C1872" s="20" t="s">
        <v>1585</v>
      </c>
      <c r="D1872" s="13">
        <v>69925</v>
      </c>
      <c r="E1872" s="13">
        <v>69660</v>
      </c>
      <c r="F1872" s="6">
        <v>2024</v>
      </c>
      <c r="G1872" s="18">
        <f>preds!$D1872+preds!$E1872</f>
        <v>139585</v>
      </c>
      <c r="H1872" s="12">
        <f>ABS(preds!$D1872-preds!$E1872)</f>
        <v>265</v>
      </c>
      <c r="I1872" s="24">
        <f>Table2[[#This Row],[margin]]/Table2[[#This Row],[dem_gop_total]]</f>
        <v>1.8984847942114123E-3</v>
      </c>
      <c r="J1872" s="24">
        <f>Table2[[#This Row],[dem_votes]]/Table2[[#This Row],[dem_gop_total]]</f>
        <v>0.5009492423971057</v>
      </c>
      <c r="K1872" s="24">
        <f>Table2[[#This Row],[gop_votes]]/Table2[[#This Row],[dem_gop_total]]</f>
        <v>0.4990507576028943</v>
      </c>
      <c r="L1872" s="3">
        <v>-74.019039000000006</v>
      </c>
      <c r="M1872" s="3">
        <v>41.127623</v>
      </c>
      <c r="N1872" s="3">
        <v>-75.46724524193553</v>
      </c>
      <c r="O1872" s="3">
        <v>42.53575675806448</v>
      </c>
      <c r="P1872" s="3">
        <f>VLOOKUP(Table2[[#This Row],[State]],State!A:G,7,FALSE)</f>
        <v>29</v>
      </c>
      <c r="Q1872" s="3" t="str">
        <f>VLOOKUP(Table2[[#This Row],[State]],State!A:F,6,FALSE)</f>
        <v>Democratic</v>
      </c>
    </row>
    <row r="1873" spans="1:17" ht="17" thickTop="1" thickBot="1" x14ac:dyDescent="0.25">
      <c r="A1873" s="7" t="s">
        <v>349</v>
      </c>
      <c r="B1873" s="21">
        <v>36089</v>
      </c>
      <c r="C1873" s="22" t="s">
        <v>1586</v>
      </c>
      <c r="D1873" s="12">
        <v>19187</v>
      </c>
      <c r="E1873" s="12">
        <v>20536</v>
      </c>
      <c r="F1873" s="6">
        <v>2024</v>
      </c>
      <c r="G1873" s="18">
        <f>preds!$D1873+preds!$E1873</f>
        <v>39723</v>
      </c>
      <c r="H1873" s="12">
        <f>ABS(preds!$D1873-preds!$E1873)</f>
        <v>1349</v>
      </c>
      <c r="I1873" s="24">
        <f>Table2[[#This Row],[margin]]/Table2[[#This Row],[dem_gop_total]]</f>
        <v>3.3960174206379173E-2</v>
      </c>
      <c r="J1873" s="24">
        <f>Table2[[#This Row],[dem_votes]]/Table2[[#This Row],[dem_gop_total]]</f>
        <v>0.4830199128968104</v>
      </c>
      <c r="K1873" s="24">
        <f>Table2[[#This Row],[gop_votes]]/Table2[[#This Row],[dem_gop_total]]</f>
        <v>0.51698008710318955</v>
      </c>
      <c r="L1873" s="3">
        <v>-75.149707999999904</v>
      </c>
      <c r="M1873" s="3">
        <v>44.651457999999998</v>
      </c>
      <c r="N1873" s="3">
        <v>-75.46724524193553</v>
      </c>
      <c r="O1873" s="3">
        <v>42.53575675806448</v>
      </c>
      <c r="P1873" s="3">
        <f>VLOOKUP(Table2[[#This Row],[State]],State!A:G,7,FALSE)</f>
        <v>29</v>
      </c>
      <c r="Q1873" s="3" t="str">
        <f>VLOOKUP(Table2[[#This Row],[State]],State!A:F,6,FALSE)</f>
        <v>Democratic</v>
      </c>
    </row>
    <row r="1874" spans="1:17" ht="17" thickTop="1" thickBot="1" x14ac:dyDescent="0.25">
      <c r="A1874" s="8" t="s">
        <v>349</v>
      </c>
      <c r="B1874" s="19">
        <v>36091</v>
      </c>
      <c r="C1874" s="20" t="s">
        <v>1587</v>
      </c>
      <c r="D1874" s="13">
        <v>61377</v>
      </c>
      <c r="E1874" s="13">
        <v>57904</v>
      </c>
      <c r="F1874" s="6">
        <v>2024</v>
      </c>
      <c r="G1874" s="18">
        <f>preds!$D1874+preds!$E1874</f>
        <v>119281</v>
      </c>
      <c r="H1874" s="12">
        <f>ABS(preds!$D1874-preds!$E1874)</f>
        <v>3473</v>
      </c>
      <c r="I1874" s="24">
        <f>Table2[[#This Row],[margin]]/Table2[[#This Row],[dem_gop_total]]</f>
        <v>2.9116120756868237E-2</v>
      </c>
      <c r="J1874" s="24">
        <f>Table2[[#This Row],[dem_votes]]/Table2[[#This Row],[dem_gop_total]]</f>
        <v>0.5145580603784341</v>
      </c>
      <c r="K1874" s="24">
        <f>Table2[[#This Row],[gop_votes]]/Table2[[#This Row],[dem_gop_total]]</f>
        <v>0.4854419396215659</v>
      </c>
      <c r="L1874" s="3">
        <v>-73.785786999999999</v>
      </c>
      <c r="M1874" s="3">
        <v>43.008800999999998</v>
      </c>
      <c r="N1874" s="3">
        <v>-75.46724524193553</v>
      </c>
      <c r="O1874" s="3">
        <v>42.53575675806448</v>
      </c>
      <c r="P1874" s="3">
        <f>VLOOKUP(Table2[[#This Row],[State]],State!A:G,7,FALSE)</f>
        <v>29</v>
      </c>
      <c r="Q1874" s="3" t="str">
        <f>VLOOKUP(Table2[[#This Row],[State]],State!A:F,6,FALSE)</f>
        <v>Democratic</v>
      </c>
    </row>
    <row r="1875" spans="1:17" ht="17" thickTop="1" thickBot="1" x14ac:dyDescent="0.25">
      <c r="A1875" s="7" t="s">
        <v>349</v>
      </c>
      <c r="B1875" s="21">
        <v>36093</v>
      </c>
      <c r="C1875" s="22" t="s">
        <v>1588</v>
      </c>
      <c r="D1875" s="12">
        <v>37587</v>
      </c>
      <c r="E1875" s="12">
        <v>31807</v>
      </c>
      <c r="F1875" s="6">
        <v>2024</v>
      </c>
      <c r="G1875" s="18">
        <f>preds!$D1875+preds!$E1875</f>
        <v>69394</v>
      </c>
      <c r="H1875" s="12">
        <f>ABS(preds!$D1875-preds!$E1875)</f>
        <v>5780</v>
      </c>
      <c r="I1875" s="24">
        <f>Table2[[#This Row],[margin]]/Table2[[#This Row],[dem_gop_total]]</f>
        <v>8.3292503674669283E-2</v>
      </c>
      <c r="J1875" s="24">
        <f>Table2[[#This Row],[dem_votes]]/Table2[[#This Row],[dem_gop_total]]</f>
        <v>0.54164625183733461</v>
      </c>
      <c r="K1875" s="24">
        <f>Table2[[#This Row],[gop_votes]]/Table2[[#This Row],[dem_gop_total]]</f>
        <v>0.45835374816266539</v>
      </c>
      <c r="L1875" s="3">
        <v>-73.946181999999993</v>
      </c>
      <c r="M1875" s="3">
        <v>42.809283999999998</v>
      </c>
      <c r="N1875" s="3">
        <v>-75.46724524193553</v>
      </c>
      <c r="O1875" s="3">
        <v>42.53575675806448</v>
      </c>
      <c r="P1875" s="3">
        <f>VLOOKUP(Table2[[#This Row],[State]],State!A:G,7,FALSE)</f>
        <v>29</v>
      </c>
      <c r="Q1875" s="3" t="str">
        <f>VLOOKUP(Table2[[#This Row],[State]],State!A:F,6,FALSE)</f>
        <v>Democratic</v>
      </c>
    </row>
    <row r="1876" spans="1:17" ht="17" thickTop="1" thickBot="1" x14ac:dyDescent="0.25">
      <c r="A1876" s="8" t="s">
        <v>349</v>
      </c>
      <c r="B1876" s="19">
        <v>36095</v>
      </c>
      <c r="C1876" s="20" t="s">
        <v>1589</v>
      </c>
      <c r="D1876" s="13">
        <v>4859</v>
      </c>
      <c r="E1876" s="13">
        <v>8094</v>
      </c>
      <c r="F1876" s="6">
        <v>2024</v>
      </c>
      <c r="G1876" s="18">
        <f>preds!$D1876+preds!$E1876</f>
        <v>12953</v>
      </c>
      <c r="H1876" s="12">
        <f>ABS(preds!$D1876-preds!$E1876)</f>
        <v>3235</v>
      </c>
      <c r="I1876" s="24">
        <f>Table2[[#This Row],[margin]]/Table2[[#This Row],[dem_gop_total]]</f>
        <v>0.24974909287423763</v>
      </c>
      <c r="J1876" s="24">
        <f>Table2[[#This Row],[dem_votes]]/Table2[[#This Row],[dem_gop_total]]</f>
        <v>0.37512545356288118</v>
      </c>
      <c r="K1876" s="24">
        <f>Table2[[#This Row],[gop_votes]]/Table2[[#This Row],[dem_gop_total]]</f>
        <v>0.62487454643711882</v>
      </c>
      <c r="L1876" s="3">
        <v>-74.436026999999996</v>
      </c>
      <c r="M1876" s="3">
        <v>42.642507999999999</v>
      </c>
      <c r="N1876" s="3">
        <v>-75.46724524193553</v>
      </c>
      <c r="O1876" s="3">
        <v>42.53575675806448</v>
      </c>
      <c r="P1876" s="3">
        <f>VLOOKUP(Table2[[#This Row],[State]],State!A:G,7,FALSE)</f>
        <v>29</v>
      </c>
      <c r="Q1876" s="3" t="str">
        <f>VLOOKUP(Table2[[#This Row],[State]],State!A:F,6,FALSE)</f>
        <v>Democratic</v>
      </c>
    </row>
    <row r="1877" spans="1:17" ht="17" thickTop="1" thickBot="1" x14ac:dyDescent="0.25">
      <c r="A1877" s="7" t="s">
        <v>349</v>
      </c>
      <c r="B1877" s="21">
        <v>36097</v>
      </c>
      <c r="C1877" s="22" t="s">
        <v>917</v>
      </c>
      <c r="D1877" s="12">
        <v>2969</v>
      </c>
      <c r="E1877" s="12">
        <v>4566</v>
      </c>
      <c r="F1877" s="6">
        <v>2024</v>
      </c>
      <c r="G1877" s="18">
        <f>preds!$D1877+preds!$E1877</f>
        <v>7535</v>
      </c>
      <c r="H1877" s="12">
        <f>ABS(preds!$D1877-preds!$E1877)</f>
        <v>1597</v>
      </c>
      <c r="I1877" s="24">
        <f>Table2[[#This Row],[margin]]/Table2[[#This Row],[dem_gop_total]]</f>
        <v>0.21194426011944259</v>
      </c>
      <c r="J1877" s="24">
        <f>Table2[[#This Row],[dem_votes]]/Table2[[#This Row],[dem_gop_total]]</f>
        <v>0.39402786994027872</v>
      </c>
      <c r="K1877" s="24">
        <f>Table2[[#This Row],[gop_votes]]/Table2[[#This Row],[dem_gop_total]]</f>
        <v>0.60597213005972128</v>
      </c>
      <c r="L1877" s="3">
        <v>-76.869121999999905</v>
      </c>
      <c r="M1877" s="3">
        <v>42.387815000000003</v>
      </c>
      <c r="N1877" s="3">
        <v>-75.46724524193553</v>
      </c>
      <c r="O1877" s="3">
        <v>42.53575675806448</v>
      </c>
      <c r="P1877" s="3">
        <f>VLOOKUP(Table2[[#This Row],[State]],State!A:G,7,FALSE)</f>
        <v>29</v>
      </c>
      <c r="Q1877" s="3" t="str">
        <f>VLOOKUP(Table2[[#This Row],[State]],State!A:F,6,FALSE)</f>
        <v>Democratic</v>
      </c>
    </row>
    <row r="1878" spans="1:17" ht="17" thickTop="1" thickBot="1" x14ac:dyDescent="0.25">
      <c r="A1878" s="8" t="s">
        <v>349</v>
      </c>
      <c r="B1878" s="19">
        <v>36099</v>
      </c>
      <c r="C1878" s="20" t="s">
        <v>1590</v>
      </c>
      <c r="D1878" s="13">
        <v>6419</v>
      </c>
      <c r="E1878" s="13">
        <v>7403</v>
      </c>
      <c r="F1878" s="6">
        <v>2024</v>
      </c>
      <c r="G1878" s="18">
        <f>preds!$D1878+preds!$E1878</f>
        <v>13822</v>
      </c>
      <c r="H1878" s="12">
        <f>ABS(preds!$D1878-preds!$E1878)</f>
        <v>984</v>
      </c>
      <c r="I1878" s="24">
        <f>Table2[[#This Row],[margin]]/Table2[[#This Row],[dem_gop_total]]</f>
        <v>7.1190855158443062E-2</v>
      </c>
      <c r="J1878" s="24">
        <f>Table2[[#This Row],[dem_votes]]/Table2[[#This Row],[dem_gop_total]]</f>
        <v>0.46440457242077848</v>
      </c>
      <c r="K1878" s="24">
        <f>Table2[[#This Row],[gop_votes]]/Table2[[#This Row],[dem_gop_total]]</f>
        <v>0.53559542757922152</v>
      </c>
      <c r="L1878" s="3">
        <v>-76.828520999999995</v>
      </c>
      <c r="M1878" s="3">
        <v>42.827354</v>
      </c>
      <c r="N1878" s="3">
        <v>-75.46724524193553</v>
      </c>
      <c r="O1878" s="3">
        <v>42.53575675806448</v>
      </c>
      <c r="P1878" s="3">
        <f>VLOOKUP(Table2[[#This Row],[State]],State!A:G,7,FALSE)</f>
        <v>29</v>
      </c>
      <c r="Q1878" s="3" t="str">
        <f>VLOOKUP(Table2[[#This Row],[State]],State!A:F,6,FALSE)</f>
        <v>Democratic</v>
      </c>
    </row>
    <row r="1879" spans="1:17" ht="17" thickTop="1" thickBot="1" x14ac:dyDescent="0.25">
      <c r="A1879" s="7" t="s">
        <v>349</v>
      </c>
      <c r="B1879" s="21">
        <v>36101</v>
      </c>
      <c r="C1879" s="22" t="s">
        <v>958</v>
      </c>
      <c r="D1879" s="12">
        <v>13363</v>
      </c>
      <c r="E1879" s="12">
        <v>21349</v>
      </c>
      <c r="F1879" s="6">
        <v>2024</v>
      </c>
      <c r="G1879" s="18">
        <f>preds!$D1879+preds!$E1879</f>
        <v>34712</v>
      </c>
      <c r="H1879" s="12">
        <f>ABS(preds!$D1879-preds!$E1879)</f>
        <v>7986</v>
      </c>
      <c r="I1879" s="24">
        <f>Table2[[#This Row],[margin]]/Table2[[#This Row],[dem_gop_total]]</f>
        <v>0.23006453099792579</v>
      </c>
      <c r="J1879" s="24">
        <f>Table2[[#This Row],[dem_votes]]/Table2[[#This Row],[dem_gop_total]]</f>
        <v>0.38496773450103711</v>
      </c>
      <c r="K1879" s="24">
        <f>Table2[[#This Row],[gop_votes]]/Table2[[#This Row],[dem_gop_total]]</f>
        <v>0.61503226549896295</v>
      </c>
      <c r="L1879" s="3">
        <v>-77.320329000000001</v>
      </c>
      <c r="M1879" s="3">
        <v>42.266288000000003</v>
      </c>
      <c r="N1879" s="3">
        <v>-75.46724524193553</v>
      </c>
      <c r="O1879" s="3">
        <v>42.53575675806448</v>
      </c>
      <c r="P1879" s="3">
        <f>VLOOKUP(Table2[[#This Row],[State]],State!A:G,7,FALSE)</f>
        <v>29</v>
      </c>
      <c r="Q1879" s="3" t="str">
        <f>VLOOKUP(Table2[[#This Row],[State]],State!A:F,6,FALSE)</f>
        <v>Democratic</v>
      </c>
    </row>
    <row r="1880" spans="1:17" ht="17" thickTop="1" thickBot="1" x14ac:dyDescent="0.25">
      <c r="A1880" s="8" t="s">
        <v>349</v>
      </c>
      <c r="B1880" s="19">
        <v>36103</v>
      </c>
      <c r="C1880" s="20" t="s">
        <v>1236</v>
      </c>
      <c r="D1880" s="13">
        <v>339470</v>
      </c>
      <c r="E1880" s="13">
        <v>314428</v>
      </c>
      <c r="F1880" s="6">
        <v>2024</v>
      </c>
      <c r="G1880" s="18">
        <f>preds!$D1880+preds!$E1880</f>
        <v>653898</v>
      </c>
      <c r="H1880" s="12">
        <f>ABS(preds!$D1880-preds!$E1880)</f>
        <v>25042</v>
      </c>
      <c r="I1880" s="24">
        <f>Table2[[#This Row],[margin]]/Table2[[#This Row],[dem_gop_total]]</f>
        <v>3.8296492725165089E-2</v>
      </c>
      <c r="J1880" s="24">
        <f>Table2[[#This Row],[dem_votes]]/Table2[[#This Row],[dem_gop_total]]</f>
        <v>0.5191482463625825</v>
      </c>
      <c r="K1880" s="24">
        <f>Table2[[#This Row],[gop_votes]]/Table2[[#This Row],[dem_gop_total]]</f>
        <v>0.48085175363741745</v>
      </c>
      <c r="L1880" s="3">
        <v>-73.113775000000004</v>
      </c>
      <c r="M1880" s="3">
        <v>40.821923999999903</v>
      </c>
      <c r="N1880" s="3">
        <v>-75.46724524193553</v>
      </c>
      <c r="O1880" s="3">
        <v>42.53575675806448</v>
      </c>
      <c r="P1880" s="3">
        <f>VLOOKUP(Table2[[#This Row],[State]],State!A:G,7,FALSE)</f>
        <v>29</v>
      </c>
      <c r="Q1880" s="3" t="str">
        <f>VLOOKUP(Table2[[#This Row],[State]],State!A:F,6,FALSE)</f>
        <v>Democratic</v>
      </c>
    </row>
    <row r="1881" spans="1:17" ht="17" thickTop="1" thickBot="1" x14ac:dyDescent="0.25">
      <c r="A1881" s="7" t="s">
        <v>349</v>
      </c>
      <c r="B1881" s="21">
        <v>36105</v>
      </c>
      <c r="C1881" s="22" t="s">
        <v>959</v>
      </c>
      <c r="D1881" s="12">
        <v>14138</v>
      </c>
      <c r="E1881" s="12">
        <v>15854</v>
      </c>
      <c r="F1881" s="6">
        <v>2024</v>
      </c>
      <c r="G1881" s="18">
        <f>preds!$D1881+preds!$E1881</f>
        <v>29992</v>
      </c>
      <c r="H1881" s="12">
        <f>ABS(preds!$D1881-preds!$E1881)</f>
        <v>1716</v>
      </c>
      <c r="I1881" s="24">
        <f>Table2[[#This Row],[margin]]/Table2[[#This Row],[dem_gop_total]]</f>
        <v>5.7215257401973862E-2</v>
      </c>
      <c r="J1881" s="24">
        <f>Table2[[#This Row],[dem_votes]]/Table2[[#This Row],[dem_gop_total]]</f>
        <v>0.47139237129901307</v>
      </c>
      <c r="K1881" s="24">
        <f>Table2[[#This Row],[gop_votes]]/Table2[[#This Row],[dem_gop_total]]</f>
        <v>0.52860762870098688</v>
      </c>
      <c r="L1881" s="3">
        <v>-74.707459</v>
      </c>
      <c r="M1881" s="3">
        <v>41.700085999999999</v>
      </c>
      <c r="N1881" s="3">
        <v>-75.46724524193553</v>
      </c>
      <c r="O1881" s="3">
        <v>42.53575675806448</v>
      </c>
      <c r="P1881" s="3">
        <f>VLOOKUP(Table2[[#This Row],[State]],State!A:G,7,FALSE)</f>
        <v>29</v>
      </c>
      <c r="Q1881" s="3" t="str">
        <f>VLOOKUP(Table2[[#This Row],[State]],State!A:F,6,FALSE)</f>
        <v>Democratic</v>
      </c>
    </row>
    <row r="1882" spans="1:17" ht="17" thickTop="1" thickBot="1" x14ac:dyDescent="0.25">
      <c r="A1882" s="8" t="s">
        <v>349</v>
      </c>
      <c r="B1882" s="19">
        <v>36107</v>
      </c>
      <c r="C1882" s="20" t="s">
        <v>1591</v>
      </c>
      <c r="D1882" s="13">
        <v>7412</v>
      </c>
      <c r="E1882" s="13">
        <v>12723</v>
      </c>
      <c r="F1882" s="6">
        <v>2024</v>
      </c>
      <c r="G1882" s="18">
        <f>preds!$D1882+preds!$E1882</f>
        <v>20135</v>
      </c>
      <c r="H1882" s="12">
        <f>ABS(preds!$D1882-preds!$E1882)</f>
        <v>5311</v>
      </c>
      <c r="I1882" s="24">
        <f>Table2[[#This Row],[margin]]/Table2[[#This Row],[dem_gop_total]]</f>
        <v>0.26376955550037251</v>
      </c>
      <c r="J1882" s="24">
        <f>Table2[[#This Row],[dem_votes]]/Table2[[#This Row],[dem_gop_total]]</f>
        <v>0.36811522224981374</v>
      </c>
      <c r="K1882" s="24">
        <f>Table2[[#This Row],[gop_votes]]/Table2[[#This Row],[dem_gop_total]]</f>
        <v>0.63188477775018626</v>
      </c>
      <c r="L1882" s="3">
        <v>-76.297150999999999</v>
      </c>
      <c r="M1882" s="3">
        <v>42.120979999999903</v>
      </c>
      <c r="N1882" s="3">
        <v>-75.46724524193553</v>
      </c>
      <c r="O1882" s="3">
        <v>42.53575675806448</v>
      </c>
      <c r="P1882" s="3">
        <f>VLOOKUP(Table2[[#This Row],[State]],State!A:G,7,FALSE)</f>
        <v>29</v>
      </c>
      <c r="Q1882" s="3" t="str">
        <f>VLOOKUP(Table2[[#This Row],[State]],State!A:F,6,FALSE)</f>
        <v>Democratic</v>
      </c>
    </row>
    <row r="1883" spans="1:17" ht="17" thickTop="1" thickBot="1" x14ac:dyDescent="0.25">
      <c r="A1883" s="7" t="s">
        <v>349</v>
      </c>
      <c r="B1883" s="21">
        <v>36109</v>
      </c>
      <c r="C1883" s="22" t="s">
        <v>1592</v>
      </c>
      <c r="D1883" s="12">
        <v>30448</v>
      </c>
      <c r="E1883" s="12">
        <v>12989</v>
      </c>
      <c r="F1883" s="6">
        <v>2024</v>
      </c>
      <c r="G1883" s="18">
        <f>preds!$D1883+preds!$E1883</f>
        <v>43437</v>
      </c>
      <c r="H1883" s="12">
        <f>ABS(preds!$D1883-preds!$E1883)</f>
        <v>17459</v>
      </c>
      <c r="I1883" s="24">
        <f>Table2[[#This Row],[margin]]/Table2[[#This Row],[dem_gop_total]]</f>
        <v>0.40193843957916064</v>
      </c>
      <c r="J1883" s="24">
        <f>Table2[[#This Row],[dem_votes]]/Table2[[#This Row],[dem_gop_total]]</f>
        <v>0.70096921978958027</v>
      </c>
      <c r="K1883" s="24">
        <f>Table2[[#This Row],[gop_votes]]/Table2[[#This Row],[dem_gop_total]]</f>
        <v>0.29903078021041968</v>
      </c>
      <c r="L1883" s="3">
        <v>-76.477416000000005</v>
      </c>
      <c r="M1883" s="3">
        <v>42.460259000000001</v>
      </c>
      <c r="N1883" s="3">
        <v>-75.46724524193553</v>
      </c>
      <c r="O1883" s="3">
        <v>42.53575675806448</v>
      </c>
      <c r="P1883" s="3">
        <f>VLOOKUP(Table2[[#This Row],[State]],State!A:G,7,FALSE)</f>
        <v>29</v>
      </c>
      <c r="Q1883" s="3" t="str">
        <f>VLOOKUP(Table2[[#This Row],[State]],State!A:F,6,FALSE)</f>
        <v>Democratic</v>
      </c>
    </row>
    <row r="1884" spans="1:17" ht="17" thickTop="1" thickBot="1" x14ac:dyDescent="0.25">
      <c r="A1884" s="8" t="s">
        <v>349</v>
      </c>
      <c r="B1884" s="19">
        <v>36111</v>
      </c>
      <c r="C1884" s="20" t="s">
        <v>1593</v>
      </c>
      <c r="D1884" s="13">
        <v>49112</v>
      </c>
      <c r="E1884" s="13">
        <v>34867</v>
      </c>
      <c r="F1884" s="6">
        <v>2024</v>
      </c>
      <c r="G1884" s="18">
        <f>preds!$D1884+preds!$E1884</f>
        <v>83979</v>
      </c>
      <c r="H1884" s="12">
        <f>ABS(preds!$D1884-preds!$E1884)</f>
        <v>14245</v>
      </c>
      <c r="I1884" s="24">
        <f>Table2[[#This Row],[margin]]/Table2[[#This Row],[dem_gop_total]]</f>
        <v>0.16962573976827541</v>
      </c>
      <c r="J1884" s="24">
        <f>Table2[[#This Row],[dem_votes]]/Table2[[#This Row],[dem_gop_total]]</f>
        <v>0.58481286988413772</v>
      </c>
      <c r="K1884" s="24">
        <f>Table2[[#This Row],[gop_votes]]/Table2[[#This Row],[dem_gop_total]]</f>
        <v>0.41518713011586228</v>
      </c>
      <c r="L1884" s="3">
        <v>-74.100744999999904</v>
      </c>
      <c r="M1884" s="3">
        <v>41.841064000000003</v>
      </c>
      <c r="N1884" s="3">
        <v>-75.46724524193553</v>
      </c>
      <c r="O1884" s="3">
        <v>42.53575675806448</v>
      </c>
      <c r="P1884" s="3">
        <f>VLOOKUP(Table2[[#This Row],[State]],State!A:G,7,FALSE)</f>
        <v>29</v>
      </c>
      <c r="Q1884" s="3" t="str">
        <f>VLOOKUP(Table2[[#This Row],[State]],State!A:F,6,FALSE)</f>
        <v>Democratic</v>
      </c>
    </row>
    <row r="1885" spans="1:17" ht="17" thickTop="1" thickBot="1" x14ac:dyDescent="0.25">
      <c r="A1885" s="7" t="s">
        <v>349</v>
      </c>
      <c r="B1885" s="21">
        <v>36113</v>
      </c>
      <c r="C1885" s="22" t="s">
        <v>829</v>
      </c>
      <c r="D1885" s="12">
        <v>14348</v>
      </c>
      <c r="E1885" s="12">
        <v>15419</v>
      </c>
      <c r="F1885" s="6">
        <v>2024</v>
      </c>
      <c r="G1885" s="18">
        <f>preds!$D1885+preds!$E1885</f>
        <v>29767</v>
      </c>
      <c r="H1885" s="12">
        <f>ABS(preds!$D1885-preds!$E1885)</f>
        <v>1071</v>
      </c>
      <c r="I1885" s="24">
        <f>Table2[[#This Row],[margin]]/Table2[[#This Row],[dem_gop_total]]</f>
        <v>3.597944031981725E-2</v>
      </c>
      <c r="J1885" s="24">
        <f>Table2[[#This Row],[dem_votes]]/Table2[[#This Row],[dem_gop_total]]</f>
        <v>0.48201027984009137</v>
      </c>
      <c r="K1885" s="24">
        <f>Table2[[#This Row],[gop_votes]]/Table2[[#This Row],[dem_gop_total]]</f>
        <v>0.51798972015990863</v>
      </c>
      <c r="L1885" s="3">
        <v>-73.714625999999996</v>
      </c>
      <c r="M1885" s="3">
        <v>43.396991999999997</v>
      </c>
      <c r="N1885" s="3">
        <v>-75.46724524193553</v>
      </c>
      <c r="O1885" s="3">
        <v>42.53575675806448</v>
      </c>
      <c r="P1885" s="3">
        <f>VLOOKUP(Table2[[#This Row],[State]],State!A:G,7,FALSE)</f>
        <v>29</v>
      </c>
      <c r="Q1885" s="3" t="str">
        <f>VLOOKUP(Table2[[#This Row],[State]],State!A:F,6,FALSE)</f>
        <v>Democratic</v>
      </c>
    </row>
    <row r="1886" spans="1:17" ht="17" thickTop="1" thickBot="1" x14ac:dyDescent="0.25">
      <c r="A1886" s="8" t="s">
        <v>349</v>
      </c>
      <c r="B1886" s="19">
        <v>36115</v>
      </c>
      <c r="C1886" s="20" t="s">
        <v>454</v>
      </c>
      <c r="D1886" s="13">
        <v>9640</v>
      </c>
      <c r="E1886" s="13">
        <v>12687</v>
      </c>
      <c r="F1886" s="6">
        <v>2024</v>
      </c>
      <c r="G1886" s="18">
        <f>preds!$D1886+preds!$E1886</f>
        <v>22327</v>
      </c>
      <c r="H1886" s="12">
        <f>ABS(preds!$D1886-preds!$E1886)</f>
        <v>3047</v>
      </c>
      <c r="I1886" s="24">
        <f>Table2[[#This Row],[margin]]/Table2[[#This Row],[dem_gop_total]]</f>
        <v>0.13647153670443857</v>
      </c>
      <c r="J1886" s="24">
        <f>Table2[[#This Row],[dem_votes]]/Table2[[#This Row],[dem_gop_total]]</f>
        <v>0.43176423164778072</v>
      </c>
      <c r="K1886" s="24">
        <f>Table2[[#This Row],[gop_votes]]/Table2[[#This Row],[dem_gop_total]]</f>
        <v>0.56823576835221934</v>
      </c>
      <c r="L1886" s="3">
        <v>-73.458692999999997</v>
      </c>
      <c r="M1886" s="3">
        <v>43.290255000000002</v>
      </c>
      <c r="N1886" s="3">
        <v>-75.46724524193553</v>
      </c>
      <c r="O1886" s="3">
        <v>42.53575675806448</v>
      </c>
      <c r="P1886" s="3">
        <f>VLOOKUP(Table2[[#This Row],[State]],State!A:G,7,FALSE)</f>
        <v>29</v>
      </c>
      <c r="Q1886" s="3" t="str">
        <f>VLOOKUP(Table2[[#This Row],[State]],State!A:F,6,FALSE)</f>
        <v>Democratic</v>
      </c>
    </row>
    <row r="1887" spans="1:17" ht="17" thickTop="1" thickBot="1" x14ac:dyDescent="0.25">
      <c r="A1887" s="7" t="s">
        <v>349</v>
      </c>
      <c r="B1887" s="21">
        <v>36117</v>
      </c>
      <c r="C1887" s="22" t="s">
        <v>830</v>
      </c>
      <c r="D1887" s="12">
        <v>13347</v>
      </c>
      <c r="E1887" s="12">
        <v>21454</v>
      </c>
      <c r="F1887" s="6">
        <v>2024</v>
      </c>
      <c r="G1887" s="18">
        <f>preds!$D1887+preds!$E1887</f>
        <v>34801</v>
      </c>
      <c r="H1887" s="12">
        <f>ABS(preds!$D1887-preds!$E1887)</f>
        <v>8107</v>
      </c>
      <c r="I1887" s="24">
        <f>Table2[[#This Row],[margin]]/Table2[[#This Row],[dem_gop_total]]</f>
        <v>0.23295307606103272</v>
      </c>
      <c r="J1887" s="24">
        <f>Table2[[#This Row],[dem_votes]]/Table2[[#This Row],[dem_gop_total]]</f>
        <v>0.38352346196948361</v>
      </c>
      <c r="K1887" s="24">
        <f>Table2[[#This Row],[gop_votes]]/Table2[[#This Row],[dem_gop_total]]</f>
        <v>0.61647653803051639</v>
      </c>
      <c r="L1887" s="3">
        <v>-77.126681999999903</v>
      </c>
      <c r="M1887" s="3">
        <v>43.143734000000002</v>
      </c>
      <c r="N1887" s="3">
        <v>-75.46724524193553</v>
      </c>
      <c r="O1887" s="3">
        <v>42.53575675806448</v>
      </c>
      <c r="P1887" s="3">
        <f>VLOOKUP(Table2[[#This Row],[State]],State!A:G,7,FALSE)</f>
        <v>29</v>
      </c>
      <c r="Q1887" s="3" t="str">
        <f>VLOOKUP(Table2[[#This Row],[State]],State!A:F,6,FALSE)</f>
        <v>Democratic</v>
      </c>
    </row>
    <row r="1888" spans="1:17" ht="17" thickTop="1" thickBot="1" x14ac:dyDescent="0.25">
      <c r="A1888" s="8" t="s">
        <v>349</v>
      </c>
      <c r="B1888" s="19">
        <v>36119</v>
      </c>
      <c r="C1888" s="20" t="s">
        <v>1594</v>
      </c>
      <c r="D1888" s="13">
        <v>248745</v>
      </c>
      <c r="E1888" s="13">
        <v>144361</v>
      </c>
      <c r="F1888" s="6">
        <v>2024</v>
      </c>
      <c r="G1888" s="18">
        <f>preds!$D1888+preds!$E1888</f>
        <v>393106</v>
      </c>
      <c r="H1888" s="12">
        <f>ABS(preds!$D1888-preds!$E1888)</f>
        <v>104384</v>
      </c>
      <c r="I1888" s="24">
        <f>Table2[[#This Row],[margin]]/Table2[[#This Row],[dem_gop_total]]</f>
        <v>0.2655365219559101</v>
      </c>
      <c r="J1888" s="24">
        <f>Table2[[#This Row],[dem_votes]]/Table2[[#This Row],[dem_gop_total]]</f>
        <v>0.63276826097795502</v>
      </c>
      <c r="K1888" s="24">
        <f>Table2[[#This Row],[gop_votes]]/Table2[[#This Row],[dem_gop_total]]</f>
        <v>0.36723173902204492</v>
      </c>
      <c r="L1888" s="3">
        <v>-73.804531999999995</v>
      </c>
      <c r="M1888" s="3">
        <v>41.040535999999904</v>
      </c>
      <c r="N1888" s="3">
        <v>-75.46724524193553</v>
      </c>
      <c r="O1888" s="3">
        <v>42.53575675806448</v>
      </c>
      <c r="P1888" s="3">
        <f>VLOOKUP(Table2[[#This Row],[State]],State!A:G,7,FALSE)</f>
        <v>29</v>
      </c>
      <c r="Q1888" s="3" t="str">
        <f>VLOOKUP(Table2[[#This Row],[State]],State!A:F,6,FALSE)</f>
        <v>Democratic</v>
      </c>
    </row>
    <row r="1889" spans="1:17" ht="17" thickTop="1" thickBot="1" x14ac:dyDescent="0.25">
      <c r="A1889" s="7" t="s">
        <v>349</v>
      </c>
      <c r="B1889" s="21">
        <v>36121</v>
      </c>
      <c r="C1889" s="22" t="s">
        <v>1595</v>
      </c>
      <c r="D1889" s="12">
        <v>5663</v>
      </c>
      <c r="E1889" s="12">
        <v>11305</v>
      </c>
      <c r="F1889" s="6">
        <v>2024</v>
      </c>
      <c r="G1889" s="18">
        <f>preds!$D1889+preds!$E1889</f>
        <v>16968</v>
      </c>
      <c r="H1889" s="12">
        <f>ABS(preds!$D1889-preds!$E1889)</f>
        <v>5642</v>
      </c>
      <c r="I1889" s="24">
        <f>Table2[[#This Row],[margin]]/Table2[[#This Row],[dem_gop_total]]</f>
        <v>0.33250825082508251</v>
      </c>
      <c r="J1889" s="24">
        <f>Table2[[#This Row],[dem_votes]]/Table2[[#This Row],[dem_gop_total]]</f>
        <v>0.33374587458745875</v>
      </c>
      <c r="K1889" s="24">
        <f>Table2[[#This Row],[gop_votes]]/Table2[[#This Row],[dem_gop_total]]</f>
        <v>0.66625412541254125</v>
      </c>
      <c r="L1889" s="3">
        <v>-78.218884000000003</v>
      </c>
      <c r="M1889" s="3">
        <v>42.725753999999903</v>
      </c>
      <c r="N1889" s="3">
        <v>-75.46724524193553</v>
      </c>
      <c r="O1889" s="3">
        <v>42.53575675806448</v>
      </c>
      <c r="P1889" s="3">
        <f>VLOOKUP(Table2[[#This Row],[State]],State!A:G,7,FALSE)</f>
        <v>29</v>
      </c>
      <c r="Q1889" s="3" t="str">
        <f>VLOOKUP(Table2[[#This Row],[State]],State!A:F,6,FALSE)</f>
        <v>Democratic</v>
      </c>
    </row>
    <row r="1890" spans="1:17" ht="17" thickTop="1" thickBot="1" x14ac:dyDescent="0.25">
      <c r="A1890" s="8" t="s">
        <v>349</v>
      </c>
      <c r="B1890" s="19">
        <v>36123</v>
      </c>
      <c r="C1890" s="20" t="s">
        <v>1596</v>
      </c>
      <c r="D1890" s="13">
        <v>3425</v>
      </c>
      <c r="E1890" s="13">
        <v>5348</v>
      </c>
      <c r="F1890" s="6">
        <v>2024</v>
      </c>
      <c r="G1890" s="18">
        <f>preds!$D1890+preds!$E1890</f>
        <v>8773</v>
      </c>
      <c r="H1890" s="12">
        <f>ABS(preds!$D1890-preds!$E1890)</f>
        <v>1923</v>
      </c>
      <c r="I1890" s="24">
        <f>Table2[[#This Row],[margin]]/Table2[[#This Row],[dem_gop_total]]</f>
        <v>0.21919525817850222</v>
      </c>
      <c r="J1890" s="24">
        <f>Table2[[#This Row],[dem_votes]]/Table2[[#This Row],[dem_gop_total]]</f>
        <v>0.39040237091074886</v>
      </c>
      <c r="K1890" s="24">
        <f>Table2[[#This Row],[gop_votes]]/Table2[[#This Row],[dem_gop_total]]</f>
        <v>0.60959762908925108</v>
      </c>
      <c r="L1890" s="3">
        <v>-77.078036999999995</v>
      </c>
      <c r="M1890" s="3">
        <v>42.633656999999999</v>
      </c>
      <c r="N1890" s="3">
        <v>-75.46724524193553</v>
      </c>
      <c r="O1890" s="3">
        <v>42.53575675806448</v>
      </c>
      <c r="P1890" s="3">
        <f>VLOOKUP(Table2[[#This Row],[State]],State!A:G,7,FALSE)</f>
        <v>29</v>
      </c>
      <c r="Q1890" s="3" t="str">
        <f>VLOOKUP(Table2[[#This Row],[State]],State!A:F,6,FALSE)</f>
        <v>Democratic</v>
      </c>
    </row>
    <row r="1891" spans="1:17" ht="17" thickTop="1" thickBot="1" x14ac:dyDescent="0.25">
      <c r="A1891" s="7" t="s">
        <v>350</v>
      </c>
      <c r="B1891" s="21">
        <v>37001</v>
      </c>
      <c r="C1891" s="22" t="s">
        <v>1597</v>
      </c>
      <c r="D1891" s="12">
        <v>38960</v>
      </c>
      <c r="E1891" s="12">
        <v>43248</v>
      </c>
      <c r="F1891" s="6">
        <v>2024</v>
      </c>
      <c r="G1891" s="18">
        <f>preds!$D1891+preds!$E1891</f>
        <v>82208</v>
      </c>
      <c r="H1891" s="12">
        <f>ABS(preds!$D1891-preds!$E1891)</f>
        <v>4288</v>
      </c>
      <c r="I1891" s="24">
        <f>Table2[[#This Row],[margin]]/Table2[[#This Row],[dem_gop_total]]</f>
        <v>5.2160373686259247E-2</v>
      </c>
      <c r="J1891" s="24">
        <f>Table2[[#This Row],[dem_votes]]/Table2[[#This Row],[dem_gop_total]]</f>
        <v>0.47391981315687037</v>
      </c>
      <c r="K1891" s="24">
        <f>Table2[[#This Row],[gop_votes]]/Table2[[#This Row],[dem_gop_total]]</f>
        <v>0.52608018684312963</v>
      </c>
      <c r="L1891" s="3">
        <v>-79.414192999999997</v>
      </c>
      <c r="M1891" s="3">
        <v>36.071263000000002</v>
      </c>
      <c r="N1891" s="3">
        <v>-79.507483599999929</v>
      </c>
      <c r="O1891" s="3">
        <v>35.618235099999978</v>
      </c>
      <c r="P1891" s="3">
        <f>VLOOKUP(Table2[[#This Row],[State]],State!A:G,7,FALSE)</f>
        <v>15</v>
      </c>
      <c r="Q1891" s="3" t="str">
        <f>VLOOKUP(Table2[[#This Row],[State]],State!A:F,6,FALSE)</f>
        <v>Democratic</v>
      </c>
    </row>
    <row r="1892" spans="1:17" ht="17" thickTop="1" thickBot="1" x14ac:dyDescent="0.25">
      <c r="A1892" s="8" t="s">
        <v>350</v>
      </c>
      <c r="B1892" s="19">
        <v>37003</v>
      </c>
      <c r="C1892" s="20" t="s">
        <v>874</v>
      </c>
      <c r="D1892" s="13">
        <v>4162</v>
      </c>
      <c r="E1892" s="13">
        <v>16128</v>
      </c>
      <c r="F1892" s="6">
        <v>2024</v>
      </c>
      <c r="G1892" s="18">
        <f>preds!$D1892+preds!$E1892</f>
        <v>20290</v>
      </c>
      <c r="H1892" s="12">
        <f>ABS(preds!$D1892-preds!$E1892)</f>
        <v>11966</v>
      </c>
      <c r="I1892" s="24">
        <f>Table2[[#This Row],[margin]]/Table2[[#This Row],[dem_gop_total]]</f>
        <v>0.58974864465253818</v>
      </c>
      <c r="J1892" s="24">
        <f>Table2[[#This Row],[dem_votes]]/Table2[[#This Row],[dem_gop_total]]</f>
        <v>0.20512567767373091</v>
      </c>
      <c r="K1892" s="24">
        <f>Table2[[#This Row],[gop_votes]]/Table2[[#This Row],[dem_gop_total]]</f>
        <v>0.79487432232626909</v>
      </c>
      <c r="L1892" s="3">
        <v>-81.191637999999998</v>
      </c>
      <c r="M1892" s="3">
        <v>35.890298999999999</v>
      </c>
      <c r="N1892" s="3">
        <v>-79.507483599999929</v>
      </c>
      <c r="O1892" s="3">
        <v>35.618235099999978</v>
      </c>
      <c r="P1892" s="3">
        <f>VLOOKUP(Table2[[#This Row],[State]],State!A:G,7,FALSE)</f>
        <v>15</v>
      </c>
      <c r="Q1892" s="3" t="str">
        <f>VLOOKUP(Table2[[#This Row],[State]],State!A:F,6,FALSE)</f>
        <v>Democratic</v>
      </c>
    </row>
    <row r="1893" spans="1:17" ht="17" thickTop="1" thickBot="1" x14ac:dyDescent="0.25">
      <c r="A1893" s="7" t="s">
        <v>350</v>
      </c>
      <c r="B1893" s="21">
        <v>37005</v>
      </c>
      <c r="C1893" s="22" t="s">
        <v>1598</v>
      </c>
      <c r="D1893" s="12">
        <v>1678</v>
      </c>
      <c r="E1893" s="12">
        <v>4596</v>
      </c>
      <c r="F1893" s="6">
        <v>2024</v>
      </c>
      <c r="G1893" s="18">
        <f>preds!$D1893+preds!$E1893</f>
        <v>6274</v>
      </c>
      <c r="H1893" s="12">
        <f>ABS(preds!$D1893-preds!$E1893)</f>
        <v>2918</v>
      </c>
      <c r="I1893" s="24">
        <f>Table2[[#This Row],[margin]]/Table2[[#This Row],[dem_gop_total]]</f>
        <v>0.46509403889065987</v>
      </c>
      <c r="J1893" s="24">
        <f>Table2[[#This Row],[dem_votes]]/Table2[[#This Row],[dem_gop_total]]</f>
        <v>0.26745298055467009</v>
      </c>
      <c r="K1893" s="24">
        <f>Table2[[#This Row],[gop_votes]]/Table2[[#This Row],[dem_gop_total]]</f>
        <v>0.73254701944532996</v>
      </c>
      <c r="L1893" s="3">
        <v>-81.105731000000006</v>
      </c>
      <c r="M1893" s="3">
        <v>36.498331999999998</v>
      </c>
      <c r="N1893" s="3">
        <v>-79.507483599999929</v>
      </c>
      <c r="O1893" s="3">
        <v>35.618235099999978</v>
      </c>
      <c r="P1893" s="3">
        <f>VLOOKUP(Table2[[#This Row],[State]],State!A:G,7,FALSE)</f>
        <v>15</v>
      </c>
      <c r="Q1893" s="3" t="str">
        <f>VLOOKUP(Table2[[#This Row],[State]],State!A:F,6,FALSE)</f>
        <v>Democratic</v>
      </c>
    </row>
    <row r="1894" spans="1:17" ht="17" thickTop="1" thickBot="1" x14ac:dyDescent="0.25">
      <c r="A1894" s="8" t="s">
        <v>350</v>
      </c>
      <c r="B1894" s="19">
        <v>37007</v>
      </c>
      <c r="C1894" s="20" t="s">
        <v>1599</v>
      </c>
      <c r="D1894" s="13">
        <v>5525</v>
      </c>
      <c r="E1894" s="13">
        <v>4618</v>
      </c>
      <c r="F1894" s="6">
        <v>2024</v>
      </c>
      <c r="G1894" s="18">
        <f>preds!$D1894+preds!$E1894</f>
        <v>10143</v>
      </c>
      <c r="H1894" s="12">
        <f>ABS(preds!$D1894-preds!$E1894)</f>
        <v>907</v>
      </c>
      <c r="I1894" s="24">
        <f>Table2[[#This Row],[margin]]/Table2[[#This Row],[dem_gop_total]]</f>
        <v>8.9421275756679477E-2</v>
      </c>
      <c r="J1894" s="24">
        <f>Table2[[#This Row],[dem_votes]]/Table2[[#This Row],[dem_gop_total]]</f>
        <v>0.54471063787833973</v>
      </c>
      <c r="K1894" s="24">
        <f>Table2[[#This Row],[gop_votes]]/Table2[[#This Row],[dem_gop_total]]</f>
        <v>0.45528936212166027</v>
      </c>
      <c r="L1894" s="3">
        <v>-80.110144999999903</v>
      </c>
      <c r="M1894" s="3">
        <v>34.972823999999903</v>
      </c>
      <c r="N1894" s="3">
        <v>-79.507483599999929</v>
      </c>
      <c r="O1894" s="3">
        <v>35.618235099999978</v>
      </c>
      <c r="P1894" s="3">
        <f>VLOOKUP(Table2[[#This Row],[State]],State!A:G,7,FALSE)</f>
        <v>15</v>
      </c>
      <c r="Q1894" s="3" t="str">
        <f>VLOOKUP(Table2[[#This Row],[State]],State!A:F,6,FALSE)</f>
        <v>Democratic</v>
      </c>
    </row>
    <row r="1895" spans="1:17" ht="17" thickTop="1" thickBot="1" x14ac:dyDescent="0.25">
      <c r="A1895" s="7" t="s">
        <v>350</v>
      </c>
      <c r="B1895" s="21">
        <v>37009</v>
      </c>
      <c r="C1895" s="22" t="s">
        <v>1600</v>
      </c>
      <c r="D1895" s="12">
        <v>4507</v>
      </c>
      <c r="E1895" s="12">
        <v>12274</v>
      </c>
      <c r="F1895" s="6">
        <v>2024</v>
      </c>
      <c r="G1895" s="18">
        <f>preds!$D1895+preds!$E1895</f>
        <v>16781</v>
      </c>
      <c r="H1895" s="12">
        <f>ABS(preds!$D1895-preds!$E1895)</f>
        <v>7767</v>
      </c>
      <c r="I1895" s="24">
        <f>Table2[[#This Row],[margin]]/Table2[[#This Row],[dem_gop_total]]</f>
        <v>0.46284488409510754</v>
      </c>
      <c r="J1895" s="24">
        <f>Table2[[#This Row],[dem_votes]]/Table2[[#This Row],[dem_gop_total]]</f>
        <v>0.2685775579524462</v>
      </c>
      <c r="K1895" s="24">
        <f>Table2[[#This Row],[gop_votes]]/Table2[[#This Row],[dem_gop_total]]</f>
        <v>0.7314224420475538</v>
      </c>
      <c r="L1895" s="3">
        <v>-81.489758999999907</v>
      </c>
      <c r="M1895" s="3">
        <v>36.415076999999997</v>
      </c>
      <c r="N1895" s="3">
        <v>-79.507483599999929</v>
      </c>
      <c r="O1895" s="3">
        <v>35.618235099999978</v>
      </c>
      <c r="P1895" s="3">
        <f>VLOOKUP(Table2[[#This Row],[State]],State!A:G,7,FALSE)</f>
        <v>15</v>
      </c>
      <c r="Q1895" s="3" t="str">
        <f>VLOOKUP(Table2[[#This Row],[State]],State!A:F,6,FALSE)</f>
        <v>Democratic</v>
      </c>
    </row>
    <row r="1896" spans="1:17" ht="17" thickTop="1" thickBot="1" x14ac:dyDescent="0.25">
      <c r="A1896" s="8" t="s">
        <v>350</v>
      </c>
      <c r="B1896" s="19">
        <v>37011</v>
      </c>
      <c r="C1896" s="20" t="s">
        <v>1601</v>
      </c>
      <c r="D1896" s="13">
        <v>1681</v>
      </c>
      <c r="E1896" s="13">
        <v>7111</v>
      </c>
      <c r="F1896" s="6">
        <v>2024</v>
      </c>
      <c r="G1896" s="18">
        <f>preds!$D1896+preds!$E1896</f>
        <v>8792</v>
      </c>
      <c r="H1896" s="12">
        <f>ABS(preds!$D1896-preds!$E1896)</f>
        <v>5430</v>
      </c>
      <c r="I1896" s="24">
        <f>Table2[[#This Row],[margin]]/Table2[[#This Row],[dem_gop_total]]</f>
        <v>0.61760691537761603</v>
      </c>
      <c r="J1896" s="24">
        <f>Table2[[#This Row],[dem_votes]]/Table2[[#This Row],[dem_gop_total]]</f>
        <v>0.19119654231119199</v>
      </c>
      <c r="K1896" s="24">
        <f>Table2[[#This Row],[gop_votes]]/Table2[[#This Row],[dem_gop_total]]</f>
        <v>0.80880345768880801</v>
      </c>
      <c r="L1896" s="3">
        <v>-81.943906999999996</v>
      </c>
      <c r="M1896" s="3">
        <v>36.076320000000003</v>
      </c>
      <c r="N1896" s="3">
        <v>-79.507483599999929</v>
      </c>
      <c r="O1896" s="3">
        <v>35.618235099999978</v>
      </c>
      <c r="P1896" s="3">
        <f>VLOOKUP(Table2[[#This Row],[State]],State!A:G,7,FALSE)</f>
        <v>15</v>
      </c>
      <c r="Q1896" s="3" t="str">
        <f>VLOOKUP(Table2[[#This Row],[State]],State!A:F,6,FALSE)</f>
        <v>Democratic</v>
      </c>
    </row>
    <row r="1897" spans="1:17" ht="17" thickTop="1" thickBot="1" x14ac:dyDescent="0.25">
      <c r="A1897" s="7" t="s">
        <v>350</v>
      </c>
      <c r="B1897" s="21">
        <v>37013</v>
      </c>
      <c r="C1897" s="22" t="s">
        <v>1602</v>
      </c>
      <c r="D1897" s="12">
        <v>9042</v>
      </c>
      <c r="E1897" s="12">
        <v>15932</v>
      </c>
      <c r="F1897" s="6">
        <v>2024</v>
      </c>
      <c r="G1897" s="18">
        <f>preds!$D1897+preds!$E1897</f>
        <v>24974</v>
      </c>
      <c r="H1897" s="12">
        <f>ABS(preds!$D1897-preds!$E1897)</f>
        <v>6890</v>
      </c>
      <c r="I1897" s="24">
        <f>Table2[[#This Row],[margin]]/Table2[[#This Row],[dem_gop_total]]</f>
        <v>0.27588692239929524</v>
      </c>
      <c r="J1897" s="24">
        <f>Table2[[#This Row],[dem_votes]]/Table2[[#This Row],[dem_gop_total]]</f>
        <v>0.36205653880035238</v>
      </c>
      <c r="K1897" s="24">
        <f>Table2[[#This Row],[gop_votes]]/Table2[[#This Row],[dem_gop_total]]</f>
        <v>0.63794346119964762</v>
      </c>
      <c r="L1897" s="3">
        <v>-76.956570999999997</v>
      </c>
      <c r="M1897" s="3">
        <v>35.519483999999999</v>
      </c>
      <c r="N1897" s="3">
        <v>-79.507483599999929</v>
      </c>
      <c r="O1897" s="3">
        <v>35.618235099999978</v>
      </c>
      <c r="P1897" s="3">
        <f>VLOOKUP(Table2[[#This Row],[State]],State!A:G,7,FALSE)</f>
        <v>15</v>
      </c>
      <c r="Q1897" s="3" t="str">
        <f>VLOOKUP(Table2[[#This Row],[State]],State!A:F,6,FALSE)</f>
        <v>Democratic</v>
      </c>
    </row>
    <row r="1898" spans="1:17" ht="17" thickTop="1" thickBot="1" x14ac:dyDescent="0.25">
      <c r="A1898" s="8" t="s">
        <v>350</v>
      </c>
      <c r="B1898" s="19">
        <v>37015</v>
      </c>
      <c r="C1898" s="20" t="s">
        <v>1603</v>
      </c>
      <c r="D1898" s="13">
        <v>5657</v>
      </c>
      <c r="E1898" s="13">
        <v>3459</v>
      </c>
      <c r="F1898" s="6">
        <v>2024</v>
      </c>
      <c r="G1898" s="18">
        <f>preds!$D1898+preds!$E1898</f>
        <v>9116</v>
      </c>
      <c r="H1898" s="12">
        <f>ABS(preds!$D1898-preds!$E1898)</f>
        <v>2198</v>
      </c>
      <c r="I1898" s="24">
        <f>Table2[[#This Row],[margin]]/Table2[[#This Row],[dem_gop_total]]</f>
        <v>0.24111452391399738</v>
      </c>
      <c r="J1898" s="24">
        <f>Table2[[#This Row],[dem_votes]]/Table2[[#This Row],[dem_gop_total]]</f>
        <v>0.62055726195699867</v>
      </c>
      <c r="K1898" s="24">
        <f>Table2[[#This Row],[gop_votes]]/Table2[[#This Row],[dem_gop_total]]</f>
        <v>0.37944273804300133</v>
      </c>
      <c r="L1898" s="3">
        <v>-76.968882999999906</v>
      </c>
      <c r="M1898" s="3">
        <v>36.083776</v>
      </c>
      <c r="N1898" s="3">
        <v>-79.507483599999929</v>
      </c>
      <c r="O1898" s="3">
        <v>35.618235099999978</v>
      </c>
      <c r="P1898" s="3">
        <f>VLOOKUP(Table2[[#This Row],[State]],State!A:G,7,FALSE)</f>
        <v>15</v>
      </c>
      <c r="Q1898" s="3" t="str">
        <f>VLOOKUP(Table2[[#This Row],[State]],State!A:F,6,FALSE)</f>
        <v>Democratic</v>
      </c>
    </row>
    <row r="1899" spans="1:17" ht="17" thickTop="1" thickBot="1" x14ac:dyDescent="0.25">
      <c r="A1899" s="7" t="s">
        <v>350</v>
      </c>
      <c r="B1899" s="21">
        <v>37017</v>
      </c>
      <c r="C1899" s="22" t="s">
        <v>1604</v>
      </c>
      <c r="D1899" s="12">
        <v>6814</v>
      </c>
      <c r="E1899" s="12">
        <v>9149</v>
      </c>
      <c r="F1899" s="6">
        <v>2024</v>
      </c>
      <c r="G1899" s="18">
        <f>preds!$D1899+preds!$E1899</f>
        <v>15963</v>
      </c>
      <c r="H1899" s="12">
        <f>ABS(preds!$D1899-preds!$E1899)</f>
        <v>2335</v>
      </c>
      <c r="I1899" s="24">
        <f>Table2[[#This Row],[margin]]/Table2[[#This Row],[dem_gop_total]]</f>
        <v>0.14627576270124662</v>
      </c>
      <c r="J1899" s="24">
        <f>Table2[[#This Row],[dem_votes]]/Table2[[#This Row],[dem_gop_total]]</f>
        <v>0.42686211864937668</v>
      </c>
      <c r="K1899" s="24">
        <f>Table2[[#This Row],[gop_votes]]/Table2[[#This Row],[dem_gop_total]]</f>
        <v>0.57313788135062327</v>
      </c>
      <c r="L1899" s="3">
        <v>-78.641090000000005</v>
      </c>
      <c r="M1899" s="3">
        <v>34.607844999999998</v>
      </c>
      <c r="N1899" s="3">
        <v>-79.507483599999929</v>
      </c>
      <c r="O1899" s="3">
        <v>35.618235099999978</v>
      </c>
      <c r="P1899" s="3">
        <f>VLOOKUP(Table2[[#This Row],[State]],State!A:G,7,FALSE)</f>
        <v>15</v>
      </c>
      <c r="Q1899" s="3" t="str">
        <f>VLOOKUP(Table2[[#This Row],[State]],State!A:F,6,FALSE)</f>
        <v>Democratic</v>
      </c>
    </row>
    <row r="1900" spans="1:17" ht="17" thickTop="1" thickBot="1" x14ac:dyDescent="0.25">
      <c r="A1900" s="8" t="s">
        <v>350</v>
      </c>
      <c r="B1900" s="19">
        <v>37019</v>
      </c>
      <c r="C1900" s="20" t="s">
        <v>1605</v>
      </c>
      <c r="D1900" s="13">
        <v>34614</v>
      </c>
      <c r="E1900" s="13">
        <v>60756</v>
      </c>
      <c r="F1900" s="6">
        <v>2024</v>
      </c>
      <c r="G1900" s="18">
        <f>preds!$D1900+preds!$E1900</f>
        <v>95370</v>
      </c>
      <c r="H1900" s="12">
        <f>ABS(preds!$D1900-preds!$E1900)</f>
        <v>26142</v>
      </c>
      <c r="I1900" s="24">
        <f>Table2[[#This Row],[margin]]/Table2[[#This Row],[dem_gop_total]]</f>
        <v>0.27411135577225543</v>
      </c>
      <c r="J1900" s="24">
        <f>Table2[[#This Row],[dem_votes]]/Table2[[#This Row],[dem_gop_total]]</f>
        <v>0.36294432211387229</v>
      </c>
      <c r="K1900" s="24">
        <f>Table2[[#This Row],[gop_votes]]/Table2[[#This Row],[dem_gop_total]]</f>
        <v>0.63705567788612771</v>
      </c>
      <c r="L1900" s="3">
        <v>-78.229194999999905</v>
      </c>
      <c r="M1900" s="3">
        <v>34.036369999999998</v>
      </c>
      <c r="N1900" s="3">
        <v>-79.507483599999929</v>
      </c>
      <c r="O1900" s="3">
        <v>35.618235099999978</v>
      </c>
      <c r="P1900" s="3">
        <f>VLOOKUP(Table2[[#This Row],[State]],State!A:G,7,FALSE)</f>
        <v>15</v>
      </c>
      <c r="Q1900" s="3" t="str">
        <f>VLOOKUP(Table2[[#This Row],[State]],State!A:F,6,FALSE)</f>
        <v>Democratic</v>
      </c>
    </row>
    <row r="1901" spans="1:17" ht="17" thickTop="1" thickBot="1" x14ac:dyDescent="0.25">
      <c r="A1901" s="7" t="s">
        <v>350</v>
      </c>
      <c r="B1901" s="21">
        <v>37021</v>
      </c>
      <c r="C1901" s="22" t="s">
        <v>1606</v>
      </c>
      <c r="D1901" s="12">
        <v>102110</v>
      </c>
      <c r="E1901" s="12">
        <v>61781</v>
      </c>
      <c r="F1901" s="6">
        <v>2024</v>
      </c>
      <c r="G1901" s="18">
        <f>preds!$D1901+preds!$E1901</f>
        <v>163891</v>
      </c>
      <c r="H1901" s="12">
        <f>ABS(preds!$D1901-preds!$E1901)</f>
        <v>40329</v>
      </c>
      <c r="I1901" s="24">
        <f>Table2[[#This Row],[margin]]/Table2[[#This Row],[dem_gop_total]]</f>
        <v>0.24607208449518278</v>
      </c>
      <c r="J1901" s="24">
        <f>Table2[[#This Row],[dem_votes]]/Table2[[#This Row],[dem_gop_total]]</f>
        <v>0.62303604224759135</v>
      </c>
      <c r="K1901" s="24">
        <f>Table2[[#This Row],[gop_votes]]/Table2[[#This Row],[dem_gop_total]]</f>
        <v>0.3769639577524086</v>
      </c>
      <c r="L1901" s="3">
        <v>-82.550087000000005</v>
      </c>
      <c r="M1901" s="3">
        <v>35.587674</v>
      </c>
      <c r="N1901" s="3">
        <v>-79.507483599999929</v>
      </c>
      <c r="O1901" s="3">
        <v>35.618235099999978</v>
      </c>
      <c r="P1901" s="3">
        <f>VLOOKUP(Table2[[#This Row],[State]],State!A:G,7,FALSE)</f>
        <v>15</v>
      </c>
      <c r="Q1901" s="3" t="str">
        <f>VLOOKUP(Table2[[#This Row],[State]],State!A:F,6,FALSE)</f>
        <v>Democratic</v>
      </c>
    </row>
    <row r="1902" spans="1:17" ht="17" thickTop="1" thickBot="1" x14ac:dyDescent="0.25">
      <c r="A1902" s="8" t="s">
        <v>350</v>
      </c>
      <c r="B1902" s="19">
        <v>37023</v>
      </c>
      <c r="C1902" s="20" t="s">
        <v>742</v>
      </c>
      <c r="D1902" s="13">
        <v>11437</v>
      </c>
      <c r="E1902" s="13">
        <v>30093</v>
      </c>
      <c r="F1902" s="6">
        <v>2024</v>
      </c>
      <c r="G1902" s="18">
        <f>preds!$D1902+preds!$E1902</f>
        <v>41530</v>
      </c>
      <c r="H1902" s="12">
        <f>ABS(preds!$D1902-preds!$E1902)</f>
        <v>18656</v>
      </c>
      <c r="I1902" s="24">
        <f>Table2[[#This Row],[margin]]/Table2[[#This Row],[dem_gop_total]]</f>
        <v>0.44921743318083313</v>
      </c>
      <c r="J1902" s="24">
        <f>Table2[[#This Row],[dem_votes]]/Table2[[#This Row],[dem_gop_total]]</f>
        <v>0.27539128340958341</v>
      </c>
      <c r="K1902" s="24">
        <f>Table2[[#This Row],[gop_votes]]/Table2[[#This Row],[dem_gop_total]]</f>
        <v>0.72460871659041659</v>
      </c>
      <c r="L1902" s="3">
        <v>-81.638346999999996</v>
      </c>
      <c r="M1902" s="3">
        <v>35.730474000000001</v>
      </c>
      <c r="N1902" s="3">
        <v>-79.507483599999929</v>
      </c>
      <c r="O1902" s="3">
        <v>35.618235099999978</v>
      </c>
      <c r="P1902" s="3">
        <f>VLOOKUP(Table2[[#This Row],[State]],State!A:G,7,FALSE)</f>
        <v>15</v>
      </c>
      <c r="Q1902" s="3" t="str">
        <f>VLOOKUP(Table2[[#This Row],[State]],State!A:F,6,FALSE)</f>
        <v>Democratic</v>
      </c>
    </row>
    <row r="1903" spans="1:17" ht="17" thickTop="1" thickBot="1" x14ac:dyDescent="0.25">
      <c r="A1903" s="7" t="s">
        <v>350</v>
      </c>
      <c r="B1903" s="21">
        <v>37025</v>
      </c>
      <c r="C1903" s="22" t="s">
        <v>1607</v>
      </c>
      <c r="D1903" s="12">
        <v>57714</v>
      </c>
      <c r="E1903" s="12">
        <v>67893</v>
      </c>
      <c r="F1903" s="6">
        <v>2024</v>
      </c>
      <c r="G1903" s="18">
        <f>preds!$D1903+preds!$E1903</f>
        <v>125607</v>
      </c>
      <c r="H1903" s="12">
        <f>ABS(preds!$D1903-preds!$E1903)</f>
        <v>10179</v>
      </c>
      <c r="I1903" s="24">
        <f>Table2[[#This Row],[margin]]/Table2[[#This Row],[dem_gop_total]]</f>
        <v>8.1038477154935631E-2</v>
      </c>
      <c r="J1903" s="24">
        <f>Table2[[#This Row],[dem_votes]]/Table2[[#This Row],[dem_gop_total]]</f>
        <v>0.45948076142253219</v>
      </c>
      <c r="K1903" s="24">
        <f>Table2[[#This Row],[gop_votes]]/Table2[[#This Row],[dem_gop_total]]</f>
        <v>0.54051923857746786</v>
      </c>
      <c r="L1903" s="3">
        <v>-80.612525000000005</v>
      </c>
      <c r="M1903" s="3">
        <v>35.399234</v>
      </c>
      <c r="N1903" s="3">
        <v>-79.507483599999929</v>
      </c>
      <c r="O1903" s="3">
        <v>35.618235099999978</v>
      </c>
      <c r="P1903" s="3">
        <f>VLOOKUP(Table2[[#This Row],[State]],State!A:G,7,FALSE)</f>
        <v>15</v>
      </c>
      <c r="Q1903" s="3" t="str">
        <f>VLOOKUP(Table2[[#This Row],[State]],State!A:F,6,FALSE)</f>
        <v>Democratic</v>
      </c>
    </row>
    <row r="1904" spans="1:17" ht="17" thickTop="1" thickBot="1" x14ac:dyDescent="0.25">
      <c r="A1904" s="8" t="s">
        <v>350</v>
      </c>
      <c r="B1904" s="19">
        <v>37027</v>
      </c>
      <c r="C1904" s="20" t="s">
        <v>1091</v>
      </c>
      <c r="D1904" s="13">
        <v>9108</v>
      </c>
      <c r="E1904" s="13">
        <v>33173</v>
      </c>
      <c r="F1904" s="6">
        <v>2024</v>
      </c>
      <c r="G1904" s="18">
        <f>preds!$D1904+preds!$E1904</f>
        <v>42281</v>
      </c>
      <c r="H1904" s="12">
        <f>ABS(preds!$D1904-preds!$E1904)</f>
        <v>24065</v>
      </c>
      <c r="I1904" s="24">
        <f>Table2[[#This Row],[margin]]/Table2[[#This Row],[dem_gop_total]]</f>
        <v>0.56916818429081617</v>
      </c>
      <c r="J1904" s="24">
        <f>Table2[[#This Row],[dem_votes]]/Table2[[#This Row],[dem_gop_total]]</f>
        <v>0.21541590785459189</v>
      </c>
      <c r="K1904" s="24">
        <f>Table2[[#This Row],[gop_votes]]/Table2[[#This Row],[dem_gop_total]]</f>
        <v>0.78458409214540814</v>
      </c>
      <c r="L1904" s="3">
        <v>-81.503741000000005</v>
      </c>
      <c r="M1904" s="3">
        <v>35.873614000000003</v>
      </c>
      <c r="N1904" s="3">
        <v>-79.507483599999929</v>
      </c>
      <c r="O1904" s="3">
        <v>35.618235099999978</v>
      </c>
      <c r="P1904" s="3">
        <f>VLOOKUP(Table2[[#This Row],[State]],State!A:G,7,FALSE)</f>
        <v>15</v>
      </c>
      <c r="Q1904" s="3" t="str">
        <f>VLOOKUP(Table2[[#This Row],[State]],State!A:F,6,FALSE)</f>
        <v>Democratic</v>
      </c>
    </row>
    <row r="1905" spans="1:17" ht="17" thickTop="1" thickBot="1" x14ac:dyDescent="0.25">
      <c r="A1905" s="7" t="s">
        <v>350</v>
      </c>
      <c r="B1905" s="21">
        <v>37029</v>
      </c>
      <c r="C1905" s="22" t="s">
        <v>744</v>
      </c>
      <c r="D1905" s="12">
        <v>1443</v>
      </c>
      <c r="E1905" s="12">
        <v>4324</v>
      </c>
      <c r="F1905" s="6">
        <v>2024</v>
      </c>
      <c r="G1905" s="18">
        <f>preds!$D1905+preds!$E1905</f>
        <v>5767</v>
      </c>
      <c r="H1905" s="12">
        <f>ABS(preds!$D1905-preds!$E1905)</f>
        <v>2881</v>
      </c>
      <c r="I1905" s="24">
        <f>Table2[[#This Row],[margin]]/Table2[[#This Row],[dem_gop_total]]</f>
        <v>0.49956649904629791</v>
      </c>
      <c r="J1905" s="24">
        <f>Table2[[#This Row],[dem_votes]]/Table2[[#This Row],[dem_gop_total]]</f>
        <v>0.25021675047685105</v>
      </c>
      <c r="K1905" s="24">
        <f>Table2[[#This Row],[gop_votes]]/Table2[[#This Row],[dem_gop_total]]</f>
        <v>0.7497832495231489</v>
      </c>
      <c r="L1905" s="3">
        <v>-76.191760000000002</v>
      </c>
      <c r="M1905" s="3">
        <v>36.362670000000001</v>
      </c>
      <c r="N1905" s="3">
        <v>-79.507483599999929</v>
      </c>
      <c r="O1905" s="3">
        <v>35.618235099999978</v>
      </c>
      <c r="P1905" s="3">
        <f>VLOOKUP(Table2[[#This Row],[State]],State!A:G,7,FALSE)</f>
        <v>15</v>
      </c>
      <c r="Q1905" s="3" t="str">
        <f>VLOOKUP(Table2[[#This Row],[State]],State!A:F,6,FALSE)</f>
        <v>Democratic</v>
      </c>
    </row>
    <row r="1906" spans="1:17" ht="17" thickTop="1" thickBot="1" x14ac:dyDescent="0.25">
      <c r="A1906" s="8" t="s">
        <v>350</v>
      </c>
      <c r="B1906" s="19">
        <v>37031</v>
      </c>
      <c r="C1906" s="20" t="s">
        <v>1608</v>
      </c>
      <c r="D1906" s="13">
        <v>10791</v>
      </c>
      <c r="E1906" s="13">
        <v>29868</v>
      </c>
      <c r="F1906" s="6">
        <v>2024</v>
      </c>
      <c r="G1906" s="18">
        <f>preds!$D1906+preds!$E1906</f>
        <v>40659</v>
      </c>
      <c r="H1906" s="12">
        <f>ABS(preds!$D1906-preds!$E1906)</f>
        <v>19077</v>
      </c>
      <c r="I1906" s="24">
        <f>Table2[[#This Row],[margin]]/Table2[[#This Row],[dem_gop_total]]</f>
        <v>0.46919501217442633</v>
      </c>
      <c r="J1906" s="24">
        <f>Table2[[#This Row],[dem_votes]]/Table2[[#This Row],[dem_gop_total]]</f>
        <v>0.26540249391278686</v>
      </c>
      <c r="K1906" s="24">
        <f>Table2[[#This Row],[gop_votes]]/Table2[[#This Row],[dem_gop_total]]</f>
        <v>0.73459750608721319</v>
      </c>
      <c r="L1906" s="3">
        <v>-76.804454000000007</v>
      </c>
      <c r="M1906" s="3">
        <v>34.746772999999997</v>
      </c>
      <c r="N1906" s="3">
        <v>-79.507483599999929</v>
      </c>
      <c r="O1906" s="3">
        <v>35.618235099999978</v>
      </c>
      <c r="P1906" s="3">
        <f>VLOOKUP(Table2[[#This Row],[State]],State!A:G,7,FALSE)</f>
        <v>15</v>
      </c>
      <c r="Q1906" s="3" t="str">
        <f>VLOOKUP(Table2[[#This Row],[State]],State!A:F,6,FALSE)</f>
        <v>Democratic</v>
      </c>
    </row>
    <row r="1907" spans="1:17" ht="17" thickTop="1" thickBot="1" x14ac:dyDescent="0.25">
      <c r="A1907" s="7" t="s">
        <v>350</v>
      </c>
      <c r="B1907" s="21">
        <v>37033</v>
      </c>
      <c r="C1907" s="22" t="s">
        <v>1609</v>
      </c>
      <c r="D1907" s="12">
        <v>4678</v>
      </c>
      <c r="E1907" s="12">
        <v>6563</v>
      </c>
      <c r="F1907" s="6">
        <v>2024</v>
      </c>
      <c r="G1907" s="18">
        <f>preds!$D1907+preds!$E1907</f>
        <v>11241</v>
      </c>
      <c r="H1907" s="12">
        <f>ABS(preds!$D1907-preds!$E1907)</f>
        <v>1885</v>
      </c>
      <c r="I1907" s="24">
        <f>Table2[[#This Row],[margin]]/Table2[[#This Row],[dem_gop_total]]</f>
        <v>0.1676897073214127</v>
      </c>
      <c r="J1907" s="24">
        <f>Table2[[#This Row],[dem_votes]]/Table2[[#This Row],[dem_gop_total]]</f>
        <v>0.41615514633929368</v>
      </c>
      <c r="K1907" s="24">
        <f>Table2[[#This Row],[gop_votes]]/Table2[[#This Row],[dem_gop_total]]</f>
        <v>0.58384485366070638</v>
      </c>
      <c r="L1907" s="3">
        <v>-79.361930999999998</v>
      </c>
      <c r="M1907" s="3">
        <v>36.402605999999999</v>
      </c>
      <c r="N1907" s="3">
        <v>-79.507483599999929</v>
      </c>
      <c r="O1907" s="3">
        <v>35.618235099999978</v>
      </c>
      <c r="P1907" s="3">
        <f>VLOOKUP(Table2[[#This Row],[State]],State!A:G,7,FALSE)</f>
        <v>15</v>
      </c>
      <c r="Q1907" s="3" t="str">
        <f>VLOOKUP(Table2[[#This Row],[State]],State!A:F,6,FALSE)</f>
        <v>Democratic</v>
      </c>
    </row>
    <row r="1908" spans="1:17" ht="17" thickTop="1" thickBot="1" x14ac:dyDescent="0.25">
      <c r="A1908" s="8" t="s">
        <v>350</v>
      </c>
      <c r="B1908" s="19">
        <v>37035</v>
      </c>
      <c r="C1908" s="20" t="s">
        <v>1610</v>
      </c>
      <c r="D1908" s="13">
        <v>22785</v>
      </c>
      <c r="E1908" s="13">
        <v>58676</v>
      </c>
      <c r="F1908" s="6">
        <v>2024</v>
      </c>
      <c r="G1908" s="18">
        <f>preds!$D1908+preds!$E1908</f>
        <v>81461</v>
      </c>
      <c r="H1908" s="12">
        <f>ABS(preds!$D1908-preds!$E1908)</f>
        <v>35891</v>
      </c>
      <c r="I1908" s="24">
        <f>Table2[[#This Row],[margin]]/Table2[[#This Row],[dem_gop_total]]</f>
        <v>0.44059120315242878</v>
      </c>
      <c r="J1908" s="24">
        <f>Table2[[#This Row],[dem_votes]]/Table2[[#This Row],[dem_gop_total]]</f>
        <v>0.27970439842378564</v>
      </c>
      <c r="K1908" s="24">
        <f>Table2[[#This Row],[gop_votes]]/Table2[[#This Row],[dem_gop_total]]</f>
        <v>0.72029560157621442</v>
      </c>
      <c r="L1908" s="3">
        <v>-81.245839000000004</v>
      </c>
      <c r="M1908" s="3">
        <v>35.695408999999998</v>
      </c>
      <c r="N1908" s="3">
        <v>-79.507483599999929</v>
      </c>
      <c r="O1908" s="3">
        <v>35.618235099999978</v>
      </c>
      <c r="P1908" s="3">
        <f>VLOOKUP(Table2[[#This Row],[State]],State!A:G,7,FALSE)</f>
        <v>15</v>
      </c>
      <c r="Q1908" s="3" t="str">
        <f>VLOOKUP(Table2[[#This Row],[State]],State!A:F,6,FALSE)</f>
        <v>Democratic</v>
      </c>
    </row>
    <row r="1909" spans="1:17" ht="17" thickTop="1" thickBot="1" x14ac:dyDescent="0.25">
      <c r="A1909" s="7" t="s">
        <v>350</v>
      </c>
      <c r="B1909" s="21">
        <v>37037</v>
      </c>
      <c r="C1909" s="22" t="s">
        <v>748</v>
      </c>
      <c r="D1909" s="12">
        <v>28302</v>
      </c>
      <c r="E1909" s="12">
        <v>21590</v>
      </c>
      <c r="F1909" s="6">
        <v>2024</v>
      </c>
      <c r="G1909" s="18">
        <f>preds!$D1909+preds!$E1909</f>
        <v>49892</v>
      </c>
      <c r="H1909" s="12">
        <f>ABS(preds!$D1909-preds!$E1909)</f>
        <v>6712</v>
      </c>
      <c r="I1909" s="24">
        <f>Table2[[#This Row],[margin]]/Table2[[#This Row],[dem_gop_total]]</f>
        <v>0.13453058606590235</v>
      </c>
      <c r="J1909" s="24">
        <f>Table2[[#This Row],[dem_votes]]/Table2[[#This Row],[dem_gop_total]]</f>
        <v>0.56726529303295115</v>
      </c>
      <c r="K1909" s="24">
        <f>Table2[[#This Row],[gop_votes]]/Table2[[#This Row],[dem_gop_total]]</f>
        <v>0.4327347069670488</v>
      </c>
      <c r="L1909" s="3">
        <v>-79.236571999999995</v>
      </c>
      <c r="M1909" s="3">
        <v>35.744123999999999</v>
      </c>
      <c r="N1909" s="3">
        <v>-79.507483599999929</v>
      </c>
      <c r="O1909" s="3">
        <v>35.618235099999978</v>
      </c>
      <c r="P1909" s="3">
        <f>VLOOKUP(Table2[[#This Row],[State]],State!A:G,7,FALSE)</f>
        <v>15</v>
      </c>
      <c r="Q1909" s="3" t="str">
        <f>VLOOKUP(Table2[[#This Row],[State]],State!A:F,6,FALSE)</f>
        <v>Democratic</v>
      </c>
    </row>
    <row r="1910" spans="1:17" ht="17" thickTop="1" thickBot="1" x14ac:dyDescent="0.25">
      <c r="A1910" s="8" t="s">
        <v>350</v>
      </c>
      <c r="B1910" s="19">
        <v>37039</v>
      </c>
      <c r="C1910" s="20" t="s">
        <v>399</v>
      </c>
      <c r="D1910" s="13">
        <v>3222</v>
      </c>
      <c r="E1910" s="13">
        <v>12864</v>
      </c>
      <c r="F1910" s="6">
        <v>2024</v>
      </c>
      <c r="G1910" s="18">
        <f>preds!$D1910+preds!$E1910</f>
        <v>16086</v>
      </c>
      <c r="H1910" s="12">
        <f>ABS(preds!$D1910-preds!$E1910)</f>
        <v>9642</v>
      </c>
      <c r="I1910" s="24">
        <f>Table2[[#This Row],[margin]]/Table2[[#This Row],[dem_gop_total]]</f>
        <v>0.59940320775829914</v>
      </c>
      <c r="J1910" s="24">
        <f>Table2[[#This Row],[dem_votes]]/Table2[[#This Row],[dem_gop_total]]</f>
        <v>0.20029839612085043</v>
      </c>
      <c r="K1910" s="24">
        <f>Table2[[#This Row],[gop_votes]]/Table2[[#This Row],[dem_gop_total]]</f>
        <v>0.79970160387914957</v>
      </c>
      <c r="L1910" s="3">
        <v>-84.016471999999993</v>
      </c>
      <c r="M1910" s="3">
        <v>35.106484000000002</v>
      </c>
      <c r="N1910" s="3">
        <v>-79.507483599999929</v>
      </c>
      <c r="O1910" s="3">
        <v>35.618235099999978</v>
      </c>
      <c r="P1910" s="3">
        <f>VLOOKUP(Table2[[#This Row],[State]],State!A:G,7,FALSE)</f>
        <v>15</v>
      </c>
      <c r="Q1910" s="3" t="str">
        <f>VLOOKUP(Table2[[#This Row],[State]],State!A:F,6,FALSE)</f>
        <v>Democratic</v>
      </c>
    </row>
    <row r="1911" spans="1:17" ht="17" thickTop="1" thickBot="1" x14ac:dyDescent="0.25">
      <c r="A1911" s="7" t="s">
        <v>350</v>
      </c>
      <c r="B1911" s="21">
        <v>37041</v>
      </c>
      <c r="C1911" s="22" t="s">
        <v>1611</v>
      </c>
      <c r="D1911" s="12">
        <v>3099</v>
      </c>
      <c r="E1911" s="12">
        <v>4339</v>
      </c>
      <c r="F1911" s="6">
        <v>2024</v>
      </c>
      <c r="G1911" s="18">
        <f>preds!$D1911+preds!$E1911</f>
        <v>7438</v>
      </c>
      <c r="H1911" s="12">
        <f>ABS(preds!$D1911-preds!$E1911)</f>
        <v>1240</v>
      </c>
      <c r="I1911" s="24">
        <f>Table2[[#This Row],[margin]]/Table2[[#This Row],[dem_gop_total]]</f>
        <v>0.16671148158107019</v>
      </c>
      <c r="J1911" s="24">
        <f>Table2[[#This Row],[dem_votes]]/Table2[[#This Row],[dem_gop_total]]</f>
        <v>0.41664425920946491</v>
      </c>
      <c r="K1911" s="24">
        <f>Table2[[#This Row],[gop_votes]]/Table2[[#This Row],[dem_gop_total]]</f>
        <v>0.58335574079053509</v>
      </c>
      <c r="L1911" s="3">
        <v>-76.626254000000003</v>
      </c>
      <c r="M1911" s="3">
        <v>36.116754</v>
      </c>
      <c r="N1911" s="3">
        <v>-79.507483599999929</v>
      </c>
      <c r="O1911" s="3">
        <v>35.618235099999978</v>
      </c>
      <c r="P1911" s="3">
        <f>VLOOKUP(Table2[[#This Row],[State]],State!A:G,7,FALSE)</f>
        <v>15</v>
      </c>
      <c r="Q1911" s="3" t="str">
        <f>VLOOKUP(Table2[[#This Row],[State]],State!A:F,6,FALSE)</f>
        <v>Democratic</v>
      </c>
    </row>
    <row r="1912" spans="1:17" ht="17" thickTop="1" thickBot="1" x14ac:dyDescent="0.25">
      <c r="A1912" s="8" t="s">
        <v>350</v>
      </c>
      <c r="B1912" s="19">
        <v>37043</v>
      </c>
      <c r="C1912" s="20" t="s">
        <v>403</v>
      </c>
      <c r="D1912" s="13">
        <v>1469</v>
      </c>
      <c r="E1912" s="13">
        <v>5311</v>
      </c>
      <c r="F1912" s="6">
        <v>2024</v>
      </c>
      <c r="G1912" s="18">
        <f>preds!$D1912+preds!$E1912</f>
        <v>6780</v>
      </c>
      <c r="H1912" s="12">
        <f>ABS(preds!$D1912-preds!$E1912)</f>
        <v>3842</v>
      </c>
      <c r="I1912" s="24">
        <f>Table2[[#This Row],[margin]]/Table2[[#This Row],[dem_gop_total]]</f>
        <v>0.56666666666666665</v>
      </c>
      <c r="J1912" s="24">
        <f>Table2[[#This Row],[dem_votes]]/Table2[[#This Row],[dem_gop_total]]</f>
        <v>0.21666666666666667</v>
      </c>
      <c r="K1912" s="24">
        <f>Table2[[#This Row],[gop_votes]]/Table2[[#This Row],[dem_gop_total]]</f>
        <v>0.78333333333333333</v>
      </c>
      <c r="L1912" s="3">
        <v>-83.807512000000003</v>
      </c>
      <c r="M1912" s="3">
        <v>35.035247999999903</v>
      </c>
      <c r="N1912" s="3">
        <v>-79.507483599999929</v>
      </c>
      <c r="O1912" s="3">
        <v>35.618235099999978</v>
      </c>
      <c r="P1912" s="3">
        <f>VLOOKUP(Table2[[#This Row],[State]],State!A:G,7,FALSE)</f>
        <v>15</v>
      </c>
      <c r="Q1912" s="3" t="str">
        <f>VLOOKUP(Table2[[#This Row],[State]],State!A:F,6,FALSE)</f>
        <v>Democratic</v>
      </c>
    </row>
    <row r="1913" spans="1:17" ht="17" thickTop="1" thickBot="1" x14ac:dyDescent="0.25">
      <c r="A1913" s="7" t="s">
        <v>350</v>
      </c>
      <c r="B1913" s="21">
        <v>37045</v>
      </c>
      <c r="C1913" s="22" t="s">
        <v>510</v>
      </c>
      <c r="D1913" s="12">
        <v>15295</v>
      </c>
      <c r="E1913" s="12">
        <v>32589</v>
      </c>
      <c r="F1913" s="6">
        <v>2024</v>
      </c>
      <c r="G1913" s="18">
        <f>preds!$D1913+preds!$E1913</f>
        <v>47884</v>
      </c>
      <c r="H1913" s="12">
        <f>ABS(preds!$D1913-preds!$E1913)</f>
        <v>17294</v>
      </c>
      <c r="I1913" s="24">
        <f>Table2[[#This Row],[margin]]/Table2[[#This Row],[dem_gop_total]]</f>
        <v>0.36116448082866931</v>
      </c>
      <c r="J1913" s="24">
        <f>Table2[[#This Row],[dem_votes]]/Table2[[#This Row],[dem_gop_total]]</f>
        <v>0.31941775958566537</v>
      </c>
      <c r="K1913" s="24">
        <f>Table2[[#This Row],[gop_votes]]/Table2[[#This Row],[dem_gop_total]]</f>
        <v>0.68058224041433468</v>
      </c>
      <c r="L1913" s="3">
        <v>-81.517016999999996</v>
      </c>
      <c r="M1913" s="3">
        <v>35.292496</v>
      </c>
      <c r="N1913" s="3">
        <v>-79.507483599999929</v>
      </c>
      <c r="O1913" s="3">
        <v>35.618235099999978</v>
      </c>
      <c r="P1913" s="3">
        <f>VLOOKUP(Table2[[#This Row],[State]],State!A:G,7,FALSE)</f>
        <v>15</v>
      </c>
      <c r="Q1913" s="3" t="str">
        <f>VLOOKUP(Table2[[#This Row],[State]],State!A:F,6,FALSE)</f>
        <v>Democratic</v>
      </c>
    </row>
    <row r="1914" spans="1:17" ht="17" thickTop="1" thickBot="1" x14ac:dyDescent="0.25">
      <c r="A1914" s="8" t="s">
        <v>350</v>
      </c>
      <c r="B1914" s="19">
        <v>37047</v>
      </c>
      <c r="C1914" s="20" t="s">
        <v>1612</v>
      </c>
      <c r="D1914" s="13">
        <v>9504</v>
      </c>
      <c r="E1914" s="13">
        <v>15420</v>
      </c>
      <c r="F1914" s="6">
        <v>2024</v>
      </c>
      <c r="G1914" s="18">
        <f>preds!$D1914+preds!$E1914</f>
        <v>24924</v>
      </c>
      <c r="H1914" s="12">
        <f>ABS(preds!$D1914-preds!$E1914)</f>
        <v>5916</v>
      </c>
      <c r="I1914" s="24">
        <f>Table2[[#This Row],[margin]]/Table2[[#This Row],[dem_gop_total]]</f>
        <v>0.23736157920077033</v>
      </c>
      <c r="J1914" s="24">
        <f>Table2[[#This Row],[dem_votes]]/Table2[[#This Row],[dem_gop_total]]</f>
        <v>0.38131921039961481</v>
      </c>
      <c r="K1914" s="24">
        <f>Table2[[#This Row],[gop_votes]]/Table2[[#This Row],[dem_gop_total]]</f>
        <v>0.61868078960038519</v>
      </c>
      <c r="L1914" s="3">
        <v>-78.709220999999999</v>
      </c>
      <c r="M1914" s="3">
        <v>34.279269999999997</v>
      </c>
      <c r="N1914" s="3">
        <v>-79.507483599999929</v>
      </c>
      <c r="O1914" s="3">
        <v>35.618235099999978</v>
      </c>
      <c r="P1914" s="3">
        <f>VLOOKUP(Table2[[#This Row],[State]],State!A:G,7,FALSE)</f>
        <v>15</v>
      </c>
      <c r="Q1914" s="3" t="str">
        <f>VLOOKUP(Table2[[#This Row],[State]],State!A:F,6,FALSE)</f>
        <v>Democratic</v>
      </c>
    </row>
    <row r="1915" spans="1:17" ht="17" thickTop="1" thickBot="1" x14ac:dyDescent="0.25">
      <c r="A1915" s="7" t="s">
        <v>350</v>
      </c>
      <c r="B1915" s="21">
        <v>37049</v>
      </c>
      <c r="C1915" s="22" t="s">
        <v>1613</v>
      </c>
      <c r="D1915" s="12">
        <v>20707</v>
      </c>
      <c r="E1915" s="12">
        <v>30632</v>
      </c>
      <c r="F1915" s="6">
        <v>2024</v>
      </c>
      <c r="G1915" s="18">
        <f>preds!$D1915+preds!$E1915</f>
        <v>51339</v>
      </c>
      <c r="H1915" s="12">
        <f>ABS(preds!$D1915-preds!$E1915)</f>
        <v>9925</v>
      </c>
      <c r="I1915" s="24">
        <f>Table2[[#This Row],[margin]]/Table2[[#This Row],[dem_gop_total]]</f>
        <v>0.19332281501392704</v>
      </c>
      <c r="J1915" s="24">
        <f>Table2[[#This Row],[dem_votes]]/Table2[[#This Row],[dem_gop_total]]</f>
        <v>0.4033385924930365</v>
      </c>
      <c r="K1915" s="24">
        <f>Table2[[#This Row],[gop_votes]]/Table2[[#This Row],[dem_gop_total]]</f>
        <v>0.5966614075069635</v>
      </c>
      <c r="L1915" s="3">
        <v>-77.038555000000002</v>
      </c>
      <c r="M1915" s="3">
        <v>35.066758</v>
      </c>
      <c r="N1915" s="3">
        <v>-79.507483599999929</v>
      </c>
      <c r="O1915" s="3">
        <v>35.618235099999978</v>
      </c>
      <c r="P1915" s="3">
        <f>VLOOKUP(Table2[[#This Row],[State]],State!A:G,7,FALSE)</f>
        <v>15</v>
      </c>
      <c r="Q1915" s="3" t="str">
        <f>VLOOKUP(Table2[[#This Row],[State]],State!A:F,6,FALSE)</f>
        <v>Democratic</v>
      </c>
    </row>
    <row r="1916" spans="1:17" ht="17" thickTop="1" thickBot="1" x14ac:dyDescent="0.25">
      <c r="A1916" s="8" t="s">
        <v>350</v>
      </c>
      <c r="B1916" s="19">
        <v>37051</v>
      </c>
      <c r="C1916" s="20" t="s">
        <v>883</v>
      </c>
      <c r="D1916" s="13">
        <v>84196</v>
      </c>
      <c r="E1916" s="13">
        <v>58091</v>
      </c>
      <c r="F1916" s="6">
        <v>2024</v>
      </c>
      <c r="G1916" s="18">
        <f>preds!$D1916+preds!$E1916</f>
        <v>142287</v>
      </c>
      <c r="H1916" s="12">
        <f>ABS(preds!$D1916-preds!$E1916)</f>
        <v>26105</v>
      </c>
      <c r="I1916" s="24">
        <f>Table2[[#This Row],[margin]]/Table2[[#This Row],[dem_gop_total]]</f>
        <v>0.18346721766570381</v>
      </c>
      <c r="J1916" s="24">
        <f>Table2[[#This Row],[dem_votes]]/Table2[[#This Row],[dem_gop_total]]</f>
        <v>0.59173360883285187</v>
      </c>
      <c r="K1916" s="24">
        <f>Table2[[#This Row],[gop_votes]]/Table2[[#This Row],[dem_gop_total]]</f>
        <v>0.40826639116714808</v>
      </c>
      <c r="L1916" s="3">
        <v>-78.936138</v>
      </c>
      <c r="M1916" s="3">
        <v>35.056492999999897</v>
      </c>
      <c r="N1916" s="3">
        <v>-79.507483599999929</v>
      </c>
      <c r="O1916" s="3">
        <v>35.618235099999978</v>
      </c>
      <c r="P1916" s="3">
        <f>VLOOKUP(Table2[[#This Row],[State]],State!A:G,7,FALSE)</f>
        <v>15</v>
      </c>
      <c r="Q1916" s="3" t="str">
        <f>VLOOKUP(Table2[[#This Row],[State]],State!A:F,6,FALSE)</f>
        <v>Democratic</v>
      </c>
    </row>
    <row r="1917" spans="1:17" ht="17" thickTop="1" thickBot="1" x14ac:dyDescent="0.25">
      <c r="A1917" s="7" t="s">
        <v>350</v>
      </c>
      <c r="B1917" s="21">
        <v>37053</v>
      </c>
      <c r="C1917" s="22" t="s">
        <v>1614</v>
      </c>
      <c r="D1917" s="12">
        <v>4481</v>
      </c>
      <c r="E1917" s="12">
        <v>12319</v>
      </c>
      <c r="F1917" s="6">
        <v>2024</v>
      </c>
      <c r="G1917" s="18">
        <f>preds!$D1917+preds!$E1917</f>
        <v>16800</v>
      </c>
      <c r="H1917" s="12">
        <f>ABS(preds!$D1917-preds!$E1917)</f>
        <v>7838</v>
      </c>
      <c r="I1917" s="24">
        <f>Table2[[#This Row],[margin]]/Table2[[#This Row],[dem_gop_total]]</f>
        <v>0.46654761904761904</v>
      </c>
      <c r="J1917" s="24">
        <f>Table2[[#This Row],[dem_votes]]/Table2[[#This Row],[dem_gop_total]]</f>
        <v>0.26672619047619045</v>
      </c>
      <c r="K1917" s="24">
        <f>Table2[[#This Row],[gop_votes]]/Table2[[#This Row],[dem_gop_total]]</f>
        <v>0.73327380952380949</v>
      </c>
      <c r="L1917" s="3">
        <v>-76.009039999999999</v>
      </c>
      <c r="M1917" s="3">
        <v>36.391945999999997</v>
      </c>
      <c r="N1917" s="3">
        <v>-79.507483599999929</v>
      </c>
      <c r="O1917" s="3">
        <v>35.618235099999978</v>
      </c>
      <c r="P1917" s="3">
        <f>VLOOKUP(Table2[[#This Row],[State]],State!A:G,7,FALSE)</f>
        <v>15</v>
      </c>
      <c r="Q1917" s="3" t="str">
        <f>VLOOKUP(Table2[[#This Row],[State]],State!A:F,6,FALSE)</f>
        <v>Democratic</v>
      </c>
    </row>
    <row r="1918" spans="1:17" ht="17" thickTop="1" thickBot="1" x14ac:dyDescent="0.25">
      <c r="A1918" s="8" t="s">
        <v>350</v>
      </c>
      <c r="B1918" s="19">
        <v>37055</v>
      </c>
      <c r="C1918" s="20" t="s">
        <v>1615</v>
      </c>
      <c r="D1918" s="13">
        <v>10837</v>
      </c>
      <c r="E1918" s="13">
        <v>15223</v>
      </c>
      <c r="F1918" s="6">
        <v>2024</v>
      </c>
      <c r="G1918" s="18">
        <f>preds!$D1918+preds!$E1918</f>
        <v>26060</v>
      </c>
      <c r="H1918" s="12">
        <f>ABS(preds!$D1918-preds!$E1918)</f>
        <v>4386</v>
      </c>
      <c r="I1918" s="24">
        <f>Table2[[#This Row],[margin]]/Table2[[#This Row],[dem_gop_total]]</f>
        <v>0.16830391404451267</v>
      </c>
      <c r="J1918" s="24">
        <f>Table2[[#This Row],[dem_votes]]/Table2[[#This Row],[dem_gop_total]]</f>
        <v>0.41584804297774369</v>
      </c>
      <c r="K1918" s="24">
        <f>Table2[[#This Row],[gop_votes]]/Table2[[#This Row],[dem_gop_total]]</f>
        <v>0.58415195702225631</v>
      </c>
      <c r="L1918" s="3">
        <v>-75.674875</v>
      </c>
      <c r="M1918" s="3">
        <v>35.907564000000001</v>
      </c>
      <c r="N1918" s="3">
        <v>-79.507483599999929</v>
      </c>
      <c r="O1918" s="3">
        <v>35.618235099999978</v>
      </c>
      <c r="P1918" s="3">
        <f>VLOOKUP(Table2[[#This Row],[State]],State!A:G,7,FALSE)</f>
        <v>15</v>
      </c>
      <c r="Q1918" s="3" t="str">
        <f>VLOOKUP(Table2[[#This Row],[State]],State!A:F,6,FALSE)</f>
        <v>Democratic</v>
      </c>
    </row>
    <row r="1919" spans="1:17" ht="17" thickTop="1" thickBot="1" x14ac:dyDescent="0.25">
      <c r="A1919" s="7" t="s">
        <v>350</v>
      </c>
      <c r="B1919" s="21">
        <v>37057</v>
      </c>
      <c r="C1919" s="22" t="s">
        <v>1616</v>
      </c>
      <c r="D1919" s="12">
        <v>19151</v>
      </c>
      <c r="E1919" s="12">
        <v>66056</v>
      </c>
      <c r="F1919" s="6">
        <v>2024</v>
      </c>
      <c r="G1919" s="18">
        <f>preds!$D1919+preds!$E1919</f>
        <v>85207</v>
      </c>
      <c r="H1919" s="12">
        <f>ABS(preds!$D1919-preds!$E1919)</f>
        <v>46905</v>
      </c>
      <c r="I1919" s="24">
        <f>Table2[[#This Row],[margin]]/Table2[[#This Row],[dem_gop_total]]</f>
        <v>0.55048294154236155</v>
      </c>
      <c r="J1919" s="24">
        <f>Table2[[#This Row],[dem_votes]]/Table2[[#This Row],[dem_gop_total]]</f>
        <v>0.22475852922881923</v>
      </c>
      <c r="K1919" s="24">
        <f>Table2[[#This Row],[gop_votes]]/Table2[[#This Row],[dem_gop_total]]</f>
        <v>0.77524147077118077</v>
      </c>
      <c r="L1919" s="3">
        <v>-80.199539000000001</v>
      </c>
      <c r="M1919" s="3">
        <v>35.853743000000001</v>
      </c>
      <c r="N1919" s="3">
        <v>-79.507483599999929</v>
      </c>
      <c r="O1919" s="3">
        <v>35.618235099999978</v>
      </c>
      <c r="P1919" s="3">
        <f>VLOOKUP(Table2[[#This Row],[State]],State!A:G,7,FALSE)</f>
        <v>15</v>
      </c>
      <c r="Q1919" s="3" t="str">
        <f>VLOOKUP(Table2[[#This Row],[State]],State!A:F,6,FALSE)</f>
        <v>Democratic</v>
      </c>
    </row>
    <row r="1920" spans="1:17" ht="17" thickTop="1" thickBot="1" x14ac:dyDescent="0.25">
      <c r="A1920" s="8" t="s">
        <v>350</v>
      </c>
      <c r="B1920" s="19">
        <v>37059</v>
      </c>
      <c r="C1920" s="20" t="s">
        <v>1617</v>
      </c>
      <c r="D1920" s="13">
        <v>6034</v>
      </c>
      <c r="E1920" s="13">
        <v>18844</v>
      </c>
      <c r="F1920" s="6">
        <v>2024</v>
      </c>
      <c r="G1920" s="18">
        <f>preds!$D1920+preds!$E1920</f>
        <v>24878</v>
      </c>
      <c r="H1920" s="12">
        <f>ABS(preds!$D1920-preds!$E1920)</f>
        <v>12810</v>
      </c>
      <c r="I1920" s="24">
        <f>Table2[[#This Row],[margin]]/Table2[[#This Row],[dem_gop_total]]</f>
        <v>0.51491277433877325</v>
      </c>
      <c r="J1920" s="24">
        <f>Table2[[#This Row],[dem_votes]]/Table2[[#This Row],[dem_gop_total]]</f>
        <v>0.2425436128306134</v>
      </c>
      <c r="K1920" s="24">
        <f>Table2[[#This Row],[gop_votes]]/Table2[[#This Row],[dem_gop_total]]</f>
        <v>0.75745638716938657</v>
      </c>
      <c r="L1920" s="3">
        <v>-80.52158</v>
      </c>
      <c r="M1920" s="3">
        <v>35.929813000000003</v>
      </c>
      <c r="N1920" s="3">
        <v>-79.507483599999929</v>
      </c>
      <c r="O1920" s="3">
        <v>35.618235099999978</v>
      </c>
      <c r="P1920" s="3">
        <f>VLOOKUP(Table2[[#This Row],[State]],State!A:G,7,FALSE)</f>
        <v>15</v>
      </c>
      <c r="Q1920" s="3" t="str">
        <f>VLOOKUP(Table2[[#This Row],[State]],State!A:F,6,FALSE)</f>
        <v>Democratic</v>
      </c>
    </row>
    <row r="1921" spans="1:17" ht="17" thickTop="1" thickBot="1" x14ac:dyDescent="0.25">
      <c r="A1921" s="7" t="s">
        <v>350</v>
      </c>
      <c r="B1921" s="21">
        <v>37061</v>
      </c>
      <c r="C1921" s="22" t="s">
        <v>1618</v>
      </c>
      <c r="D1921" s="12">
        <v>7829</v>
      </c>
      <c r="E1921" s="12">
        <v>12938</v>
      </c>
      <c r="F1921" s="6">
        <v>2024</v>
      </c>
      <c r="G1921" s="18">
        <f>preds!$D1921+preds!$E1921</f>
        <v>20767</v>
      </c>
      <c r="H1921" s="12">
        <f>ABS(preds!$D1921-preds!$E1921)</f>
        <v>5109</v>
      </c>
      <c r="I1921" s="24">
        <f>Table2[[#This Row],[margin]]/Table2[[#This Row],[dem_gop_total]]</f>
        <v>0.24601531275581451</v>
      </c>
      <c r="J1921" s="24">
        <f>Table2[[#This Row],[dem_votes]]/Table2[[#This Row],[dem_gop_total]]</f>
        <v>0.37699234362209272</v>
      </c>
      <c r="K1921" s="24">
        <f>Table2[[#This Row],[gop_votes]]/Table2[[#This Row],[dem_gop_total]]</f>
        <v>0.62300765637790723</v>
      </c>
      <c r="L1921" s="3">
        <v>-77.943353999999999</v>
      </c>
      <c r="M1921" s="3">
        <v>34.936095999999999</v>
      </c>
      <c r="N1921" s="3">
        <v>-79.507483599999929</v>
      </c>
      <c r="O1921" s="3">
        <v>35.618235099999978</v>
      </c>
      <c r="P1921" s="3">
        <f>VLOOKUP(Table2[[#This Row],[State]],State!A:G,7,FALSE)</f>
        <v>15</v>
      </c>
      <c r="Q1921" s="3" t="str">
        <f>VLOOKUP(Table2[[#This Row],[State]],State!A:F,6,FALSE)</f>
        <v>Democratic</v>
      </c>
    </row>
    <row r="1922" spans="1:17" ht="17" thickTop="1" thickBot="1" x14ac:dyDescent="0.25">
      <c r="A1922" s="8" t="s">
        <v>350</v>
      </c>
      <c r="B1922" s="19">
        <v>37063</v>
      </c>
      <c r="C1922" s="20" t="s">
        <v>1619</v>
      </c>
      <c r="D1922" s="13">
        <v>153599</v>
      </c>
      <c r="E1922" s="13">
        <v>30674</v>
      </c>
      <c r="F1922" s="6">
        <v>2024</v>
      </c>
      <c r="G1922" s="18">
        <f>preds!$D1922+preds!$E1922</f>
        <v>184273</v>
      </c>
      <c r="H1922" s="12">
        <f>ABS(preds!$D1922-preds!$E1922)</f>
        <v>122925</v>
      </c>
      <c r="I1922" s="24">
        <f>Table2[[#This Row],[margin]]/Table2[[#This Row],[dem_gop_total]]</f>
        <v>0.66708090713235257</v>
      </c>
      <c r="J1922" s="24">
        <f>Table2[[#This Row],[dem_votes]]/Table2[[#This Row],[dem_gop_total]]</f>
        <v>0.83354045356617623</v>
      </c>
      <c r="K1922" s="24">
        <f>Table2[[#This Row],[gop_votes]]/Table2[[#This Row],[dem_gop_total]]</f>
        <v>0.16645954643382374</v>
      </c>
      <c r="L1922" s="3">
        <v>-78.906199999999998</v>
      </c>
      <c r="M1922" s="3">
        <v>35.989801</v>
      </c>
      <c r="N1922" s="3">
        <v>-79.507483599999929</v>
      </c>
      <c r="O1922" s="3">
        <v>35.618235099999978</v>
      </c>
      <c r="P1922" s="3">
        <f>VLOOKUP(Table2[[#This Row],[State]],State!A:G,7,FALSE)</f>
        <v>15</v>
      </c>
      <c r="Q1922" s="3" t="str">
        <f>VLOOKUP(Table2[[#This Row],[State]],State!A:F,6,FALSE)</f>
        <v>Democratic</v>
      </c>
    </row>
    <row r="1923" spans="1:17" ht="17" thickTop="1" thickBot="1" x14ac:dyDescent="0.25">
      <c r="A1923" s="7" t="s">
        <v>350</v>
      </c>
      <c r="B1923" s="21">
        <v>37065</v>
      </c>
      <c r="C1923" s="22" t="s">
        <v>1620</v>
      </c>
      <c r="D1923" s="12">
        <v>15421</v>
      </c>
      <c r="E1923" s="12">
        <v>8263</v>
      </c>
      <c r="F1923" s="6">
        <v>2024</v>
      </c>
      <c r="G1923" s="18">
        <f>preds!$D1923+preds!$E1923</f>
        <v>23684</v>
      </c>
      <c r="H1923" s="12">
        <f>ABS(preds!$D1923-preds!$E1923)</f>
        <v>7158</v>
      </c>
      <c r="I1923" s="24">
        <f>Table2[[#This Row],[margin]]/Table2[[#This Row],[dem_gop_total]]</f>
        <v>0.30222935314980576</v>
      </c>
      <c r="J1923" s="24">
        <f>Table2[[#This Row],[dem_votes]]/Table2[[#This Row],[dem_gop_total]]</f>
        <v>0.65111467657490285</v>
      </c>
      <c r="K1923" s="24">
        <f>Table2[[#This Row],[gop_votes]]/Table2[[#This Row],[dem_gop_total]]</f>
        <v>0.34888532342509709</v>
      </c>
      <c r="L1923" s="3">
        <v>-77.656296999999995</v>
      </c>
      <c r="M1923" s="3">
        <v>35.903736000000002</v>
      </c>
      <c r="N1923" s="3">
        <v>-79.507483599999929</v>
      </c>
      <c r="O1923" s="3">
        <v>35.618235099999978</v>
      </c>
      <c r="P1923" s="3">
        <f>VLOOKUP(Table2[[#This Row],[State]],State!A:G,7,FALSE)</f>
        <v>15</v>
      </c>
      <c r="Q1923" s="3" t="str">
        <f>VLOOKUP(Table2[[#This Row],[State]],State!A:F,6,FALSE)</f>
        <v>Democratic</v>
      </c>
    </row>
    <row r="1924" spans="1:17" ht="17" thickTop="1" thickBot="1" x14ac:dyDescent="0.25">
      <c r="A1924" s="8" t="s">
        <v>350</v>
      </c>
      <c r="B1924" s="19">
        <v>37067</v>
      </c>
      <c r="C1924" s="20" t="s">
        <v>771</v>
      </c>
      <c r="D1924" s="13">
        <v>115771</v>
      </c>
      <c r="E1924" s="13">
        <v>82632</v>
      </c>
      <c r="F1924" s="6">
        <v>2024</v>
      </c>
      <c r="G1924" s="18">
        <f>preds!$D1924+preds!$E1924</f>
        <v>198403</v>
      </c>
      <c r="H1924" s="12">
        <f>ABS(preds!$D1924-preds!$E1924)</f>
        <v>33139</v>
      </c>
      <c r="I1924" s="24">
        <f>Table2[[#This Row],[margin]]/Table2[[#This Row],[dem_gop_total]]</f>
        <v>0.16702872436404692</v>
      </c>
      <c r="J1924" s="24">
        <f>Table2[[#This Row],[dem_votes]]/Table2[[#This Row],[dem_gop_total]]</f>
        <v>0.58351436218202346</v>
      </c>
      <c r="K1924" s="24">
        <f>Table2[[#This Row],[gop_votes]]/Table2[[#This Row],[dem_gop_total]]</f>
        <v>0.41648563781797654</v>
      </c>
      <c r="L1924" s="3">
        <v>-80.256625</v>
      </c>
      <c r="M1924" s="3">
        <v>36.106431000000001</v>
      </c>
      <c r="N1924" s="3">
        <v>-79.507483599999929</v>
      </c>
      <c r="O1924" s="3">
        <v>35.618235099999978</v>
      </c>
      <c r="P1924" s="3">
        <f>VLOOKUP(Table2[[#This Row],[State]],State!A:G,7,FALSE)</f>
        <v>15</v>
      </c>
      <c r="Q1924" s="3" t="str">
        <f>VLOOKUP(Table2[[#This Row],[State]],State!A:F,6,FALSE)</f>
        <v>Democratic</v>
      </c>
    </row>
    <row r="1925" spans="1:17" ht="17" thickTop="1" thickBot="1" x14ac:dyDescent="0.25">
      <c r="A1925" s="7" t="s">
        <v>350</v>
      </c>
      <c r="B1925" s="21">
        <v>37069</v>
      </c>
      <c r="C1925" s="22" t="s">
        <v>419</v>
      </c>
      <c r="D1925" s="12">
        <v>16763</v>
      </c>
      <c r="E1925" s="12">
        <v>21010</v>
      </c>
      <c r="F1925" s="6">
        <v>2024</v>
      </c>
      <c r="G1925" s="18">
        <f>preds!$D1925+preds!$E1925</f>
        <v>37773</v>
      </c>
      <c r="H1925" s="12">
        <f>ABS(preds!$D1925-preds!$E1925)</f>
        <v>4247</v>
      </c>
      <c r="I1925" s="24">
        <f>Table2[[#This Row],[margin]]/Table2[[#This Row],[dem_gop_total]]</f>
        <v>0.11243480793159134</v>
      </c>
      <c r="J1925" s="24">
        <f>Table2[[#This Row],[dem_votes]]/Table2[[#This Row],[dem_gop_total]]</f>
        <v>0.44378259603420434</v>
      </c>
      <c r="K1925" s="24">
        <f>Table2[[#This Row],[gop_votes]]/Table2[[#This Row],[dem_gop_total]]</f>
        <v>0.55621740396579566</v>
      </c>
      <c r="L1925" s="3">
        <v>-78.340857999999997</v>
      </c>
      <c r="M1925" s="3">
        <v>36.047826000000001</v>
      </c>
      <c r="N1925" s="3">
        <v>-79.507483599999929</v>
      </c>
      <c r="O1925" s="3">
        <v>35.618235099999978</v>
      </c>
      <c r="P1925" s="3">
        <f>VLOOKUP(Table2[[#This Row],[State]],State!A:G,7,FALSE)</f>
        <v>15</v>
      </c>
      <c r="Q1925" s="3" t="str">
        <f>VLOOKUP(Table2[[#This Row],[State]],State!A:F,6,FALSE)</f>
        <v>Democratic</v>
      </c>
    </row>
    <row r="1926" spans="1:17" ht="17" thickTop="1" thickBot="1" x14ac:dyDescent="0.25">
      <c r="A1926" s="8" t="s">
        <v>350</v>
      </c>
      <c r="B1926" s="19">
        <v>37071</v>
      </c>
      <c r="C1926" s="20" t="s">
        <v>1621</v>
      </c>
      <c r="D1926" s="13">
        <v>37986</v>
      </c>
      <c r="E1926" s="13">
        <v>72515</v>
      </c>
      <c r="F1926" s="6">
        <v>2024</v>
      </c>
      <c r="G1926" s="18">
        <f>preds!$D1926+preds!$E1926</f>
        <v>110501</v>
      </c>
      <c r="H1926" s="12">
        <f>ABS(preds!$D1926-preds!$E1926)</f>
        <v>34529</v>
      </c>
      <c r="I1926" s="24">
        <f>Table2[[#This Row],[margin]]/Table2[[#This Row],[dem_gop_total]]</f>
        <v>0.31247681016461387</v>
      </c>
      <c r="J1926" s="24">
        <f>Table2[[#This Row],[dem_votes]]/Table2[[#This Row],[dem_gop_total]]</f>
        <v>0.34376159491769304</v>
      </c>
      <c r="K1926" s="24">
        <f>Table2[[#This Row],[gop_votes]]/Table2[[#This Row],[dem_gop_total]]</f>
        <v>0.65623840508230691</v>
      </c>
      <c r="L1926" s="3">
        <v>-81.156573999999907</v>
      </c>
      <c r="M1926" s="3">
        <v>35.275593999999998</v>
      </c>
      <c r="N1926" s="3">
        <v>-79.507483599999929</v>
      </c>
      <c r="O1926" s="3">
        <v>35.618235099999978</v>
      </c>
      <c r="P1926" s="3">
        <f>VLOOKUP(Table2[[#This Row],[State]],State!A:G,7,FALSE)</f>
        <v>15</v>
      </c>
      <c r="Q1926" s="3" t="str">
        <f>VLOOKUP(Table2[[#This Row],[State]],State!A:F,6,FALSE)</f>
        <v>Democratic</v>
      </c>
    </row>
    <row r="1927" spans="1:17" ht="17" thickTop="1" thickBot="1" x14ac:dyDescent="0.25">
      <c r="A1927" s="7" t="s">
        <v>350</v>
      </c>
      <c r="B1927" s="21">
        <v>37073</v>
      </c>
      <c r="C1927" s="22" t="s">
        <v>1622</v>
      </c>
      <c r="D1927" s="12">
        <v>2443</v>
      </c>
      <c r="E1927" s="12">
        <v>3243</v>
      </c>
      <c r="F1927" s="6">
        <v>2024</v>
      </c>
      <c r="G1927" s="18">
        <f>preds!$D1927+preds!$E1927</f>
        <v>5686</v>
      </c>
      <c r="H1927" s="12">
        <f>ABS(preds!$D1927-preds!$E1927)</f>
        <v>800</v>
      </c>
      <c r="I1927" s="24">
        <f>Table2[[#This Row],[margin]]/Table2[[#This Row],[dem_gop_total]]</f>
        <v>0.14069644741470277</v>
      </c>
      <c r="J1927" s="24">
        <f>Table2[[#This Row],[dem_votes]]/Table2[[#This Row],[dem_gop_total]]</f>
        <v>0.42965177629264861</v>
      </c>
      <c r="K1927" s="24">
        <f>Table2[[#This Row],[gop_votes]]/Table2[[#This Row],[dem_gop_total]]</f>
        <v>0.57034822370735139</v>
      </c>
      <c r="L1927" s="3">
        <v>-76.706156999999905</v>
      </c>
      <c r="M1927" s="3">
        <v>36.465890000000002</v>
      </c>
      <c r="N1927" s="3">
        <v>-79.507483599999929</v>
      </c>
      <c r="O1927" s="3">
        <v>35.618235099999978</v>
      </c>
      <c r="P1927" s="3">
        <f>VLOOKUP(Table2[[#This Row],[State]],State!A:G,7,FALSE)</f>
        <v>15</v>
      </c>
      <c r="Q1927" s="3" t="str">
        <f>VLOOKUP(Table2[[#This Row],[State]],State!A:F,6,FALSE)</f>
        <v>Democratic</v>
      </c>
    </row>
    <row r="1928" spans="1:17" ht="17" thickTop="1" thickBot="1" x14ac:dyDescent="0.25">
      <c r="A1928" s="8" t="s">
        <v>350</v>
      </c>
      <c r="B1928" s="19">
        <v>37075</v>
      </c>
      <c r="C1928" s="20" t="s">
        <v>490</v>
      </c>
      <c r="D1928" s="13">
        <v>1220</v>
      </c>
      <c r="E1928" s="13">
        <v>3648</v>
      </c>
      <c r="F1928" s="6">
        <v>2024</v>
      </c>
      <c r="G1928" s="18">
        <f>preds!$D1928+preds!$E1928</f>
        <v>4868</v>
      </c>
      <c r="H1928" s="12">
        <f>ABS(preds!$D1928-preds!$E1928)</f>
        <v>2428</v>
      </c>
      <c r="I1928" s="24">
        <f>Table2[[#This Row],[margin]]/Table2[[#This Row],[dem_gop_total]]</f>
        <v>0.4987674609695974</v>
      </c>
      <c r="J1928" s="24">
        <f>Table2[[#This Row],[dem_votes]]/Table2[[#This Row],[dem_gop_total]]</f>
        <v>0.25061626951520133</v>
      </c>
      <c r="K1928" s="24">
        <f>Table2[[#This Row],[gop_votes]]/Table2[[#This Row],[dem_gop_total]]</f>
        <v>0.74938373048479867</v>
      </c>
      <c r="L1928" s="3">
        <v>-83.787961999999993</v>
      </c>
      <c r="M1928" s="3">
        <v>35.330969000000003</v>
      </c>
      <c r="N1928" s="3">
        <v>-79.507483599999929</v>
      </c>
      <c r="O1928" s="3">
        <v>35.618235099999978</v>
      </c>
      <c r="P1928" s="3">
        <f>VLOOKUP(Table2[[#This Row],[State]],State!A:G,7,FALSE)</f>
        <v>15</v>
      </c>
      <c r="Q1928" s="3" t="str">
        <f>VLOOKUP(Table2[[#This Row],[State]],State!A:F,6,FALSE)</f>
        <v>Democratic</v>
      </c>
    </row>
    <row r="1929" spans="1:17" ht="17" thickTop="1" thickBot="1" x14ac:dyDescent="0.25">
      <c r="A1929" s="7" t="s">
        <v>350</v>
      </c>
      <c r="B1929" s="21">
        <v>37077</v>
      </c>
      <c r="C1929" s="22" t="s">
        <v>1623</v>
      </c>
      <c r="D1929" s="12">
        <v>14969</v>
      </c>
      <c r="E1929" s="12">
        <v>16015</v>
      </c>
      <c r="F1929" s="6">
        <v>2024</v>
      </c>
      <c r="G1929" s="18">
        <f>preds!$D1929+preds!$E1929</f>
        <v>30984</v>
      </c>
      <c r="H1929" s="12">
        <f>ABS(preds!$D1929-preds!$E1929)</f>
        <v>1046</v>
      </c>
      <c r="I1929" s="24">
        <f>Table2[[#This Row],[margin]]/Table2[[#This Row],[dem_gop_total]]</f>
        <v>3.3759359669506842E-2</v>
      </c>
      <c r="J1929" s="24">
        <f>Table2[[#This Row],[dem_votes]]/Table2[[#This Row],[dem_gop_total]]</f>
        <v>0.48312032016524659</v>
      </c>
      <c r="K1929" s="24">
        <f>Table2[[#This Row],[gop_votes]]/Table2[[#This Row],[dem_gop_total]]</f>
        <v>0.51687967983475347</v>
      </c>
      <c r="L1929" s="3">
        <v>-78.657114000000007</v>
      </c>
      <c r="M1929" s="3">
        <v>36.223855</v>
      </c>
      <c r="N1929" s="3">
        <v>-79.507483599999929</v>
      </c>
      <c r="O1929" s="3">
        <v>35.618235099999978</v>
      </c>
      <c r="P1929" s="3">
        <f>VLOOKUP(Table2[[#This Row],[State]],State!A:G,7,FALSE)</f>
        <v>15</v>
      </c>
      <c r="Q1929" s="3" t="str">
        <f>VLOOKUP(Table2[[#This Row],[State]],State!A:F,6,FALSE)</f>
        <v>Democratic</v>
      </c>
    </row>
    <row r="1930" spans="1:17" ht="17" thickTop="1" thickBot="1" x14ac:dyDescent="0.25">
      <c r="A1930" s="8" t="s">
        <v>350</v>
      </c>
      <c r="B1930" s="19">
        <v>37079</v>
      </c>
      <c r="C1930" s="20" t="s">
        <v>421</v>
      </c>
      <c r="D1930" s="13">
        <v>3436</v>
      </c>
      <c r="E1930" s="13">
        <v>4576</v>
      </c>
      <c r="F1930" s="6">
        <v>2024</v>
      </c>
      <c r="G1930" s="18">
        <f>preds!$D1930+preds!$E1930</f>
        <v>8012</v>
      </c>
      <c r="H1930" s="12">
        <f>ABS(preds!$D1930-preds!$E1930)</f>
        <v>1140</v>
      </c>
      <c r="I1930" s="24">
        <f>Table2[[#This Row],[margin]]/Table2[[#This Row],[dem_gop_total]]</f>
        <v>0.14228657014478283</v>
      </c>
      <c r="J1930" s="24">
        <f>Table2[[#This Row],[dem_votes]]/Table2[[#This Row],[dem_gop_total]]</f>
        <v>0.42885671492760857</v>
      </c>
      <c r="K1930" s="24">
        <f>Table2[[#This Row],[gop_votes]]/Table2[[#This Row],[dem_gop_total]]</f>
        <v>0.57114328507239143</v>
      </c>
      <c r="L1930" s="3">
        <v>-77.669535999999994</v>
      </c>
      <c r="M1930" s="3">
        <v>35.468775999999998</v>
      </c>
      <c r="N1930" s="3">
        <v>-79.507483599999929</v>
      </c>
      <c r="O1930" s="3">
        <v>35.618235099999978</v>
      </c>
      <c r="P1930" s="3">
        <f>VLOOKUP(Table2[[#This Row],[State]],State!A:G,7,FALSE)</f>
        <v>15</v>
      </c>
      <c r="Q1930" s="3" t="str">
        <f>VLOOKUP(Table2[[#This Row],[State]],State!A:F,6,FALSE)</f>
        <v>Democratic</v>
      </c>
    </row>
    <row r="1931" spans="1:17" ht="17" thickTop="1" thickBot="1" x14ac:dyDescent="0.25">
      <c r="A1931" s="7" t="s">
        <v>350</v>
      </c>
      <c r="B1931" s="21">
        <v>37081</v>
      </c>
      <c r="C1931" s="22" t="s">
        <v>1624</v>
      </c>
      <c r="D1931" s="12">
        <v>177946</v>
      </c>
      <c r="E1931" s="12">
        <v>103822</v>
      </c>
      <c r="F1931" s="6">
        <v>2024</v>
      </c>
      <c r="G1931" s="18">
        <f>preds!$D1931+preds!$E1931</f>
        <v>281768</v>
      </c>
      <c r="H1931" s="12">
        <f>ABS(preds!$D1931-preds!$E1931)</f>
        <v>74124</v>
      </c>
      <c r="I1931" s="24">
        <f>Table2[[#This Row],[margin]]/Table2[[#This Row],[dem_gop_total]]</f>
        <v>0.2630674881462764</v>
      </c>
      <c r="J1931" s="24">
        <f>Table2[[#This Row],[dem_votes]]/Table2[[#This Row],[dem_gop_total]]</f>
        <v>0.63153374407313823</v>
      </c>
      <c r="K1931" s="24">
        <f>Table2[[#This Row],[gop_votes]]/Table2[[#This Row],[dem_gop_total]]</f>
        <v>0.36846625592686183</v>
      </c>
      <c r="L1931" s="3">
        <v>-79.850251</v>
      </c>
      <c r="M1931" s="3">
        <v>36.065215000000002</v>
      </c>
      <c r="N1931" s="3">
        <v>-79.507483599999929</v>
      </c>
      <c r="O1931" s="3">
        <v>35.618235099999978</v>
      </c>
      <c r="P1931" s="3">
        <f>VLOOKUP(Table2[[#This Row],[State]],State!A:G,7,FALSE)</f>
        <v>15</v>
      </c>
      <c r="Q1931" s="3" t="str">
        <f>VLOOKUP(Table2[[#This Row],[State]],State!A:F,6,FALSE)</f>
        <v>Democratic</v>
      </c>
    </row>
    <row r="1932" spans="1:17" ht="17" thickTop="1" thickBot="1" x14ac:dyDescent="0.25">
      <c r="A1932" s="8" t="s">
        <v>350</v>
      </c>
      <c r="B1932" s="19">
        <v>37083</v>
      </c>
      <c r="C1932" s="20" t="s">
        <v>1625</v>
      </c>
      <c r="D1932" s="13">
        <v>14774</v>
      </c>
      <c r="E1932" s="13">
        <v>8840</v>
      </c>
      <c r="F1932" s="6">
        <v>2024</v>
      </c>
      <c r="G1932" s="18">
        <f>preds!$D1932+preds!$E1932</f>
        <v>23614</v>
      </c>
      <c r="H1932" s="12">
        <f>ABS(preds!$D1932-preds!$E1932)</f>
        <v>5934</v>
      </c>
      <c r="I1932" s="24">
        <f>Table2[[#This Row],[margin]]/Table2[[#This Row],[dem_gop_total]]</f>
        <v>0.25129160667400696</v>
      </c>
      <c r="J1932" s="24">
        <f>Table2[[#This Row],[dem_votes]]/Table2[[#This Row],[dem_gop_total]]</f>
        <v>0.62564580333700348</v>
      </c>
      <c r="K1932" s="24">
        <f>Table2[[#This Row],[gop_votes]]/Table2[[#This Row],[dem_gop_total]]</f>
        <v>0.37435419666299652</v>
      </c>
      <c r="L1932" s="3">
        <v>-77.672949000000003</v>
      </c>
      <c r="M1932" s="3">
        <v>36.353152999999999</v>
      </c>
      <c r="N1932" s="3">
        <v>-79.507483599999929</v>
      </c>
      <c r="O1932" s="3">
        <v>35.618235099999978</v>
      </c>
      <c r="P1932" s="3">
        <f>VLOOKUP(Table2[[#This Row],[State]],State!A:G,7,FALSE)</f>
        <v>15</v>
      </c>
      <c r="Q1932" s="3" t="str">
        <f>VLOOKUP(Table2[[#This Row],[State]],State!A:F,6,FALSE)</f>
        <v>Democratic</v>
      </c>
    </row>
    <row r="1933" spans="1:17" ht="17" thickTop="1" thickBot="1" x14ac:dyDescent="0.25">
      <c r="A1933" s="7" t="s">
        <v>350</v>
      </c>
      <c r="B1933" s="21">
        <v>37085</v>
      </c>
      <c r="C1933" s="22" t="s">
        <v>1626</v>
      </c>
      <c r="D1933" s="12">
        <v>23384</v>
      </c>
      <c r="E1933" s="12">
        <v>35786</v>
      </c>
      <c r="F1933" s="6">
        <v>2024</v>
      </c>
      <c r="G1933" s="18">
        <f>preds!$D1933+preds!$E1933</f>
        <v>59170</v>
      </c>
      <c r="H1933" s="12">
        <f>ABS(preds!$D1933-preds!$E1933)</f>
        <v>12402</v>
      </c>
      <c r="I1933" s="24">
        <f>Table2[[#This Row],[margin]]/Table2[[#This Row],[dem_gop_total]]</f>
        <v>0.20959945918539802</v>
      </c>
      <c r="J1933" s="24">
        <f>Table2[[#This Row],[dem_votes]]/Table2[[#This Row],[dem_gop_total]]</f>
        <v>0.39520027040730099</v>
      </c>
      <c r="K1933" s="24">
        <f>Table2[[#This Row],[gop_votes]]/Table2[[#This Row],[dem_gop_total]]</f>
        <v>0.60479972959269901</v>
      </c>
      <c r="L1933" s="3">
        <v>-78.847095999999993</v>
      </c>
      <c r="M1933" s="3">
        <v>35.359862999999997</v>
      </c>
      <c r="N1933" s="3">
        <v>-79.507483599999929</v>
      </c>
      <c r="O1933" s="3">
        <v>35.618235099999978</v>
      </c>
      <c r="P1933" s="3">
        <f>VLOOKUP(Table2[[#This Row],[State]],State!A:G,7,FALSE)</f>
        <v>15</v>
      </c>
      <c r="Q1933" s="3" t="str">
        <f>VLOOKUP(Table2[[#This Row],[State]],State!A:F,6,FALSE)</f>
        <v>Democratic</v>
      </c>
    </row>
    <row r="1934" spans="1:17" ht="17" thickTop="1" thickBot="1" x14ac:dyDescent="0.25">
      <c r="A1934" s="8" t="s">
        <v>350</v>
      </c>
      <c r="B1934" s="19">
        <v>37087</v>
      </c>
      <c r="C1934" s="20" t="s">
        <v>1627</v>
      </c>
      <c r="D1934" s="13">
        <v>11561</v>
      </c>
      <c r="E1934" s="13">
        <v>22709</v>
      </c>
      <c r="F1934" s="6">
        <v>2024</v>
      </c>
      <c r="G1934" s="18">
        <f>preds!$D1934+preds!$E1934</f>
        <v>34270</v>
      </c>
      <c r="H1934" s="12">
        <f>ABS(preds!$D1934-preds!$E1934)</f>
        <v>11148</v>
      </c>
      <c r="I1934" s="24">
        <f>Table2[[#This Row],[margin]]/Table2[[#This Row],[dem_gop_total]]</f>
        <v>0.32529909541873359</v>
      </c>
      <c r="J1934" s="24">
        <f>Table2[[#This Row],[dem_votes]]/Table2[[#This Row],[dem_gop_total]]</f>
        <v>0.33735045229063321</v>
      </c>
      <c r="K1934" s="24">
        <f>Table2[[#This Row],[gop_votes]]/Table2[[#This Row],[dem_gop_total]]</f>
        <v>0.66264954770936679</v>
      </c>
      <c r="L1934" s="3">
        <v>-82.939914999999999</v>
      </c>
      <c r="M1934" s="3">
        <v>35.517983000000001</v>
      </c>
      <c r="N1934" s="3">
        <v>-79.507483599999929</v>
      </c>
      <c r="O1934" s="3">
        <v>35.618235099999978</v>
      </c>
      <c r="P1934" s="3">
        <f>VLOOKUP(Table2[[#This Row],[State]],State!A:G,7,FALSE)</f>
        <v>15</v>
      </c>
      <c r="Q1934" s="3" t="str">
        <f>VLOOKUP(Table2[[#This Row],[State]],State!A:F,6,FALSE)</f>
        <v>Democratic</v>
      </c>
    </row>
    <row r="1935" spans="1:17" ht="17" thickTop="1" thickBot="1" x14ac:dyDescent="0.25">
      <c r="A1935" s="7" t="s">
        <v>350</v>
      </c>
      <c r="B1935" s="21">
        <v>37089</v>
      </c>
      <c r="C1935" s="22" t="s">
        <v>892</v>
      </c>
      <c r="D1935" s="12">
        <v>28864</v>
      </c>
      <c r="E1935" s="12">
        <v>40193</v>
      </c>
      <c r="F1935" s="6">
        <v>2024</v>
      </c>
      <c r="G1935" s="18">
        <f>preds!$D1935+preds!$E1935</f>
        <v>69057</v>
      </c>
      <c r="H1935" s="12">
        <f>ABS(preds!$D1935-preds!$E1935)</f>
        <v>11329</v>
      </c>
      <c r="I1935" s="24">
        <f>Table2[[#This Row],[margin]]/Table2[[#This Row],[dem_gop_total]]</f>
        <v>0.16405288384957353</v>
      </c>
      <c r="J1935" s="24">
        <f>Table2[[#This Row],[dem_votes]]/Table2[[#This Row],[dem_gop_total]]</f>
        <v>0.41797355807521325</v>
      </c>
      <c r="K1935" s="24">
        <f>Table2[[#This Row],[gop_votes]]/Table2[[#This Row],[dem_gop_total]]</f>
        <v>0.58202644192478681</v>
      </c>
      <c r="L1935" s="3">
        <v>-82.472354999999993</v>
      </c>
      <c r="M1935" s="3">
        <v>35.340949999999999</v>
      </c>
      <c r="N1935" s="3">
        <v>-79.507483599999929</v>
      </c>
      <c r="O1935" s="3">
        <v>35.618235099999978</v>
      </c>
      <c r="P1935" s="3">
        <f>VLOOKUP(Table2[[#This Row],[State]],State!A:G,7,FALSE)</f>
        <v>15</v>
      </c>
      <c r="Q1935" s="3" t="str">
        <f>VLOOKUP(Table2[[#This Row],[State]],State!A:F,6,FALSE)</f>
        <v>Democratic</v>
      </c>
    </row>
    <row r="1936" spans="1:17" ht="17" thickTop="1" thickBot="1" x14ac:dyDescent="0.25">
      <c r="A1936" s="8" t="s">
        <v>350</v>
      </c>
      <c r="B1936" s="19">
        <v>37091</v>
      </c>
      <c r="C1936" s="20" t="s">
        <v>1628</v>
      </c>
      <c r="D1936" s="13">
        <v>6785</v>
      </c>
      <c r="E1936" s="13">
        <v>3074</v>
      </c>
      <c r="F1936" s="6">
        <v>2024</v>
      </c>
      <c r="G1936" s="18">
        <f>preds!$D1936+preds!$E1936</f>
        <v>9859</v>
      </c>
      <c r="H1936" s="12">
        <f>ABS(preds!$D1936-preds!$E1936)</f>
        <v>3711</v>
      </c>
      <c r="I1936" s="24">
        <f>Table2[[#This Row],[margin]]/Table2[[#This Row],[dem_gop_total]]</f>
        <v>0.37640734354396999</v>
      </c>
      <c r="J1936" s="24">
        <f>Table2[[#This Row],[dem_votes]]/Table2[[#This Row],[dem_gop_total]]</f>
        <v>0.68820367177198494</v>
      </c>
      <c r="K1936" s="24">
        <f>Table2[[#This Row],[gop_votes]]/Table2[[#This Row],[dem_gop_total]]</f>
        <v>0.31179632822801501</v>
      </c>
      <c r="L1936" s="3">
        <v>-77.009973000000002</v>
      </c>
      <c r="M1936" s="3">
        <v>36.351303999999999</v>
      </c>
      <c r="N1936" s="3">
        <v>-79.507483599999929</v>
      </c>
      <c r="O1936" s="3">
        <v>35.618235099999978</v>
      </c>
      <c r="P1936" s="3">
        <f>VLOOKUP(Table2[[#This Row],[State]],State!A:G,7,FALSE)</f>
        <v>15</v>
      </c>
      <c r="Q1936" s="3" t="str">
        <f>VLOOKUP(Table2[[#This Row],[State]],State!A:F,6,FALSE)</f>
        <v>Democratic</v>
      </c>
    </row>
    <row r="1937" spans="1:17" ht="17" thickTop="1" thickBot="1" x14ac:dyDescent="0.25">
      <c r="A1937" s="7" t="s">
        <v>350</v>
      </c>
      <c r="B1937" s="21">
        <v>37093</v>
      </c>
      <c r="C1937" s="22" t="s">
        <v>1629</v>
      </c>
      <c r="D1937" s="12">
        <v>11831</v>
      </c>
      <c r="E1937" s="12">
        <v>10061</v>
      </c>
      <c r="F1937" s="6">
        <v>2024</v>
      </c>
      <c r="G1937" s="18">
        <f>preds!$D1937+preds!$E1937</f>
        <v>21892</v>
      </c>
      <c r="H1937" s="12">
        <f>ABS(preds!$D1937-preds!$E1937)</f>
        <v>1770</v>
      </c>
      <c r="I1937" s="24">
        <f>Table2[[#This Row],[margin]]/Table2[[#This Row],[dem_gop_total]]</f>
        <v>8.0851452585419328E-2</v>
      </c>
      <c r="J1937" s="24">
        <f>Table2[[#This Row],[dem_votes]]/Table2[[#This Row],[dem_gop_total]]</f>
        <v>0.54042572629270968</v>
      </c>
      <c r="K1937" s="24">
        <f>Table2[[#This Row],[gop_votes]]/Table2[[#This Row],[dem_gop_total]]</f>
        <v>0.45957427370729032</v>
      </c>
      <c r="L1937" s="3">
        <v>-79.177132999999998</v>
      </c>
      <c r="M1937" s="3">
        <v>34.989623999999999</v>
      </c>
      <c r="N1937" s="3">
        <v>-79.507483599999929</v>
      </c>
      <c r="O1937" s="3">
        <v>35.618235099999978</v>
      </c>
      <c r="P1937" s="3">
        <f>VLOOKUP(Table2[[#This Row],[State]],State!A:G,7,FALSE)</f>
        <v>15</v>
      </c>
      <c r="Q1937" s="3" t="str">
        <f>VLOOKUP(Table2[[#This Row],[State]],State!A:F,6,FALSE)</f>
        <v>Democratic</v>
      </c>
    </row>
    <row r="1938" spans="1:17" ht="17" thickTop="1" thickBot="1" x14ac:dyDescent="0.25">
      <c r="A1938" s="8" t="s">
        <v>350</v>
      </c>
      <c r="B1938" s="19">
        <v>37095</v>
      </c>
      <c r="C1938" s="20" t="s">
        <v>1630</v>
      </c>
      <c r="D1938" s="13">
        <v>1089</v>
      </c>
      <c r="E1938" s="13">
        <v>1262</v>
      </c>
      <c r="F1938" s="6">
        <v>2024</v>
      </c>
      <c r="G1938" s="18">
        <f>preds!$D1938+preds!$E1938</f>
        <v>2351</v>
      </c>
      <c r="H1938" s="12">
        <f>ABS(preds!$D1938-preds!$E1938)</f>
        <v>173</v>
      </c>
      <c r="I1938" s="24">
        <f>Table2[[#This Row],[margin]]/Table2[[#This Row],[dem_gop_total]]</f>
        <v>7.3585708209272654E-2</v>
      </c>
      <c r="J1938" s="24">
        <f>Table2[[#This Row],[dem_votes]]/Table2[[#This Row],[dem_gop_total]]</f>
        <v>0.46320714589536366</v>
      </c>
      <c r="K1938" s="24">
        <f>Table2[[#This Row],[gop_votes]]/Table2[[#This Row],[dem_gop_total]]</f>
        <v>0.53679285410463629</v>
      </c>
      <c r="L1938" s="3">
        <v>-76.208134000000001</v>
      </c>
      <c r="M1938" s="3">
        <v>35.43421</v>
      </c>
      <c r="N1938" s="3">
        <v>-79.507483599999929</v>
      </c>
      <c r="O1938" s="3">
        <v>35.618235099999978</v>
      </c>
      <c r="P1938" s="3">
        <f>VLOOKUP(Table2[[#This Row],[State]],State!A:G,7,FALSE)</f>
        <v>15</v>
      </c>
      <c r="Q1938" s="3" t="str">
        <f>VLOOKUP(Table2[[#This Row],[State]],State!A:F,6,FALSE)</f>
        <v>Democratic</v>
      </c>
    </row>
    <row r="1939" spans="1:17" ht="17" thickTop="1" thickBot="1" x14ac:dyDescent="0.25">
      <c r="A1939" s="7" t="s">
        <v>350</v>
      </c>
      <c r="B1939" s="21">
        <v>37097</v>
      </c>
      <c r="C1939" s="22" t="s">
        <v>1631</v>
      </c>
      <c r="D1939" s="12">
        <v>31390</v>
      </c>
      <c r="E1939" s="12">
        <v>70352</v>
      </c>
      <c r="F1939" s="6">
        <v>2024</v>
      </c>
      <c r="G1939" s="18">
        <f>preds!$D1939+preds!$E1939</f>
        <v>101742</v>
      </c>
      <c r="H1939" s="12">
        <f>ABS(preds!$D1939-preds!$E1939)</f>
        <v>38962</v>
      </c>
      <c r="I1939" s="24">
        <f>Table2[[#This Row],[margin]]/Table2[[#This Row],[dem_gop_total]]</f>
        <v>0.38294902793340019</v>
      </c>
      <c r="J1939" s="24">
        <f>Table2[[#This Row],[dem_votes]]/Table2[[#This Row],[dem_gop_total]]</f>
        <v>0.30852548603329993</v>
      </c>
      <c r="K1939" s="24">
        <f>Table2[[#This Row],[gop_votes]]/Table2[[#This Row],[dem_gop_total]]</f>
        <v>0.69147451396670012</v>
      </c>
      <c r="L1939" s="3">
        <v>-80.869102999999996</v>
      </c>
      <c r="M1939" s="3">
        <v>35.707327999999997</v>
      </c>
      <c r="N1939" s="3">
        <v>-79.507483599999929</v>
      </c>
      <c r="O1939" s="3">
        <v>35.618235099999978</v>
      </c>
      <c r="P1939" s="3">
        <f>VLOOKUP(Table2[[#This Row],[State]],State!A:G,7,FALSE)</f>
        <v>15</v>
      </c>
      <c r="Q1939" s="3" t="str">
        <f>VLOOKUP(Table2[[#This Row],[State]],State!A:F,6,FALSE)</f>
        <v>Democratic</v>
      </c>
    </row>
    <row r="1940" spans="1:17" ht="17" thickTop="1" thickBot="1" x14ac:dyDescent="0.25">
      <c r="A1940" s="8" t="s">
        <v>350</v>
      </c>
      <c r="B1940" s="19">
        <v>37099</v>
      </c>
      <c r="C1940" s="20" t="s">
        <v>425</v>
      </c>
      <c r="D1940" s="13">
        <v>8769</v>
      </c>
      <c r="E1940" s="13">
        <v>11213</v>
      </c>
      <c r="F1940" s="6">
        <v>2024</v>
      </c>
      <c r="G1940" s="18">
        <f>preds!$D1940+preds!$E1940</f>
        <v>19982</v>
      </c>
      <c r="H1940" s="12">
        <f>ABS(preds!$D1940-preds!$E1940)</f>
        <v>2444</v>
      </c>
      <c r="I1940" s="24">
        <f>Table2[[#This Row],[margin]]/Table2[[#This Row],[dem_gop_total]]</f>
        <v>0.12231007907116405</v>
      </c>
      <c r="J1940" s="24">
        <f>Table2[[#This Row],[dem_votes]]/Table2[[#This Row],[dem_gop_total]]</f>
        <v>0.43884496046441795</v>
      </c>
      <c r="K1940" s="24">
        <f>Table2[[#This Row],[gop_votes]]/Table2[[#This Row],[dem_gop_total]]</f>
        <v>0.56115503953558199</v>
      </c>
      <c r="L1940" s="3">
        <v>-83.202489</v>
      </c>
      <c r="M1940" s="3">
        <v>35.335275000000003</v>
      </c>
      <c r="N1940" s="3">
        <v>-79.507483599999929</v>
      </c>
      <c r="O1940" s="3">
        <v>35.618235099999978</v>
      </c>
      <c r="P1940" s="3">
        <f>VLOOKUP(Table2[[#This Row],[State]],State!A:G,7,FALSE)</f>
        <v>15</v>
      </c>
      <c r="Q1940" s="3" t="str">
        <f>VLOOKUP(Table2[[#This Row],[State]],State!A:F,6,FALSE)</f>
        <v>Democratic</v>
      </c>
    </row>
    <row r="1941" spans="1:17" ht="17" thickTop="1" thickBot="1" x14ac:dyDescent="0.25">
      <c r="A1941" s="7" t="s">
        <v>350</v>
      </c>
      <c r="B1941" s="21">
        <v>37101</v>
      </c>
      <c r="C1941" s="22" t="s">
        <v>1632</v>
      </c>
      <c r="D1941" s="12">
        <v>45009</v>
      </c>
      <c r="E1941" s="12">
        <v>72589</v>
      </c>
      <c r="F1941" s="6">
        <v>2024</v>
      </c>
      <c r="G1941" s="18">
        <f>preds!$D1941+preds!$E1941</f>
        <v>117598</v>
      </c>
      <c r="H1941" s="12">
        <f>ABS(preds!$D1941-preds!$E1941)</f>
        <v>27580</v>
      </c>
      <c r="I1941" s="24">
        <f>Table2[[#This Row],[margin]]/Table2[[#This Row],[dem_gop_total]]</f>
        <v>0.2345277980918043</v>
      </c>
      <c r="J1941" s="24">
        <f>Table2[[#This Row],[dem_votes]]/Table2[[#This Row],[dem_gop_total]]</f>
        <v>0.38273610095409788</v>
      </c>
      <c r="K1941" s="24">
        <f>Table2[[#This Row],[gop_votes]]/Table2[[#This Row],[dem_gop_total]]</f>
        <v>0.61726389904590218</v>
      </c>
      <c r="L1941" s="3">
        <v>-78.411953999999994</v>
      </c>
      <c r="M1941" s="3">
        <v>35.560262999999999</v>
      </c>
      <c r="N1941" s="3">
        <v>-79.507483599999929</v>
      </c>
      <c r="O1941" s="3">
        <v>35.618235099999978</v>
      </c>
      <c r="P1941" s="3">
        <f>VLOOKUP(Table2[[#This Row],[State]],State!A:G,7,FALSE)</f>
        <v>15</v>
      </c>
      <c r="Q1941" s="3" t="str">
        <f>VLOOKUP(Table2[[#This Row],[State]],State!A:F,6,FALSE)</f>
        <v>Democratic</v>
      </c>
    </row>
    <row r="1942" spans="1:17" ht="17" thickTop="1" thickBot="1" x14ac:dyDescent="0.25">
      <c r="A1942" s="8" t="s">
        <v>350</v>
      </c>
      <c r="B1942" s="19">
        <v>37103</v>
      </c>
      <c r="C1942" s="20" t="s">
        <v>789</v>
      </c>
      <c r="D1942" s="13">
        <v>2025</v>
      </c>
      <c r="E1942" s="13">
        <v>3083</v>
      </c>
      <c r="F1942" s="6">
        <v>2024</v>
      </c>
      <c r="G1942" s="18">
        <f>preds!$D1942+preds!$E1942</f>
        <v>5108</v>
      </c>
      <c r="H1942" s="12">
        <f>ABS(preds!$D1942-preds!$E1942)</f>
        <v>1058</v>
      </c>
      <c r="I1942" s="24">
        <f>Table2[[#This Row],[margin]]/Table2[[#This Row],[dem_gop_total]]</f>
        <v>0.20712607674236491</v>
      </c>
      <c r="J1942" s="24">
        <f>Table2[[#This Row],[dem_votes]]/Table2[[#This Row],[dem_gop_total]]</f>
        <v>0.39643696162881753</v>
      </c>
      <c r="K1942" s="24">
        <f>Table2[[#This Row],[gop_votes]]/Table2[[#This Row],[dem_gop_total]]</f>
        <v>0.60356303837118241</v>
      </c>
      <c r="L1942" s="3">
        <v>-77.353061999999994</v>
      </c>
      <c r="M1942" s="3">
        <v>35.027453999999999</v>
      </c>
      <c r="N1942" s="3">
        <v>-79.507483599999929</v>
      </c>
      <c r="O1942" s="3">
        <v>35.618235099999978</v>
      </c>
      <c r="P1942" s="3">
        <f>VLOOKUP(Table2[[#This Row],[State]],State!A:G,7,FALSE)</f>
        <v>15</v>
      </c>
      <c r="Q1942" s="3" t="str">
        <f>VLOOKUP(Table2[[#This Row],[State]],State!A:F,6,FALSE)</f>
        <v>Democratic</v>
      </c>
    </row>
    <row r="1943" spans="1:17" ht="17" thickTop="1" thickBot="1" x14ac:dyDescent="0.25">
      <c r="A1943" s="7" t="s">
        <v>350</v>
      </c>
      <c r="B1943" s="21">
        <v>37105</v>
      </c>
      <c r="C1943" s="22" t="s">
        <v>430</v>
      </c>
      <c r="D1943" s="12">
        <v>11987</v>
      </c>
      <c r="E1943" s="12">
        <v>16195</v>
      </c>
      <c r="F1943" s="6">
        <v>2024</v>
      </c>
      <c r="G1943" s="18">
        <f>preds!$D1943+preds!$E1943</f>
        <v>28182</v>
      </c>
      <c r="H1943" s="12">
        <f>ABS(preds!$D1943-preds!$E1943)</f>
        <v>4208</v>
      </c>
      <c r="I1943" s="24">
        <f>Table2[[#This Row],[margin]]/Table2[[#This Row],[dem_gop_total]]</f>
        <v>0.14931516570860834</v>
      </c>
      <c r="J1943" s="24">
        <f>Table2[[#This Row],[dem_votes]]/Table2[[#This Row],[dem_gop_total]]</f>
        <v>0.42534241714569582</v>
      </c>
      <c r="K1943" s="24">
        <f>Table2[[#This Row],[gop_votes]]/Table2[[#This Row],[dem_gop_total]]</f>
        <v>0.57465758285430413</v>
      </c>
      <c r="L1943" s="3">
        <v>-79.173135000000002</v>
      </c>
      <c r="M1943" s="3">
        <v>35.459778999999997</v>
      </c>
      <c r="N1943" s="3">
        <v>-79.507483599999929</v>
      </c>
      <c r="O1943" s="3">
        <v>35.618235099999978</v>
      </c>
      <c r="P1943" s="3">
        <f>VLOOKUP(Table2[[#This Row],[State]],State!A:G,7,FALSE)</f>
        <v>15</v>
      </c>
      <c r="Q1943" s="3" t="str">
        <f>VLOOKUP(Table2[[#This Row],[State]],State!A:F,6,FALSE)</f>
        <v>Democratic</v>
      </c>
    </row>
    <row r="1944" spans="1:17" ht="17" thickTop="1" thickBot="1" x14ac:dyDescent="0.25">
      <c r="A1944" s="8" t="s">
        <v>350</v>
      </c>
      <c r="B1944" s="19">
        <v>37107</v>
      </c>
      <c r="C1944" s="20" t="s">
        <v>1633</v>
      </c>
      <c r="D1944" s="13">
        <v>12812</v>
      </c>
      <c r="E1944" s="13">
        <v>13650</v>
      </c>
      <c r="F1944" s="6">
        <v>2024</v>
      </c>
      <c r="G1944" s="18">
        <f>preds!$D1944+preds!$E1944</f>
        <v>26462</v>
      </c>
      <c r="H1944" s="12">
        <f>ABS(preds!$D1944-preds!$E1944)</f>
        <v>838</v>
      </c>
      <c r="I1944" s="24">
        <f>Table2[[#This Row],[margin]]/Table2[[#This Row],[dem_gop_total]]</f>
        <v>3.1668052301413348E-2</v>
      </c>
      <c r="J1944" s="24">
        <f>Table2[[#This Row],[dem_votes]]/Table2[[#This Row],[dem_gop_total]]</f>
        <v>0.48416597384929333</v>
      </c>
      <c r="K1944" s="24">
        <f>Table2[[#This Row],[gop_votes]]/Table2[[#This Row],[dem_gop_total]]</f>
        <v>0.51583402615070673</v>
      </c>
      <c r="L1944" s="3">
        <v>-77.631873999999996</v>
      </c>
      <c r="M1944" s="3">
        <v>35.262322999999903</v>
      </c>
      <c r="N1944" s="3">
        <v>-79.507483599999929</v>
      </c>
      <c r="O1944" s="3">
        <v>35.618235099999978</v>
      </c>
      <c r="P1944" s="3">
        <f>VLOOKUP(Table2[[#This Row],[State]],State!A:G,7,FALSE)</f>
        <v>15</v>
      </c>
      <c r="Q1944" s="3" t="str">
        <f>VLOOKUP(Table2[[#This Row],[State]],State!A:F,6,FALSE)</f>
        <v>Democratic</v>
      </c>
    </row>
    <row r="1945" spans="1:17" ht="17" thickTop="1" thickBot="1" x14ac:dyDescent="0.25">
      <c r="A1945" s="7" t="s">
        <v>350</v>
      </c>
      <c r="B1945" s="21">
        <v>37109</v>
      </c>
      <c r="C1945" s="22" t="s">
        <v>530</v>
      </c>
      <c r="D1945" s="12">
        <v>12168</v>
      </c>
      <c r="E1945" s="12">
        <v>38713</v>
      </c>
      <c r="F1945" s="6">
        <v>2024</v>
      </c>
      <c r="G1945" s="18">
        <f>preds!$D1945+preds!$E1945</f>
        <v>50881</v>
      </c>
      <c r="H1945" s="12">
        <f>ABS(preds!$D1945-preds!$E1945)</f>
        <v>26545</v>
      </c>
      <c r="I1945" s="24">
        <f>Table2[[#This Row],[margin]]/Table2[[#This Row],[dem_gop_total]]</f>
        <v>0.52170751361018852</v>
      </c>
      <c r="J1945" s="24">
        <f>Table2[[#This Row],[dem_votes]]/Table2[[#This Row],[dem_gop_total]]</f>
        <v>0.23914624319490577</v>
      </c>
      <c r="K1945" s="24">
        <f>Table2[[#This Row],[gop_votes]]/Table2[[#This Row],[dem_gop_total]]</f>
        <v>0.76085375680509426</v>
      </c>
      <c r="L1945" s="3">
        <v>-81.178511</v>
      </c>
      <c r="M1945" s="3">
        <v>35.485027000000002</v>
      </c>
      <c r="N1945" s="3">
        <v>-79.507483599999929</v>
      </c>
      <c r="O1945" s="3">
        <v>35.618235099999978</v>
      </c>
      <c r="P1945" s="3">
        <f>VLOOKUP(Table2[[#This Row],[State]],State!A:G,7,FALSE)</f>
        <v>15</v>
      </c>
      <c r="Q1945" s="3" t="str">
        <f>VLOOKUP(Table2[[#This Row],[State]],State!A:F,6,FALSE)</f>
        <v>Democratic</v>
      </c>
    </row>
    <row r="1946" spans="1:17" ht="17" thickTop="1" thickBot="1" x14ac:dyDescent="0.25">
      <c r="A1946" s="8" t="s">
        <v>350</v>
      </c>
      <c r="B1946" s="19">
        <v>37111</v>
      </c>
      <c r="C1946" s="20" t="s">
        <v>1634</v>
      </c>
      <c r="D1946" s="13">
        <v>5058</v>
      </c>
      <c r="E1946" s="13">
        <v>16539</v>
      </c>
      <c r="F1946" s="6">
        <v>2024</v>
      </c>
      <c r="G1946" s="18">
        <f>preds!$D1946+preds!$E1946</f>
        <v>21597</v>
      </c>
      <c r="H1946" s="12">
        <f>ABS(preds!$D1946-preds!$E1946)</f>
        <v>11481</v>
      </c>
      <c r="I1946" s="24">
        <f>Table2[[#This Row],[margin]]/Table2[[#This Row],[dem_gop_total]]</f>
        <v>0.53160161133490758</v>
      </c>
      <c r="J1946" s="24">
        <f>Table2[[#This Row],[dem_votes]]/Table2[[#This Row],[dem_gop_total]]</f>
        <v>0.23419919433254618</v>
      </c>
      <c r="K1946" s="24">
        <f>Table2[[#This Row],[gop_votes]]/Table2[[#This Row],[dem_gop_total]]</f>
        <v>0.76580080566745379</v>
      </c>
      <c r="L1946" s="3">
        <v>-82.021507</v>
      </c>
      <c r="M1946" s="3">
        <v>35.667957999999999</v>
      </c>
      <c r="N1946" s="3">
        <v>-79.507483599999929</v>
      </c>
      <c r="O1946" s="3">
        <v>35.618235099999978</v>
      </c>
      <c r="P1946" s="3">
        <f>VLOOKUP(Table2[[#This Row],[State]],State!A:G,7,FALSE)</f>
        <v>15</v>
      </c>
      <c r="Q1946" s="3" t="str">
        <f>VLOOKUP(Table2[[#This Row],[State]],State!A:F,6,FALSE)</f>
        <v>Democratic</v>
      </c>
    </row>
    <row r="1947" spans="1:17" ht="17" thickTop="1" thickBot="1" x14ac:dyDescent="0.25">
      <c r="A1947" s="7" t="s">
        <v>350</v>
      </c>
      <c r="B1947" s="21">
        <v>37113</v>
      </c>
      <c r="C1947" s="22" t="s">
        <v>433</v>
      </c>
      <c r="D1947" s="12">
        <v>5864</v>
      </c>
      <c r="E1947" s="12">
        <v>14639</v>
      </c>
      <c r="F1947" s="6">
        <v>2024</v>
      </c>
      <c r="G1947" s="18">
        <f>preds!$D1947+preds!$E1947</f>
        <v>20503</v>
      </c>
      <c r="H1947" s="12">
        <f>ABS(preds!$D1947-preds!$E1947)</f>
        <v>8775</v>
      </c>
      <c r="I1947" s="24">
        <f>Table2[[#This Row],[margin]]/Table2[[#This Row],[dem_gop_total]]</f>
        <v>0.42798614836853144</v>
      </c>
      <c r="J1947" s="24">
        <f>Table2[[#This Row],[dem_votes]]/Table2[[#This Row],[dem_gop_total]]</f>
        <v>0.28600692581573428</v>
      </c>
      <c r="K1947" s="24">
        <f>Table2[[#This Row],[gop_votes]]/Table2[[#This Row],[dem_gop_total]]</f>
        <v>0.71399307418426572</v>
      </c>
      <c r="L1947" s="3">
        <v>-83.380756000000005</v>
      </c>
      <c r="M1947" s="3">
        <v>35.157147999999999</v>
      </c>
      <c r="N1947" s="3">
        <v>-79.507483599999929</v>
      </c>
      <c r="O1947" s="3">
        <v>35.618235099999978</v>
      </c>
      <c r="P1947" s="3">
        <f>VLOOKUP(Table2[[#This Row],[State]],State!A:G,7,FALSE)</f>
        <v>15</v>
      </c>
      <c r="Q1947" s="3" t="str">
        <f>VLOOKUP(Table2[[#This Row],[State]],State!A:F,6,FALSE)</f>
        <v>Democratic</v>
      </c>
    </row>
    <row r="1948" spans="1:17" ht="17" thickTop="1" thickBot="1" x14ac:dyDescent="0.25">
      <c r="A1948" s="8" t="s">
        <v>350</v>
      </c>
      <c r="B1948" s="19">
        <v>37115</v>
      </c>
      <c r="C1948" s="20" t="s">
        <v>434</v>
      </c>
      <c r="D1948" s="13">
        <v>4668</v>
      </c>
      <c r="E1948" s="13">
        <v>7946</v>
      </c>
      <c r="F1948" s="6">
        <v>2024</v>
      </c>
      <c r="G1948" s="18">
        <f>preds!$D1948+preds!$E1948</f>
        <v>12614</v>
      </c>
      <c r="H1948" s="12">
        <f>ABS(preds!$D1948-preds!$E1948)</f>
        <v>3278</v>
      </c>
      <c r="I1948" s="24">
        <f>Table2[[#This Row],[margin]]/Table2[[#This Row],[dem_gop_total]]</f>
        <v>0.25986998573014114</v>
      </c>
      <c r="J1948" s="24">
        <f>Table2[[#This Row],[dem_votes]]/Table2[[#This Row],[dem_gop_total]]</f>
        <v>0.37006500713492946</v>
      </c>
      <c r="K1948" s="24">
        <f>Table2[[#This Row],[gop_votes]]/Table2[[#This Row],[dem_gop_total]]</f>
        <v>0.6299349928650706</v>
      </c>
      <c r="L1948" s="3">
        <v>-82.638666000000001</v>
      </c>
      <c r="M1948" s="3">
        <v>35.839078000000001</v>
      </c>
      <c r="N1948" s="3">
        <v>-79.507483599999929</v>
      </c>
      <c r="O1948" s="3">
        <v>35.618235099999978</v>
      </c>
      <c r="P1948" s="3">
        <f>VLOOKUP(Table2[[#This Row],[State]],State!A:G,7,FALSE)</f>
        <v>15</v>
      </c>
      <c r="Q1948" s="3" t="str">
        <f>VLOOKUP(Table2[[#This Row],[State]],State!A:F,6,FALSE)</f>
        <v>Democratic</v>
      </c>
    </row>
    <row r="1949" spans="1:17" ht="17" thickTop="1" thickBot="1" x14ac:dyDescent="0.25">
      <c r="A1949" s="7" t="s">
        <v>350</v>
      </c>
      <c r="B1949" s="21">
        <v>37117</v>
      </c>
      <c r="C1949" s="22" t="s">
        <v>709</v>
      </c>
      <c r="D1949" s="12">
        <v>5568</v>
      </c>
      <c r="E1949" s="12">
        <v>6088</v>
      </c>
      <c r="F1949" s="6">
        <v>2024</v>
      </c>
      <c r="G1949" s="18">
        <f>preds!$D1949+preds!$E1949</f>
        <v>11656</v>
      </c>
      <c r="H1949" s="12">
        <f>ABS(preds!$D1949-preds!$E1949)</f>
        <v>520</v>
      </c>
      <c r="I1949" s="24">
        <f>Table2[[#This Row],[margin]]/Table2[[#This Row],[dem_gop_total]]</f>
        <v>4.4612216884008238E-2</v>
      </c>
      <c r="J1949" s="24">
        <f>Table2[[#This Row],[dem_votes]]/Table2[[#This Row],[dem_gop_total]]</f>
        <v>0.47769389155799591</v>
      </c>
      <c r="K1949" s="24">
        <f>Table2[[#This Row],[gop_votes]]/Table2[[#This Row],[dem_gop_total]]</f>
        <v>0.52230610844200409</v>
      </c>
      <c r="L1949" s="3">
        <v>-77.100767000000005</v>
      </c>
      <c r="M1949" s="3">
        <v>35.832740000000001</v>
      </c>
      <c r="N1949" s="3">
        <v>-79.507483599999929</v>
      </c>
      <c r="O1949" s="3">
        <v>35.618235099999978</v>
      </c>
      <c r="P1949" s="3">
        <f>VLOOKUP(Table2[[#This Row],[State]],State!A:G,7,FALSE)</f>
        <v>15</v>
      </c>
      <c r="Q1949" s="3" t="str">
        <f>VLOOKUP(Table2[[#This Row],[State]],State!A:F,6,FALSE)</f>
        <v>Democratic</v>
      </c>
    </row>
    <row r="1950" spans="1:17" ht="17" thickTop="1" thickBot="1" x14ac:dyDescent="0.25">
      <c r="A1950" s="8" t="s">
        <v>350</v>
      </c>
      <c r="B1950" s="19">
        <v>37119</v>
      </c>
      <c r="C1950" s="20" t="s">
        <v>1635</v>
      </c>
      <c r="D1950" s="13">
        <v>407936</v>
      </c>
      <c r="E1950" s="13">
        <v>175264</v>
      </c>
      <c r="F1950" s="6">
        <v>2024</v>
      </c>
      <c r="G1950" s="18">
        <f>preds!$D1950+preds!$E1950</f>
        <v>583200</v>
      </c>
      <c r="H1950" s="12">
        <f>ABS(preds!$D1950-preds!$E1950)</f>
        <v>232672</v>
      </c>
      <c r="I1950" s="24">
        <f>Table2[[#This Row],[margin]]/Table2[[#This Row],[dem_gop_total]]</f>
        <v>0.39895747599451303</v>
      </c>
      <c r="J1950" s="24">
        <f>Table2[[#This Row],[dem_votes]]/Table2[[#This Row],[dem_gop_total]]</f>
        <v>0.69947873799725646</v>
      </c>
      <c r="K1950" s="24">
        <f>Table2[[#This Row],[gop_votes]]/Table2[[#This Row],[dem_gop_total]]</f>
        <v>0.30052126200274348</v>
      </c>
      <c r="L1950" s="3">
        <v>-80.81662</v>
      </c>
      <c r="M1950" s="3">
        <v>35.223469000000001</v>
      </c>
      <c r="N1950" s="3">
        <v>-79.507483599999929</v>
      </c>
      <c r="O1950" s="3">
        <v>35.618235099999978</v>
      </c>
      <c r="P1950" s="3">
        <f>VLOOKUP(Table2[[#This Row],[State]],State!A:G,7,FALSE)</f>
        <v>15</v>
      </c>
      <c r="Q1950" s="3" t="str">
        <f>VLOOKUP(Table2[[#This Row],[State]],State!A:F,6,FALSE)</f>
        <v>Democratic</v>
      </c>
    </row>
    <row r="1951" spans="1:17" ht="17" thickTop="1" thickBot="1" x14ac:dyDescent="0.25">
      <c r="A1951" s="7" t="s">
        <v>350</v>
      </c>
      <c r="B1951" s="21">
        <v>37121</v>
      </c>
      <c r="C1951" s="22" t="s">
        <v>797</v>
      </c>
      <c r="D1951" s="12">
        <v>1701</v>
      </c>
      <c r="E1951" s="12">
        <v>6900</v>
      </c>
      <c r="F1951" s="6">
        <v>2024</v>
      </c>
      <c r="G1951" s="18">
        <f>preds!$D1951+preds!$E1951</f>
        <v>8601</v>
      </c>
      <c r="H1951" s="12">
        <f>ABS(preds!$D1951-preds!$E1951)</f>
        <v>5199</v>
      </c>
      <c r="I1951" s="24">
        <f>Table2[[#This Row],[margin]]/Table2[[#This Row],[dem_gop_total]]</f>
        <v>0.60446459713986744</v>
      </c>
      <c r="J1951" s="24">
        <f>Table2[[#This Row],[dem_votes]]/Table2[[#This Row],[dem_gop_total]]</f>
        <v>0.19776770143006628</v>
      </c>
      <c r="K1951" s="24">
        <f>Table2[[#This Row],[gop_votes]]/Table2[[#This Row],[dem_gop_total]]</f>
        <v>0.80223229856993372</v>
      </c>
      <c r="L1951" s="3">
        <v>-82.114347999999893</v>
      </c>
      <c r="M1951" s="3">
        <v>35.962277999999998</v>
      </c>
      <c r="N1951" s="3">
        <v>-79.507483599999929</v>
      </c>
      <c r="O1951" s="3">
        <v>35.618235099999978</v>
      </c>
      <c r="P1951" s="3">
        <f>VLOOKUP(Table2[[#This Row],[State]],State!A:G,7,FALSE)</f>
        <v>15</v>
      </c>
      <c r="Q1951" s="3" t="str">
        <f>VLOOKUP(Table2[[#This Row],[State]],State!A:F,6,FALSE)</f>
        <v>Democratic</v>
      </c>
    </row>
    <row r="1952" spans="1:17" ht="17" thickTop="1" thickBot="1" x14ac:dyDescent="0.25">
      <c r="A1952" s="8" t="s">
        <v>350</v>
      </c>
      <c r="B1952" s="19">
        <v>37123</v>
      </c>
      <c r="C1952" s="20" t="s">
        <v>440</v>
      </c>
      <c r="D1952" s="13">
        <v>4119</v>
      </c>
      <c r="E1952" s="13">
        <v>8013</v>
      </c>
      <c r="F1952" s="6">
        <v>2024</v>
      </c>
      <c r="G1952" s="18">
        <f>preds!$D1952+preds!$E1952</f>
        <v>12132</v>
      </c>
      <c r="H1952" s="12">
        <f>ABS(preds!$D1952-preds!$E1952)</f>
        <v>3894</v>
      </c>
      <c r="I1952" s="24">
        <f>Table2[[#This Row],[margin]]/Table2[[#This Row],[dem_gop_total]]</f>
        <v>0.32096933728981208</v>
      </c>
      <c r="J1952" s="24">
        <f>Table2[[#This Row],[dem_votes]]/Table2[[#This Row],[dem_gop_total]]</f>
        <v>0.33951533135509399</v>
      </c>
      <c r="K1952" s="24">
        <f>Table2[[#This Row],[gop_votes]]/Table2[[#This Row],[dem_gop_total]]</f>
        <v>0.66048466864490607</v>
      </c>
      <c r="L1952" s="3">
        <v>-79.882040000000003</v>
      </c>
      <c r="M1952" s="3">
        <v>35.338988000000001</v>
      </c>
      <c r="N1952" s="3">
        <v>-79.507483599999929</v>
      </c>
      <c r="O1952" s="3">
        <v>35.618235099999978</v>
      </c>
      <c r="P1952" s="3">
        <f>VLOOKUP(Table2[[#This Row],[State]],State!A:G,7,FALSE)</f>
        <v>15</v>
      </c>
      <c r="Q1952" s="3" t="str">
        <f>VLOOKUP(Table2[[#This Row],[State]],State!A:F,6,FALSE)</f>
        <v>Democratic</v>
      </c>
    </row>
    <row r="1953" spans="1:17" ht="17" thickTop="1" thickBot="1" x14ac:dyDescent="0.25">
      <c r="A1953" s="7" t="s">
        <v>350</v>
      </c>
      <c r="B1953" s="21">
        <v>37125</v>
      </c>
      <c r="C1953" s="22" t="s">
        <v>1636</v>
      </c>
      <c r="D1953" s="12">
        <v>22000</v>
      </c>
      <c r="E1953" s="12">
        <v>38931</v>
      </c>
      <c r="F1953" s="6">
        <v>2024</v>
      </c>
      <c r="G1953" s="18">
        <f>preds!$D1953+preds!$E1953</f>
        <v>60931</v>
      </c>
      <c r="H1953" s="12">
        <f>ABS(preds!$D1953-preds!$E1953)</f>
        <v>16931</v>
      </c>
      <c r="I1953" s="24">
        <f>Table2[[#This Row],[margin]]/Table2[[#This Row],[dem_gop_total]]</f>
        <v>0.2778716909290837</v>
      </c>
      <c r="J1953" s="24">
        <f>Table2[[#This Row],[dem_votes]]/Table2[[#This Row],[dem_gop_total]]</f>
        <v>0.36106415453545815</v>
      </c>
      <c r="K1953" s="24">
        <f>Table2[[#This Row],[gop_votes]]/Table2[[#This Row],[dem_gop_total]]</f>
        <v>0.63893584546454185</v>
      </c>
      <c r="L1953" s="3">
        <v>-79.446780000000004</v>
      </c>
      <c r="M1953" s="3">
        <v>35.244618000000003</v>
      </c>
      <c r="N1953" s="3">
        <v>-79.507483599999929</v>
      </c>
      <c r="O1953" s="3">
        <v>35.618235099999978</v>
      </c>
      <c r="P1953" s="3">
        <f>VLOOKUP(Table2[[#This Row],[State]],State!A:G,7,FALSE)</f>
        <v>15</v>
      </c>
      <c r="Q1953" s="3" t="str">
        <f>VLOOKUP(Table2[[#This Row],[State]],State!A:F,6,FALSE)</f>
        <v>Democratic</v>
      </c>
    </row>
    <row r="1954" spans="1:17" ht="17" thickTop="1" thickBot="1" x14ac:dyDescent="0.25">
      <c r="A1954" s="8" t="s">
        <v>350</v>
      </c>
      <c r="B1954" s="19">
        <v>37127</v>
      </c>
      <c r="C1954" s="20" t="s">
        <v>1637</v>
      </c>
      <c r="D1954" s="13">
        <v>26208</v>
      </c>
      <c r="E1954" s="13">
        <v>24824</v>
      </c>
      <c r="F1954" s="6">
        <v>2024</v>
      </c>
      <c r="G1954" s="18">
        <f>preds!$D1954+preds!$E1954</f>
        <v>51032</v>
      </c>
      <c r="H1954" s="12">
        <f>ABS(preds!$D1954-preds!$E1954)</f>
        <v>1384</v>
      </c>
      <c r="I1954" s="24">
        <f>Table2[[#This Row],[margin]]/Table2[[#This Row],[dem_gop_total]]</f>
        <v>2.7120238281862361E-2</v>
      </c>
      <c r="J1954" s="24">
        <f>Table2[[#This Row],[dem_votes]]/Table2[[#This Row],[dem_gop_total]]</f>
        <v>0.51356011914093114</v>
      </c>
      <c r="K1954" s="24">
        <f>Table2[[#This Row],[gop_votes]]/Table2[[#This Row],[dem_gop_total]]</f>
        <v>0.48643988085906881</v>
      </c>
      <c r="L1954" s="3">
        <v>-77.923901000000001</v>
      </c>
      <c r="M1954" s="3">
        <v>35.947410999999903</v>
      </c>
      <c r="N1954" s="3">
        <v>-79.507483599999929</v>
      </c>
      <c r="O1954" s="3">
        <v>35.618235099999978</v>
      </c>
      <c r="P1954" s="3">
        <f>VLOOKUP(Table2[[#This Row],[State]],State!A:G,7,FALSE)</f>
        <v>15</v>
      </c>
      <c r="Q1954" s="3" t="str">
        <f>VLOOKUP(Table2[[#This Row],[State]],State!A:F,6,FALSE)</f>
        <v>Democratic</v>
      </c>
    </row>
    <row r="1955" spans="1:17" ht="17" thickTop="1" thickBot="1" x14ac:dyDescent="0.25">
      <c r="A1955" s="7" t="s">
        <v>350</v>
      </c>
      <c r="B1955" s="21">
        <v>37129</v>
      </c>
      <c r="C1955" s="22" t="s">
        <v>1638</v>
      </c>
      <c r="D1955" s="12">
        <v>70250</v>
      </c>
      <c r="E1955" s="12">
        <v>64051</v>
      </c>
      <c r="F1955" s="6">
        <v>2024</v>
      </c>
      <c r="G1955" s="18">
        <f>preds!$D1955+preds!$E1955</f>
        <v>134301</v>
      </c>
      <c r="H1955" s="12">
        <f>ABS(preds!$D1955-preds!$E1955)</f>
        <v>6199</v>
      </c>
      <c r="I1955" s="24">
        <f>Table2[[#This Row],[margin]]/Table2[[#This Row],[dem_gop_total]]</f>
        <v>4.6157511857692797E-2</v>
      </c>
      <c r="J1955" s="24">
        <f>Table2[[#This Row],[dem_votes]]/Table2[[#This Row],[dem_gop_total]]</f>
        <v>0.52307875592884645</v>
      </c>
      <c r="K1955" s="24">
        <f>Table2[[#This Row],[gop_votes]]/Table2[[#This Row],[dem_gop_total]]</f>
        <v>0.4769212440711536</v>
      </c>
      <c r="L1955" s="3">
        <v>-77.879277000000002</v>
      </c>
      <c r="M1955" s="3">
        <v>34.211686999999998</v>
      </c>
      <c r="N1955" s="3">
        <v>-79.507483599999929</v>
      </c>
      <c r="O1955" s="3">
        <v>35.618235099999978</v>
      </c>
      <c r="P1955" s="3">
        <f>VLOOKUP(Table2[[#This Row],[State]],State!A:G,7,FALSE)</f>
        <v>15</v>
      </c>
      <c r="Q1955" s="3" t="str">
        <f>VLOOKUP(Table2[[#This Row],[State]],State!A:F,6,FALSE)</f>
        <v>Democratic</v>
      </c>
    </row>
    <row r="1956" spans="1:17" ht="17" thickTop="1" thickBot="1" x14ac:dyDescent="0.25">
      <c r="A1956" s="8" t="s">
        <v>350</v>
      </c>
      <c r="B1956" s="19">
        <v>37131</v>
      </c>
      <c r="C1956" s="20" t="s">
        <v>1639</v>
      </c>
      <c r="D1956" s="13">
        <v>5806</v>
      </c>
      <c r="E1956" s="13">
        <v>3553</v>
      </c>
      <c r="F1956" s="6">
        <v>2024</v>
      </c>
      <c r="G1956" s="18">
        <f>preds!$D1956+preds!$E1956</f>
        <v>9359</v>
      </c>
      <c r="H1956" s="12">
        <f>ABS(preds!$D1956-preds!$E1956)</f>
        <v>2253</v>
      </c>
      <c r="I1956" s="24">
        <f>Table2[[#This Row],[margin]]/Table2[[#This Row],[dem_gop_total]]</f>
        <v>0.24073084731274708</v>
      </c>
      <c r="J1956" s="24">
        <f>Table2[[#This Row],[dem_votes]]/Table2[[#This Row],[dem_gop_total]]</f>
        <v>0.62036542365637359</v>
      </c>
      <c r="K1956" s="24">
        <f>Table2[[#This Row],[gop_votes]]/Table2[[#This Row],[dem_gop_total]]</f>
        <v>0.37963457634362646</v>
      </c>
      <c r="L1956" s="3">
        <v>-77.434730999999999</v>
      </c>
      <c r="M1956" s="3">
        <v>36.431947999999998</v>
      </c>
      <c r="N1956" s="3">
        <v>-79.507483599999929</v>
      </c>
      <c r="O1956" s="3">
        <v>35.618235099999978</v>
      </c>
      <c r="P1956" s="3">
        <f>VLOOKUP(Table2[[#This Row],[State]],State!A:G,7,FALSE)</f>
        <v>15</v>
      </c>
      <c r="Q1956" s="3" t="str">
        <f>VLOOKUP(Table2[[#This Row],[State]],State!A:F,6,FALSE)</f>
        <v>Democratic</v>
      </c>
    </row>
    <row r="1957" spans="1:17" ht="17" thickTop="1" thickBot="1" x14ac:dyDescent="0.25">
      <c r="A1957" s="7" t="s">
        <v>350</v>
      </c>
      <c r="B1957" s="21">
        <v>37133</v>
      </c>
      <c r="C1957" s="22" t="s">
        <v>1640</v>
      </c>
      <c r="D1957" s="12">
        <v>22468</v>
      </c>
      <c r="E1957" s="12">
        <v>47737</v>
      </c>
      <c r="F1957" s="6">
        <v>2024</v>
      </c>
      <c r="G1957" s="18">
        <f>preds!$D1957+preds!$E1957</f>
        <v>70205</v>
      </c>
      <c r="H1957" s="12">
        <f>ABS(preds!$D1957-preds!$E1957)</f>
        <v>25269</v>
      </c>
      <c r="I1957" s="24">
        <f>Table2[[#This Row],[margin]]/Table2[[#This Row],[dem_gop_total]]</f>
        <v>0.35993162880136742</v>
      </c>
      <c r="J1957" s="24">
        <f>Table2[[#This Row],[dem_votes]]/Table2[[#This Row],[dem_gop_total]]</f>
        <v>0.32003418559931629</v>
      </c>
      <c r="K1957" s="24">
        <f>Table2[[#This Row],[gop_votes]]/Table2[[#This Row],[dem_gop_total]]</f>
        <v>0.67996581440068371</v>
      </c>
      <c r="L1957" s="3">
        <v>-77.400611999999995</v>
      </c>
      <c r="M1957" s="3">
        <v>34.741545000000002</v>
      </c>
      <c r="N1957" s="3">
        <v>-79.507483599999929</v>
      </c>
      <c r="O1957" s="3">
        <v>35.618235099999978</v>
      </c>
      <c r="P1957" s="3">
        <f>VLOOKUP(Table2[[#This Row],[State]],State!A:G,7,FALSE)</f>
        <v>15</v>
      </c>
      <c r="Q1957" s="3" t="str">
        <f>VLOOKUP(Table2[[#This Row],[State]],State!A:F,6,FALSE)</f>
        <v>Democratic</v>
      </c>
    </row>
    <row r="1958" spans="1:17" ht="17" thickTop="1" thickBot="1" x14ac:dyDescent="0.25">
      <c r="A1958" s="8" t="s">
        <v>350</v>
      </c>
      <c r="B1958" s="19">
        <v>37135</v>
      </c>
      <c r="C1958" s="20" t="s">
        <v>586</v>
      </c>
      <c r="D1958" s="13">
        <v>63180</v>
      </c>
      <c r="E1958" s="13">
        <v>19528</v>
      </c>
      <c r="F1958" s="6">
        <v>2024</v>
      </c>
      <c r="G1958" s="18">
        <f>preds!$D1958+preds!$E1958</f>
        <v>82708</v>
      </c>
      <c r="H1958" s="12">
        <f>ABS(preds!$D1958-preds!$E1958)</f>
        <v>43652</v>
      </c>
      <c r="I1958" s="24">
        <f>Table2[[#This Row],[margin]]/Table2[[#This Row],[dem_gop_total]]</f>
        <v>0.52778449484934953</v>
      </c>
      <c r="J1958" s="24">
        <f>Table2[[#This Row],[dem_votes]]/Table2[[#This Row],[dem_gop_total]]</f>
        <v>0.76389224742467476</v>
      </c>
      <c r="K1958" s="24">
        <f>Table2[[#This Row],[gop_votes]]/Table2[[#This Row],[dem_gop_total]]</f>
        <v>0.23610775257532524</v>
      </c>
      <c r="L1958" s="3">
        <v>-79.081243999999998</v>
      </c>
      <c r="M1958" s="3">
        <v>35.978596000000003</v>
      </c>
      <c r="N1958" s="3">
        <v>-79.507483599999929</v>
      </c>
      <c r="O1958" s="3">
        <v>35.618235099999978</v>
      </c>
      <c r="P1958" s="3">
        <f>VLOOKUP(Table2[[#This Row],[State]],State!A:G,7,FALSE)</f>
        <v>15</v>
      </c>
      <c r="Q1958" s="3" t="str">
        <f>VLOOKUP(Table2[[#This Row],[State]],State!A:F,6,FALSE)</f>
        <v>Democratic</v>
      </c>
    </row>
    <row r="1959" spans="1:17" ht="17" thickTop="1" thickBot="1" x14ac:dyDescent="0.25">
      <c r="A1959" s="7" t="s">
        <v>350</v>
      </c>
      <c r="B1959" s="21">
        <v>37137</v>
      </c>
      <c r="C1959" s="22" t="s">
        <v>1641</v>
      </c>
      <c r="D1959" s="12">
        <v>2538</v>
      </c>
      <c r="E1959" s="12">
        <v>4682</v>
      </c>
      <c r="F1959" s="6">
        <v>2024</v>
      </c>
      <c r="G1959" s="18">
        <f>preds!$D1959+preds!$E1959</f>
        <v>7220</v>
      </c>
      <c r="H1959" s="12">
        <f>ABS(preds!$D1959-preds!$E1959)</f>
        <v>2144</v>
      </c>
      <c r="I1959" s="24">
        <f>Table2[[#This Row],[margin]]/Table2[[#This Row],[dem_gop_total]]</f>
        <v>0.29695290858725759</v>
      </c>
      <c r="J1959" s="24">
        <f>Table2[[#This Row],[dem_votes]]/Table2[[#This Row],[dem_gop_total]]</f>
        <v>0.35152354570637118</v>
      </c>
      <c r="K1959" s="24">
        <f>Table2[[#This Row],[gop_votes]]/Table2[[#This Row],[dem_gop_total]]</f>
        <v>0.64847645429362877</v>
      </c>
      <c r="L1959" s="3">
        <v>-76.775886</v>
      </c>
      <c r="M1959" s="3">
        <v>35.105356</v>
      </c>
      <c r="N1959" s="3">
        <v>-79.507483599999929</v>
      </c>
      <c r="O1959" s="3">
        <v>35.618235099999978</v>
      </c>
      <c r="P1959" s="3">
        <f>VLOOKUP(Table2[[#This Row],[State]],State!A:G,7,FALSE)</f>
        <v>15</v>
      </c>
      <c r="Q1959" s="3" t="str">
        <f>VLOOKUP(Table2[[#This Row],[State]],State!A:F,6,FALSE)</f>
        <v>Democratic</v>
      </c>
    </row>
    <row r="1960" spans="1:17" ht="17" thickTop="1" thickBot="1" x14ac:dyDescent="0.25">
      <c r="A1960" s="8" t="s">
        <v>350</v>
      </c>
      <c r="B1960" s="19">
        <v>37139</v>
      </c>
      <c r="C1960" s="20" t="s">
        <v>1642</v>
      </c>
      <c r="D1960" s="13">
        <v>9454</v>
      </c>
      <c r="E1960" s="13">
        <v>9338</v>
      </c>
      <c r="F1960" s="6">
        <v>2024</v>
      </c>
      <c r="G1960" s="18">
        <f>preds!$D1960+preds!$E1960</f>
        <v>18792</v>
      </c>
      <c r="H1960" s="12">
        <f>ABS(preds!$D1960-preds!$E1960)</f>
        <v>116</v>
      </c>
      <c r="I1960" s="24">
        <f>Table2[[#This Row],[margin]]/Table2[[#This Row],[dem_gop_total]]</f>
        <v>6.1728395061728392E-3</v>
      </c>
      <c r="J1960" s="24">
        <f>Table2[[#This Row],[dem_votes]]/Table2[[#This Row],[dem_gop_total]]</f>
        <v>0.50308641975308643</v>
      </c>
      <c r="K1960" s="24">
        <f>Table2[[#This Row],[gop_votes]]/Table2[[#This Row],[dem_gop_total]]</f>
        <v>0.49691358024691357</v>
      </c>
      <c r="L1960" s="3">
        <v>-76.246297999999996</v>
      </c>
      <c r="M1960" s="3">
        <v>36.293501999999997</v>
      </c>
      <c r="N1960" s="3">
        <v>-79.507483599999929</v>
      </c>
      <c r="O1960" s="3">
        <v>35.618235099999978</v>
      </c>
      <c r="P1960" s="3">
        <f>VLOOKUP(Table2[[#This Row],[State]],State!A:G,7,FALSE)</f>
        <v>15</v>
      </c>
      <c r="Q1960" s="3" t="str">
        <f>VLOOKUP(Table2[[#This Row],[State]],State!A:F,6,FALSE)</f>
        <v>Democratic</v>
      </c>
    </row>
    <row r="1961" spans="1:17" ht="17" thickTop="1" thickBot="1" x14ac:dyDescent="0.25">
      <c r="A1961" s="7" t="s">
        <v>350</v>
      </c>
      <c r="B1961" s="21">
        <v>37141</v>
      </c>
      <c r="C1961" s="22" t="s">
        <v>1643</v>
      </c>
      <c r="D1961" s="12">
        <v>11125</v>
      </c>
      <c r="E1961" s="12">
        <v>22872</v>
      </c>
      <c r="F1961" s="6">
        <v>2024</v>
      </c>
      <c r="G1961" s="18">
        <f>preds!$D1961+preds!$E1961</f>
        <v>33997</v>
      </c>
      <c r="H1961" s="12">
        <f>ABS(preds!$D1961-preds!$E1961)</f>
        <v>11747</v>
      </c>
      <c r="I1961" s="24">
        <f>Table2[[#This Row],[margin]]/Table2[[#This Row],[dem_gop_total]]</f>
        <v>0.34553048798423391</v>
      </c>
      <c r="J1961" s="24">
        <f>Table2[[#This Row],[dem_votes]]/Table2[[#This Row],[dem_gop_total]]</f>
        <v>0.32723475600788304</v>
      </c>
      <c r="K1961" s="24">
        <f>Table2[[#This Row],[gop_votes]]/Table2[[#This Row],[dem_gop_total]]</f>
        <v>0.6727652439921169</v>
      </c>
      <c r="L1961" s="3">
        <v>-77.836015000000003</v>
      </c>
      <c r="M1961" s="3">
        <v>34.469476</v>
      </c>
      <c r="N1961" s="3">
        <v>-79.507483599999929</v>
      </c>
      <c r="O1961" s="3">
        <v>35.618235099999978</v>
      </c>
      <c r="P1961" s="3">
        <f>VLOOKUP(Table2[[#This Row],[State]],State!A:G,7,FALSE)</f>
        <v>15</v>
      </c>
      <c r="Q1961" s="3" t="str">
        <f>VLOOKUP(Table2[[#This Row],[State]],State!A:F,6,FALSE)</f>
        <v>Democratic</v>
      </c>
    </row>
    <row r="1962" spans="1:17" ht="17" thickTop="1" thickBot="1" x14ac:dyDescent="0.25">
      <c r="A1962" s="8" t="s">
        <v>350</v>
      </c>
      <c r="B1962" s="19">
        <v>37143</v>
      </c>
      <c r="C1962" s="20" t="s">
        <v>1644</v>
      </c>
      <c r="D1962" s="13">
        <v>2342</v>
      </c>
      <c r="E1962" s="13">
        <v>4879</v>
      </c>
      <c r="F1962" s="6">
        <v>2024</v>
      </c>
      <c r="G1962" s="18">
        <f>preds!$D1962+preds!$E1962</f>
        <v>7221</v>
      </c>
      <c r="H1962" s="12">
        <f>ABS(preds!$D1962-preds!$E1962)</f>
        <v>2537</v>
      </c>
      <c r="I1962" s="24">
        <f>Table2[[#This Row],[margin]]/Table2[[#This Row],[dem_gop_total]]</f>
        <v>0.35133638000276968</v>
      </c>
      <c r="J1962" s="24">
        <f>Table2[[#This Row],[dem_votes]]/Table2[[#This Row],[dem_gop_total]]</f>
        <v>0.32433180999861516</v>
      </c>
      <c r="K1962" s="24">
        <f>Table2[[#This Row],[gop_votes]]/Table2[[#This Row],[dem_gop_total]]</f>
        <v>0.67566819000138489</v>
      </c>
      <c r="L1962" s="3">
        <v>-76.424402999999998</v>
      </c>
      <c r="M1962" s="3">
        <v>36.181298999999903</v>
      </c>
      <c r="N1962" s="3">
        <v>-79.507483599999929</v>
      </c>
      <c r="O1962" s="3">
        <v>35.618235099999978</v>
      </c>
      <c r="P1962" s="3">
        <f>VLOOKUP(Table2[[#This Row],[State]],State!A:G,7,FALSE)</f>
        <v>15</v>
      </c>
      <c r="Q1962" s="3" t="str">
        <f>VLOOKUP(Table2[[#This Row],[State]],State!A:F,6,FALSE)</f>
        <v>Democratic</v>
      </c>
    </row>
    <row r="1963" spans="1:17" ht="17" thickTop="1" thickBot="1" x14ac:dyDescent="0.25">
      <c r="A1963" s="7" t="s">
        <v>350</v>
      </c>
      <c r="B1963" s="21">
        <v>37145</v>
      </c>
      <c r="C1963" s="22" t="s">
        <v>1645</v>
      </c>
      <c r="D1963" s="12">
        <v>8085</v>
      </c>
      <c r="E1963" s="12">
        <v>12619</v>
      </c>
      <c r="F1963" s="6">
        <v>2024</v>
      </c>
      <c r="G1963" s="18">
        <f>preds!$D1963+preds!$E1963</f>
        <v>20704</v>
      </c>
      <c r="H1963" s="12">
        <f>ABS(preds!$D1963-preds!$E1963)</f>
        <v>4534</v>
      </c>
      <c r="I1963" s="24">
        <f>Table2[[#This Row],[margin]]/Table2[[#This Row],[dem_gop_total]]</f>
        <v>0.21899149922720249</v>
      </c>
      <c r="J1963" s="24">
        <f>Table2[[#This Row],[dem_votes]]/Table2[[#This Row],[dem_gop_total]]</f>
        <v>0.39050425038639874</v>
      </c>
      <c r="K1963" s="24">
        <f>Table2[[#This Row],[gop_votes]]/Table2[[#This Row],[dem_gop_total]]</f>
        <v>0.6094957496136012</v>
      </c>
      <c r="L1963" s="3">
        <v>-78.970900999999998</v>
      </c>
      <c r="M1963" s="3">
        <v>36.373421999999998</v>
      </c>
      <c r="N1963" s="3">
        <v>-79.507483599999929</v>
      </c>
      <c r="O1963" s="3">
        <v>35.618235099999978</v>
      </c>
      <c r="P1963" s="3">
        <f>VLOOKUP(Table2[[#This Row],[State]],State!A:G,7,FALSE)</f>
        <v>15</v>
      </c>
      <c r="Q1963" s="3" t="str">
        <f>VLOOKUP(Table2[[#This Row],[State]],State!A:F,6,FALSE)</f>
        <v>Democratic</v>
      </c>
    </row>
    <row r="1964" spans="1:17" ht="17" thickTop="1" thickBot="1" x14ac:dyDescent="0.25">
      <c r="A1964" s="8" t="s">
        <v>350</v>
      </c>
      <c r="B1964" s="19">
        <v>37147</v>
      </c>
      <c r="C1964" s="20" t="s">
        <v>1646</v>
      </c>
      <c r="D1964" s="13">
        <v>47439</v>
      </c>
      <c r="E1964" s="13">
        <v>38735</v>
      </c>
      <c r="F1964" s="6">
        <v>2024</v>
      </c>
      <c r="G1964" s="18">
        <f>preds!$D1964+preds!$E1964</f>
        <v>86174</v>
      </c>
      <c r="H1964" s="12">
        <f>ABS(preds!$D1964-preds!$E1964)</f>
        <v>8704</v>
      </c>
      <c r="I1964" s="24">
        <f>Table2[[#This Row],[margin]]/Table2[[#This Row],[dem_gop_total]]</f>
        <v>0.10100494348643442</v>
      </c>
      <c r="J1964" s="24">
        <f>Table2[[#This Row],[dem_votes]]/Table2[[#This Row],[dem_gop_total]]</f>
        <v>0.5505024717432172</v>
      </c>
      <c r="K1964" s="24">
        <f>Table2[[#This Row],[gop_votes]]/Table2[[#This Row],[dem_gop_total]]</f>
        <v>0.4494975282567828</v>
      </c>
      <c r="L1964" s="3">
        <v>-77.381178000000006</v>
      </c>
      <c r="M1964" s="3">
        <v>35.579169999999998</v>
      </c>
      <c r="N1964" s="3">
        <v>-79.507483599999929</v>
      </c>
      <c r="O1964" s="3">
        <v>35.618235099999978</v>
      </c>
      <c r="P1964" s="3">
        <f>VLOOKUP(Table2[[#This Row],[State]],State!A:G,7,FALSE)</f>
        <v>15</v>
      </c>
      <c r="Q1964" s="3" t="str">
        <f>VLOOKUP(Table2[[#This Row],[State]],State!A:F,6,FALSE)</f>
        <v>Democratic</v>
      </c>
    </row>
    <row r="1965" spans="1:17" ht="17" thickTop="1" thickBot="1" x14ac:dyDescent="0.25">
      <c r="A1965" s="7" t="s">
        <v>350</v>
      </c>
      <c r="B1965" s="21">
        <v>37149</v>
      </c>
      <c r="C1965" s="22" t="s">
        <v>541</v>
      </c>
      <c r="D1965" s="12">
        <v>3974</v>
      </c>
      <c r="E1965" s="12">
        <v>7630</v>
      </c>
      <c r="F1965" s="6">
        <v>2024</v>
      </c>
      <c r="G1965" s="18">
        <f>preds!$D1965+preds!$E1965</f>
        <v>11604</v>
      </c>
      <c r="H1965" s="12">
        <f>ABS(preds!$D1965-preds!$E1965)</f>
        <v>3656</v>
      </c>
      <c r="I1965" s="24">
        <f>Table2[[#This Row],[margin]]/Table2[[#This Row],[dem_gop_total]]</f>
        <v>0.31506377111340916</v>
      </c>
      <c r="J1965" s="24">
        <f>Table2[[#This Row],[dem_votes]]/Table2[[#This Row],[dem_gop_total]]</f>
        <v>0.34246811444329539</v>
      </c>
      <c r="K1965" s="24">
        <f>Table2[[#This Row],[gop_votes]]/Table2[[#This Row],[dem_gop_total]]</f>
        <v>0.65753188555670461</v>
      </c>
      <c r="L1965" s="3">
        <v>-82.175449999999998</v>
      </c>
      <c r="M1965" s="3">
        <v>35.258668999999998</v>
      </c>
      <c r="N1965" s="3">
        <v>-79.507483599999929</v>
      </c>
      <c r="O1965" s="3">
        <v>35.618235099999978</v>
      </c>
      <c r="P1965" s="3">
        <f>VLOOKUP(Table2[[#This Row],[State]],State!A:G,7,FALSE)</f>
        <v>15</v>
      </c>
      <c r="Q1965" s="3" t="str">
        <f>VLOOKUP(Table2[[#This Row],[State]],State!A:F,6,FALSE)</f>
        <v>Democratic</v>
      </c>
    </row>
    <row r="1966" spans="1:17" ht="17" thickTop="1" thickBot="1" x14ac:dyDescent="0.25">
      <c r="A1966" s="8" t="s">
        <v>350</v>
      </c>
      <c r="B1966" s="19">
        <v>37151</v>
      </c>
      <c r="C1966" s="20" t="s">
        <v>445</v>
      </c>
      <c r="D1966" s="13">
        <v>13805</v>
      </c>
      <c r="E1966" s="13">
        <v>58582</v>
      </c>
      <c r="F1966" s="6">
        <v>2024</v>
      </c>
      <c r="G1966" s="18">
        <f>preds!$D1966+preds!$E1966</f>
        <v>72387</v>
      </c>
      <c r="H1966" s="12">
        <f>ABS(preds!$D1966-preds!$E1966)</f>
        <v>44777</v>
      </c>
      <c r="I1966" s="24">
        <f>Table2[[#This Row],[margin]]/Table2[[#This Row],[dem_gop_total]]</f>
        <v>0.61857792144998414</v>
      </c>
      <c r="J1966" s="24">
        <f>Table2[[#This Row],[dem_votes]]/Table2[[#This Row],[dem_gop_total]]</f>
        <v>0.19071103927500793</v>
      </c>
      <c r="K1966" s="24">
        <f>Table2[[#This Row],[gop_votes]]/Table2[[#This Row],[dem_gop_total]]</f>
        <v>0.80928896072499201</v>
      </c>
      <c r="L1966" s="3">
        <v>-79.827980999999994</v>
      </c>
      <c r="M1966" s="3">
        <v>35.766292</v>
      </c>
      <c r="N1966" s="3">
        <v>-79.507483599999929</v>
      </c>
      <c r="O1966" s="3">
        <v>35.618235099999978</v>
      </c>
      <c r="P1966" s="3">
        <f>VLOOKUP(Table2[[#This Row],[State]],State!A:G,7,FALSE)</f>
        <v>15</v>
      </c>
      <c r="Q1966" s="3" t="str">
        <f>VLOOKUP(Table2[[#This Row],[State]],State!A:F,6,FALSE)</f>
        <v>Democratic</v>
      </c>
    </row>
    <row r="1967" spans="1:17" ht="17" thickTop="1" thickBot="1" x14ac:dyDescent="0.25">
      <c r="A1967" s="7" t="s">
        <v>350</v>
      </c>
      <c r="B1967" s="21">
        <v>37153</v>
      </c>
      <c r="C1967" s="22" t="s">
        <v>807</v>
      </c>
      <c r="D1967" s="12">
        <v>8171</v>
      </c>
      <c r="E1967" s="12">
        <v>10998</v>
      </c>
      <c r="F1967" s="6">
        <v>2024</v>
      </c>
      <c r="G1967" s="18">
        <f>preds!$D1967+preds!$E1967</f>
        <v>19169</v>
      </c>
      <c r="H1967" s="12">
        <f>ABS(preds!$D1967-preds!$E1967)</f>
        <v>2827</v>
      </c>
      <c r="I1967" s="24">
        <f>Table2[[#This Row],[margin]]/Table2[[#This Row],[dem_gop_total]]</f>
        <v>0.1474776983671553</v>
      </c>
      <c r="J1967" s="24">
        <f>Table2[[#This Row],[dem_votes]]/Table2[[#This Row],[dem_gop_total]]</f>
        <v>0.42626115081642235</v>
      </c>
      <c r="K1967" s="24">
        <f>Table2[[#This Row],[gop_votes]]/Table2[[#This Row],[dem_gop_total]]</f>
        <v>0.57373884918357765</v>
      </c>
      <c r="L1967" s="3">
        <v>-79.733496000000002</v>
      </c>
      <c r="M1967" s="3">
        <v>34.943604000000001</v>
      </c>
      <c r="N1967" s="3">
        <v>-79.507483599999929</v>
      </c>
      <c r="O1967" s="3">
        <v>35.618235099999978</v>
      </c>
      <c r="P1967" s="3">
        <f>VLOOKUP(Table2[[#This Row],[State]],State!A:G,7,FALSE)</f>
        <v>15</v>
      </c>
      <c r="Q1967" s="3" t="str">
        <f>VLOOKUP(Table2[[#This Row],[State]],State!A:F,6,FALSE)</f>
        <v>Democratic</v>
      </c>
    </row>
    <row r="1968" spans="1:17" ht="17" thickTop="1" thickBot="1" x14ac:dyDescent="0.25">
      <c r="A1968" s="8" t="s">
        <v>350</v>
      </c>
      <c r="B1968" s="19">
        <v>37155</v>
      </c>
      <c r="C1968" s="20" t="s">
        <v>1647</v>
      </c>
      <c r="D1968" s="13">
        <v>18394</v>
      </c>
      <c r="E1968" s="13">
        <v>26341</v>
      </c>
      <c r="F1968" s="6">
        <v>2024</v>
      </c>
      <c r="G1968" s="18">
        <f>preds!$D1968+preds!$E1968</f>
        <v>44735</v>
      </c>
      <c r="H1968" s="12">
        <f>ABS(preds!$D1968-preds!$E1968)</f>
        <v>7947</v>
      </c>
      <c r="I1968" s="24">
        <f>Table2[[#This Row],[margin]]/Table2[[#This Row],[dem_gop_total]]</f>
        <v>0.17764613837040349</v>
      </c>
      <c r="J1968" s="24">
        <f>Table2[[#This Row],[dem_votes]]/Table2[[#This Row],[dem_gop_total]]</f>
        <v>0.41117693081479828</v>
      </c>
      <c r="K1968" s="24">
        <f>Table2[[#This Row],[gop_votes]]/Table2[[#This Row],[dem_gop_total]]</f>
        <v>0.58882306918520178</v>
      </c>
      <c r="L1968" s="3">
        <v>-79.093867000000003</v>
      </c>
      <c r="M1968" s="3">
        <v>34.674582000000001</v>
      </c>
      <c r="N1968" s="3">
        <v>-79.507483599999929</v>
      </c>
      <c r="O1968" s="3">
        <v>35.618235099999978</v>
      </c>
      <c r="P1968" s="3">
        <f>VLOOKUP(Table2[[#This Row],[State]],State!A:G,7,FALSE)</f>
        <v>15</v>
      </c>
      <c r="Q1968" s="3" t="str">
        <f>VLOOKUP(Table2[[#This Row],[State]],State!A:F,6,FALSE)</f>
        <v>Democratic</v>
      </c>
    </row>
    <row r="1969" spans="1:17" ht="17" thickTop="1" thickBot="1" x14ac:dyDescent="0.25">
      <c r="A1969" s="7" t="s">
        <v>350</v>
      </c>
      <c r="B1969" s="21">
        <v>37157</v>
      </c>
      <c r="C1969" s="22" t="s">
        <v>1529</v>
      </c>
      <c r="D1969" s="12">
        <v>14683</v>
      </c>
      <c r="E1969" s="12">
        <v>29878</v>
      </c>
      <c r="F1969" s="6">
        <v>2024</v>
      </c>
      <c r="G1969" s="18">
        <f>preds!$D1969+preds!$E1969</f>
        <v>44561</v>
      </c>
      <c r="H1969" s="12">
        <f>ABS(preds!$D1969-preds!$E1969)</f>
        <v>15195</v>
      </c>
      <c r="I1969" s="24">
        <f>Table2[[#This Row],[margin]]/Table2[[#This Row],[dem_gop_total]]</f>
        <v>0.34099324521442514</v>
      </c>
      <c r="J1969" s="24">
        <f>Table2[[#This Row],[dem_votes]]/Table2[[#This Row],[dem_gop_total]]</f>
        <v>0.3295033773927874</v>
      </c>
      <c r="K1969" s="24">
        <f>Table2[[#This Row],[gop_votes]]/Table2[[#This Row],[dem_gop_total]]</f>
        <v>0.67049662260721254</v>
      </c>
      <c r="L1969" s="3">
        <v>-79.772605999999996</v>
      </c>
      <c r="M1969" s="3">
        <v>36.402246999999903</v>
      </c>
      <c r="N1969" s="3">
        <v>-79.507483599999929</v>
      </c>
      <c r="O1969" s="3">
        <v>35.618235099999978</v>
      </c>
      <c r="P1969" s="3">
        <f>VLOOKUP(Table2[[#This Row],[State]],State!A:G,7,FALSE)</f>
        <v>15</v>
      </c>
      <c r="Q1969" s="3" t="str">
        <f>VLOOKUP(Table2[[#This Row],[State]],State!A:F,6,FALSE)</f>
        <v>Democratic</v>
      </c>
    </row>
    <row r="1970" spans="1:17" ht="17" thickTop="1" thickBot="1" x14ac:dyDescent="0.25">
      <c r="A1970" s="8" t="s">
        <v>350</v>
      </c>
      <c r="B1970" s="19">
        <v>37159</v>
      </c>
      <c r="C1970" s="20" t="s">
        <v>1130</v>
      </c>
      <c r="D1970" s="13">
        <v>20604</v>
      </c>
      <c r="E1970" s="13">
        <v>49895</v>
      </c>
      <c r="F1970" s="6">
        <v>2024</v>
      </c>
      <c r="G1970" s="18">
        <f>preds!$D1970+preds!$E1970</f>
        <v>70499</v>
      </c>
      <c r="H1970" s="12">
        <f>ABS(preds!$D1970-preds!$E1970)</f>
        <v>29291</v>
      </c>
      <c r="I1970" s="24">
        <f>Table2[[#This Row],[margin]]/Table2[[#This Row],[dem_gop_total]]</f>
        <v>0.41548107065348444</v>
      </c>
      <c r="J1970" s="24">
        <f>Table2[[#This Row],[dem_votes]]/Table2[[#This Row],[dem_gop_total]]</f>
        <v>0.29225946467325775</v>
      </c>
      <c r="K1970" s="24">
        <f>Table2[[#This Row],[gop_votes]]/Table2[[#This Row],[dem_gop_total]]</f>
        <v>0.70774053532674219</v>
      </c>
      <c r="L1970" s="3">
        <v>-80.521966000000006</v>
      </c>
      <c r="M1970" s="3">
        <v>35.620395000000002</v>
      </c>
      <c r="N1970" s="3">
        <v>-79.507483599999929</v>
      </c>
      <c r="O1970" s="3">
        <v>35.618235099999978</v>
      </c>
      <c r="P1970" s="3">
        <f>VLOOKUP(Table2[[#This Row],[State]],State!A:G,7,FALSE)</f>
        <v>15</v>
      </c>
      <c r="Q1970" s="3" t="str">
        <f>VLOOKUP(Table2[[#This Row],[State]],State!A:F,6,FALSE)</f>
        <v>Democratic</v>
      </c>
    </row>
    <row r="1971" spans="1:17" ht="17" thickTop="1" thickBot="1" x14ac:dyDescent="0.25">
      <c r="A1971" s="7" t="s">
        <v>350</v>
      </c>
      <c r="B1971" s="21">
        <v>37161</v>
      </c>
      <c r="C1971" s="22" t="s">
        <v>1648</v>
      </c>
      <c r="D1971" s="12">
        <v>8037</v>
      </c>
      <c r="E1971" s="12">
        <v>24901</v>
      </c>
      <c r="F1971" s="6">
        <v>2024</v>
      </c>
      <c r="G1971" s="18">
        <f>preds!$D1971+preds!$E1971</f>
        <v>32938</v>
      </c>
      <c r="H1971" s="12">
        <f>ABS(preds!$D1971-preds!$E1971)</f>
        <v>16864</v>
      </c>
      <c r="I1971" s="24">
        <f>Table2[[#This Row],[margin]]/Table2[[#This Row],[dem_gop_total]]</f>
        <v>0.51199222782196852</v>
      </c>
      <c r="J1971" s="24">
        <f>Table2[[#This Row],[dem_votes]]/Table2[[#This Row],[dem_gop_total]]</f>
        <v>0.24400388608901571</v>
      </c>
      <c r="K1971" s="24">
        <f>Table2[[#This Row],[gop_votes]]/Table2[[#This Row],[dem_gop_total]]</f>
        <v>0.75599611391098431</v>
      </c>
      <c r="L1971" s="3">
        <v>-81.894977999999995</v>
      </c>
      <c r="M1971" s="3">
        <v>35.348446000000003</v>
      </c>
      <c r="N1971" s="3">
        <v>-79.507483599999929</v>
      </c>
      <c r="O1971" s="3">
        <v>35.618235099999978</v>
      </c>
      <c r="P1971" s="3">
        <f>VLOOKUP(Table2[[#This Row],[State]],State!A:G,7,FALSE)</f>
        <v>15</v>
      </c>
      <c r="Q1971" s="3" t="str">
        <f>VLOOKUP(Table2[[#This Row],[State]],State!A:F,6,FALSE)</f>
        <v>Democratic</v>
      </c>
    </row>
    <row r="1972" spans="1:17" ht="17" thickTop="1" thickBot="1" x14ac:dyDescent="0.25">
      <c r="A1972" s="8" t="s">
        <v>350</v>
      </c>
      <c r="B1972" s="19">
        <v>37163</v>
      </c>
      <c r="C1972" s="20" t="s">
        <v>1649</v>
      </c>
      <c r="D1972" s="13">
        <v>10305</v>
      </c>
      <c r="E1972" s="13">
        <v>16537</v>
      </c>
      <c r="F1972" s="6">
        <v>2024</v>
      </c>
      <c r="G1972" s="18">
        <f>preds!$D1972+preds!$E1972</f>
        <v>26842</v>
      </c>
      <c r="H1972" s="12">
        <f>ABS(preds!$D1972-preds!$E1972)</f>
        <v>6232</v>
      </c>
      <c r="I1972" s="24">
        <f>Table2[[#This Row],[margin]]/Table2[[#This Row],[dem_gop_total]]</f>
        <v>0.23217345950376275</v>
      </c>
      <c r="J1972" s="24">
        <f>Table2[[#This Row],[dem_votes]]/Table2[[#This Row],[dem_gop_total]]</f>
        <v>0.38391327024811861</v>
      </c>
      <c r="K1972" s="24">
        <f>Table2[[#This Row],[gop_votes]]/Table2[[#This Row],[dem_gop_total]]</f>
        <v>0.61608672975188139</v>
      </c>
      <c r="L1972" s="3">
        <v>-78.396163999999999</v>
      </c>
      <c r="M1972" s="3">
        <v>35.033839</v>
      </c>
      <c r="N1972" s="3">
        <v>-79.507483599999929</v>
      </c>
      <c r="O1972" s="3">
        <v>35.618235099999978</v>
      </c>
      <c r="P1972" s="3">
        <f>VLOOKUP(Table2[[#This Row],[State]],State!A:G,7,FALSE)</f>
        <v>15</v>
      </c>
      <c r="Q1972" s="3" t="str">
        <f>VLOOKUP(Table2[[#This Row],[State]],State!A:F,6,FALSE)</f>
        <v>Democratic</v>
      </c>
    </row>
    <row r="1973" spans="1:17" ht="17" thickTop="1" thickBot="1" x14ac:dyDescent="0.25">
      <c r="A1973" s="7" t="s">
        <v>350</v>
      </c>
      <c r="B1973" s="21">
        <v>37165</v>
      </c>
      <c r="C1973" s="22" t="s">
        <v>1430</v>
      </c>
      <c r="D1973" s="12">
        <v>6826</v>
      </c>
      <c r="E1973" s="12">
        <v>7125</v>
      </c>
      <c r="F1973" s="6">
        <v>2024</v>
      </c>
      <c r="G1973" s="18">
        <f>preds!$D1973+preds!$E1973</f>
        <v>13951</v>
      </c>
      <c r="H1973" s="12">
        <f>ABS(preds!$D1973-preds!$E1973)</f>
        <v>299</v>
      </c>
      <c r="I1973" s="24">
        <f>Table2[[#This Row],[margin]]/Table2[[#This Row],[dem_gop_total]]</f>
        <v>2.143215540104652E-2</v>
      </c>
      <c r="J1973" s="24">
        <f>Table2[[#This Row],[dem_votes]]/Table2[[#This Row],[dem_gop_total]]</f>
        <v>0.48928392229947676</v>
      </c>
      <c r="K1973" s="24">
        <f>Table2[[#This Row],[gop_votes]]/Table2[[#This Row],[dem_gop_total]]</f>
        <v>0.5107160777005233</v>
      </c>
      <c r="L1973" s="3">
        <v>-79.478679999999997</v>
      </c>
      <c r="M1973" s="3">
        <v>34.786333999999997</v>
      </c>
      <c r="N1973" s="3">
        <v>-79.507483599999929</v>
      </c>
      <c r="O1973" s="3">
        <v>35.618235099999978</v>
      </c>
      <c r="P1973" s="3">
        <f>VLOOKUP(Table2[[#This Row],[State]],State!A:G,7,FALSE)</f>
        <v>15</v>
      </c>
      <c r="Q1973" s="3" t="str">
        <f>VLOOKUP(Table2[[#This Row],[State]],State!A:F,6,FALSE)</f>
        <v>Democratic</v>
      </c>
    </row>
    <row r="1974" spans="1:17" ht="17" thickTop="1" thickBot="1" x14ac:dyDescent="0.25">
      <c r="A1974" s="8" t="s">
        <v>350</v>
      </c>
      <c r="B1974" s="19">
        <v>37167</v>
      </c>
      <c r="C1974" s="20" t="s">
        <v>1650</v>
      </c>
      <c r="D1974" s="13">
        <v>7706</v>
      </c>
      <c r="E1974" s="13">
        <v>25459</v>
      </c>
      <c r="F1974" s="6">
        <v>2024</v>
      </c>
      <c r="G1974" s="18">
        <f>preds!$D1974+preds!$E1974</f>
        <v>33165</v>
      </c>
      <c r="H1974" s="12">
        <f>ABS(preds!$D1974-preds!$E1974)</f>
        <v>17753</v>
      </c>
      <c r="I1974" s="24">
        <f>Table2[[#This Row],[margin]]/Table2[[#This Row],[dem_gop_total]]</f>
        <v>0.53529323081561886</v>
      </c>
      <c r="J1974" s="24">
        <f>Table2[[#This Row],[dem_votes]]/Table2[[#This Row],[dem_gop_total]]</f>
        <v>0.23235338459219057</v>
      </c>
      <c r="K1974" s="24">
        <f>Table2[[#This Row],[gop_votes]]/Table2[[#This Row],[dem_gop_total]]</f>
        <v>0.76764661540780943</v>
      </c>
      <c r="L1974" s="3">
        <v>-80.247473999999997</v>
      </c>
      <c r="M1974" s="3">
        <v>35.321525000000001</v>
      </c>
      <c r="N1974" s="3">
        <v>-79.507483599999929</v>
      </c>
      <c r="O1974" s="3">
        <v>35.618235099999978</v>
      </c>
      <c r="P1974" s="3">
        <f>VLOOKUP(Table2[[#This Row],[State]],State!A:G,7,FALSE)</f>
        <v>15</v>
      </c>
      <c r="Q1974" s="3" t="str">
        <f>VLOOKUP(Table2[[#This Row],[State]],State!A:F,6,FALSE)</f>
        <v>Democratic</v>
      </c>
    </row>
    <row r="1975" spans="1:17" ht="17" thickTop="1" thickBot="1" x14ac:dyDescent="0.25">
      <c r="A1975" s="7" t="s">
        <v>350</v>
      </c>
      <c r="B1975" s="21">
        <v>37169</v>
      </c>
      <c r="C1975" s="22" t="s">
        <v>1651</v>
      </c>
      <c r="D1975" s="12">
        <v>5301</v>
      </c>
      <c r="E1975" s="12">
        <v>21038</v>
      </c>
      <c r="F1975" s="6">
        <v>2024</v>
      </c>
      <c r="G1975" s="18">
        <f>preds!$D1975+preds!$E1975</f>
        <v>26339</v>
      </c>
      <c r="H1975" s="12">
        <f>ABS(preds!$D1975-preds!$E1975)</f>
        <v>15737</v>
      </c>
      <c r="I1975" s="24">
        <f>Table2[[#This Row],[margin]]/Table2[[#This Row],[dem_gop_total]]</f>
        <v>0.59747902350127191</v>
      </c>
      <c r="J1975" s="24">
        <f>Table2[[#This Row],[dem_votes]]/Table2[[#This Row],[dem_gop_total]]</f>
        <v>0.20126048824936407</v>
      </c>
      <c r="K1975" s="24">
        <f>Table2[[#This Row],[gop_votes]]/Table2[[#This Row],[dem_gop_total]]</f>
        <v>0.79873951175063596</v>
      </c>
      <c r="L1975" s="3">
        <v>-80.273916999999997</v>
      </c>
      <c r="M1975" s="3">
        <v>36.350639999999999</v>
      </c>
      <c r="N1975" s="3">
        <v>-79.507483599999929</v>
      </c>
      <c r="O1975" s="3">
        <v>35.618235099999978</v>
      </c>
      <c r="P1975" s="3">
        <f>VLOOKUP(Table2[[#This Row],[State]],State!A:G,7,FALSE)</f>
        <v>15</v>
      </c>
      <c r="Q1975" s="3" t="str">
        <f>VLOOKUP(Table2[[#This Row],[State]],State!A:F,6,FALSE)</f>
        <v>Democratic</v>
      </c>
    </row>
    <row r="1976" spans="1:17" ht="17" thickTop="1" thickBot="1" x14ac:dyDescent="0.25">
      <c r="A1976" s="8" t="s">
        <v>350</v>
      </c>
      <c r="B1976" s="19">
        <v>37171</v>
      </c>
      <c r="C1976" s="20" t="s">
        <v>1652</v>
      </c>
      <c r="D1976" s="13">
        <v>7840</v>
      </c>
      <c r="E1976" s="13">
        <v>27618</v>
      </c>
      <c r="F1976" s="6">
        <v>2024</v>
      </c>
      <c r="G1976" s="18">
        <f>preds!$D1976+preds!$E1976</f>
        <v>35458</v>
      </c>
      <c r="H1976" s="12">
        <f>ABS(preds!$D1976-preds!$E1976)</f>
        <v>19778</v>
      </c>
      <c r="I1976" s="24">
        <f>Table2[[#This Row],[margin]]/Table2[[#This Row],[dem_gop_total]]</f>
        <v>0.5577866771955553</v>
      </c>
      <c r="J1976" s="24">
        <f>Table2[[#This Row],[dem_votes]]/Table2[[#This Row],[dem_gop_total]]</f>
        <v>0.22110666140222235</v>
      </c>
      <c r="K1976" s="24">
        <f>Table2[[#This Row],[gop_votes]]/Table2[[#This Row],[dem_gop_total]]</f>
        <v>0.77889333859777765</v>
      </c>
      <c r="L1976" s="3">
        <v>-80.656970999999999</v>
      </c>
      <c r="M1976" s="3">
        <v>36.431314</v>
      </c>
      <c r="N1976" s="3">
        <v>-79.507483599999929</v>
      </c>
      <c r="O1976" s="3">
        <v>35.618235099999978</v>
      </c>
      <c r="P1976" s="3">
        <f>VLOOKUP(Table2[[#This Row],[State]],State!A:G,7,FALSE)</f>
        <v>15</v>
      </c>
      <c r="Q1976" s="3" t="str">
        <f>VLOOKUP(Table2[[#This Row],[State]],State!A:F,6,FALSE)</f>
        <v>Democratic</v>
      </c>
    </row>
    <row r="1977" spans="1:17" ht="17" thickTop="1" thickBot="1" x14ac:dyDescent="0.25">
      <c r="A1977" s="7" t="s">
        <v>350</v>
      </c>
      <c r="B1977" s="21">
        <v>37173</v>
      </c>
      <c r="C1977" s="22" t="s">
        <v>1653</v>
      </c>
      <c r="D1977" s="12">
        <v>2501</v>
      </c>
      <c r="E1977" s="12">
        <v>4043</v>
      </c>
      <c r="F1977" s="6">
        <v>2024</v>
      </c>
      <c r="G1977" s="18">
        <f>preds!$D1977+preds!$E1977</f>
        <v>6544</v>
      </c>
      <c r="H1977" s="12">
        <f>ABS(preds!$D1977-preds!$E1977)</f>
        <v>1542</v>
      </c>
      <c r="I1977" s="24">
        <f>Table2[[#This Row],[margin]]/Table2[[#This Row],[dem_gop_total]]</f>
        <v>0.23563569682151589</v>
      </c>
      <c r="J1977" s="24">
        <f>Table2[[#This Row],[dem_votes]]/Table2[[#This Row],[dem_gop_total]]</f>
        <v>0.38218215158924207</v>
      </c>
      <c r="K1977" s="24">
        <f>Table2[[#This Row],[gop_votes]]/Table2[[#This Row],[dem_gop_total]]</f>
        <v>0.61781784841075793</v>
      </c>
      <c r="L1977" s="3">
        <v>-83.413456999999994</v>
      </c>
      <c r="M1977" s="3">
        <v>35.438412</v>
      </c>
      <c r="N1977" s="3">
        <v>-79.507483599999929</v>
      </c>
      <c r="O1977" s="3">
        <v>35.618235099999978</v>
      </c>
      <c r="P1977" s="3">
        <f>VLOOKUP(Table2[[#This Row],[State]],State!A:G,7,FALSE)</f>
        <v>15</v>
      </c>
      <c r="Q1977" s="3" t="str">
        <f>VLOOKUP(Table2[[#This Row],[State]],State!A:F,6,FALSE)</f>
        <v>Democratic</v>
      </c>
    </row>
    <row r="1978" spans="1:17" ht="17" thickTop="1" thickBot="1" x14ac:dyDescent="0.25">
      <c r="A1978" s="8" t="s">
        <v>350</v>
      </c>
      <c r="B1978" s="19">
        <v>37175</v>
      </c>
      <c r="C1978" s="20" t="s">
        <v>1654</v>
      </c>
      <c r="D1978" s="13">
        <v>7507</v>
      </c>
      <c r="E1978" s="13">
        <v>11405</v>
      </c>
      <c r="F1978" s="6">
        <v>2024</v>
      </c>
      <c r="G1978" s="18">
        <f>preds!$D1978+preds!$E1978</f>
        <v>18912</v>
      </c>
      <c r="H1978" s="12">
        <f>ABS(preds!$D1978-preds!$E1978)</f>
        <v>3898</v>
      </c>
      <c r="I1978" s="24">
        <f>Table2[[#This Row],[margin]]/Table2[[#This Row],[dem_gop_total]]</f>
        <v>0.20611252115059223</v>
      </c>
      <c r="J1978" s="24">
        <f>Table2[[#This Row],[dem_votes]]/Table2[[#This Row],[dem_gop_total]]</f>
        <v>0.3969437394247039</v>
      </c>
      <c r="K1978" s="24">
        <f>Table2[[#This Row],[gop_votes]]/Table2[[#This Row],[dem_gop_total]]</f>
        <v>0.60305626057529615</v>
      </c>
      <c r="L1978" s="3">
        <v>-82.745506999999904</v>
      </c>
      <c r="M1978" s="3">
        <v>35.2102</v>
      </c>
      <c r="N1978" s="3">
        <v>-79.507483599999929</v>
      </c>
      <c r="O1978" s="3">
        <v>35.618235099999978</v>
      </c>
      <c r="P1978" s="3">
        <f>VLOOKUP(Table2[[#This Row],[State]],State!A:G,7,FALSE)</f>
        <v>15</v>
      </c>
      <c r="Q1978" s="3" t="str">
        <f>VLOOKUP(Table2[[#This Row],[State]],State!A:F,6,FALSE)</f>
        <v>Democratic</v>
      </c>
    </row>
    <row r="1979" spans="1:17" ht="17" thickTop="1" thickBot="1" x14ac:dyDescent="0.25">
      <c r="A1979" s="7" t="s">
        <v>350</v>
      </c>
      <c r="B1979" s="21">
        <v>37177</v>
      </c>
      <c r="C1979" s="22" t="s">
        <v>1655</v>
      </c>
      <c r="D1979" s="12">
        <v>800</v>
      </c>
      <c r="E1979" s="12">
        <v>968</v>
      </c>
      <c r="F1979" s="6">
        <v>2024</v>
      </c>
      <c r="G1979" s="18">
        <f>preds!$D1979+preds!$E1979</f>
        <v>1768</v>
      </c>
      <c r="H1979" s="12">
        <f>ABS(preds!$D1979-preds!$E1979)</f>
        <v>168</v>
      </c>
      <c r="I1979" s="24">
        <f>Table2[[#This Row],[margin]]/Table2[[#This Row],[dem_gop_total]]</f>
        <v>9.5022624434389136E-2</v>
      </c>
      <c r="J1979" s="24">
        <f>Table2[[#This Row],[dem_votes]]/Table2[[#This Row],[dem_gop_total]]</f>
        <v>0.45248868778280543</v>
      </c>
      <c r="K1979" s="24">
        <f>Table2[[#This Row],[gop_votes]]/Table2[[#This Row],[dem_gop_total]]</f>
        <v>0.54751131221719462</v>
      </c>
      <c r="L1979" s="3">
        <v>-76.238873999999996</v>
      </c>
      <c r="M1979" s="3">
        <v>35.907144000000002</v>
      </c>
      <c r="N1979" s="3">
        <v>-79.507483599999929</v>
      </c>
      <c r="O1979" s="3">
        <v>35.618235099999978</v>
      </c>
      <c r="P1979" s="3">
        <f>VLOOKUP(Table2[[#This Row],[State]],State!A:G,7,FALSE)</f>
        <v>15</v>
      </c>
      <c r="Q1979" s="3" t="str">
        <f>VLOOKUP(Table2[[#This Row],[State]],State!A:F,6,FALSE)</f>
        <v>Democratic</v>
      </c>
    </row>
    <row r="1980" spans="1:17" ht="17" thickTop="1" thickBot="1" x14ac:dyDescent="0.25">
      <c r="A1980" s="8" t="s">
        <v>350</v>
      </c>
      <c r="B1980" s="19">
        <v>37179</v>
      </c>
      <c r="C1980" s="20" t="s">
        <v>553</v>
      </c>
      <c r="D1980" s="13">
        <v>52789</v>
      </c>
      <c r="E1980" s="13">
        <v>86129</v>
      </c>
      <c r="F1980" s="6">
        <v>2024</v>
      </c>
      <c r="G1980" s="18">
        <f>preds!$D1980+preds!$E1980</f>
        <v>138918</v>
      </c>
      <c r="H1980" s="12">
        <f>ABS(preds!$D1980-preds!$E1980)</f>
        <v>33340</v>
      </c>
      <c r="I1980" s="24">
        <f>Table2[[#This Row],[margin]]/Table2[[#This Row],[dem_gop_total]]</f>
        <v>0.23999769648281721</v>
      </c>
      <c r="J1980" s="24">
        <f>Table2[[#This Row],[dem_votes]]/Table2[[#This Row],[dem_gop_total]]</f>
        <v>0.38000115175859139</v>
      </c>
      <c r="K1980" s="24">
        <f>Table2[[#This Row],[gop_votes]]/Table2[[#This Row],[dem_gop_total]]</f>
        <v>0.61999884824140861</v>
      </c>
      <c r="L1980" s="3">
        <v>-80.619702000000004</v>
      </c>
      <c r="M1980" s="3">
        <v>35.013609000000002</v>
      </c>
      <c r="N1980" s="3">
        <v>-79.507483599999929</v>
      </c>
      <c r="O1980" s="3">
        <v>35.618235099999978</v>
      </c>
      <c r="P1980" s="3">
        <f>VLOOKUP(Table2[[#This Row],[State]],State!A:G,7,FALSE)</f>
        <v>15</v>
      </c>
      <c r="Q1980" s="3" t="str">
        <f>VLOOKUP(Table2[[#This Row],[State]],State!A:F,6,FALSE)</f>
        <v>Democratic</v>
      </c>
    </row>
    <row r="1981" spans="1:17" ht="17" thickTop="1" thickBot="1" x14ac:dyDescent="0.25">
      <c r="A1981" s="7" t="s">
        <v>350</v>
      </c>
      <c r="B1981" s="21">
        <v>37181</v>
      </c>
      <c r="C1981" s="22" t="s">
        <v>1656</v>
      </c>
      <c r="D1981" s="12">
        <v>11985</v>
      </c>
      <c r="E1981" s="12">
        <v>7521</v>
      </c>
      <c r="F1981" s="6">
        <v>2024</v>
      </c>
      <c r="G1981" s="18">
        <f>preds!$D1981+preds!$E1981</f>
        <v>19506</v>
      </c>
      <c r="H1981" s="12">
        <f>ABS(preds!$D1981-preds!$E1981)</f>
        <v>4464</v>
      </c>
      <c r="I1981" s="24">
        <f>Table2[[#This Row],[margin]]/Table2[[#This Row],[dem_gop_total]]</f>
        <v>0.22885266071977853</v>
      </c>
      <c r="J1981" s="24">
        <f>Table2[[#This Row],[dem_votes]]/Table2[[#This Row],[dem_gop_total]]</f>
        <v>0.61442633035988925</v>
      </c>
      <c r="K1981" s="24">
        <f>Table2[[#This Row],[gop_votes]]/Table2[[#This Row],[dem_gop_total]]</f>
        <v>0.38557366964011075</v>
      </c>
      <c r="L1981" s="3">
        <v>-78.402101000000002</v>
      </c>
      <c r="M1981" s="3">
        <v>36.331178000000001</v>
      </c>
      <c r="N1981" s="3">
        <v>-79.507483599999929</v>
      </c>
      <c r="O1981" s="3">
        <v>35.618235099999978</v>
      </c>
      <c r="P1981" s="3">
        <f>VLOOKUP(Table2[[#This Row],[State]],State!A:G,7,FALSE)</f>
        <v>15</v>
      </c>
      <c r="Q1981" s="3" t="str">
        <f>VLOOKUP(Table2[[#This Row],[State]],State!A:F,6,FALSE)</f>
        <v>Democratic</v>
      </c>
    </row>
    <row r="1982" spans="1:17" ht="17" thickTop="1" thickBot="1" x14ac:dyDescent="0.25">
      <c r="A1982" s="8" t="s">
        <v>350</v>
      </c>
      <c r="B1982" s="19">
        <v>37183</v>
      </c>
      <c r="C1982" s="20" t="s">
        <v>1657</v>
      </c>
      <c r="D1982" s="13">
        <v>449781</v>
      </c>
      <c r="E1982" s="13">
        <v>221010</v>
      </c>
      <c r="F1982" s="6">
        <v>2024</v>
      </c>
      <c r="G1982" s="18">
        <f>preds!$D1982+preds!$E1982</f>
        <v>670791</v>
      </c>
      <c r="H1982" s="12">
        <f>ABS(preds!$D1982-preds!$E1982)</f>
        <v>228771</v>
      </c>
      <c r="I1982" s="24">
        <f>Table2[[#This Row],[margin]]/Table2[[#This Row],[dem_gop_total]]</f>
        <v>0.34104661511558743</v>
      </c>
      <c r="J1982" s="24">
        <f>Table2[[#This Row],[dem_votes]]/Table2[[#This Row],[dem_gop_total]]</f>
        <v>0.67052330755779366</v>
      </c>
      <c r="K1982" s="24">
        <f>Table2[[#This Row],[gop_votes]]/Table2[[#This Row],[dem_gop_total]]</f>
        <v>0.32947669244220629</v>
      </c>
      <c r="L1982" s="3">
        <v>-78.673074</v>
      </c>
      <c r="M1982" s="3">
        <v>35.797203000000003</v>
      </c>
      <c r="N1982" s="3">
        <v>-79.507483599999929</v>
      </c>
      <c r="O1982" s="3">
        <v>35.618235099999978</v>
      </c>
      <c r="P1982" s="3">
        <f>VLOOKUP(Table2[[#This Row],[State]],State!A:G,7,FALSE)</f>
        <v>15</v>
      </c>
      <c r="Q1982" s="3" t="str">
        <f>VLOOKUP(Table2[[#This Row],[State]],State!A:F,6,FALSE)</f>
        <v>Democratic</v>
      </c>
    </row>
    <row r="1983" spans="1:17" ht="17" thickTop="1" thickBot="1" x14ac:dyDescent="0.25">
      <c r="A1983" s="7" t="s">
        <v>350</v>
      </c>
      <c r="B1983" s="21">
        <v>37185</v>
      </c>
      <c r="C1983" s="22" t="s">
        <v>829</v>
      </c>
      <c r="D1983" s="12">
        <v>6127</v>
      </c>
      <c r="E1983" s="12">
        <v>3265</v>
      </c>
      <c r="F1983" s="6">
        <v>2024</v>
      </c>
      <c r="G1983" s="18">
        <f>preds!$D1983+preds!$E1983</f>
        <v>9392</v>
      </c>
      <c r="H1983" s="12">
        <f>ABS(preds!$D1983-preds!$E1983)</f>
        <v>2862</v>
      </c>
      <c r="I1983" s="24">
        <f>Table2[[#This Row],[margin]]/Table2[[#This Row],[dem_gop_total]]</f>
        <v>0.30472742759795568</v>
      </c>
      <c r="J1983" s="24">
        <f>Table2[[#This Row],[dem_votes]]/Table2[[#This Row],[dem_gop_total]]</f>
        <v>0.65236371379897784</v>
      </c>
      <c r="K1983" s="24">
        <f>Table2[[#This Row],[gop_votes]]/Table2[[#This Row],[dem_gop_total]]</f>
        <v>0.34763628620102216</v>
      </c>
      <c r="L1983" s="3">
        <v>-78.138542999999999</v>
      </c>
      <c r="M1983" s="3">
        <v>36.409714999999998</v>
      </c>
      <c r="N1983" s="3">
        <v>-79.507483599999929</v>
      </c>
      <c r="O1983" s="3">
        <v>35.618235099999978</v>
      </c>
      <c r="P1983" s="3">
        <f>VLOOKUP(Table2[[#This Row],[State]],State!A:G,7,FALSE)</f>
        <v>15</v>
      </c>
      <c r="Q1983" s="3" t="str">
        <f>VLOOKUP(Table2[[#This Row],[State]],State!A:F,6,FALSE)</f>
        <v>Democratic</v>
      </c>
    </row>
    <row r="1984" spans="1:17" ht="17" thickTop="1" thickBot="1" x14ac:dyDescent="0.25">
      <c r="A1984" s="8" t="s">
        <v>350</v>
      </c>
      <c r="B1984" s="19">
        <v>37187</v>
      </c>
      <c r="C1984" s="20" t="s">
        <v>454</v>
      </c>
      <c r="D1984" s="13">
        <v>3210</v>
      </c>
      <c r="E1984" s="13">
        <v>2492</v>
      </c>
      <c r="F1984" s="6">
        <v>2024</v>
      </c>
      <c r="G1984" s="18">
        <f>preds!$D1984+preds!$E1984</f>
        <v>5702</v>
      </c>
      <c r="H1984" s="12">
        <f>ABS(preds!$D1984-preds!$E1984)</f>
        <v>718</v>
      </c>
      <c r="I1984" s="24">
        <f>Table2[[#This Row],[margin]]/Table2[[#This Row],[dem_gop_total]]</f>
        <v>0.12592072956857242</v>
      </c>
      <c r="J1984" s="24">
        <f>Table2[[#This Row],[dem_votes]]/Table2[[#This Row],[dem_gop_total]]</f>
        <v>0.56296036478428624</v>
      </c>
      <c r="K1984" s="24">
        <f>Table2[[#This Row],[gop_votes]]/Table2[[#This Row],[dem_gop_total]]</f>
        <v>0.43703963521571376</v>
      </c>
      <c r="L1984" s="3">
        <v>-76.649275000000003</v>
      </c>
      <c r="M1984" s="3">
        <v>35.864206000000003</v>
      </c>
      <c r="N1984" s="3">
        <v>-79.507483599999929</v>
      </c>
      <c r="O1984" s="3">
        <v>35.618235099999978</v>
      </c>
      <c r="P1984" s="3">
        <f>VLOOKUP(Table2[[#This Row],[State]],State!A:G,7,FALSE)</f>
        <v>15</v>
      </c>
      <c r="Q1984" s="3" t="str">
        <f>VLOOKUP(Table2[[#This Row],[State]],State!A:F,6,FALSE)</f>
        <v>Democratic</v>
      </c>
    </row>
    <row r="1985" spans="1:17" ht="17" thickTop="1" thickBot="1" x14ac:dyDescent="0.25">
      <c r="A1985" s="7" t="s">
        <v>350</v>
      </c>
      <c r="B1985" s="21">
        <v>37189</v>
      </c>
      <c r="C1985" s="22" t="s">
        <v>1658</v>
      </c>
      <c r="D1985" s="12">
        <v>17758</v>
      </c>
      <c r="E1985" s="12">
        <v>14548</v>
      </c>
      <c r="F1985" s="6">
        <v>2024</v>
      </c>
      <c r="G1985" s="18">
        <f>preds!$D1985+preds!$E1985</f>
        <v>32306</v>
      </c>
      <c r="H1985" s="12">
        <f>ABS(preds!$D1985-preds!$E1985)</f>
        <v>3210</v>
      </c>
      <c r="I1985" s="24">
        <f>Table2[[#This Row],[margin]]/Table2[[#This Row],[dem_gop_total]]</f>
        <v>9.9362347551538416E-2</v>
      </c>
      <c r="J1985" s="24">
        <f>Table2[[#This Row],[dem_votes]]/Table2[[#This Row],[dem_gop_total]]</f>
        <v>0.54968117377576919</v>
      </c>
      <c r="K1985" s="24">
        <f>Table2[[#This Row],[gop_votes]]/Table2[[#This Row],[dem_gop_total]]</f>
        <v>0.45031882622423081</v>
      </c>
      <c r="L1985" s="3">
        <v>-81.685479000000001</v>
      </c>
      <c r="M1985" s="3">
        <v>36.220298999999997</v>
      </c>
      <c r="N1985" s="3">
        <v>-79.507483599999929</v>
      </c>
      <c r="O1985" s="3">
        <v>35.618235099999978</v>
      </c>
      <c r="P1985" s="3">
        <f>VLOOKUP(Table2[[#This Row],[State]],State!A:G,7,FALSE)</f>
        <v>15</v>
      </c>
      <c r="Q1985" s="3" t="str">
        <f>VLOOKUP(Table2[[#This Row],[State]],State!A:F,6,FALSE)</f>
        <v>Democratic</v>
      </c>
    </row>
    <row r="1986" spans="1:17" ht="17" thickTop="1" thickBot="1" x14ac:dyDescent="0.25">
      <c r="A1986" s="8" t="s">
        <v>350</v>
      </c>
      <c r="B1986" s="19">
        <v>37191</v>
      </c>
      <c r="C1986" s="20" t="s">
        <v>830</v>
      </c>
      <c r="D1986" s="13">
        <v>23978</v>
      </c>
      <c r="E1986" s="13">
        <v>29615</v>
      </c>
      <c r="F1986" s="6">
        <v>2024</v>
      </c>
      <c r="G1986" s="18">
        <f>preds!$D1986+preds!$E1986</f>
        <v>53593</v>
      </c>
      <c r="H1986" s="12">
        <f>ABS(preds!$D1986-preds!$E1986)</f>
        <v>5637</v>
      </c>
      <c r="I1986" s="24">
        <f>Table2[[#This Row],[margin]]/Table2[[#This Row],[dem_gop_total]]</f>
        <v>0.10518164685686564</v>
      </c>
      <c r="J1986" s="24">
        <f>Table2[[#This Row],[dem_votes]]/Table2[[#This Row],[dem_gop_total]]</f>
        <v>0.4474091765715672</v>
      </c>
      <c r="K1986" s="24">
        <f>Table2[[#This Row],[gop_votes]]/Table2[[#This Row],[dem_gop_total]]</f>
        <v>0.5525908234284328</v>
      </c>
      <c r="L1986" s="3">
        <v>-77.988458999999906</v>
      </c>
      <c r="M1986" s="3">
        <v>35.370730999999999</v>
      </c>
      <c r="N1986" s="3">
        <v>-79.507483599999929</v>
      </c>
      <c r="O1986" s="3">
        <v>35.618235099999978</v>
      </c>
      <c r="P1986" s="3">
        <f>VLOOKUP(Table2[[#This Row],[State]],State!A:G,7,FALSE)</f>
        <v>15</v>
      </c>
      <c r="Q1986" s="3" t="str">
        <f>VLOOKUP(Table2[[#This Row],[State]],State!A:F,6,FALSE)</f>
        <v>Democratic</v>
      </c>
    </row>
    <row r="1987" spans="1:17" ht="17" thickTop="1" thickBot="1" x14ac:dyDescent="0.25">
      <c r="A1987" s="7" t="s">
        <v>350</v>
      </c>
      <c r="B1987" s="21">
        <v>37193</v>
      </c>
      <c r="C1987" s="22" t="s">
        <v>834</v>
      </c>
      <c r="D1987" s="12">
        <v>7317</v>
      </c>
      <c r="E1987" s="12">
        <v>27062</v>
      </c>
      <c r="F1987" s="6">
        <v>2024</v>
      </c>
      <c r="G1987" s="18">
        <f>preds!$D1987+preds!$E1987</f>
        <v>34379</v>
      </c>
      <c r="H1987" s="12">
        <f>ABS(preds!$D1987-preds!$E1987)</f>
        <v>19745</v>
      </c>
      <c r="I1987" s="24">
        <f>Table2[[#This Row],[margin]]/Table2[[#This Row],[dem_gop_total]]</f>
        <v>0.5743331685040286</v>
      </c>
      <c r="J1987" s="24">
        <f>Table2[[#This Row],[dem_votes]]/Table2[[#This Row],[dem_gop_total]]</f>
        <v>0.2128334157479857</v>
      </c>
      <c r="K1987" s="24">
        <f>Table2[[#This Row],[gop_votes]]/Table2[[#This Row],[dem_gop_total]]</f>
        <v>0.78716658425201436</v>
      </c>
      <c r="L1987" s="3">
        <v>-81.134214</v>
      </c>
      <c r="M1987" s="3">
        <v>36.193058999999998</v>
      </c>
      <c r="N1987" s="3">
        <v>-79.507483599999929</v>
      </c>
      <c r="O1987" s="3">
        <v>35.618235099999978</v>
      </c>
      <c r="P1987" s="3">
        <f>VLOOKUP(Table2[[#This Row],[State]],State!A:G,7,FALSE)</f>
        <v>15</v>
      </c>
      <c r="Q1987" s="3" t="str">
        <f>VLOOKUP(Table2[[#This Row],[State]],State!A:F,6,FALSE)</f>
        <v>Democratic</v>
      </c>
    </row>
    <row r="1988" spans="1:17" ht="17" thickTop="1" thickBot="1" x14ac:dyDescent="0.25">
      <c r="A1988" s="8" t="s">
        <v>350</v>
      </c>
      <c r="B1988" s="19">
        <v>37195</v>
      </c>
      <c r="C1988" s="20" t="s">
        <v>1078</v>
      </c>
      <c r="D1988" s="13">
        <v>20625</v>
      </c>
      <c r="E1988" s="13">
        <v>18460</v>
      </c>
      <c r="F1988" s="6">
        <v>2024</v>
      </c>
      <c r="G1988" s="18">
        <f>preds!$D1988+preds!$E1988</f>
        <v>39085</v>
      </c>
      <c r="H1988" s="12">
        <f>ABS(preds!$D1988-preds!$E1988)</f>
        <v>2165</v>
      </c>
      <c r="I1988" s="24">
        <f>Table2[[#This Row],[margin]]/Table2[[#This Row],[dem_gop_total]]</f>
        <v>5.5392094153767432E-2</v>
      </c>
      <c r="J1988" s="24">
        <f>Table2[[#This Row],[dem_votes]]/Table2[[#This Row],[dem_gop_total]]</f>
        <v>0.52769604707688367</v>
      </c>
      <c r="K1988" s="24">
        <f>Table2[[#This Row],[gop_votes]]/Table2[[#This Row],[dem_gop_total]]</f>
        <v>0.47230395292311628</v>
      </c>
      <c r="L1988" s="3">
        <v>-77.931322999999907</v>
      </c>
      <c r="M1988" s="3">
        <v>35.726987999999999</v>
      </c>
      <c r="N1988" s="3">
        <v>-79.507483599999929</v>
      </c>
      <c r="O1988" s="3">
        <v>35.618235099999978</v>
      </c>
      <c r="P1988" s="3">
        <f>VLOOKUP(Table2[[#This Row],[State]],State!A:G,7,FALSE)</f>
        <v>15</v>
      </c>
      <c r="Q1988" s="3" t="str">
        <f>VLOOKUP(Table2[[#This Row],[State]],State!A:F,6,FALSE)</f>
        <v>Democratic</v>
      </c>
    </row>
    <row r="1989" spans="1:17" ht="17" thickTop="1" thickBot="1" x14ac:dyDescent="0.25">
      <c r="A1989" s="7" t="s">
        <v>350</v>
      </c>
      <c r="B1989" s="21">
        <v>37197</v>
      </c>
      <c r="C1989" s="22" t="s">
        <v>1659</v>
      </c>
      <c r="D1989" s="12">
        <v>3208</v>
      </c>
      <c r="E1989" s="12">
        <v>16417</v>
      </c>
      <c r="F1989" s="6">
        <v>2024</v>
      </c>
      <c r="G1989" s="18">
        <f>preds!$D1989+preds!$E1989</f>
        <v>19625</v>
      </c>
      <c r="H1989" s="12">
        <f>ABS(preds!$D1989-preds!$E1989)</f>
        <v>13209</v>
      </c>
      <c r="I1989" s="24">
        <f>Table2[[#This Row],[margin]]/Table2[[#This Row],[dem_gop_total]]</f>
        <v>0.67307006369426747</v>
      </c>
      <c r="J1989" s="24">
        <f>Table2[[#This Row],[dem_votes]]/Table2[[#This Row],[dem_gop_total]]</f>
        <v>0.16346496815286624</v>
      </c>
      <c r="K1989" s="24">
        <f>Table2[[#This Row],[gop_votes]]/Table2[[#This Row],[dem_gop_total]]</f>
        <v>0.83653503184713374</v>
      </c>
      <c r="L1989" s="3">
        <v>-80.675351000000006</v>
      </c>
      <c r="M1989" s="3">
        <v>36.163573</v>
      </c>
      <c r="N1989" s="3">
        <v>-79.507483599999929</v>
      </c>
      <c r="O1989" s="3">
        <v>35.618235099999978</v>
      </c>
      <c r="P1989" s="3">
        <f>VLOOKUP(Table2[[#This Row],[State]],State!A:G,7,FALSE)</f>
        <v>15</v>
      </c>
      <c r="Q1989" s="3" t="str">
        <f>VLOOKUP(Table2[[#This Row],[State]],State!A:F,6,FALSE)</f>
        <v>Democratic</v>
      </c>
    </row>
    <row r="1990" spans="1:17" ht="17" thickTop="1" thickBot="1" x14ac:dyDescent="0.25">
      <c r="A1990" s="8" t="s">
        <v>350</v>
      </c>
      <c r="B1990" s="19">
        <v>37199</v>
      </c>
      <c r="C1990" s="20" t="s">
        <v>1660</v>
      </c>
      <c r="D1990" s="13">
        <v>4132</v>
      </c>
      <c r="E1990" s="13">
        <v>7410</v>
      </c>
      <c r="F1990" s="6">
        <v>2024</v>
      </c>
      <c r="G1990" s="18">
        <f>preds!$D1990+preds!$E1990</f>
        <v>11542</v>
      </c>
      <c r="H1990" s="12">
        <f>ABS(preds!$D1990-preds!$E1990)</f>
        <v>3278</v>
      </c>
      <c r="I1990" s="24">
        <f>Table2[[#This Row],[margin]]/Table2[[#This Row],[dem_gop_total]]</f>
        <v>0.28400623808698666</v>
      </c>
      <c r="J1990" s="24">
        <f>Table2[[#This Row],[dem_votes]]/Table2[[#This Row],[dem_gop_total]]</f>
        <v>0.35799688095650667</v>
      </c>
      <c r="K1990" s="24">
        <f>Table2[[#This Row],[gop_votes]]/Table2[[#This Row],[dem_gop_total]]</f>
        <v>0.64200311904349328</v>
      </c>
      <c r="L1990" s="3">
        <v>-82.292338999999998</v>
      </c>
      <c r="M1990" s="3">
        <v>35.910154999999897</v>
      </c>
      <c r="N1990" s="3">
        <v>-79.507483599999929</v>
      </c>
      <c r="O1990" s="3">
        <v>35.618235099999978</v>
      </c>
      <c r="P1990" s="3">
        <f>VLOOKUP(Table2[[#This Row],[State]],State!A:G,7,FALSE)</f>
        <v>15</v>
      </c>
      <c r="Q1990" s="3" t="str">
        <f>VLOOKUP(Table2[[#This Row],[State]],State!A:F,6,FALSE)</f>
        <v>Democratic</v>
      </c>
    </row>
    <row r="1991" spans="1:17" ht="17" thickTop="1" thickBot="1" x14ac:dyDescent="0.25">
      <c r="A1991" s="7" t="s">
        <v>351</v>
      </c>
      <c r="B1991" s="21">
        <v>38001</v>
      </c>
      <c r="C1991" s="22" t="s">
        <v>614</v>
      </c>
      <c r="D1991" s="12">
        <v>310</v>
      </c>
      <c r="E1991" s="12">
        <v>1036</v>
      </c>
      <c r="F1991" s="6">
        <v>2024</v>
      </c>
      <c r="G1991" s="18">
        <f>preds!$D1991+preds!$E1991</f>
        <v>1346</v>
      </c>
      <c r="H1991" s="12">
        <f>ABS(preds!$D1991-preds!$E1991)</f>
        <v>726</v>
      </c>
      <c r="I1991" s="24">
        <f>Table2[[#This Row],[margin]]/Table2[[#This Row],[dem_gop_total]]</f>
        <v>0.53937592867756312</v>
      </c>
      <c r="J1991" s="24">
        <f>Table2[[#This Row],[dem_votes]]/Table2[[#This Row],[dem_gop_total]]</f>
        <v>0.23031203566121841</v>
      </c>
      <c r="K1991" s="24">
        <f>Table2[[#This Row],[gop_votes]]/Table2[[#This Row],[dem_gop_total]]</f>
        <v>0.76968796433878162</v>
      </c>
      <c r="L1991" s="3">
        <v>-102.625989</v>
      </c>
      <c r="M1991" s="3">
        <v>46.032949000000002</v>
      </c>
      <c r="N1991" s="3">
        <v>-100.21180166037698</v>
      </c>
      <c r="O1991" s="3">
        <v>47.387280830188622</v>
      </c>
      <c r="P1991" s="3">
        <f>VLOOKUP(Table2[[#This Row],[State]],State!A:G,7,FALSE)</f>
        <v>3</v>
      </c>
      <c r="Q1991" s="3" t="str">
        <f>VLOOKUP(Table2[[#This Row],[State]],State!A:F,6,FALSE)</f>
        <v>Republican</v>
      </c>
    </row>
    <row r="1992" spans="1:17" ht="17" thickTop="1" thickBot="1" x14ac:dyDescent="0.25">
      <c r="A1992" s="8" t="s">
        <v>351</v>
      </c>
      <c r="B1992" s="19">
        <v>38003</v>
      </c>
      <c r="C1992" s="20" t="s">
        <v>1661</v>
      </c>
      <c r="D1992" s="13">
        <v>2108</v>
      </c>
      <c r="E1992" s="13">
        <v>3816</v>
      </c>
      <c r="F1992" s="6">
        <v>2024</v>
      </c>
      <c r="G1992" s="18">
        <f>preds!$D1992+preds!$E1992</f>
        <v>5924</v>
      </c>
      <c r="H1992" s="12">
        <f>ABS(preds!$D1992-preds!$E1992)</f>
        <v>1708</v>
      </c>
      <c r="I1992" s="24">
        <f>Table2[[#This Row],[margin]]/Table2[[#This Row],[dem_gop_total]]</f>
        <v>0.28831870357866307</v>
      </c>
      <c r="J1992" s="24">
        <f>Table2[[#This Row],[dem_votes]]/Table2[[#This Row],[dem_gop_total]]</f>
        <v>0.35584064821066846</v>
      </c>
      <c r="K1992" s="24">
        <f>Table2[[#This Row],[gop_votes]]/Table2[[#This Row],[dem_gop_total]]</f>
        <v>0.64415935178933148</v>
      </c>
      <c r="L1992" s="3">
        <v>-98.033031999999906</v>
      </c>
      <c r="M1992" s="3">
        <v>46.927520000000001</v>
      </c>
      <c r="N1992" s="3">
        <v>-100.21180166037698</v>
      </c>
      <c r="O1992" s="3">
        <v>47.387280830188622</v>
      </c>
      <c r="P1992" s="3">
        <f>VLOOKUP(Table2[[#This Row],[State]],State!A:G,7,FALSE)</f>
        <v>3</v>
      </c>
      <c r="Q1992" s="3" t="str">
        <f>VLOOKUP(Table2[[#This Row],[State]],State!A:F,6,FALSE)</f>
        <v>Republican</v>
      </c>
    </row>
    <row r="1993" spans="1:17" ht="17" thickTop="1" thickBot="1" x14ac:dyDescent="0.25">
      <c r="A1993" s="7" t="s">
        <v>351</v>
      </c>
      <c r="B1993" s="21">
        <v>38005</v>
      </c>
      <c r="C1993" s="22" t="s">
        <v>1662</v>
      </c>
      <c r="D1993" s="12">
        <v>1011</v>
      </c>
      <c r="E1993" s="12">
        <v>1150</v>
      </c>
      <c r="F1993" s="6">
        <v>2024</v>
      </c>
      <c r="G1993" s="18">
        <f>preds!$D1993+preds!$E1993</f>
        <v>2161</v>
      </c>
      <c r="H1993" s="12">
        <f>ABS(preds!$D1993-preds!$E1993)</f>
        <v>139</v>
      </c>
      <c r="I1993" s="24">
        <f>Table2[[#This Row],[margin]]/Table2[[#This Row],[dem_gop_total]]</f>
        <v>6.4322073114298939E-2</v>
      </c>
      <c r="J1993" s="24">
        <f>Table2[[#This Row],[dem_votes]]/Table2[[#This Row],[dem_gop_total]]</f>
        <v>0.46783896344285053</v>
      </c>
      <c r="K1993" s="24">
        <f>Table2[[#This Row],[gop_votes]]/Table2[[#This Row],[dem_gop_total]]</f>
        <v>0.53216103655714941</v>
      </c>
      <c r="L1993" s="3">
        <v>-99.146121999999906</v>
      </c>
      <c r="M1993" s="3">
        <v>48.020821999999903</v>
      </c>
      <c r="N1993" s="3">
        <v>-100.21180166037698</v>
      </c>
      <c r="O1993" s="3">
        <v>47.387280830188622</v>
      </c>
      <c r="P1993" s="3">
        <f>VLOOKUP(Table2[[#This Row],[State]],State!A:G,7,FALSE)</f>
        <v>3</v>
      </c>
      <c r="Q1993" s="3" t="str">
        <f>VLOOKUP(Table2[[#This Row],[State]],State!A:F,6,FALSE)</f>
        <v>Republican</v>
      </c>
    </row>
    <row r="1994" spans="1:17" ht="17" thickTop="1" thickBot="1" x14ac:dyDescent="0.25">
      <c r="A1994" s="8" t="s">
        <v>351</v>
      </c>
      <c r="B1994" s="19">
        <v>38007</v>
      </c>
      <c r="C1994" s="20" t="s">
        <v>1663</v>
      </c>
      <c r="D1994" s="13">
        <v>145</v>
      </c>
      <c r="E1994" s="13">
        <v>458</v>
      </c>
      <c r="F1994" s="6">
        <v>2024</v>
      </c>
      <c r="G1994" s="18">
        <f>preds!$D1994+preds!$E1994</f>
        <v>603</v>
      </c>
      <c r="H1994" s="12">
        <f>ABS(preds!$D1994-preds!$E1994)</f>
        <v>313</v>
      </c>
      <c r="I1994" s="24">
        <f>Table2[[#This Row],[margin]]/Table2[[#This Row],[dem_gop_total]]</f>
        <v>0.5190713101160862</v>
      </c>
      <c r="J1994" s="24">
        <f>Table2[[#This Row],[dem_votes]]/Table2[[#This Row],[dem_gop_total]]</f>
        <v>0.24046434494195687</v>
      </c>
      <c r="K1994" s="24">
        <f>Table2[[#This Row],[gop_votes]]/Table2[[#This Row],[dem_gop_total]]</f>
        <v>0.7595356550580431</v>
      </c>
      <c r="L1994" s="3">
        <v>-103.308303</v>
      </c>
      <c r="M1994" s="3">
        <v>47.016207000000001</v>
      </c>
      <c r="N1994" s="3">
        <v>-100.21180166037698</v>
      </c>
      <c r="O1994" s="3">
        <v>47.387280830188622</v>
      </c>
      <c r="P1994" s="3">
        <f>VLOOKUP(Table2[[#This Row],[State]],State!A:G,7,FALSE)</f>
        <v>3</v>
      </c>
      <c r="Q1994" s="3" t="str">
        <f>VLOOKUP(Table2[[#This Row],[State]],State!A:F,6,FALSE)</f>
        <v>Republican</v>
      </c>
    </row>
    <row r="1995" spans="1:17" ht="17" thickTop="1" thickBot="1" x14ac:dyDescent="0.25">
      <c r="A1995" s="7" t="s">
        <v>351</v>
      </c>
      <c r="B1995" s="21">
        <v>38009</v>
      </c>
      <c r="C1995" s="22" t="s">
        <v>1664</v>
      </c>
      <c r="D1995" s="12">
        <v>1029</v>
      </c>
      <c r="E1995" s="12">
        <v>2687</v>
      </c>
      <c r="F1995" s="6">
        <v>2024</v>
      </c>
      <c r="G1995" s="18">
        <f>preds!$D1995+preds!$E1995</f>
        <v>3716</v>
      </c>
      <c r="H1995" s="12">
        <f>ABS(preds!$D1995-preds!$E1995)</f>
        <v>1658</v>
      </c>
      <c r="I1995" s="24">
        <f>Table2[[#This Row],[margin]]/Table2[[#This Row],[dem_gop_total]]</f>
        <v>0.44617868675995692</v>
      </c>
      <c r="J1995" s="24">
        <f>Table2[[#This Row],[dem_votes]]/Table2[[#This Row],[dem_gop_total]]</f>
        <v>0.27691065662002151</v>
      </c>
      <c r="K1995" s="24">
        <f>Table2[[#This Row],[gop_votes]]/Table2[[#This Row],[dem_gop_total]]</f>
        <v>0.72308934337997843</v>
      </c>
      <c r="L1995" s="3">
        <v>-100.650317</v>
      </c>
      <c r="M1995" s="3">
        <v>48.820134000000003</v>
      </c>
      <c r="N1995" s="3">
        <v>-100.21180166037698</v>
      </c>
      <c r="O1995" s="3">
        <v>47.387280830188622</v>
      </c>
      <c r="P1995" s="3">
        <f>VLOOKUP(Table2[[#This Row],[State]],State!A:G,7,FALSE)</f>
        <v>3</v>
      </c>
      <c r="Q1995" s="3" t="str">
        <f>VLOOKUP(Table2[[#This Row],[State]],State!A:F,6,FALSE)</f>
        <v>Republican</v>
      </c>
    </row>
    <row r="1996" spans="1:17" ht="17" thickTop="1" thickBot="1" x14ac:dyDescent="0.25">
      <c r="A1996" s="8" t="s">
        <v>351</v>
      </c>
      <c r="B1996" s="19">
        <v>38011</v>
      </c>
      <c r="C1996" s="20" t="s">
        <v>1665</v>
      </c>
      <c r="D1996" s="13">
        <v>332</v>
      </c>
      <c r="E1996" s="13">
        <v>1282</v>
      </c>
      <c r="F1996" s="6">
        <v>2024</v>
      </c>
      <c r="G1996" s="18">
        <f>preds!$D1996+preds!$E1996</f>
        <v>1614</v>
      </c>
      <c r="H1996" s="12">
        <f>ABS(preds!$D1996-preds!$E1996)</f>
        <v>950</v>
      </c>
      <c r="I1996" s="24">
        <f>Table2[[#This Row],[margin]]/Table2[[#This Row],[dem_gop_total]]</f>
        <v>0.58859975216852545</v>
      </c>
      <c r="J1996" s="24">
        <f>Table2[[#This Row],[dem_votes]]/Table2[[#This Row],[dem_gop_total]]</f>
        <v>0.2057001239157373</v>
      </c>
      <c r="K1996" s="24">
        <f>Table2[[#This Row],[gop_votes]]/Table2[[#This Row],[dem_gop_total]]</f>
        <v>0.79429987608426267</v>
      </c>
      <c r="L1996" s="3">
        <v>-103.396645999999</v>
      </c>
      <c r="M1996" s="3">
        <v>46.171184999999902</v>
      </c>
      <c r="N1996" s="3">
        <v>-100.21180166037698</v>
      </c>
      <c r="O1996" s="3">
        <v>47.387280830188622</v>
      </c>
      <c r="P1996" s="3">
        <f>VLOOKUP(Table2[[#This Row],[State]],State!A:G,7,FALSE)</f>
        <v>3</v>
      </c>
      <c r="Q1996" s="3" t="str">
        <f>VLOOKUP(Table2[[#This Row],[State]],State!A:F,6,FALSE)</f>
        <v>Republican</v>
      </c>
    </row>
    <row r="1997" spans="1:17" ht="17" thickTop="1" thickBot="1" x14ac:dyDescent="0.25">
      <c r="A1997" s="7" t="s">
        <v>351</v>
      </c>
      <c r="B1997" s="21">
        <v>38013</v>
      </c>
      <c r="C1997" s="22" t="s">
        <v>742</v>
      </c>
      <c r="D1997" s="12">
        <v>200</v>
      </c>
      <c r="E1997" s="12">
        <v>1004</v>
      </c>
      <c r="F1997" s="6">
        <v>2024</v>
      </c>
      <c r="G1997" s="18">
        <f>preds!$D1997+preds!$E1997</f>
        <v>1204</v>
      </c>
      <c r="H1997" s="12">
        <f>ABS(preds!$D1997-preds!$E1997)</f>
        <v>804</v>
      </c>
      <c r="I1997" s="24">
        <f>Table2[[#This Row],[margin]]/Table2[[#This Row],[dem_gop_total]]</f>
        <v>0.66777408637873759</v>
      </c>
      <c r="J1997" s="24">
        <f>Table2[[#This Row],[dem_votes]]/Table2[[#This Row],[dem_gop_total]]</f>
        <v>0.16611295681063123</v>
      </c>
      <c r="K1997" s="24">
        <f>Table2[[#This Row],[gop_votes]]/Table2[[#This Row],[dem_gop_total]]</f>
        <v>0.83388704318936879</v>
      </c>
      <c r="L1997" s="3">
        <v>-102.52191500000001</v>
      </c>
      <c r="M1997" s="3">
        <v>48.771943</v>
      </c>
      <c r="N1997" s="3">
        <v>-100.21180166037698</v>
      </c>
      <c r="O1997" s="3">
        <v>47.387280830188622</v>
      </c>
      <c r="P1997" s="3">
        <f>VLOOKUP(Table2[[#This Row],[State]],State!A:G,7,FALSE)</f>
        <v>3</v>
      </c>
      <c r="Q1997" s="3" t="str">
        <f>VLOOKUP(Table2[[#This Row],[State]],State!A:F,6,FALSE)</f>
        <v>Republican</v>
      </c>
    </row>
    <row r="1998" spans="1:17" ht="17" thickTop="1" thickBot="1" x14ac:dyDescent="0.25">
      <c r="A1998" s="8" t="s">
        <v>351</v>
      </c>
      <c r="B1998" s="19">
        <v>38015</v>
      </c>
      <c r="C1998" s="20" t="s">
        <v>1666</v>
      </c>
      <c r="D1998" s="13">
        <v>12809</v>
      </c>
      <c r="E1998" s="13">
        <v>33201</v>
      </c>
      <c r="F1998" s="6">
        <v>2024</v>
      </c>
      <c r="G1998" s="18">
        <f>preds!$D1998+preds!$E1998</f>
        <v>46010</v>
      </c>
      <c r="H1998" s="12">
        <f>ABS(preds!$D1998-preds!$E1998)</f>
        <v>20392</v>
      </c>
      <c r="I1998" s="24">
        <f>Table2[[#This Row],[margin]]/Table2[[#This Row],[dem_gop_total]]</f>
        <v>0.44320799826124757</v>
      </c>
      <c r="J1998" s="24">
        <f>Table2[[#This Row],[dem_votes]]/Table2[[#This Row],[dem_gop_total]]</f>
        <v>0.27839600086937621</v>
      </c>
      <c r="K1998" s="24">
        <f>Table2[[#This Row],[gop_votes]]/Table2[[#This Row],[dem_gop_total]]</f>
        <v>0.72160399913062379</v>
      </c>
      <c r="L1998" s="3">
        <v>-100.761507999999</v>
      </c>
      <c r="M1998" s="3">
        <v>46.822761</v>
      </c>
      <c r="N1998" s="3">
        <v>-100.21180166037698</v>
      </c>
      <c r="O1998" s="3">
        <v>47.387280830188622</v>
      </c>
      <c r="P1998" s="3">
        <f>VLOOKUP(Table2[[#This Row],[State]],State!A:G,7,FALSE)</f>
        <v>3</v>
      </c>
      <c r="Q1998" s="3" t="str">
        <f>VLOOKUP(Table2[[#This Row],[State]],State!A:F,6,FALSE)</f>
        <v>Republican</v>
      </c>
    </row>
    <row r="1999" spans="1:17" ht="17" thickTop="1" thickBot="1" x14ac:dyDescent="0.25">
      <c r="A1999" s="7" t="s">
        <v>351</v>
      </c>
      <c r="B1999" s="21">
        <v>38017</v>
      </c>
      <c r="C1999" s="22" t="s">
        <v>878</v>
      </c>
      <c r="D1999" s="12">
        <v>37145</v>
      </c>
      <c r="E1999" s="12">
        <v>41104</v>
      </c>
      <c r="F1999" s="6">
        <v>2024</v>
      </c>
      <c r="G1999" s="18">
        <f>preds!$D1999+preds!$E1999</f>
        <v>78249</v>
      </c>
      <c r="H1999" s="12">
        <f>ABS(preds!$D1999-preds!$E1999)</f>
        <v>3959</v>
      </c>
      <c r="I1999" s="24">
        <f>Table2[[#This Row],[margin]]/Table2[[#This Row],[dem_gop_total]]</f>
        <v>5.0594895781415739E-2</v>
      </c>
      <c r="J1999" s="24">
        <f>Table2[[#This Row],[dem_votes]]/Table2[[#This Row],[dem_gop_total]]</f>
        <v>0.47470255210929213</v>
      </c>
      <c r="K1999" s="24">
        <f>Table2[[#This Row],[gop_votes]]/Table2[[#This Row],[dem_gop_total]]</f>
        <v>0.52529744789070787</v>
      </c>
      <c r="L1999" s="3">
        <v>-96.861406000000002</v>
      </c>
      <c r="M1999" s="3">
        <v>46.860506000000001</v>
      </c>
      <c r="N1999" s="3">
        <v>-100.21180166037698</v>
      </c>
      <c r="O1999" s="3">
        <v>47.387280830188622</v>
      </c>
      <c r="P1999" s="3">
        <f>VLOOKUP(Table2[[#This Row],[State]],State!A:G,7,FALSE)</f>
        <v>3</v>
      </c>
      <c r="Q1999" s="3" t="str">
        <f>VLOOKUP(Table2[[#This Row],[State]],State!A:F,6,FALSE)</f>
        <v>Republican</v>
      </c>
    </row>
    <row r="2000" spans="1:17" ht="17" thickTop="1" thickBot="1" x14ac:dyDescent="0.25">
      <c r="A2000" s="8" t="s">
        <v>351</v>
      </c>
      <c r="B2000" s="19">
        <v>38019</v>
      </c>
      <c r="C2000" s="20" t="s">
        <v>1667</v>
      </c>
      <c r="D2000" s="13">
        <v>603</v>
      </c>
      <c r="E2000" s="13">
        <v>1601</v>
      </c>
      <c r="F2000" s="6">
        <v>2024</v>
      </c>
      <c r="G2000" s="18">
        <f>preds!$D2000+preds!$E2000</f>
        <v>2204</v>
      </c>
      <c r="H2000" s="12">
        <f>ABS(preds!$D2000-preds!$E2000)</f>
        <v>998</v>
      </c>
      <c r="I2000" s="24">
        <f>Table2[[#This Row],[margin]]/Table2[[#This Row],[dem_gop_total]]</f>
        <v>0.45281306715063518</v>
      </c>
      <c r="J2000" s="24">
        <f>Table2[[#This Row],[dem_votes]]/Table2[[#This Row],[dem_gop_total]]</f>
        <v>0.27359346642468241</v>
      </c>
      <c r="K2000" s="24">
        <f>Table2[[#This Row],[gop_votes]]/Table2[[#This Row],[dem_gop_total]]</f>
        <v>0.72640653357531759</v>
      </c>
      <c r="L2000" s="3">
        <v>-98.414990000000003</v>
      </c>
      <c r="M2000" s="3">
        <v>48.755611999999999</v>
      </c>
      <c r="N2000" s="3">
        <v>-100.21180166037698</v>
      </c>
      <c r="O2000" s="3">
        <v>47.387280830188622</v>
      </c>
      <c r="P2000" s="3">
        <f>VLOOKUP(Table2[[#This Row],[State]],State!A:G,7,FALSE)</f>
        <v>3</v>
      </c>
      <c r="Q2000" s="3" t="str">
        <f>VLOOKUP(Table2[[#This Row],[State]],State!A:F,6,FALSE)</f>
        <v>Republican</v>
      </c>
    </row>
    <row r="2001" spans="1:17" ht="17" thickTop="1" thickBot="1" x14ac:dyDescent="0.25">
      <c r="A2001" s="7" t="s">
        <v>351</v>
      </c>
      <c r="B2001" s="21">
        <v>38021</v>
      </c>
      <c r="C2001" s="22" t="s">
        <v>1668</v>
      </c>
      <c r="D2001" s="12">
        <v>752</v>
      </c>
      <c r="E2001" s="12">
        <v>1970</v>
      </c>
      <c r="F2001" s="6">
        <v>2024</v>
      </c>
      <c r="G2001" s="18">
        <f>preds!$D2001+preds!$E2001</f>
        <v>2722</v>
      </c>
      <c r="H2001" s="12">
        <f>ABS(preds!$D2001-preds!$E2001)</f>
        <v>1218</v>
      </c>
      <c r="I2001" s="24">
        <f>Table2[[#This Row],[margin]]/Table2[[#This Row],[dem_gop_total]]</f>
        <v>0.44746509919177074</v>
      </c>
      <c r="J2001" s="24">
        <f>Table2[[#This Row],[dem_votes]]/Table2[[#This Row],[dem_gop_total]]</f>
        <v>0.2762674504041146</v>
      </c>
      <c r="K2001" s="24">
        <f>Table2[[#This Row],[gop_votes]]/Table2[[#This Row],[dem_gop_total]]</f>
        <v>0.7237325495958854</v>
      </c>
      <c r="L2001" s="3">
        <v>-98.328184999999905</v>
      </c>
      <c r="M2001" s="3">
        <v>46.087765999999903</v>
      </c>
      <c r="N2001" s="3">
        <v>-100.21180166037698</v>
      </c>
      <c r="O2001" s="3">
        <v>47.387280830188622</v>
      </c>
      <c r="P2001" s="3">
        <f>VLOOKUP(Table2[[#This Row],[State]],State!A:G,7,FALSE)</f>
        <v>3</v>
      </c>
      <c r="Q2001" s="3" t="str">
        <f>VLOOKUP(Table2[[#This Row],[State]],State!A:F,6,FALSE)</f>
        <v>Republican</v>
      </c>
    </row>
    <row r="2002" spans="1:17" ht="17" thickTop="1" thickBot="1" x14ac:dyDescent="0.25">
      <c r="A2002" s="8" t="s">
        <v>351</v>
      </c>
      <c r="B2002" s="19">
        <v>38023</v>
      </c>
      <c r="C2002" s="20" t="s">
        <v>1669</v>
      </c>
      <c r="D2002" s="13">
        <v>332</v>
      </c>
      <c r="E2002" s="13">
        <v>897</v>
      </c>
      <c r="F2002" s="6">
        <v>2024</v>
      </c>
      <c r="G2002" s="18">
        <f>preds!$D2002+preds!$E2002</f>
        <v>1229</v>
      </c>
      <c r="H2002" s="12">
        <f>ABS(preds!$D2002-preds!$E2002)</f>
        <v>565</v>
      </c>
      <c r="I2002" s="24">
        <f>Table2[[#This Row],[margin]]/Table2[[#This Row],[dem_gop_total]]</f>
        <v>0.4597233523189585</v>
      </c>
      <c r="J2002" s="24">
        <f>Table2[[#This Row],[dem_votes]]/Table2[[#This Row],[dem_gop_total]]</f>
        <v>0.27013832384052072</v>
      </c>
      <c r="K2002" s="24">
        <f>Table2[[#This Row],[gop_votes]]/Table2[[#This Row],[dem_gop_total]]</f>
        <v>0.72986167615947928</v>
      </c>
      <c r="L2002" s="3">
        <v>-103.348927</v>
      </c>
      <c r="M2002" s="3">
        <v>48.874965000000003</v>
      </c>
      <c r="N2002" s="3">
        <v>-100.21180166037698</v>
      </c>
      <c r="O2002" s="3">
        <v>47.387280830188622</v>
      </c>
      <c r="P2002" s="3">
        <f>VLOOKUP(Table2[[#This Row],[State]],State!A:G,7,FALSE)</f>
        <v>3</v>
      </c>
      <c r="Q2002" s="3" t="str">
        <f>VLOOKUP(Table2[[#This Row],[State]],State!A:F,6,FALSE)</f>
        <v>Republican</v>
      </c>
    </row>
    <row r="2003" spans="1:17" ht="17" thickTop="1" thickBot="1" x14ac:dyDescent="0.25">
      <c r="A2003" s="7" t="s">
        <v>351</v>
      </c>
      <c r="B2003" s="21">
        <v>38025</v>
      </c>
      <c r="C2003" s="22" t="s">
        <v>1670</v>
      </c>
      <c r="D2003" s="12">
        <v>431</v>
      </c>
      <c r="E2003" s="12">
        <v>1646</v>
      </c>
      <c r="F2003" s="6">
        <v>2024</v>
      </c>
      <c r="G2003" s="18">
        <f>preds!$D2003+preds!$E2003</f>
        <v>2077</v>
      </c>
      <c r="H2003" s="12">
        <f>ABS(preds!$D2003-preds!$E2003)</f>
        <v>1215</v>
      </c>
      <c r="I2003" s="24">
        <f>Table2[[#This Row],[margin]]/Table2[[#This Row],[dem_gop_total]]</f>
        <v>0.58497833413577272</v>
      </c>
      <c r="J2003" s="24">
        <f>Table2[[#This Row],[dem_votes]]/Table2[[#This Row],[dem_gop_total]]</f>
        <v>0.20751083293211361</v>
      </c>
      <c r="K2003" s="24">
        <f>Table2[[#This Row],[gop_votes]]/Table2[[#This Row],[dem_gop_total]]</f>
        <v>0.79248916706788641</v>
      </c>
      <c r="L2003" s="3">
        <v>-102.643252</v>
      </c>
      <c r="M2003" s="3">
        <v>47.332653999999998</v>
      </c>
      <c r="N2003" s="3">
        <v>-100.21180166037698</v>
      </c>
      <c r="O2003" s="3">
        <v>47.387280830188622</v>
      </c>
      <c r="P2003" s="3">
        <f>VLOOKUP(Table2[[#This Row],[State]],State!A:G,7,FALSE)</f>
        <v>3</v>
      </c>
      <c r="Q2003" s="3" t="str">
        <f>VLOOKUP(Table2[[#This Row],[State]],State!A:F,6,FALSE)</f>
        <v>Republican</v>
      </c>
    </row>
    <row r="2004" spans="1:17" ht="17" thickTop="1" thickBot="1" x14ac:dyDescent="0.25">
      <c r="A2004" s="8" t="s">
        <v>351</v>
      </c>
      <c r="B2004" s="19">
        <v>38027</v>
      </c>
      <c r="C2004" s="20" t="s">
        <v>1549</v>
      </c>
      <c r="D2004" s="13">
        <v>439</v>
      </c>
      <c r="E2004" s="13">
        <v>847</v>
      </c>
      <c r="F2004" s="6">
        <v>2024</v>
      </c>
      <c r="G2004" s="18">
        <f>preds!$D2004+preds!$E2004</f>
        <v>1286</v>
      </c>
      <c r="H2004" s="12">
        <f>ABS(preds!$D2004-preds!$E2004)</f>
        <v>408</v>
      </c>
      <c r="I2004" s="24">
        <f>Table2[[#This Row],[margin]]/Table2[[#This Row],[dem_gop_total]]</f>
        <v>0.31726283048211507</v>
      </c>
      <c r="J2004" s="24">
        <f>Table2[[#This Row],[dem_votes]]/Table2[[#This Row],[dem_gop_total]]</f>
        <v>0.34136858475894244</v>
      </c>
      <c r="K2004" s="24">
        <f>Table2[[#This Row],[gop_votes]]/Table2[[#This Row],[dem_gop_total]]</f>
        <v>0.65863141524105751</v>
      </c>
      <c r="L2004" s="3">
        <v>-99.051856999999998</v>
      </c>
      <c r="M2004" s="3">
        <v>47.707976000000002</v>
      </c>
      <c r="N2004" s="3">
        <v>-100.21180166037698</v>
      </c>
      <c r="O2004" s="3">
        <v>47.387280830188622</v>
      </c>
      <c r="P2004" s="3">
        <f>VLOOKUP(Table2[[#This Row],[State]],State!A:G,7,FALSE)</f>
        <v>3</v>
      </c>
      <c r="Q2004" s="3" t="str">
        <f>VLOOKUP(Table2[[#This Row],[State]],State!A:F,6,FALSE)</f>
        <v>Republican</v>
      </c>
    </row>
    <row r="2005" spans="1:17" ht="17" thickTop="1" thickBot="1" x14ac:dyDescent="0.25">
      <c r="A2005" s="7" t="s">
        <v>351</v>
      </c>
      <c r="B2005" s="21">
        <v>38029</v>
      </c>
      <c r="C2005" s="22" t="s">
        <v>1671</v>
      </c>
      <c r="D2005" s="12">
        <v>352</v>
      </c>
      <c r="E2005" s="12">
        <v>1659</v>
      </c>
      <c r="F2005" s="6">
        <v>2024</v>
      </c>
      <c r="G2005" s="18">
        <f>preds!$D2005+preds!$E2005</f>
        <v>2011</v>
      </c>
      <c r="H2005" s="12">
        <f>ABS(preds!$D2005-preds!$E2005)</f>
        <v>1307</v>
      </c>
      <c r="I2005" s="24">
        <f>Table2[[#This Row],[margin]]/Table2[[#This Row],[dem_gop_total]]</f>
        <v>0.64992541024365991</v>
      </c>
      <c r="J2005" s="24">
        <f>Table2[[#This Row],[dem_votes]]/Table2[[#This Row],[dem_gop_total]]</f>
        <v>0.17503729487817007</v>
      </c>
      <c r="K2005" s="24">
        <f>Table2[[#This Row],[gop_votes]]/Table2[[#This Row],[dem_gop_total]]</f>
        <v>0.8249627051218299</v>
      </c>
      <c r="L2005" s="3">
        <v>-100.210914</v>
      </c>
      <c r="M2005" s="3">
        <v>46.265684</v>
      </c>
      <c r="N2005" s="3">
        <v>-100.21180166037698</v>
      </c>
      <c r="O2005" s="3">
        <v>47.387280830188622</v>
      </c>
      <c r="P2005" s="3">
        <f>VLOOKUP(Table2[[#This Row],[State]],State!A:G,7,FALSE)</f>
        <v>3</v>
      </c>
      <c r="Q2005" s="3" t="str">
        <f>VLOOKUP(Table2[[#This Row],[State]],State!A:F,6,FALSE)</f>
        <v>Republican</v>
      </c>
    </row>
    <row r="2006" spans="1:17" ht="17" thickTop="1" thickBot="1" x14ac:dyDescent="0.25">
      <c r="A2006" s="8" t="s">
        <v>351</v>
      </c>
      <c r="B2006" s="19">
        <v>38031</v>
      </c>
      <c r="C2006" s="20" t="s">
        <v>1672</v>
      </c>
      <c r="D2006" s="13">
        <v>458</v>
      </c>
      <c r="E2006" s="13">
        <v>1238</v>
      </c>
      <c r="F2006" s="6">
        <v>2024</v>
      </c>
      <c r="G2006" s="18">
        <f>preds!$D2006+preds!$E2006</f>
        <v>1696</v>
      </c>
      <c r="H2006" s="12">
        <f>ABS(preds!$D2006-preds!$E2006)</f>
        <v>780</v>
      </c>
      <c r="I2006" s="24">
        <f>Table2[[#This Row],[margin]]/Table2[[#This Row],[dem_gop_total]]</f>
        <v>0.45990566037735847</v>
      </c>
      <c r="J2006" s="24">
        <f>Table2[[#This Row],[dem_votes]]/Table2[[#This Row],[dem_gop_total]]</f>
        <v>0.27004716981132076</v>
      </c>
      <c r="K2006" s="24">
        <f>Table2[[#This Row],[gop_votes]]/Table2[[#This Row],[dem_gop_total]]</f>
        <v>0.72995283018867929</v>
      </c>
      <c r="L2006" s="3">
        <v>-99.040278999999998</v>
      </c>
      <c r="M2006" s="3">
        <v>47.461156000000003</v>
      </c>
      <c r="N2006" s="3">
        <v>-100.21180166037698</v>
      </c>
      <c r="O2006" s="3">
        <v>47.387280830188622</v>
      </c>
      <c r="P2006" s="3">
        <f>VLOOKUP(Table2[[#This Row],[State]],State!A:G,7,FALSE)</f>
        <v>3</v>
      </c>
      <c r="Q2006" s="3" t="str">
        <f>VLOOKUP(Table2[[#This Row],[State]],State!A:F,6,FALSE)</f>
        <v>Republican</v>
      </c>
    </row>
    <row r="2007" spans="1:17" ht="17" thickTop="1" thickBot="1" x14ac:dyDescent="0.25">
      <c r="A2007" s="7" t="s">
        <v>351</v>
      </c>
      <c r="B2007" s="21">
        <v>38033</v>
      </c>
      <c r="C2007" s="22" t="s">
        <v>1449</v>
      </c>
      <c r="D2007" s="12">
        <v>266</v>
      </c>
      <c r="E2007" s="12">
        <v>803</v>
      </c>
      <c r="F2007" s="6">
        <v>2024</v>
      </c>
      <c r="G2007" s="18">
        <f>preds!$D2007+preds!$E2007</f>
        <v>1069</v>
      </c>
      <c r="H2007" s="12">
        <f>ABS(preds!$D2007-preds!$E2007)</f>
        <v>537</v>
      </c>
      <c r="I2007" s="24">
        <f>Table2[[#This Row],[margin]]/Table2[[#This Row],[dem_gop_total]]</f>
        <v>0.50233863423760527</v>
      </c>
      <c r="J2007" s="24">
        <f>Table2[[#This Row],[dem_votes]]/Table2[[#This Row],[dem_gop_total]]</f>
        <v>0.24883068288119739</v>
      </c>
      <c r="K2007" s="24">
        <f>Table2[[#This Row],[gop_votes]]/Table2[[#This Row],[dem_gop_total]]</f>
        <v>0.75116931711880264</v>
      </c>
      <c r="L2007" s="3">
        <v>-103.962246999999</v>
      </c>
      <c r="M2007" s="3">
        <v>46.894589000000003</v>
      </c>
      <c r="N2007" s="3">
        <v>-100.21180166037698</v>
      </c>
      <c r="O2007" s="3">
        <v>47.387280830188622</v>
      </c>
      <c r="P2007" s="3">
        <f>VLOOKUP(Table2[[#This Row],[State]],State!A:G,7,FALSE)</f>
        <v>3</v>
      </c>
      <c r="Q2007" s="3" t="str">
        <f>VLOOKUP(Table2[[#This Row],[State]],State!A:F,6,FALSE)</f>
        <v>Republican</v>
      </c>
    </row>
    <row r="2008" spans="1:17" ht="17" thickTop="1" thickBot="1" x14ac:dyDescent="0.25">
      <c r="A2008" s="8" t="s">
        <v>351</v>
      </c>
      <c r="B2008" s="19">
        <v>38035</v>
      </c>
      <c r="C2008" s="20" t="s">
        <v>1673</v>
      </c>
      <c r="D2008" s="13">
        <v>11988</v>
      </c>
      <c r="E2008" s="13">
        <v>15835</v>
      </c>
      <c r="F2008" s="6">
        <v>2024</v>
      </c>
      <c r="G2008" s="18">
        <f>preds!$D2008+preds!$E2008</f>
        <v>27823</v>
      </c>
      <c r="H2008" s="12">
        <f>ABS(preds!$D2008-preds!$E2008)</f>
        <v>3847</v>
      </c>
      <c r="I2008" s="24">
        <f>Table2[[#This Row],[margin]]/Table2[[#This Row],[dem_gop_total]]</f>
        <v>0.13826690148438342</v>
      </c>
      <c r="J2008" s="24">
        <f>Table2[[#This Row],[dem_votes]]/Table2[[#This Row],[dem_gop_total]]</f>
        <v>0.43086654925780826</v>
      </c>
      <c r="K2008" s="24">
        <f>Table2[[#This Row],[gop_votes]]/Table2[[#This Row],[dem_gop_total]]</f>
        <v>0.56913345074219168</v>
      </c>
      <c r="L2008" s="3">
        <v>-97.120998</v>
      </c>
      <c r="M2008" s="3">
        <v>47.907657999999998</v>
      </c>
      <c r="N2008" s="3">
        <v>-100.21180166037698</v>
      </c>
      <c r="O2008" s="3">
        <v>47.387280830188622</v>
      </c>
      <c r="P2008" s="3">
        <f>VLOOKUP(Table2[[#This Row],[State]],State!A:G,7,FALSE)</f>
        <v>3</v>
      </c>
      <c r="Q2008" s="3" t="str">
        <f>VLOOKUP(Table2[[#This Row],[State]],State!A:F,6,FALSE)</f>
        <v>Republican</v>
      </c>
    </row>
    <row r="2009" spans="1:17" ht="17" thickTop="1" thickBot="1" x14ac:dyDescent="0.25">
      <c r="A2009" s="7" t="s">
        <v>351</v>
      </c>
      <c r="B2009" s="21">
        <v>38037</v>
      </c>
      <c r="C2009" s="22" t="s">
        <v>522</v>
      </c>
      <c r="D2009" s="12">
        <v>405</v>
      </c>
      <c r="E2009" s="12">
        <v>1178</v>
      </c>
      <c r="F2009" s="6">
        <v>2024</v>
      </c>
      <c r="G2009" s="18">
        <f>preds!$D2009+preds!$E2009</f>
        <v>1583</v>
      </c>
      <c r="H2009" s="12">
        <f>ABS(preds!$D2009-preds!$E2009)</f>
        <v>773</v>
      </c>
      <c r="I2009" s="24">
        <f>Table2[[#This Row],[margin]]/Table2[[#This Row],[dem_gop_total]]</f>
        <v>0.48831332912192038</v>
      </c>
      <c r="J2009" s="24">
        <f>Table2[[#This Row],[dem_votes]]/Table2[[#This Row],[dem_gop_total]]</f>
        <v>0.25584333543903981</v>
      </c>
      <c r="K2009" s="24">
        <f>Table2[[#This Row],[gop_votes]]/Table2[[#This Row],[dem_gop_total]]</f>
        <v>0.74415666456096019</v>
      </c>
      <c r="L2009" s="3">
        <v>-101.71180699999999</v>
      </c>
      <c r="M2009" s="3">
        <v>46.387962000000002</v>
      </c>
      <c r="N2009" s="3">
        <v>-100.21180166037698</v>
      </c>
      <c r="O2009" s="3">
        <v>47.387280830188622</v>
      </c>
      <c r="P2009" s="3">
        <f>VLOOKUP(Table2[[#This Row],[State]],State!A:G,7,FALSE)</f>
        <v>3</v>
      </c>
      <c r="Q2009" s="3" t="str">
        <f>VLOOKUP(Table2[[#This Row],[State]],State!A:F,6,FALSE)</f>
        <v>Republican</v>
      </c>
    </row>
    <row r="2010" spans="1:17" ht="17" thickTop="1" thickBot="1" x14ac:dyDescent="0.25">
      <c r="A2010" s="8" t="s">
        <v>351</v>
      </c>
      <c r="B2010" s="19">
        <v>38039</v>
      </c>
      <c r="C2010" s="20" t="s">
        <v>1674</v>
      </c>
      <c r="D2010" s="13">
        <v>372</v>
      </c>
      <c r="E2010" s="13">
        <v>1002</v>
      </c>
      <c r="F2010" s="6">
        <v>2024</v>
      </c>
      <c r="G2010" s="18">
        <f>preds!$D2010+preds!$E2010</f>
        <v>1374</v>
      </c>
      <c r="H2010" s="12">
        <f>ABS(preds!$D2010-preds!$E2010)</f>
        <v>630</v>
      </c>
      <c r="I2010" s="24">
        <f>Table2[[#This Row],[margin]]/Table2[[#This Row],[dem_gop_total]]</f>
        <v>0.45851528384279477</v>
      </c>
      <c r="J2010" s="24">
        <f>Table2[[#This Row],[dem_votes]]/Table2[[#This Row],[dem_gop_total]]</f>
        <v>0.27074235807860264</v>
      </c>
      <c r="K2010" s="24">
        <f>Table2[[#This Row],[gop_votes]]/Table2[[#This Row],[dem_gop_total]]</f>
        <v>0.72925764192139741</v>
      </c>
      <c r="L2010" s="3">
        <v>-98.187809999999999</v>
      </c>
      <c r="M2010" s="3">
        <v>47.451199000000003</v>
      </c>
      <c r="N2010" s="3">
        <v>-100.21180166037698</v>
      </c>
      <c r="O2010" s="3">
        <v>47.387280830188622</v>
      </c>
      <c r="P2010" s="3">
        <f>VLOOKUP(Table2[[#This Row],[State]],State!A:G,7,FALSE)</f>
        <v>3</v>
      </c>
      <c r="Q2010" s="3" t="str">
        <f>VLOOKUP(Table2[[#This Row],[State]],State!A:F,6,FALSE)</f>
        <v>Republican</v>
      </c>
    </row>
    <row r="2011" spans="1:17" ht="17" thickTop="1" thickBot="1" x14ac:dyDescent="0.25">
      <c r="A2011" s="7" t="s">
        <v>351</v>
      </c>
      <c r="B2011" s="21">
        <v>38041</v>
      </c>
      <c r="C2011" s="22" t="s">
        <v>1675</v>
      </c>
      <c r="D2011" s="12">
        <v>264</v>
      </c>
      <c r="E2011" s="12">
        <v>1166</v>
      </c>
      <c r="F2011" s="6">
        <v>2024</v>
      </c>
      <c r="G2011" s="18">
        <f>preds!$D2011+preds!$E2011</f>
        <v>1430</v>
      </c>
      <c r="H2011" s="12">
        <f>ABS(preds!$D2011-preds!$E2011)</f>
        <v>902</v>
      </c>
      <c r="I2011" s="24">
        <f>Table2[[#This Row],[margin]]/Table2[[#This Row],[dem_gop_total]]</f>
        <v>0.63076923076923075</v>
      </c>
      <c r="J2011" s="24">
        <f>Table2[[#This Row],[dem_votes]]/Table2[[#This Row],[dem_gop_total]]</f>
        <v>0.18461538461538463</v>
      </c>
      <c r="K2011" s="24">
        <f>Table2[[#This Row],[gop_votes]]/Table2[[#This Row],[dem_gop_total]]</f>
        <v>0.81538461538461537</v>
      </c>
      <c r="L2011" s="3">
        <v>-102.54471700000001</v>
      </c>
      <c r="M2011" s="3">
        <v>46.448931999999999</v>
      </c>
      <c r="N2011" s="3">
        <v>-100.21180166037698</v>
      </c>
      <c r="O2011" s="3">
        <v>47.387280830188622</v>
      </c>
      <c r="P2011" s="3">
        <f>VLOOKUP(Table2[[#This Row],[State]],State!A:G,7,FALSE)</f>
        <v>3</v>
      </c>
      <c r="Q2011" s="3" t="str">
        <f>VLOOKUP(Table2[[#This Row],[State]],State!A:F,6,FALSE)</f>
        <v>Republican</v>
      </c>
    </row>
    <row r="2012" spans="1:17" ht="17" thickTop="1" thickBot="1" x14ac:dyDescent="0.25">
      <c r="A2012" s="8" t="s">
        <v>351</v>
      </c>
      <c r="B2012" s="19">
        <v>38043</v>
      </c>
      <c r="C2012" s="20" t="s">
        <v>1676</v>
      </c>
      <c r="D2012" s="13">
        <v>513</v>
      </c>
      <c r="E2012" s="13">
        <v>1152</v>
      </c>
      <c r="F2012" s="6">
        <v>2024</v>
      </c>
      <c r="G2012" s="18">
        <f>preds!$D2012+preds!$E2012</f>
        <v>1665</v>
      </c>
      <c r="H2012" s="12">
        <f>ABS(preds!$D2012-preds!$E2012)</f>
        <v>639</v>
      </c>
      <c r="I2012" s="24">
        <f>Table2[[#This Row],[margin]]/Table2[[#This Row],[dem_gop_total]]</f>
        <v>0.38378378378378381</v>
      </c>
      <c r="J2012" s="24">
        <f>Table2[[#This Row],[dem_votes]]/Table2[[#This Row],[dem_gop_total]]</f>
        <v>0.30810810810810813</v>
      </c>
      <c r="K2012" s="24">
        <f>Table2[[#This Row],[gop_votes]]/Table2[[#This Row],[dem_gop_total]]</f>
        <v>0.69189189189189193</v>
      </c>
      <c r="L2012" s="3">
        <v>-99.813668999999905</v>
      </c>
      <c r="M2012" s="3">
        <v>46.919485999999999</v>
      </c>
      <c r="N2012" s="3">
        <v>-100.21180166037698</v>
      </c>
      <c r="O2012" s="3">
        <v>47.387280830188622</v>
      </c>
      <c r="P2012" s="3">
        <f>VLOOKUP(Table2[[#This Row],[State]],State!A:G,7,FALSE)</f>
        <v>3</v>
      </c>
      <c r="Q2012" s="3" t="str">
        <f>VLOOKUP(Table2[[#This Row],[State]],State!A:F,6,FALSE)</f>
        <v>Republican</v>
      </c>
    </row>
    <row r="2013" spans="1:17" ht="17" thickTop="1" thickBot="1" x14ac:dyDescent="0.25">
      <c r="A2013" s="7" t="s">
        <v>351</v>
      </c>
      <c r="B2013" s="21">
        <v>38045</v>
      </c>
      <c r="C2013" s="22" t="s">
        <v>1677</v>
      </c>
      <c r="D2013" s="12">
        <v>646</v>
      </c>
      <c r="E2013" s="12">
        <v>1623</v>
      </c>
      <c r="F2013" s="6">
        <v>2024</v>
      </c>
      <c r="G2013" s="18">
        <f>preds!$D2013+preds!$E2013</f>
        <v>2269</v>
      </c>
      <c r="H2013" s="12">
        <f>ABS(preds!$D2013-preds!$E2013)</f>
        <v>977</v>
      </c>
      <c r="I2013" s="24">
        <f>Table2[[#This Row],[margin]]/Table2[[#This Row],[dem_gop_total]]</f>
        <v>0.43058616130453947</v>
      </c>
      <c r="J2013" s="24">
        <f>Table2[[#This Row],[dem_votes]]/Table2[[#This Row],[dem_gop_total]]</f>
        <v>0.28470691934773029</v>
      </c>
      <c r="K2013" s="24">
        <f>Table2[[#This Row],[gop_votes]]/Table2[[#This Row],[dem_gop_total]]</f>
        <v>0.71529308065226971</v>
      </c>
      <c r="L2013" s="3">
        <v>-98.520958999999905</v>
      </c>
      <c r="M2013" s="3">
        <v>46.405346000000002</v>
      </c>
      <c r="N2013" s="3">
        <v>-100.21180166037698</v>
      </c>
      <c r="O2013" s="3">
        <v>47.387280830188622</v>
      </c>
      <c r="P2013" s="3">
        <f>VLOOKUP(Table2[[#This Row],[State]],State!A:G,7,FALSE)</f>
        <v>3</v>
      </c>
      <c r="Q2013" s="3" t="str">
        <f>VLOOKUP(Table2[[#This Row],[State]],State!A:F,6,FALSE)</f>
        <v>Republican</v>
      </c>
    </row>
    <row r="2014" spans="1:17" ht="17" thickTop="1" thickBot="1" x14ac:dyDescent="0.25">
      <c r="A2014" s="8" t="s">
        <v>351</v>
      </c>
      <c r="B2014" s="19">
        <v>38047</v>
      </c>
      <c r="C2014" s="20" t="s">
        <v>532</v>
      </c>
      <c r="D2014" s="13">
        <v>187</v>
      </c>
      <c r="E2014" s="13">
        <v>941</v>
      </c>
      <c r="F2014" s="6">
        <v>2024</v>
      </c>
      <c r="G2014" s="18">
        <f>preds!$D2014+preds!$E2014</f>
        <v>1128</v>
      </c>
      <c r="H2014" s="12">
        <f>ABS(preds!$D2014-preds!$E2014)</f>
        <v>754</v>
      </c>
      <c r="I2014" s="24">
        <f>Table2[[#This Row],[margin]]/Table2[[#This Row],[dem_gop_total]]</f>
        <v>0.66843971631205679</v>
      </c>
      <c r="J2014" s="24">
        <f>Table2[[#This Row],[dem_votes]]/Table2[[#This Row],[dem_gop_total]]</f>
        <v>0.16578014184397163</v>
      </c>
      <c r="K2014" s="24">
        <f>Table2[[#This Row],[gop_votes]]/Table2[[#This Row],[dem_gop_total]]</f>
        <v>0.83421985815602839</v>
      </c>
      <c r="L2014" s="3">
        <v>-99.548585000000003</v>
      </c>
      <c r="M2014" s="3">
        <v>46.498410999999997</v>
      </c>
      <c r="N2014" s="3">
        <v>-100.21180166037698</v>
      </c>
      <c r="O2014" s="3">
        <v>47.387280830188622</v>
      </c>
      <c r="P2014" s="3">
        <f>VLOOKUP(Table2[[#This Row],[State]],State!A:G,7,FALSE)</f>
        <v>3</v>
      </c>
      <c r="Q2014" s="3" t="str">
        <f>VLOOKUP(Table2[[#This Row],[State]],State!A:F,6,FALSE)</f>
        <v>Republican</v>
      </c>
    </row>
    <row r="2015" spans="1:17" ht="17" thickTop="1" thickBot="1" x14ac:dyDescent="0.25">
      <c r="A2015" s="7" t="s">
        <v>351</v>
      </c>
      <c r="B2015" s="21">
        <v>38049</v>
      </c>
      <c r="C2015" s="22" t="s">
        <v>903</v>
      </c>
      <c r="D2015" s="12">
        <v>707</v>
      </c>
      <c r="E2015" s="12">
        <v>2192</v>
      </c>
      <c r="F2015" s="6">
        <v>2024</v>
      </c>
      <c r="G2015" s="18">
        <f>preds!$D2015+preds!$E2015</f>
        <v>2899</v>
      </c>
      <c r="H2015" s="12">
        <f>ABS(preds!$D2015-preds!$E2015)</f>
        <v>1485</v>
      </c>
      <c r="I2015" s="24">
        <f>Table2[[#This Row],[margin]]/Table2[[#This Row],[dem_gop_total]]</f>
        <v>0.51224560193170054</v>
      </c>
      <c r="J2015" s="24">
        <f>Table2[[#This Row],[dem_votes]]/Table2[[#This Row],[dem_gop_total]]</f>
        <v>0.2438771990341497</v>
      </c>
      <c r="K2015" s="24">
        <f>Table2[[#This Row],[gop_votes]]/Table2[[#This Row],[dem_gop_total]]</f>
        <v>0.75612280096585027</v>
      </c>
      <c r="L2015" s="3">
        <v>-100.694529</v>
      </c>
      <c r="M2015" s="3">
        <v>48.182792999999997</v>
      </c>
      <c r="N2015" s="3">
        <v>-100.21180166037698</v>
      </c>
      <c r="O2015" s="3">
        <v>47.387280830188622</v>
      </c>
      <c r="P2015" s="3">
        <f>VLOOKUP(Table2[[#This Row],[State]],State!A:G,7,FALSE)</f>
        <v>3</v>
      </c>
      <c r="Q2015" s="3" t="str">
        <f>VLOOKUP(Table2[[#This Row],[State]],State!A:F,6,FALSE)</f>
        <v>Republican</v>
      </c>
    </row>
    <row r="2016" spans="1:17" ht="17" thickTop="1" thickBot="1" x14ac:dyDescent="0.25">
      <c r="A2016" s="8" t="s">
        <v>351</v>
      </c>
      <c r="B2016" s="19">
        <v>38051</v>
      </c>
      <c r="C2016" s="20" t="s">
        <v>795</v>
      </c>
      <c r="D2016" s="13">
        <v>511</v>
      </c>
      <c r="E2016" s="13">
        <v>1204</v>
      </c>
      <c r="F2016" s="6">
        <v>2024</v>
      </c>
      <c r="G2016" s="18">
        <f>preds!$D2016+preds!$E2016</f>
        <v>1715</v>
      </c>
      <c r="H2016" s="12">
        <f>ABS(preds!$D2016-preds!$E2016)</f>
        <v>693</v>
      </c>
      <c r="I2016" s="24">
        <f>Table2[[#This Row],[margin]]/Table2[[#This Row],[dem_gop_total]]</f>
        <v>0.40408163265306124</v>
      </c>
      <c r="J2016" s="24">
        <f>Table2[[#This Row],[dem_votes]]/Table2[[#This Row],[dem_gop_total]]</f>
        <v>0.29795918367346941</v>
      </c>
      <c r="K2016" s="24">
        <f>Table2[[#This Row],[gop_votes]]/Table2[[#This Row],[dem_gop_total]]</f>
        <v>0.70204081632653059</v>
      </c>
      <c r="L2016" s="3">
        <v>-99.492294999999999</v>
      </c>
      <c r="M2016" s="3">
        <v>46.144162000000001</v>
      </c>
      <c r="N2016" s="3">
        <v>-100.21180166037698</v>
      </c>
      <c r="O2016" s="3">
        <v>47.387280830188622</v>
      </c>
      <c r="P2016" s="3">
        <f>VLOOKUP(Table2[[#This Row],[State]],State!A:G,7,FALSE)</f>
        <v>3</v>
      </c>
      <c r="Q2016" s="3" t="str">
        <f>VLOOKUP(Table2[[#This Row],[State]],State!A:F,6,FALSE)</f>
        <v>Republican</v>
      </c>
    </row>
    <row r="2017" spans="1:17" ht="17" thickTop="1" thickBot="1" x14ac:dyDescent="0.25">
      <c r="A2017" s="7" t="s">
        <v>351</v>
      </c>
      <c r="B2017" s="21">
        <v>38053</v>
      </c>
      <c r="C2017" s="22" t="s">
        <v>1678</v>
      </c>
      <c r="D2017" s="12">
        <v>1017</v>
      </c>
      <c r="E2017" s="12">
        <v>4472</v>
      </c>
      <c r="F2017" s="6">
        <v>2024</v>
      </c>
      <c r="G2017" s="18">
        <f>preds!$D2017+preds!$E2017</f>
        <v>5489</v>
      </c>
      <c r="H2017" s="12">
        <f>ABS(preds!$D2017-preds!$E2017)</f>
        <v>3455</v>
      </c>
      <c r="I2017" s="24">
        <f>Table2[[#This Row],[margin]]/Table2[[#This Row],[dem_gop_total]]</f>
        <v>0.62944069958098015</v>
      </c>
      <c r="J2017" s="24">
        <f>Table2[[#This Row],[dem_votes]]/Table2[[#This Row],[dem_gop_total]]</f>
        <v>0.18527965020950993</v>
      </c>
      <c r="K2017" s="24">
        <f>Table2[[#This Row],[gop_votes]]/Table2[[#This Row],[dem_gop_total]]</f>
        <v>0.81472034979049002</v>
      </c>
      <c r="L2017" s="3">
        <v>-103.228066</v>
      </c>
      <c r="M2017" s="3">
        <v>47.815540999999897</v>
      </c>
      <c r="N2017" s="3">
        <v>-100.21180166037698</v>
      </c>
      <c r="O2017" s="3">
        <v>47.387280830188622</v>
      </c>
      <c r="P2017" s="3">
        <f>VLOOKUP(Table2[[#This Row],[State]],State!A:G,7,FALSE)</f>
        <v>3</v>
      </c>
      <c r="Q2017" s="3" t="str">
        <f>VLOOKUP(Table2[[#This Row],[State]],State!A:F,6,FALSE)</f>
        <v>Republican</v>
      </c>
    </row>
    <row r="2018" spans="1:17" ht="17" thickTop="1" thickBot="1" x14ac:dyDescent="0.25">
      <c r="A2018" s="8" t="s">
        <v>351</v>
      </c>
      <c r="B2018" s="19">
        <v>38055</v>
      </c>
      <c r="C2018" s="20" t="s">
        <v>904</v>
      </c>
      <c r="D2018" s="13">
        <v>1501</v>
      </c>
      <c r="E2018" s="13">
        <v>3383</v>
      </c>
      <c r="F2018" s="6">
        <v>2024</v>
      </c>
      <c r="G2018" s="18">
        <f>preds!$D2018+preds!$E2018</f>
        <v>4884</v>
      </c>
      <c r="H2018" s="12">
        <f>ABS(preds!$D2018-preds!$E2018)</f>
        <v>1882</v>
      </c>
      <c r="I2018" s="24">
        <f>Table2[[#This Row],[margin]]/Table2[[#This Row],[dem_gop_total]]</f>
        <v>0.38533988533988534</v>
      </c>
      <c r="J2018" s="24">
        <f>Table2[[#This Row],[dem_votes]]/Table2[[#This Row],[dem_gop_total]]</f>
        <v>0.3073300573300573</v>
      </c>
      <c r="K2018" s="24">
        <f>Table2[[#This Row],[gop_votes]]/Table2[[#This Row],[dem_gop_total]]</f>
        <v>0.69266994266994264</v>
      </c>
      <c r="L2018" s="3">
        <v>-101.204564</v>
      </c>
      <c r="M2018" s="3">
        <v>47.523975999999998</v>
      </c>
      <c r="N2018" s="3">
        <v>-100.21180166037698</v>
      </c>
      <c r="O2018" s="3">
        <v>47.387280830188622</v>
      </c>
      <c r="P2018" s="3">
        <f>VLOOKUP(Table2[[#This Row],[State]],State!A:G,7,FALSE)</f>
        <v>3</v>
      </c>
      <c r="Q2018" s="3" t="str">
        <f>VLOOKUP(Table2[[#This Row],[State]],State!A:F,6,FALSE)</f>
        <v>Republican</v>
      </c>
    </row>
    <row r="2019" spans="1:17" ht="17" thickTop="1" thickBot="1" x14ac:dyDescent="0.25">
      <c r="A2019" s="7" t="s">
        <v>351</v>
      </c>
      <c r="B2019" s="21">
        <v>38057</v>
      </c>
      <c r="C2019" s="22" t="s">
        <v>909</v>
      </c>
      <c r="D2019" s="12">
        <v>1139</v>
      </c>
      <c r="E2019" s="12">
        <v>3391</v>
      </c>
      <c r="F2019" s="6">
        <v>2024</v>
      </c>
      <c r="G2019" s="18">
        <f>preds!$D2019+preds!$E2019</f>
        <v>4530</v>
      </c>
      <c r="H2019" s="12">
        <f>ABS(preds!$D2019-preds!$E2019)</f>
        <v>2252</v>
      </c>
      <c r="I2019" s="24">
        <f>Table2[[#This Row],[margin]]/Table2[[#This Row],[dem_gop_total]]</f>
        <v>0.49713024282560708</v>
      </c>
      <c r="J2019" s="24">
        <f>Table2[[#This Row],[dem_votes]]/Table2[[#This Row],[dem_gop_total]]</f>
        <v>0.25143487858719649</v>
      </c>
      <c r="K2019" s="24">
        <f>Table2[[#This Row],[gop_votes]]/Table2[[#This Row],[dem_gop_total]]</f>
        <v>0.74856512141280351</v>
      </c>
      <c r="L2019" s="3">
        <v>-101.710274</v>
      </c>
      <c r="M2019" s="3">
        <v>47.297716999999999</v>
      </c>
      <c r="N2019" s="3">
        <v>-100.21180166037698</v>
      </c>
      <c r="O2019" s="3">
        <v>47.387280830188622</v>
      </c>
      <c r="P2019" s="3">
        <f>VLOOKUP(Table2[[#This Row],[State]],State!A:G,7,FALSE)</f>
        <v>3</v>
      </c>
      <c r="Q2019" s="3" t="str">
        <f>VLOOKUP(Table2[[#This Row],[State]],State!A:F,6,FALSE)</f>
        <v>Republican</v>
      </c>
    </row>
    <row r="2020" spans="1:17" ht="17" thickTop="1" thickBot="1" x14ac:dyDescent="0.25">
      <c r="A2020" s="8" t="s">
        <v>351</v>
      </c>
      <c r="B2020" s="19">
        <v>38059</v>
      </c>
      <c r="C2020" s="20" t="s">
        <v>1048</v>
      </c>
      <c r="D2020" s="13">
        <v>4150</v>
      </c>
      <c r="E2020" s="13">
        <v>10656</v>
      </c>
      <c r="F2020" s="6">
        <v>2024</v>
      </c>
      <c r="G2020" s="18">
        <f>preds!$D2020+preds!$E2020</f>
        <v>14806</v>
      </c>
      <c r="H2020" s="12">
        <f>ABS(preds!$D2020-preds!$E2020)</f>
        <v>6506</v>
      </c>
      <c r="I2020" s="24">
        <f>Table2[[#This Row],[margin]]/Table2[[#This Row],[dem_gop_total]]</f>
        <v>0.43941645278940972</v>
      </c>
      <c r="J2020" s="24">
        <f>Table2[[#This Row],[dem_votes]]/Table2[[#This Row],[dem_gop_total]]</f>
        <v>0.28029177360529517</v>
      </c>
      <c r="K2020" s="24">
        <f>Table2[[#This Row],[gop_votes]]/Table2[[#This Row],[dem_gop_total]]</f>
        <v>0.71970822639470489</v>
      </c>
      <c r="L2020" s="3">
        <v>-101.01143399999999</v>
      </c>
      <c r="M2020" s="3">
        <v>46.819738999999998</v>
      </c>
      <c r="N2020" s="3">
        <v>-100.21180166037698</v>
      </c>
      <c r="O2020" s="3">
        <v>47.387280830188622</v>
      </c>
      <c r="P2020" s="3">
        <f>VLOOKUP(Table2[[#This Row],[State]],State!A:G,7,FALSE)</f>
        <v>3</v>
      </c>
      <c r="Q2020" s="3" t="str">
        <f>VLOOKUP(Table2[[#This Row],[State]],State!A:F,6,FALSE)</f>
        <v>Republican</v>
      </c>
    </row>
    <row r="2021" spans="1:17" ht="17" thickTop="1" thickBot="1" x14ac:dyDescent="0.25">
      <c r="A2021" s="7" t="s">
        <v>351</v>
      </c>
      <c r="B2021" s="21">
        <v>38061</v>
      </c>
      <c r="C2021" s="22" t="s">
        <v>1679</v>
      </c>
      <c r="D2021" s="12">
        <v>1524</v>
      </c>
      <c r="E2021" s="12">
        <v>2287</v>
      </c>
      <c r="F2021" s="6">
        <v>2024</v>
      </c>
      <c r="G2021" s="18">
        <f>preds!$D2021+preds!$E2021</f>
        <v>3811</v>
      </c>
      <c r="H2021" s="12">
        <f>ABS(preds!$D2021-preds!$E2021)</f>
        <v>763</v>
      </c>
      <c r="I2021" s="24">
        <f>Table2[[#This Row],[margin]]/Table2[[#This Row],[dem_gop_total]]</f>
        <v>0.2002099186565206</v>
      </c>
      <c r="J2021" s="24">
        <f>Table2[[#This Row],[dem_votes]]/Table2[[#This Row],[dem_gop_total]]</f>
        <v>0.3998950406717397</v>
      </c>
      <c r="K2021" s="24">
        <f>Table2[[#This Row],[gop_votes]]/Table2[[#This Row],[dem_gop_total]]</f>
        <v>0.60010495932826025</v>
      </c>
      <c r="L2021" s="3">
        <v>-102.371315</v>
      </c>
      <c r="M2021" s="3">
        <v>48.134701999999997</v>
      </c>
      <c r="N2021" s="3">
        <v>-100.21180166037698</v>
      </c>
      <c r="O2021" s="3">
        <v>47.387280830188622</v>
      </c>
      <c r="P2021" s="3">
        <f>VLOOKUP(Table2[[#This Row],[State]],State!A:G,7,FALSE)</f>
        <v>3</v>
      </c>
      <c r="Q2021" s="3" t="str">
        <f>VLOOKUP(Table2[[#This Row],[State]],State!A:F,6,FALSE)</f>
        <v>Republican</v>
      </c>
    </row>
    <row r="2022" spans="1:17" ht="17" thickTop="1" thickBot="1" x14ac:dyDescent="0.25">
      <c r="A2022" s="8" t="s">
        <v>351</v>
      </c>
      <c r="B2022" s="19">
        <v>38063</v>
      </c>
      <c r="C2022" s="20" t="s">
        <v>1122</v>
      </c>
      <c r="D2022" s="13">
        <v>663</v>
      </c>
      <c r="E2022" s="13">
        <v>1130</v>
      </c>
      <c r="F2022" s="6">
        <v>2024</v>
      </c>
      <c r="G2022" s="18">
        <f>preds!$D2022+preds!$E2022</f>
        <v>1793</v>
      </c>
      <c r="H2022" s="12">
        <f>ABS(preds!$D2022-preds!$E2022)</f>
        <v>467</v>
      </c>
      <c r="I2022" s="24">
        <f>Table2[[#This Row],[margin]]/Table2[[#This Row],[dem_gop_total]]</f>
        <v>0.26045733407696597</v>
      </c>
      <c r="J2022" s="24">
        <f>Table2[[#This Row],[dem_votes]]/Table2[[#This Row],[dem_gop_total]]</f>
        <v>0.36977133296151699</v>
      </c>
      <c r="K2022" s="24">
        <f>Table2[[#This Row],[gop_votes]]/Table2[[#This Row],[dem_gop_total]]</f>
        <v>0.63022866703848301</v>
      </c>
      <c r="L2022" s="3">
        <v>-98.209413999999995</v>
      </c>
      <c r="M2022" s="3">
        <v>47.919339000000001</v>
      </c>
      <c r="N2022" s="3">
        <v>-100.21180166037698</v>
      </c>
      <c r="O2022" s="3">
        <v>47.387280830188622</v>
      </c>
      <c r="P2022" s="3">
        <f>VLOOKUP(Table2[[#This Row],[State]],State!A:G,7,FALSE)</f>
        <v>3</v>
      </c>
      <c r="Q2022" s="3" t="str">
        <f>VLOOKUP(Table2[[#This Row],[State]],State!A:F,6,FALSE)</f>
        <v>Republican</v>
      </c>
    </row>
    <row r="2023" spans="1:17" ht="17" thickTop="1" thickBot="1" x14ac:dyDescent="0.25">
      <c r="A2023" s="7" t="s">
        <v>351</v>
      </c>
      <c r="B2023" s="21">
        <v>38065</v>
      </c>
      <c r="C2023" s="22" t="s">
        <v>1680</v>
      </c>
      <c r="D2023" s="12">
        <v>338</v>
      </c>
      <c r="E2023" s="12">
        <v>798</v>
      </c>
      <c r="F2023" s="6">
        <v>2024</v>
      </c>
      <c r="G2023" s="18">
        <f>preds!$D2023+preds!$E2023</f>
        <v>1136</v>
      </c>
      <c r="H2023" s="12">
        <f>ABS(preds!$D2023-preds!$E2023)</f>
        <v>460</v>
      </c>
      <c r="I2023" s="24">
        <f>Table2[[#This Row],[margin]]/Table2[[#This Row],[dem_gop_total]]</f>
        <v>0.40492957746478875</v>
      </c>
      <c r="J2023" s="24">
        <f>Table2[[#This Row],[dem_votes]]/Table2[[#This Row],[dem_gop_total]]</f>
        <v>0.29753521126760563</v>
      </c>
      <c r="K2023" s="24">
        <f>Table2[[#This Row],[gop_votes]]/Table2[[#This Row],[dem_gop_total]]</f>
        <v>0.70246478873239437</v>
      </c>
      <c r="L2023" s="3">
        <v>-101.307901</v>
      </c>
      <c r="M2023" s="3">
        <v>47.121327999999998</v>
      </c>
      <c r="N2023" s="3">
        <v>-100.21180166037698</v>
      </c>
      <c r="O2023" s="3">
        <v>47.387280830188622</v>
      </c>
      <c r="P2023" s="3">
        <f>VLOOKUP(Table2[[#This Row],[State]],State!A:G,7,FALSE)</f>
        <v>3</v>
      </c>
      <c r="Q2023" s="3" t="str">
        <f>VLOOKUP(Table2[[#This Row],[State]],State!A:F,6,FALSE)</f>
        <v>Republican</v>
      </c>
    </row>
    <row r="2024" spans="1:17" ht="17" thickTop="1" thickBot="1" x14ac:dyDescent="0.25">
      <c r="A2024" s="8" t="s">
        <v>351</v>
      </c>
      <c r="B2024" s="19">
        <v>38067</v>
      </c>
      <c r="C2024" s="20" t="s">
        <v>1681</v>
      </c>
      <c r="D2024" s="13">
        <v>982</v>
      </c>
      <c r="E2024" s="13">
        <v>2646</v>
      </c>
      <c r="F2024" s="6">
        <v>2024</v>
      </c>
      <c r="G2024" s="18">
        <f>preds!$D2024+preds!$E2024</f>
        <v>3628</v>
      </c>
      <c r="H2024" s="12">
        <f>ABS(preds!$D2024-preds!$E2024)</f>
        <v>1664</v>
      </c>
      <c r="I2024" s="24">
        <f>Table2[[#This Row],[margin]]/Table2[[#This Row],[dem_gop_total]]</f>
        <v>0.45865490628445427</v>
      </c>
      <c r="J2024" s="24">
        <f>Table2[[#This Row],[dem_votes]]/Table2[[#This Row],[dem_gop_total]]</f>
        <v>0.27067254685777287</v>
      </c>
      <c r="K2024" s="24">
        <f>Table2[[#This Row],[gop_votes]]/Table2[[#This Row],[dem_gop_total]]</f>
        <v>0.72932745314222713</v>
      </c>
      <c r="L2024" s="3">
        <v>-97.582307</v>
      </c>
      <c r="M2024" s="3">
        <v>48.789946999999998</v>
      </c>
      <c r="N2024" s="3">
        <v>-100.21180166037698</v>
      </c>
      <c r="O2024" s="3">
        <v>47.387280830188622</v>
      </c>
      <c r="P2024" s="3">
        <f>VLOOKUP(Table2[[#This Row],[State]],State!A:G,7,FALSE)</f>
        <v>3</v>
      </c>
      <c r="Q2024" s="3" t="str">
        <f>VLOOKUP(Table2[[#This Row],[State]],State!A:F,6,FALSE)</f>
        <v>Republican</v>
      </c>
    </row>
    <row r="2025" spans="1:17" ht="17" thickTop="1" thickBot="1" x14ac:dyDescent="0.25">
      <c r="A2025" s="7" t="s">
        <v>351</v>
      </c>
      <c r="B2025" s="21">
        <v>38069</v>
      </c>
      <c r="C2025" s="22" t="s">
        <v>804</v>
      </c>
      <c r="D2025" s="12">
        <v>596</v>
      </c>
      <c r="E2025" s="12">
        <v>1548</v>
      </c>
      <c r="F2025" s="6">
        <v>2024</v>
      </c>
      <c r="G2025" s="18">
        <f>preds!$D2025+preds!$E2025</f>
        <v>2144</v>
      </c>
      <c r="H2025" s="12">
        <f>ABS(preds!$D2025-preds!$E2025)</f>
        <v>952</v>
      </c>
      <c r="I2025" s="24">
        <f>Table2[[#This Row],[margin]]/Table2[[#This Row],[dem_gop_total]]</f>
        <v>0.44402985074626866</v>
      </c>
      <c r="J2025" s="24">
        <f>Table2[[#This Row],[dem_votes]]/Table2[[#This Row],[dem_gop_total]]</f>
        <v>0.27798507462686567</v>
      </c>
      <c r="K2025" s="24">
        <f>Table2[[#This Row],[gop_votes]]/Table2[[#This Row],[dem_gop_total]]</f>
        <v>0.72201492537313428</v>
      </c>
      <c r="L2025" s="3">
        <v>-99.988011</v>
      </c>
      <c r="M2025" s="3">
        <v>48.328165999999896</v>
      </c>
      <c r="N2025" s="3">
        <v>-100.21180166037698</v>
      </c>
      <c r="O2025" s="3">
        <v>47.387280830188622</v>
      </c>
      <c r="P2025" s="3">
        <f>VLOOKUP(Table2[[#This Row],[State]],State!A:G,7,FALSE)</f>
        <v>3</v>
      </c>
      <c r="Q2025" s="3" t="str">
        <f>VLOOKUP(Table2[[#This Row],[State]],State!A:F,6,FALSE)</f>
        <v>Republican</v>
      </c>
    </row>
    <row r="2026" spans="1:17" ht="17" thickTop="1" thickBot="1" x14ac:dyDescent="0.25">
      <c r="A2026" s="8" t="s">
        <v>351</v>
      </c>
      <c r="B2026" s="19">
        <v>38071</v>
      </c>
      <c r="C2026" s="20" t="s">
        <v>1340</v>
      </c>
      <c r="D2026" s="13">
        <v>2236</v>
      </c>
      <c r="E2026" s="13">
        <v>3239</v>
      </c>
      <c r="F2026" s="6">
        <v>2024</v>
      </c>
      <c r="G2026" s="18">
        <f>preds!$D2026+preds!$E2026</f>
        <v>5475</v>
      </c>
      <c r="H2026" s="12">
        <f>ABS(preds!$D2026-preds!$E2026)</f>
        <v>1003</v>
      </c>
      <c r="I2026" s="24">
        <f>Table2[[#This Row],[margin]]/Table2[[#This Row],[dem_gop_total]]</f>
        <v>0.18319634703196347</v>
      </c>
      <c r="J2026" s="24">
        <f>Table2[[#This Row],[dem_votes]]/Table2[[#This Row],[dem_gop_total]]</f>
        <v>0.40840182648401824</v>
      </c>
      <c r="K2026" s="24">
        <f>Table2[[#This Row],[gop_votes]]/Table2[[#This Row],[dem_gop_total]]</f>
        <v>0.59159817351598176</v>
      </c>
      <c r="L2026" s="3">
        <v>-98.834843999999904</v>
      </c>
      <c r="M2026" s="3">
        <v>48.136409</v>
      </c>
      <c r="N2026" s="3">
        <v>-100.21180166037698</v>
      </c>
      <c r="O2026" s="3">
        <v>47.387280830188622</v>
      </c>
      <c r="P2026" s="3">
        <f>VLOOKUP(Table2[[#This Row],[State]],State!A:G,7,FALSE)</f>
        <v>3</v>
      </c>
      <c r="Q2026" s="3" t="str">
        <f>VLOOKUP(Table2[[#This Row],[State]],State!A:F,6,FALSE)</f>
        <v>Republican</v>
      </c>
    </row>
    <row r="2027" spans="1:17" ht="17" thickTop="1" thickBot="1" x14ac:dyDescent="0.25">
      <c r="A2027" s="7" t="s">
        <v>351</v>
      </c>
      <c r="B2027" s="21">
        <v>38073</v>
      </c>
      <c r="C2027" s="22" t="s">
        <v>1682</v>
      </c>
      <c r="D2027" s="12">
        <v>1369</v>
      </c>
      <c r="E2027" s="12">
        <v>1416</v>
      </c>
      <c r="F2027" s="6">
        <v>2024</v>
      </c>
      <c r="G2027" s="18">
        <f>preds!$D2027+preds!$E2027</f>
        <v>2785</v>
      </c>
      <c r="H2027" s="12">
        <f>ABS(preds!$D2027-preds!$E2027)</f>
        <v>47</v>
      </c>
      <c r="I2027" s="24">
        <f>Table2[[#This Row],[margin]]/Table2[[#This Row],[dem_gop_total]]</f>
        <v>1.6876122082585279E-2</v>
      </c>
      <c r="J2027" s="24">
        <f>Table2[[#This Row],[dem_votes]]/Table2[[#This Row],[dem_gop_total]]</f>
        <v>0.49156193895870737</v>
      </c>
      <c r="K2027" s="24">
        <f>Table2[[#This Row],[gop_votes]]/Table2[[#This Row],[dem_gop_total]]</f>
        <v>0.50843806104129263</v>
      </c>
      <c r="L2027" s="3">
        <v>-97.657193000000007</v>
      </c>
      <c r="M2027" s="3">
        <v>46.478256999999999</v>
      </c>
      <c r="N2027" s="3">
        <v>-100.21180166037698</v>
      </c>
      <c r="O2027" s="3">
        <v>47.387280830188622</v>
      </c>
      <c r="P2027" s="3">
        <f>VLOOKUP(Table2[[#This Row],[State]],State!A:G,7,FALSE)</f>
        <v>3</v>
      </c>
      <c r="Q2027" s="3" t="str">
        <f>VLOOKUP(Table2[[#This Row],[State]],State!A:F,6,FALSE)</f>
        <v>Republican</v>
      </c>
    </row>
    <row r="2028" spans="1:17" ht="17" thickTop="1" thickBot="1" x14ac:dyDescent="0.25">
      <c r="A2028" s="8" t="s">
        <v>351</v>
      </c>
      <c r="B2028" s="19">
        <v>38075</v>
      </c>
      <c r="C2028" s="20" t="s">
        <v>1343</v>
      </c>
      <c r="D2028" s="13">
        <v>284</v>
      </c>
      <c r="E2028" s="13">
        <v>973</v>
      </c>
      <c r="F2028" s="6">
        <v>2024</v>
      </c>
      <c r="G2028" s="18">
        <f>preds!$D2028+preds!$E2028</f>
        <v>1257</v>
      </c>
      <c r="H2028" s="12">
        <f>ABS(preds!$D2028-preds!$E2028)</f>
        <v>689</v>
      </c>
      <c r="I2028" s="24">
        <f>Table2[[#This Row],[margin]]/Table2[[#This Row],[dem_gop_total]]</f>
        <v>0.54813046937151944</v>
      </c>
      <c r="J2028" s="24">
        <f>Table2[[#This Row],[dem_votes]]/Table2[[#This Row],[dem_gop_total]]</f>
        <v>0.22593476531424025</v>
      </c>
      <c r="K2028" s="24">
        <f>Table2[[#This Row],[gop_votes]]/Table2[[#This Row],[dem_gop_total]]</f>
        <v>0.77406523468575972</v>
      </c>
      <c r="L2028" s="3">
        <v>-101.526364</v>
      </c>
      <c r="M2028" s="3">
        <v>48.721415999999998</v>
      </c>
      <c r="N2028" s="3">
        <v>-100.21180166037698</v>
      </c>
      <c r="O2028" s="3">
        <v>47.387280830188622</v>
      </c>
      <c r="P2028" s="3">
        <f>VLOOKUP(Table2[[#This Row],[State]],State!A:G,7,FALSE)</f>
        <v>3</v>
      </c>
      <c r="Q2028" s="3" t="str">
        <f>VLOOKUP(Table2[[#This Row],[State]],State!A:F,6,FALSE)</f>
        <v>Republican</v>
      </c>
    </row>
    <row r="2029" spans="1:17" ht="17" thickTop="1" thickBot="1" x14ac:dyDescent="0.25">
      <c r="A2029" s="7" t="s">
        <v>351</v>
      </c>
      <c r="B2029" s="21">
        <v>38077</v>
      </c>
      <c r="C2029" s="22" t="s">
        <v>914</v>
      </c>
      <c r="D2029" s="12">
        <v>3305</v>
      </c>
      <c r="E2029" s="12">
        <v>4836</v>
      </c>
      <c r="F2029" s="6">
        <v>2024</v>
      </c>
      <c r="G2029" s="18">
        <f>preds!$D2029+preds!$E2029</f>
        <v>8141</v>
      </c>
      <c r="H2029" s="12">
        <f>ABS(preds!$D2029-preds!$E2029)</f>
        <v>1531</v>
      </c>
      <c r="I2029" s="24">
        <f>Table2[[#This Row],[margin]]/Table2[[#This Row],[dem_gop_total]]</f>
        <v>0.18806043483601523</v>
      </c>
      <c r="J2029" s="24">
        <f>Table2[[#This Row],[dem_votes]]/Table2[[#This Row],[dem_gop_total]]</f>
        <v>0.4059697825819924</v>
      </c>
      <c r="K2029" s="24">
        <f>Table2[[#This Row],[gop_votes]]/Table2[[#This Row],[dem_gop_total]]</f>
        <v>0.59403021741800766</v>
      </c>
      <c r="L2029" s="3">
        <v>-96.766350000000003</v>
      </c>
      <c r="M2029" s="3">
        <v>46.264153</v>
      </c>
      <c r="N2029" s="3">
        <v>-100.21180166037698</v>
      </c>
      <c r="O2029" s="3">
        <v>47.387280830188622</v>
      </c>
      <c r="P2029" s="3">
        <f>VLOOKUP(Table2[[#This Row],[State]],State!A:G,7,FALSE)</f>
        <v>3</v>
      </c>
      <c r="Q2029" s="3" t="str">
        <f>VLOOKUP(Table2[[#This Row],[State]],State!A:F,6,FALSE)</f>
        <v>Republican</v>
      </c>
    </row>
    <row r="2030" spans="1:17" ht="17" thickTop="1" thickBot="1" x14ac:dyDescent="0.25">
      <c r="A2030" s="8" t="s">
        <v>351</v>
      </c>
      <c r="B2030" s="19">
        <v>38079</v>
      </c>
      <c r="C2030" s="20" t="s">
        <v>1683</v>
      </c>
      <c r="D2030" s="13">
        <v>2419</v>
      </c>
      <c r="E2030" s="13">
        <v>1255</v>
      </c>
      <c r="F2030" s="6">
        <v>2024</v>
      </c>
      <c r="G2030" s="18">
        <f>preds!$D2030+preds!$E2030</f>
        <v>3674</v>
      </c>
      <c r="H2030" s="12">
        <f>ABS(preds!$D2030-preds!$E2030)</f>
        <v>1164</v>
      </c>
      <c r="I2030" s="24">
        <f>Table2[[#This Row],[margin]]/Table2[[#This Row],[dem_gop_total]]</f>
        <v>0.31682090364725096</v>
      </c>
      <c r="J2030" s="24">
        <f>Table2[[#This Row],[dem_votes]]/Table2[[#This Row],[dem_gop_total]]</f>
        <v>0.65841045182362545</v>
      </c>
      <c r="K2030" s="24">
        <f>Table2[[#This Row],[gop_votes]]/Table2[[#This Row],[dem_gop_total]]</f>
        <v>0.34158954817637455</v>
      </c>
      <c r="L2030" s="3">
        <v>-99.817363</v>
      </c>
      <c r="M2030" s="3">
        <v>48.836027000000001</v>
      </c>
      <c r="N2030" s="3">
        <v>-100.21180166037698</v>
      </c>
      <c r="O2030" s="3">
        <v>47.387280830188622</v>
      </c>
      <c r="P2030" s="3">
        <f>VLOOKUP(Table2[[#This Row],[State]],State!A:G,7,FALSE)</f>
        <v>3</v>
      </c>
      <c r="Q2030" s="3" t="str">
        <f>VLOOKUP(Table2[[#This Row],[State]],State!A:F,6,FALSE)</f>
        <v>Republican</v>
      </c>
    </row>
    <row r="2031" spans="1:17" ht="17" thickTop="1" thickBot="1" x14ac:dyDescent="0.25">
      <c r="A2031" s="7" t="s">
        <v>351</v>
      </c>
      <c r="B2031" s="21">
        <v>38081</v>
      </c>
      <c r="C2031" s="22" t="s">
        <v>1684</v>
      </c>
      <c r="D2031" s="12">
        <v>852</v>
      </c>
      <c r="E2031" s="12">
        <v>1286</v>
      </c>
      <c r="F2031" s="6">
        <v>2024</v>
      </c>
      <c r="G2031" s="18">
        <f>preds!$D2031+preds!$E2031</f>
        <v>2138</v>
      </c>
      <c r="H2031" s="12">
        <f>ABS(preds!$D2031-preds!$E2031)</f>
        <v>434</v>
      </c>
      <c r="I2031" s="24">
        <f>Table2[[#This Row],[margin]]/Table2[[#This Row],[dem_gop_total]]</f>
        <v>0.2029934518241347</v>
      </c>
      <c r="J2031" s="24">
        <f>Table2[[#This Row],[dem_votes]]/Table2[[#This Row],[dem_gop_total]]</f>
        <v>0.39850327408793262</v>
      </c>
      <c r="K2031" s="24">
        <f>Table2[[#This Row],[gop_votes]]/Table2[[#This Row],[dem_gop_total]]</f>
        <v>0.60149672591206738</v>
      </c>
      <c r="L2031" s="3">
        <v>-97.591690999999997</v>
      </c>
      <c r="M2031" s="3">
        <v>46.163744999999999</v>
      </c>
      <c r="N2031" s="3">
        <v>-100.21180166037698</v>
      </c>
      <c r="O2031" s="3">
        <v>47.387280830188622</v>
      </c>
      <c r="P2031" s="3">
        <f>VLOOKUP(Table2[[#This Row],[State]],State!A:G,7,FALSE)</f>
        <v>3</v>
      </c>
      <c r="Q2031" s="3" t="str">
        <f>VLOOKUP(Table2[[#This Row],[State]],State!A:F,6,FALSE)</f>
        <v>Republican</v>
      </c>
    </row>
    <row r="2032" spans="1:17" ht="17" thickTop="1" thickBot="1" x14ac:dyDescent="0.25">
      <c r="A2032" s="8" t="s">
        <v>351</v>
      </c>
      <c r="B2032" s="19">
        <v>38083</v>
      </c>
      <c r="C2032" s="20" t="s">
        <v>1067</v>
      </c>
      <c r="D2032" s="13">
        <v>237</v>
      </c>
      <c r="E2032" s="13">
        <v>717</v>
      </c>
      <c r="F2032" s="6">
        <v>2024</v>
      </c>
      <c r="G2032" s="18">
        <f>preds!$D2032+preds!$E2032</f>
        <v>954</v>
      </c>
      <c r="H2032" s="12">
        <f>ABS(preds!$D2032-preds!$E2032)</f>
        <v>480</v>
      </c>
      <c r="I2032" s="24">
        <f>Table2[[#This Row],[margin]]/Table2[[#This Row],[dem_gop_total]]</f>
        <v>0.50314465408805031</v>
      </c>
      <c r="J2032" s="24">
        <f>Table2[[#This Row],[dem_votes]]/Table2[[#This Row],[dem_gop_total]]</f>
        <v>0.24842767295597484</v>
      </c>
      <c r="K2032" s="24">
        <f>Table2[[#This Row],[gop_votes]]/Table2[[#This Row],[dem_gop_total]]</f>
        <v>0.75157232704402521</v>
      </c>
      <c r="L2032" s="3">
        <v>-100.34015599999999</v>
      </c>
      <c r="M2032" s="3">
        <v>47.576555999999997</v>
      </c>
      <c r="N2032" s="3">
        <v>-100.21180166037698</v>
      </c>
      <c r="O2032" s="3">
        <v>47.387280830188622</v>
      </c>
      <c r="P2032" s="3">
        <f>VLOOKUP(Table2[[#This Row],[State]],State!A:G,7,FALSE)</f>
        <v>3</v>
      </c>
      <c r="Q2032" s="3" t="str">
        <f>VLOOKUP(Table2[[#This Row],[State]],State!A:F,6,FALSE)</f>
        <v>Republican</v>
      </c>
    </row>
    <row r="2033" spans="1:17" ht="17" thickTop="1" thickBot="1" x14ac:dyDescent="0.25">
      <c r="A2033" s="7" t="s">
        <v>351</v>
      </c>
      <c r="B2033" s="21">
        <v>38085</v>
      </c>
      <c r="C2033" s="22" t="s">
        <v>1007</v>
      </c>
      <c r="D2033" s="12">
        <v>735</v>
      </c>
      <c r="E2033" s="12">
        <v>287</v>
      </c>
      <c r="F2033" s="6">
        <v>2024</v>
      </c>
      <c r="G2033" s="18">
        <f>preds!$D2033+preds!$E2033</f>
        <v>1022</v>
      </c>
      <c r="H2033" s="12">
        <f>ABS(preds!$D2033-preds!$E2033)</f>
        <v>448</v>
      </c>
      <c r="I2033" s="24">
        <f>Table2[[#This Row],[margin]]/Table2[[#This Row],[dem_gop_total]]</f>
        <v>0.43835616438356162</v>
      </c>
      <c r="J2033" s="24">
        <f>Table2[[#This Row],[dem_votes]]/Table2[[#This Row],[dem_gop_total]]</f>
        <v>0.71917808219178081</v>
      </c>
      <c r="K2033" s="24">
        <f>Table2[[#This Row],[gop_votes]]/Table2[[#This Row],[dem_gop_total]]</f>
        <v>0.28082191780821919</v>
      </c>
      <c r="L2033" s="3">
        <v>-100.72635</v>
      </c>
      <c r="M2033" s="3">
        <v>46.161951000000002</v>
      </c>
      <c r="N2033" s="3">
        <v>-100.21180166037698</v>
      </c>
      <c r="O2033" s="3">
        <v>47.387280830188622</v>
      </c>
      <c r="P2033" s="3">
        <f>VLOOKUP(Table2[[#This Row],[State]],State!A:G,7,FALSE)</f>
        <v>3</v>
      </c>
      <c r="Q2033" s="3" t="str">
        <f>VLOOKUP(Table2[[#This Row],[State]],State!A:F,6,FALSE)</f>
        <v>Republican</v>
      </c>
    </row>
    <row r="2034" spans="1:17" ht="17" thickTop="1" thickBot="1" x14ac:dyDescent="0.25">
      <c r="A2034" s="8" t="s">
        <v>351</v>
      </c>
      <c r="B2034" s="19">
        <v>38087</v>
      </c>
      <c r="C2034" s="20" t="s">
        <v>1685</v>
      </c>
      <c r="D2034" s="13">
        <v>64</v>
      </c>
      <c r="E2034" s="13">
        <v>376</v>
      </c>
      <c r="F2034" s="6">
        <v>2024</v>
      </c>
      <c r="G2034" s="18">
        <f>preds!$D2034+preds!$E2034</f>
        <v>440</v>
      </c>
      <c r="H2034" s="12">
        <f>ABS(preds!$D2034-preds!$E2034)</f>
        <v>312</v>
      </c>
      <c r="I2034" s="24">
        <f>Table2[[#This Row],[margin]]/Table2[[#This Row],[dem_gop_total]]</f>
        <v>0.70909090909090911</v>
      </c>
      <c r="J2034" s="24">
        <f>Table2[[#This Row],[dem_votes]]/Table2[[#This Row],[dem_gop_total]]</f>
        <v>0.14545454545454545</v>
      </c>
      <c r="K2034" s="24">
        <f>Table2[[#This Row],[gop_votes]]/Table2[[#This Row],[dem_gop_total]]</f>
        <v>0.8545454545454545</v>
      </c>
      <c r="L2034" s="3">
        <v>-103.443745999999</v>
      </c>
      <c r="M2034" s="3">
        <v>46.411465</v>
      </c>
      <c r="N2034" s="3">
        <v>-100.21180166037698</v>
      </c>
      <c r="O2034" s="3">
        <v>47.387280830188622</v>
      </c>
      <c r="P2034" s="3">
        <f>VLOOKUP(Table2[[#This Row],[State]],State!A:G,7,FALSE)</f>
        <v>3</v>
      </c>
      <c r="Q2034" s="3" t="str">
        <f>VLOOKUP(Table2[[#This Row],[State]],State!A:F,6,FALSE)</f>
        <v>Republican</v>
      </c>
    </row>
    <row r="2035" spans="1:17" ht="17" thickTop="1" thickBot="1" x14ac:dyDescent="0.25">
      <c r="A2035" s="7" t="s">
        <v>351</v>
      </c>
      <c r="B2035" s="21">
        <v>38089</v>
      </c>
      <c r="C2035" s="22" t="s">
        <v>918</v>
      </c>
      <c r="D2035" s="12">
        <v>2982</v>
      </c>
      <c r="E2035" s="12">
        <v>13144</v>
      </c>
      <c r="F2035" s="6">
        <v>2024</v>
      </c>
      <c r="G2035" s="18">
        <f>preds!$D2035+preds!$E2035</f>
        <v>16126</v>
      </c>
      <c r="H2035" s="12">
        <f>ABS(preds!$D2035-preds!$E2035)</f>
        <v>10162</v>
      </c>
      <c r="I2035" s="24">
        <f>Table2[[#This Row],[margin]]/Table2[[#This Row],[dem_gop_total]]</f>
        <v>0.63016247054446239</v>
      </c>
      <c r="J2035" s="24">
        <f>Table2[[#This Row],[dem_votes]]/Table2[[#This Row],[dem_gop_total]]</f>
        <v>0.18491876472776883</v>
      </c>
      <c r="K2035" s="24">
        <f>Table2[[#This Row],[gop_votes]]/Table2[[#This Row],[dem_gop_total]]</f>
        <v>0.8150812352722312</v>
      </c>
      <c r="L2035" s="3">
        <v>-102.78507500000001</v>
      </c>
      <c r="M2035" s="3">
        <v>46.879756999999998</v>
      </c>
      <c r="N2035" s="3">
        <v>-100.21180166037698</v>
      </c>
      <c r="O2035" s="3">
        <v>47.387280830188622</v>
      </c>
      <c r="P2035" s="3">
        <f>VLOOKUP(Table2[[#This Row],[State]],State!A:G,7,FALSE)</f>
        <v>3</v>
      </c>
      <c r="Q2035" s="3" t="str">
        <f>VLOOKUP(Table2[[#This Row],[State]],State!A:F,6,FALSE)</f>
        <v>Republican</v>
      </c>
    </row>
    <row r="2036" spans="1:17" ht="17" thickTop="1" thickBot="1" x14ac:dyDescent="0.25">
      <c r="A2036" s="8" t="s">
        <v>351</v>
      </c>
      <c r="B2036" s="19">
        <v>38091</v>
      </c>
      <c r="C2036" s="20" t="s">
        <v>1350</v>
      </c>
      <c r="D2036" s="13">
        <v>444</v>
      </c>
      <c r="E2036" s="13">
        <v>655</v>
      </c>
      <c r="F2036" s="6">
        <v>2024</v>
      </c>
      <c r="G2036" s="18">
        <f>preds!$D2036+preds!$E2036</f>
        <v>1099</v>
      </c>
      <c r="H2036" s="12">
        <f>ABS(preds!$D2036-preds!$E2036)</f>
        <v>211</v>
      </c>
      <c r="I2036" s="24">
        <f>Table2[[#This Row],[margin]]/Table2[[#This Row],[dem_gop_total]]</f>
        <v>0.19199272065514103</v>
      </c>
      <c r="J2036" s="24">
        <f>Table2[[#This Row],[dem_votes]]/Table2[[#This Row],[dem_gop_total]]</f>
        <v>0.40400363967242947</v>
      </c>
      <c r="K2036" s="24">
        <f>Table2[[#This Row],[gop_votes]]/Table2[[#This Row],[dem_gop_total]]</f>
        <v>0.59599636032757053</v>
      </c>
      <c r="L2036" s="3">
        <v>-97.746444999999994</v>
      </c>
      <c r="M2036" s="3">
        <v>47.459656000000003</v>
      </c>
      <c r="N2036" s="3">
        <v>-100.21180166037698</v>
      </c>
      <c r="O2036" s="3">
        <v>47.387280830188622</v>
      </c>
      <c r="P2036" s="3">
        <f>VLOOKUP(Table2[[#This Row],[State]],State!A:G,7,FALSE)</f>
        <v>3</v>
      </c>
      <c r="Q2036" s="3" t="str">
        <f>VLOOKUP(Table2[[#This Row],[State]],State!A:F,6,FALSE)</f>
        <v>Republican</v>
      </c>
    </row>
    <row r="2037" spans="1:17" ht="17" thickTop="1" thickBot="1" x14ac:dyDescent="0.25">
      <c r="A2037" s="7" t="s">
        <v>351</v>
      </c>
      <c r="B2037" s="21">
        <v>38093</v>
      </c>
      <c r="C2037" s="22" t="s">
        <v>1686</v>
      </c>
      <c r="D2037" s="12">
        <v>3572</v>
      </c>
      <c r="E2037" s="12">
        <v>6436</v>
      </c>
      <c r="F2037" s="6">
        <v>2024</v>
      </c>
      <c r="G2037" s="18">
        <f>preds!$D2037+preds!$E2037</f>
        <v>10008</v>
      </c>
      <c r="H2037" s="12">
        <f>ABS(preds!$D2037-preds!$E2037)</f>
        <v>2864</v>
      </c>
      <c r="I2037" s="24">
        <f>Table2[[#This Row],[margin]]/Table2[[#This Row],[dem_gop_total]]</f>
        <v>0.28617106314948043</v>
      </c>
      <c r="J2037" s="24">
        <f>Table2[[#This Row],[dem_votes]]/Table2[[#This Row],[dem_gop_total]]</f>
        <v>0.35691446842525981</v>
      </c>
      <c r="K2037" s="24">
        <f>Table2[[#This Row],[gop_votes]]/Table2[[#This Row],[dem_gop_total]]</f>
        <v>0.64308553157474024</v>
      </c>
      <c r="L2037" s="3">
        <v>-98.744695999999905</v>
      </c>
      <c r="M2037" s="3">
        <v>46.915799</v>
      </c>
      <c r="N2037" s="3">
        <v>-100.21180166037698</v>
      </c>
      <c r="O2037" s="3">
        <v>47.387280830188622</v>
      </c>
      <c r="P2037" s="3">
        <f>VLOOKUP(Table2[[#This Row],[State]],State!A:G,7,FALSE)</f>
        <v>3</v>
      </c>
      <c r="Q2037" s="3" t="str">
        <f>VLOOKUP(Table2[[#This Row],[State]],State!A:F,6,FALSE)</f>
        <v>Republican</v>
      </c>
    </row>
    <row r="2038" spans="1:17" ht="17" thickTop="1" thickBot="1" x14ac:dyDescent="0.25">
      <c r="A2038" s="8" t="s">
        <v>351</v>
      </c>
      <c r="B2038" s="19">
        <v>38095</v>
      </c>
      <c r="C2038" s="20" t="s">
        <v>1687</v>
      </c>
      <c r="D2038" s="13">
        <v>413</v>
      </c>
      <c r="E2038" s="13">
        <v>846</v>
      </c>
      <c r="F2038" s="6">
        <v>2024</v>
      </c>
      <c r="G2038" s="18">
        <f>preds!$D2038+preds!$E2038</f>
        <v>1259</v>
      </c>
      <c r="H2038" s="12">
        <f>ABS(preds!$D2038-preds!$E2038)</f>
        <v>433</v>
      </c>
      <c r="I2038" s="24">
        <f>Table2[[#This Row],[margin]]/Table2[[#This Row],[dem_gop_total]]</f>
        <v>0.3439237490071485</v>
      </c>
      <c r="J2038" s="24">
        <f>Table2[[#This Row],[dem_votes]]/Table2[[#This Row],[dem_gop_total]]</f>
        <v>0.32803812549642575</v>
      </c>
      <c r="K2038" s="24">
        <f>Table2[[#This Row],[gop_votes]]/Table2[[#This Row],[dem_gop_total]]</f>
        <v>0.67196187450357425</v>
      </c>
      <c r="L2038" s="3">
        <v>-99.234305000000006</v>
      </c>
      <c r="M2038" s="3">
        <v>48.584614999999999</v>
      </c>
      <c r="N2038" s="3">
        <v>-100.21180166037698</v>
      </c>
      <c r="O2038" s="3">
        <v>47.387280830188622</v>
      </c>
      <c r="P2038" s="3">
        <f>VLOOKUP(Table2[[#This Row],[State]],State!A:G,7,FALSE)</f>
        <v>3</v>
      </c>
      <c r="Q2038" s="3" t="str">
        <f>VLOOKUP(Table2[[#This Row],[State]],State!A:F,6,FALSE)</f>
        <v>Republican</v>
      </c>
    </row>
    <row r="2039" spans="1:17" ht="17" thickTop="1" thickBot="1" x14ac:dyDescent="0.25">
      <c r="A2039" s="7" t="s">
        <v>351</v>
      </c>
      <c r="B2039" s="21">
        <v>38097</v>
      </c>
      <c r="C2039" s="22" t="s">
        <v>1688</v>
      </c>
      <c r="D2039" s="12">
        <v>1860</v>
      </c>
      <c r="E2039" s="12">
        <v>2764</v>
      </c>
      <c r="F2039" s="6">
        <v>2024</v>
      </c>
      <c r="G2039" s="18">
        <f>preds!$D2039+preds!$E2039</f>
        <v>4624</v>
      </c>
      <c r="H2039" s="12">
        <f>ABS(preds!$D2039-preds!$E2039)</f>
        <v>904</v>
      </c>
      <c r="I2039" s="24">
        <f>Table2[[#This Row],[margin]]/Table2[[#This Row],[dem_gop_total]]</f>
        <v>0.19550173010380623</v>
      </c>
      <c r="J2039" s="24">
        <f>Table2[[#This Row],[dem_votes]]/Table2[[#This Row],[dem_gop_total]]</f>
        <v>0.40224913494809689</v>
      </c>
      <c r="K2039" s="24">
        <f>Table2[[#This Row],[gop_votes]]/Table2[[#This Row],[dem_gop_total]]</f>
        <v>0.59775086505190311</v>
      </c>
      <c r="L2039" s="3">
        <v>-97.226827999999998</v>
      </c>
      <c r="M2039" s="3">
        <v>47.491264000000001</v>
      </c>
      <c r="N2039" s="3">
        <v>-100.21180166037698</v>
      </c>
      <c r="O2039" s="3">
        <v>47.387280830188622</v>
      </c>
      <c r="P2039" s="3">
        <f>VLOOKUP(Table2[[#This Row],[State]],State!A:G,7,FALSE)</f>
        <v>3</v>
      </c>
      <c r="Q2039" s="3" t="str">
        <f>VLOOKUP(Table2[[#This Row],[State]],State!A:F,6,FALSE)</f>
        <v>Republican</v>
      </c>
    </row>
    <row r="2040" spans="1:17" ht="17" thickTop="1" thickBot="1" x14ac:dyDescent="0.25">
      <c r="A2040" s="8" t="s">
        <v>351</v>
      </c>
      <c r="B2040" s="19">
        <v>38099</v>
      </c>
      <c r="C2040" s="20" t="s">
        <v>1689</v>
      </c>
      <c r="D2040" s="13">
        <v>1585</v>
      </c>
      <c r="E2040" s="13">
        <v>3568</v>
      </c>
      <c r="F2040" s="6">
        <v>2024</v>
      </c>
      <c r="G2040" s="18">
        <f>preds!$D2040+preds!$E2040</f>
        <v>5153</v>
      </c>
      <c r="H2040" s="12">
        <f>ABS(preds!$D2040-preds!$E2040)</f>
        <v>1983</v>
      </c>
      <c r="I2040" s="24">
        <f>Table2[[#This Row],[margin]]/Table2[[#This Row],[dem_gop_total]]</f>
        <v>0.38482437415098003</v>
      </c>
      <c r="J2040" s="24">
        <f>Table2[[#This Row],[dem_votes]]/Table2[[#This Row],[dem_gop_total]]</f>
        <v>0.30758781292450998</v>
      </c>
      <c r="K2040" s="24">
        <f>Table2[[#This Row],[gop_votes]]/Table2[[#This Row],[dem_gop_total]]</f>
        <v>0.69241218707549002</v>
      </c>
      <c r="L2040" s="3">
        <v>-97.555231999999904</v>
      </c>
      <c r="M2040" s="3">
        <v>48.390892000000001</v>
      </c>
      <c r="N2040" s="3">
        <v>-100.21180166037698</v>
      </c>
      <c r="O2040" s="3">
        <v>47.387280830188622</v>
      </c>
      <c r="P2040" s="3">
        <f>VLOOKUP(Table2[[#This Row],[State]],State!A:G,7,FALSE)</f>
        <v>3</v>
      </c>
      <c r="Q2040" s="3" t="str">
        <f>VLOOKUP(Table2[[#This Row],[State]],State!A:F,6,FALSE)</f>
        <v>Republican</v>
      </c>
    </row>
    <row r="2041" spans="1:17" ht="17" thickTop="1" thickBot="1" x14ac:dyDescent="0.25">
      <c r="A2041" s="7" t="s">
        <v>351</v>
      </c>
      <c r="B2041" s="21">
        <v>38101</v>
      </c>
      <c r="C2041" s="22" t="s">
        <v>1690</v>
      </c>
      <c r="D2041" s="12">
        <v>8754</v>
      </c>
      <c r="E2041" s="12">
        <v>18794</v>
      </c>
      <c r="F2041" s="6">
        <v>2024</v>
      </c>
      <c r="G2041" s="18">
        <f>preds!$D2041+preds!$E2041</f>
        <v>27548</v>
      </c>
      <c r="H2041" s="12">
        <f>ABS(preds!$D2041-preds!$E2041)</f>
        <v>10040</v>
      </c>
      <c r="I2041" s="24">
        <f>Table2[[#This Row],[margin]]/Table2[[#This Row],[dem_gop_total]]</f>
        <v>0.36445476985625092</v>
      </c>
      <c r="J2041" s="24">
        <f>Table2[[#This Row],[dem_votes]]/Table2[[#This Row],[dem_gop_total]]</f>
        <v>0.31777261507187454</v>
      </c>
      <c r="K2041" s="24">
        <f>Table2[[#This Row],[gop_votes]]/Table2[[#This Row],[dem_gop_total]]</f>
        <v>0.6822273849281254</v>
      </c>
      <c r="L2041" s="3">
        <v>-101.32933800000001</v>
      </c>
      <c r="M2041" s="3">
        <v>48.256526999999998</v>
      </c>
      <c r="N2041" s="3">
        <v>-100.21180166037698</v>
      </c>
      <c r="O2041" s="3">
        <v>47.387280830188622</v>
      </c>
      <c r="P2041" s="3">
        <f>VLOOKUP(Table2[[#This Row],[State]],State!A:G,7,FALSE)</f>
        <v>3</v>
      </c>
      <c r="Q2041" s="3" t="str">
        <f>VLOOKUP(Table2[[#This Row],[State]],State!A:F,6,FALSE)</f>
        <v>Republican</v>
      </c>
    </row>
    <row r="2042" spans="1:17" ht="17" thickTop="1" thickBot="1" x14ac:dyDescent="0.25">
      <c r="A2042" s="8" t="s">
        <v>351</v>
      </c>
      <c r="B2042" s="19">
        <v>38103</v>
      </c>
      <c r="C2042" s="20" t="s">
        <v>967</v>
      </c>
      <c r="D2042" s="13">
        <v>581</v>
      </c>
      <c r="E2042" s="13">
        <v>1927</v>
      </c>
      <c r="F2042" s="6">
        <v>2024</v>
      </c>
      <c r="G2042" s="18">
        <f>preds!$D2042+preds!$E2042</f>
        <v>2508</v>
      </c>
      <c r="H2042" s="12">
        <f>ABS(preds!$D2042-preds!$E2042)</f>
        <v>1346</v>
      </c>
      <c r="I2042" s="24">
        <f>Table2[[#This Row],[margin]]/Table2[[#This Row],[dem_gop_total]]</f>
        <v>0.53668261562998409</v>
      </c>
      <c r="J2042" s="24">
        <f>Table2[[#This Row],[dem_votes]]/Table2[[#This Row],[dem_gop_total]]</f>
        <v>0.23165869218500798</v>
      </c>
      <c r="K2042" s="24">
        <f>Table2[[#This Row],[gop_votes]]/Table2[[#This Row],[dem_gop_total]]</f>
        <v>0.76834130781499199</v>
      </c>
      <c r="L2042" s="3">
        <v>-99.781285999999994</v>
      </c>
      <c r="M2042" s="3">
        <v>47.676760999999999</v>
      </c>
      <c r="N2042" s="3">
        <v>-100.21180166037698</v>
      </c>
      <c r="O2042" s="3">
        <v>47.387280830188622</v>
      </c>
      <c r="P2042" s="3">
        <f>VLOOKUP(Table2[[#This Row],[State]],State!A:G,7,FALSE)</f>
        <v>3</v>
      </c>
      <c r="Q2042" s="3" t="str">
        <f>VLOOKUP(Table2[[#This Row],[State]],State!A:F,6,FALSE)</f>
        <v>Republican</v>
      </c>
    </row>
    <row r="2043" spans="1:17" ht="17" thickTop="1" thickBot="1" x14ac:dyDescent="0.25">
      <c r="A2043" s="7" t="s">
        <v>351</v>
      </c>
      <c r="B2043" s="21">
        <v>38105</v>
      </c>
      <c r="C2043" s="22" t="s">
        <v>1691</v>
      </c>
      <c r="D2043" s="12">
        <v>2356</v>
      </c>
      <c r="E2043" s="12">
        <v>10176</v>
      </c>
      <c r="F2043" s="6">
        <v>2024</v>
      </c>
      <c r="G2043" s="18">
        <f>preds!$D2043+preds!$E2043</f>
        <v>12532</v>
      </c>
      <c r="H2043" s="12">
        <f>ABS(preds!$D2043-preds!$E2043)</f>
        <v>7820</v>
      </c>
      <c r="I2043" s="24">
        <f>Table2[[#This Row],[margin]]/Table2[[#This Row],[dem_gop_total]]</f>
        <v>0.62400255346313438</v>
      </c>
      <c r="J2043" s="24">
        <f>Table2[[#This Row],[dem_votes]]/Table2[[#This Row],[dem_gop_total]]</f>
        <v>0.18799872326843281</v>
      </c>
      <c r="K2043" s="24">
        <f>Table2[[#This Row],[gop_votes]]/Table2[[#This Row],[dem_gop_total]]</f>
        <v>0.81200127673156719</v>
      </c>
      <c r="L2043" s="3">
        <v>-103.563682</v>
      </c>
      <c r="M2043" s="3">
        <v>48.199801000000001</v>
      </c>
      <c r="N2043" s="3">
        <v>-100.21180166037698</v>
      </c>
      <c r="O2043" s="3">
        <v>47.387280830188622</v>
      </c>
      <c r="P2043" s="3">
        <f>VLOOKUP(Table2[[#This Row],[State]],State!A:G,7,FALSE)</f>
        <v>3</v>
      </c>
      <c r="Q2043" s="3" t="str">
        <f>VLOOKUP(Table2[[#This Row],[State]],State!A:F,6,FALSE)</f>
        <v>Republican</v>
      </c>
    </row>
    <row r="2044" spans="1:17" ht="17" thickTop="1" thickBot="1" x14ac:dyDescent="0.25">
      <c r="A2044" s="8" t="s">
        <v>352</v>
      </c>
      <c r="B2044" s="19">
        <v>39001</v>
      </c>
      <c r="C2044" s="20" t="s">
        <v>614</v>
      </c>
      <c r="D2044" s="13">
        <v>3516</v>
      </c>
      <c r="E2044" s="13">
        <v>9292</v>
      </c>
      <c r="F2044" s="6">
        <v>2024</v>
      </c>
      <c r="G2044" s="18">
        <f>preds!$D2044+preds!$E2044</f>
        <v>12808</v>
      </c>
      <c r="H2044" s="12">
        <f>ABS(preds!$D2044-preds!$E2044)</f>
        <v>5776</v>
      </c>
      <c r="I2044" s="24">
        <f>Table2[[#This Row],[margin]]/Table2[[#This Row],[dem_gop_total]]</f>
        <v>0.4509681449094316</v>
      </c>
      <c r="J2044" s="24">
        <f>Table2[[#This Row],[dem_votes]]/Table2[[#This Row],[dem_gop_total]]</f>
        <v>0.2745159275452842</v>
      </c>
      <c r="K2044" s="24">
        <f>Table2[[#This Row],[gop_votes]]/Table2[[#This Row],[dem_gop_total]]</f>
        <v>0.7254840724547158</v>
      </c>
      <c r="L2044" s="3">
        <v>-83.517043000000001</v>
      </c>
      <c r="M2044" s="3">
        <v>38.848345999999999</v>
      </c>
      <c r="N2044" s="3">
        <v>-82.831858727272461</v>
      </c>
      <c r="O2044" s="3">
        <v>40.313382181818099</v>
      </c>
      <c r="P2044" s="3">
        <f>VLOOKUP(Table2[[#This Row],[State]],State!A:G,7,FALSE)</f>
        <v>18</v>
      </c>
      <c r="Q2044" s="3" t="str">
        <f>VLOOKUP(Table2[[#This Row],[State]],State!A:F,6,FALSE)</f>
        <v>Republican</v>
      </c>
    </row>
    <row r="2045" spans="1:17" ht="17" thickTop="1" thickBot="1" x14ac:dyDescent="0.25">
      <c r="A2045" s="7" t="s">
        <v>352</v>
      </c>
      <c r="B2045" s="21">
        <v>39003</v>
      </c>
      <c r="C2045" s="22" t="s">
        <v>928</v>
      </c>
      <c r="D2045" s="12">
        <v>15068</v>
      </c>
      <c r="E2045" s="12">
        <v>31924</v>
      </c>
      <c r="F2045" s="6">
        <v>2024</v>
      </c>
      <c r="G2045" s="18">
        <f>preds!$D2045+preds!$E2045</f>
        <v>46992</v>
      </c>
      <c r="H2045" s="12">
        <f>ABS(preds!$D2045-preds!$E2045)</f>
        <v>16856</v>
      </c>
      <c r="I2045" s="24">
        <f>Table2[[#This Row],[margin]]/Table2[[#This Row],[dem_gop_total]]</f>
        <v>0.35869935308137557</v>
      </c>
      <c r="J2045" s="24">
        <f>Table2[[#This Row],[dem_votes]]/Table2[[#This Row],[dem_gop_total]]</f>
        <v>0.32065032345931221</v>
      </c>
      <c r="K2045" s="24">
        <f>Table2[[#This Row],[gop_votes]]/Table2[[#This Row],[dem_gop_total]]</f>
        <v>0.67934967654068779</v>
      </c>
      <c r="L2045" s="3">
        <v>-84.121927999999997</v>
      </c>
      <c r="M2045" s="3">
        <v>40.757674999999999</v>
      </c>
      <c r="N2045" s="3">
        <v>-82.831858727272461</v>
      </c>
      <c r="O2045" s="3">
        <v>40.313382181818099</v>
      </c>
      <c r="P2045" s="3">
        <f>VLOOKUP(Table2[[#This Row],[State]],State!A:G,7,FALSE)</f>
        <v>18</v>
      </c>
      <c r="Q2045" s="3" t="str">
        <f>VLOOKUP(Table2[[#This Row],[State]],State!A:F,6,FALSE)</f>
        <v>Republican</v>
      </c>
    </row>
    <row r="2046" spans="1:17" ht="17" thickTop="1" thickBot="1" x14ac:dyDescent="0.25">
      <c r="A2046" s="8" t="s">
        <v>352</v>
      </c>
      <c r="B2046" s="19">
        <v>39005</v>
      </c>
      <c r="C2046" s="20" t="s">
        <v>1692</v>
      </c>
      <c r="D2046" s="13">
        <v>7138</v>
      </c>
      <c r="E2046" s="13">
        <v>18508</v>
      </c>
      <c r="F2046" s="6">
        <v>2024</v>
      </c>
      <c r="G2046" s="18">
        <f>preds!$D2046+preds!$E2046</f>
        <v>25646</v>
      </c>
      <c r="H2046" s="12">
        <f>ABS(preds!$D2046-preds!$E2046)</f>
        <v>11370</v>
      </c>
      <c r="I2046" s="24">
        <f>Table2[[#This Row],[margin]]/Table2[[#This Row],[dem_gop_total]]</f>
        <v>0.44334399126569446</v>
      </c>
      <c r="J2046" s="24">
        <f>Table2[[#This Row],[dem_votes]]/Table2[[#This Row],[dem_gop_total]]</f>
        <v>0.27832800436715277</v>
      </c>
      <c r="K2046" s="24">
        <f>Table2[[#This Row],[gop_votes]]/Table2[[#This Row],[dem_gop_total]]</f>
        <v>0.72167199563284723</v>
      </c>
      <c r="L2046" s="3">
        <v>-82.285667000000004</v>
      </c>
      <c r="M2046" s="3">
        <v>40.855216999999897</v>
      </c>
      <c r="N2046" s="3">
        <v>-82.831858727272461</v>
      </c>
      <c r="O2046" s="3">
        <v>40.313382181818099</v>
      </c>
      <c r="P2046" s="3">
        <f>VLOOKUP(Table2[[#This Row],[State]],State!A:G,7,FALSE)</f>
        <v>18</v>
      </c>
      <c r="Q2046" s="3" t="str">
        <f>VLOOKUP(Table2[[#This Row],[State]],State!A:F,6,FALSE)</f>
        <v>Republican</v>
      </c>
    </row>
    <row r="2047" spans="1:17" ht="17" thickTop="1" thickBot="1" x14ac:dyDescent="0.25">
      <c r="A2047" s="7" t="s">
        <v>352</v>
      </c>
      <c r="B2047" s="21">
        <v>39007</v>
      </c>
      <c r="C2047" s="22" t="s">
        <v>1693</v>
      </c>
      <c r="D2047" s="12">
        <v>20946</v>
      </c>
      <c r="E2047" s="12">
        <v>22787</v>
      </c>
      <c r="F2047" s="6">
        <v>2024</v>
      </c>
      <c r="G2047" s="18">
        <f>preds!$D2047+preds!$E2047</f>
        <v>43733</v>
      </c>
      <c r="H2047" s="12">
        <f>ABS(preds!$D2047-preds!$E2047)</f>
        <v>1841</v>
      </c>
      <c r="I2047" s="24">
        <f>Table2[[#This Row],[margin]]/Table2[[#This Row],[dem_gop_total]]</f>
        <v>4.2096357441748791E-2</v>
      </c>
      <c r="J2047" s="24">
        <f>Table2[[#This Row],[dem_votes]]/Table2[[#This Row],[dem_gop_total]]</f>
        <v>0.47895182127912561</v>
      </c>
      <c r="K2047" s="24">
        <f>Table2[[#This Row],[gop_votes]]/Table2[[#This Row],[dem_gop_total]]</f>
        <v>0.52104817872087439</v>
      </c>
      <c r="L2047" s="3">
        <v>-80.767570999999904</v>
      </c>
      <c r="M2047" s="3">
        <v>41.795338999999998</v>
      </c>
      <c r="N2047" s="3">
        <v>-82.831858727272461</v>
      </c>
      <c r="O2047" s="3">
        <v>40.313382181818099</v>
      </c>
      <c r="P2047" s="3">
        <f>VLOOKUP(Table2[[#This Row],[State]],State!A:G,7,FALSE)</f>
        <v>18</v>
      </c>
      <c r="Q2047" s="3" t="str">
        <f>VLOOKUP(Table2[[#This Row],[State]],State!A:F,6,FALSE)</f>
        <v>Republican</v>
      </c>
    </row>
    <row r="2048" spans="1:17" ht="17" thickTop="1" thickBot="1" x14ac:dyDescent="0.25">
      <c r="A2048" s="8" t="s">
        <v>352</v>
      </c>
      <c r="B2048" s="19">
        <v>39009</v>
      </c>
      <c r="C2048" s="20" t="s">
        <v>1694</v>
      </c>
      <c r="D2048" s="13">
        <v>14371</v>
      </c>
      <c r="E2048" s="13">
        <v>9210</v>
      </c>
      <c r="F2048" s="6">
        <v>2024</v>
      </c>
      <c r="G2048" s="18">
        <f>preds!$D2048+preds!$E2048</f>
        <v>23581</v>
      </c>
      <c r="H2048" s="12">
        <f>ABS(preds!$D2048-preds!$E2048)</f>
        <v>5161</v>
      </c>
      <c r="I2048" s="24">
        <f>Table2[[#This Row],[margin]]/Table2[[#This Row],[dem_gop_total]]</f>
        <v>0.21886264365378907</v>
      </c>
      <c r="J2048" s="24">
        <f>Table2[[#This Row],[dem_votes]]/Table2[[#This Row],[dem_gop_total]]</f>
        <v>0.60943132182689452</v>
      </c>
      <c r="K2048" s="24">
        <f>Table2[[#This Row],[gop_votes]]/Table2[[#This Row],[dem_gop_total]]</f>
        <v>0.39056867817310548</v>
      </c>
      <c r="L2048" s="3">
        <v>-82.100239999999999</v>
      </c>
      <c r="M2048" s="3">
        <v>39.345128000000003</v>
      </c>
      <c r="N2048" s="3">
        <v>-82.831858727272461</v>
      </c>
      <c r="O2048" s="3">
        <v>40.313382181818099</v>
      </c>
      <c r="P2048" s="3">
        <f>VLOOKUP(Table2[[#This Row],[State]],State!A:G,7,FALSE)</f>
        <v>18</v>
      </c>
      <c r="Q2048" s="3" t="str">
        <f>VLOOKUP(Table2[[#This Row],[State]],State!A:F,6,FALSE)</f>
        <v>Republican</v>
      </c>
    </row>
    <row r="2049" spans="1:17" ht="17" thickTop="1" thickBot="1" x14ac:dyDescent="0.25">
      <c r="A2049" s="7" t="s">
        <v>352</v>
      </c>
      <c r="B2049" s="21">
        <v>39011</v>
      </c>
      <c r="C2049" s="22" t="s">
        <v>1695</v>
      </c>
      <c r="D2049" s="12">
        <v>5603</v>
      </c>
      <c r="E2049" s="12">
        <v>20961</v>
      </c>
      <c r="F2049" s="6">
        <v>2024</v>
      </c>
      <c r="G2049" s="18">
        <f>preds!$D2049+preds!$E2049</f>
        <v>26564</v>
      </c>
      <c r="H2049" s="12">
        <f>ABS(preds!$D2049-preds!$E2049)</f>
        <v>15358</v>
      </c>
      <c r="I2049" s="24">
        <f>Table2[[#This Row],[margin]]/Table2[[#This Row],[dem_gop_total]]</f>
        <v>0.57815088089143196</v>
      </c>
      <c r="J2049" s="24">
        <f>Table2[[#This Row],[dem_votes]]/Table2[[#This Row],[dem_gop_total]]</f>
        <v>0.21092455955428399</v>
      </c>
      <c r="K2049" s="24">
        <f>Table2[[#This Row],[gop_votes]]/Table2[[#This Row],[dem_gop_total]]</f>
        <v>0.78907544044571598</v>
      </c>
      <c r="L2049" s="3">
        <v>-84.269480999999999</v>
      </c>
      <c r="M2049" s="3">
        <v>40.545245000000001</v>
      </c>
      <c r="N2049" s="3">
        <v>-82.831858727272461</v>
      </c>
      <c r="O2049" s="3">
        <v>40.313382181818099</v>
      </c>
      <c r="P2049" s="3">
        <f>VLOOKUP(Table2[[#This Row],[State]],State!A:G,7,FALSE)</f>
        <v>18</v>
      </c>
      <c r="Q2049" s="3" t="str">
        <f>VLOOKUP(Table2[[#This Row],[State]],State!A:F,6,FALSE)</f>
        <v>Republican</v>
      </c>
    </row>
    <row r="2050" spans="1:17" ht="17" thickTop="1" thickBot="1" x14ac:dyDescent="0.25">
      <c r="A2050" s="8" t="s">
        <v>352</v>
      </c>
      <c r="B2050" s="19">
        <v>39013</v>
      </c>
      <c r="C2050" s="20" t="s">
        <v>1696</v>
      </c>
      <c r="D2050" s="13">
        <v>11089</v>
      </c>
      <c r="E2050" s="13">
        <v>20355</v>
      </c>
      <c r="F2050" s="6">
        <v>2024</v>
      </c>
      <c r="G2050" s="18">
        <f>preds!$D2050+preds!$E2050</f>
        <v>31444</v>
      </c>
      <c r="H2050" s="12">
        <f>ABS(preds!$D2050-preds!$E2050)</f>
        <v>9266</v>
      </c>
      <c r="I2050" s="24">
        <f>Table2[[#This Row],[margin]]/Table2[[#This Row],[dem_gop_total]]</f>
        <v>0.29468261035491666</v>
      </c>
      <c r="J2050" s="24">
        <f>Table2[[#This Row],[dem_votes]]/Table2[[#This Row],[dem_gop_total]]</f>
        <v>0.35265869482254164</v>
      </c>
      <c r="K2050" s="24">
        <f>Table2[[#This Row],[gop_votes]]/Table2[[#This Row],[dem_gop_total]]</f>
        <v>0.64734130517745836</v>
      </c>
      <c r="L2050" s="3">
        <v>-80.888840000000002</v>
      </c>
      <c r="M2050" s="3">
        <v>40.042095000000003</v>
      </c>
      <c r="N2050" s="3">
        <v>-82.831858727272461</v>
      </c>
      <c r="O2050" s="3">
        <v>40.313382181818099</v>
      </c>
      <c r="P2050" s="3">
        <f>VLOOKUP(Table2[[#This Row],[State]],State!A:G,7,FALSE)</f>
        <v>18</v>
      </c>
      <c r="Q2050" s="3" t="str">
        <f>VLOOKUP(Table2[[#This Row],[State]],State!A:F,6,FALSE)</f>
        <v>Republican</v>
      </c>
    </row>
    <row r="2051" spans="1:17" ht="17" thickTop="1" thickBot="1" x14ac:dyDescent="0.25">
      <c r="A2051" s="7" t="s">
        <v>352</v>
      </c>
      <c r="B2051" s="21">
        <v>39015</v>
      </c>
      <c r="C2051" s="22" t="s">
        <v>876</v>
      </c>
      <c r="D2051" s="12">
        <v>5359</v>
      </c>
      <c r="E2051" s="12">
        <v>15767</v>
      </c>
      <c r="F2051" s="6">
        <v>2024</v>
      </c>
      <c r="G2051" s="18">
        <f>preds!$D2051+preds!$E2051</f>
        <v>21126</v>
      </c>
      <c r="H2051" s="12">
        <f>ABS(preds!$D2051-preds!$E2051)</f>
        <v>10408</v>
      </c>
      <c r="I2051" s="24">
        <f>Table2[[#This Row],[margin]]/Table2[[#This Row],[dem_gop_total]]</f>
        <v>0.49266306920382469</v>
      </c>
      <c r="J2051" s="24">
        <f>Table2[[#This Row],[dem_votes]]/Table2[[#This Row],[dem_gop_total]]</f>
        <v>0.25366846539808768</v>
      </c>
      <c r="K2051" s="24">
        <f>Table2[[#This Row],[gop_votes]]/Table2[[#This Row],[dem_gop_total]]</f>
        <v>0.74633153460191237</v>
      </c>
      <c r="L2051" s="3">
        <v>-83.892944</v>
      </c>
      <c r="M2051" s="3">
        <v>38.948157999999999</v>
      </c>
      <c r="N2051" s="3">
        <v>-82.831858727272461</v>
      </c>
      <c r="O2051" s="3">
        <v>40.313382181818099</v>
      </c>
      <c r="P2051" s="3">
        <f>VLOOKUP(Table2[[#This Row],[State]],State!A:G,7,FALSE)</f>
        <v>18</v>
      </c>
      <c r="Q2051" s="3" t="str">
        <f>VLOOKUP(Table2[[#This Row],[State]],State!A:F,6,FALSE)</f>
        <v>Republican</v>
      </c>
    </row>
    <row r="2052" spans="1:17" ht="17" thickTop="1" thickBot="1" x14ac:dyDescent="0.25">
      <c r="A2052" s="8" t="s">
        <v>352</v>
      </c>
      <c r="B2052" s="19">
        <v>39017</v>
      </c>
      <c r="C2052" s="20" t="s">
        <v>396</v>
      </c>
      <c r="D2052" s="13">
        <v>64582</v>
      </c>
      <c r="E2052" s="13">
        <v>115973</v>
      </c>
      <c r="F2052" s="6">
        <v>2024</v>
      </c>
      <c r="G2052" s="18">
        <f>preds!$D2052+preds!$E2052</f>
        <v>180555</v>
      </c>
      <c r="H2052" s="12">
        <f>ABS(preds!$D2052-preds!$E2052)</f>
        <v>51391</v>
      </c>
      <c r="I2052" s="24">
        <f>Table2[[#This Row],[margin]]/Table2[[#This Row],[dem_gop_total]]</f>
        <v>0.28462795270139291</v>
      </c>
      <c r="J2052" s="24">
        <f>Table2[[#This Row],[dem_votes]]/Table2[[#This Row],[dem_gop_total]]</f>
        <v>0.35768602364930352</v>
      </c>
      <c r="K2052" s="24">
        <f>Table2[[#This Row],[gop_votes]]/Table2[[#This Row],[dem_gop_total]]</f>
        <v>0.64231397635069643</v>
      </c>
      <c r="L2052" s="3">
        <v>-84.500266999999994</v>
      </c>
      <c r="M2052" s="3">
        <v>39.410684000000003</v>
      </c>
      <c r="N2052" s="3">
        <v>-82.831858727272461</v>
      </c>
      <c r="O2052" s="3">
        <v>40.313382181818099</v>
      </c>
      <c r="P2052" s="3">
        <f>VLOOKUP(Table2[[#This Row],[State]],State!A:G,7,FALSE)</f>
        <v>18</v>
      </c>
      <c r="Q2052" s="3" t="str">
        <f>VLOOKUP(Table2[[#This Row],[State]],State!A:F,6,FALSE)</f>
        <v>Republican</v>
      </c>
    </row>
    <row r="2053" spans="1:17" ht="17" thickTop="1" thickBot="1" x14ac:dyDescent="0.25">
      <c r="A2053" s="7" t="s">
        <v>352</v>
      </c>
      <c r="B2053" s="21">
        <v>39019</v>
      </c>
      <c r="C2053" s="22" t="s">
        <v>507</v>
      </c>
      <c r="D2053" s="12">
        <v>4554</v>
      </c>
      <c r="E2053" s="12">
        <v>10266</v>
      </c>
      <c r="F2053" s="6">
        <v>2024</v>
      </c>
      <c r="G2053" s="18">
        <f>preds!$D2053+preds!$E2053</f>
        <v>14820</v>
      </c>
      <c r="H2053" s="12">
        <f>ABS(preds!$D2053-preds!$E2053)</f>
        <v>5712</v>
      </c>
      <c r="I2053" s="24">
        <f>Table2[[#This Row],[margin]]/Table2[[#This Row],[dem_gop_total]]</f>
        <v>0.38542510121457491</v>
      </c>
      <c r="J2053" s="24">
        <f>Table2[[#This Row],[dem_votes]]/Table2[[#This Row],[dem_gop_total]]</f>
        <v>0.30728744939271257</v>
      </c>
      <c r="K2053" s="24">
        <f>Table2[[#This Row],[gop_votes]]/Table2[[#This Row],[dem_gop_total]]</f>
        <v>0.69271255060728743</v>
      </c>
      <c r="L2053" s="3">
        <v>-81.114891999999998</v>
      </c>
      <c r="M2053" s="3">
        <v>40.608317999999997</v>
      </c>
      <c r="N2053" s="3">
        <v>-82.831858727272461</v>
      </c>
      <c r="O2053" s="3">
        <v>40.313382181818099</v>
      </c>
      <c r="P2053" s="3">
        <f>VLOOKUP(Table2[[#This Row],[State]],State!A:G,7,FALSE)</f>
        <v>18</v>
      </c>
      <c r="Q2053" s="3" t="str">
        <f>VLOOKUP(Table2[[#This Row],[State]],State!A:F,6,FALSE)</f>
        <v>Republican</v>
      </c>
    </row>
    <row r="2054" spans="1:17" ht="17" thickTop="1" thickBot="1" x14ac:dyDescent="0.25">
      <c r="A2054" s="8" t="s">
        <v>352</v>
      </c>
      <c r="B2054" s="19">
        <v>39021</v>
      </c>
      <c r="C2054" s="20" t="s">
        <v>879</v>
      </c>
      <c r="D2054" s="13">
        <v>5198</v>
      </c>
      <c r="E2054" s="13">
        <v>15033</v>
      </c>
      <c r="F2054" s="6">
        <v>2024</v>
      </c>
      <c r="G2054" s="18">
        <f>preds!$D2054+preds!$E2054</f>
        <v>20231</v>
      </c>
      <c r="H2054" s="12">
        <f>ABS(preds!$D2054-preds!$E2054)</f>
        <v>9835</v>
      </c>
      <c r="I2054" s="24">
        <f>Table2[[#This Row],[margin]]/Table2[[#This Row],[dem_gop_total]]</f>
        <v>0.48613513914289952</v>
      </c>
      <c r="J2054" s="24">
        <f>Table2[[#This Row],[dem_votes]]/Table2[[#This Row],[dem_gop_total]]</f>
        <v>0.25693243042855024</v>
      </c>
      <c r="K2054" s="24">
        <f>Table2[[#This Row],[gop_votes]]/Table2[[#This Row],[dem_gop_total]]</f>
        <v>0.7430675695714497</v>
      </c>
      <c r="L2054" s="3">
        <v>-83.760279999999995</v>
      </c>
      <c r="M2054" s="3">
        <v>40.120683999999997</v>
      </c>
      <c r="N2054" s="3">
        <v>-82.831858727272461</v>
      </c>
      <c r="O2054" s="3">
        <v>40.313382181818099</v>
      </c>
      <c r="P2054" s="3">
        <f>VLOOKUP(Table2[[#This Row],[State]],State!A:G,7,FALSE)</f>
        <v>18</v>
      </c>
      <c r="Q2054" s="3" t="str">
        <f>VLOOKUP(Table2[[#This Row],[State]],State!A:F,6,FALSE)</f>
        <v>Republican</v>
      </c>
    </row>
    <row r="2055" spans="1:17" ht="17" thickTop="1" thickBot="1" x14ac:dyDescent="0.25">
      <c r="A2055" s="7" t="s">
        <v>352</v>
      </c>
      <c r="B2055" s="21">
        <v>39023</v>
      </c>
      <c r="C2055" s="22" t="s">
        <v>509</v>
      </c>
      <c r="D2055" s="12">
        <v>28377</v>
      </c>
      <c r="E2055" s="12">
        <v>35995</v>
      </c>
      <c r="F2055" s="6">
        <v>2024</v>
      </c>
      <c r="G2055" s="18">
        <f>preds!$D2055+preds!$E2055</f>
        <v>64372</v>
      </c>
      <c r="H2055" s="12">
        <f>ABS(preds!$D2055-preds!$E2055)</f>
        <v>7618</v>
      </c>
      <c r="I2055" s="24">
        <f>Table2[[#This Row],[margin]]/Table2[[#This Row],[dem_gop_total]]</f>
        <v>0.11834337910892935</v>
      </c>
      <c r="J2055" s="24">
        <f>Table2[[#This Row],[dem_votes]]/Table2[[#This Row],[dem_gop_total]]</f>
        <v>0.44082831044553533</v>
      </c>
      <c r="K2055" s="24">
        <f>Table2[[#This Row],[gop_votes]]/Table2[[#This Row],[dem_gop_total]]</f>
        <v>0.55917168955446472</v>
      </c>
      <c r="L2055" s="3">
        <v>-83.832286999999994</v>
      </c>
      <c r="M2055" s="3">
        <v>39.927146999999998</v>
      </c>
      <c r="N2055" s="3">
        <v>-82.831858727272461</v>
      </c>
      <c r="O2055" s="3">
        <v>40.313382181818099</v>
      </c>
      <c r="P2055" s="3">
        <f>VLOOKUP(Table2[[#This Row],[State]],State!A:G,7,FALSE)</f>
        <v>18</v>
      </c>
      <c r="Q2055" s="3" t="str">
        <f>VLOOKUP(Table2[[#This Row],[State]],State!A:F,6,FALSE)</f>
        <v>Republican</v>
      </c>
    </row>
    <row r="2056" spans="1:17" ht="17" thickTop="1" thickBot="1" x14ac:dyDescent="0.25">
      <c r="A2056" s="8" t="s">
        <v>352</v>
      </c>
      <c r="B2056" s="19">
        <v>39025</v>
      </c>
      <c r="C2056" s="20" t="s">
        <v>1697</v>
      </c>
      <c r="D2056" s="13">
        <v>31340</v>
      </c>
      <c r="E2056" s="13">
        <v>75828</v>
      </c>
      <c r="F2056" s="6">
        <v>2024</v>
      </c>
      <c r="G2056" s="18">
        <f>preds!$D2056+preds!$E2056</f>
        <v>107168</v>
      </c>
      <c r="H2056" s="12">
        <f>ABS(preds!$D2056-preds!$E2056)</f>
        <v>44488</v>
      </c>
      <c r="I2056" s="24">
        <f>Table2[[#This Row],[margin]]/Table2[[#This Row],[dem_gop_total]]</f>
        <v>0.41512391758733952</v>
      </c>
      <c r="J2056" s="24">
        <f>Table2[[#This Row],[dem_votes]]/Table2[[#This Row],[dem_gop_total]]</f>
        <v>0.29243804120633027</v>
      </c>
      <c r="K2056" s="24">
        <f>Table2[[#This Row],[gop_votes]]/Table2[[#This Row],[dem_gop_total]]</f>
        <v>0.70756195879366979</v>
      </c>
      <c r="L2056" s="3">
        <v>-84.212568000000005</v>
      </c>
      <c r="M2056" s="3">
        <v>39.103440999999997</v>
      </c>
      <c r="N2056" s="3">
        <v>-82.831858727272461</v>
      </c>
      <c r="O2056" s="3">
        <v>40.313382181818099</v>
      </c>
      <c r="P2056" s="3">
        <f>VLOOKUP(Table2[[#This Row],[State]],State!A:G,7,FALSE)</f>
        <v>18</v>
      </c>
      <c r="Q2056" s="3" t="str">
        <f>VLOOKUP(Table2[[#This Row],[State]],State!A:F,6,FALSE)</f>
        <v>Republican</v>
      </c>
    </row>
    <row r="2057" spans="1:17" ht="17" thickTop="1" thickBot="1" x14ac:dyDescent="0.25">
      <c r="A2057" s="7" t="s">
        <v>352</v>
      </c>
      <c r="B2057" s="21">
        <v>39027</v>
      </c>
      <c r="C2057" s="22" t="s">
        <v>881</v>
      </c>
      <c r="D2057" s="12">
        <v>5063</v>
      </c>
      <c r="E2057" s="12">
        <v>15070</v>
      </c>
      <c r="F2057" s="6">
        <v>2024</v>
      </c>
      <c r="G2057" s="18">
        <f>preds!$D2057+preds!$E2057</f>
        <v>20133</v>
      </c>
      <c r="H2057" s="12">
        <f>ABS(preds!$D2057-preds!$E2057)</f>
        <v>10007</v>
      </c>
      <c r="I2057" s="24">
        <f>Table2[[#This Row],[margin]]/Table2[[#This Row],[dem_gop_total]]</f>
        <v>0.49704465305716983</v>
      </c>
      <c r="J2057" s="24">
        <f>Table2[[#This Row],[dem_votes]]/Table2[[#This Row],[dem_gop_total]]</f>
        <v>0.25147767347141509</v>
      </c>
      <c r="K2057" s="24">
        <f>Table2[[#This Row],[gop_votes]]/Table2[[#This Row],[dem_gop_total]]</f>
        <v>0.74852232652858486</v>
      </c>
      <c r="L2057" s="3">
        <v>-83.842336000000003</v>
      </c>
      <c r="M2057" s="3">
        <v>39.410548999999897</v>
      </c>
      <c r="N2057" s="3">
        <v>-82.831858727272461</v>
      </c>
      <c r="O2057" s="3">
        <v>40.313382181818099</v>
      </c>
      <c r="P2057" s="3">
        <f>VLOOKUP(Table2[[#This Row],[State]],State!A:G,7,FALSE)</f>
        <v>18</v>
      </c>
      <c r="Q2057" s="3" t="str">
        <f>VLOOKUP(Table2[[#This Row],[State]],State!A:F,6,FALSE)</f>
        <v>Republican</v>
      </c>
    </row>
    <row r="2058" spans="1:17" ht="17" thickTop="1" thickBot="1" x14ac:dyDescent="0.25">
      <c r="A2058" s="8" t="s">
        <v>352</v>
      </c>
      <c r="B2058" s="19">
        <v>39029</v>
      </c>
      <c r="C2058" s="20" t="s">
        <v>1698</v>
      </c>
      <c r="D2058" s="13">
        <v>19998</v>
      </c>
      <c r="E2058" s="13">
        <v>29718</v>
      </c>
      <c r="F2058" s="6">
        <v>2024</v>
      </c>
      <c r="G2058" s="18">
        <f>preds!$D2058+preds!$E2058</f>
        <v>49716</v>
      </c>
      <c r="H2058" s="12">
        <f>ABS(preds!$D2058-preds!$E2058)</f>
        <v>9720</v>
      </c>
      <c r="I2058" s="24">
        <f>Table2[[#This Row],[margin]]/Table2[[#This Row],[dem_gop_total]]</f>
        <v>0.19551049963794351</v>
      </c>
      <c r="J2058" s="24">
        <f>Table2[[#This Row],[dem_votes]]/Table2[[#This Row],[dem_gop_total]]</f>
        <v>0.40224475018102823</v>
      </c>
      <c r="K2058" s="24">
        <f>Table2[[#This Row],[gop_votes]]/Table2[[#This Row],[dem_gop_total]]</f>
        <v>0.59775524981897177</v>
      </c>
      <c r="L2058" s="3">
        <v>-80.730264000000005</v>
      </c>
      <c r="M2058" s="3">
        <v>40.777774000000001</v>
      </c>
      <c r="N2058" s="3">
        <v>-82.831858727272461</v>
      </c>
      <c r="O2058" s="3">
        <v>40.313382181818099</v>
      </c>
      <c r="P2058" s="3">
        <f>VLOOKUP(Table2[[#This Row],[State]],State!A:G,7,FALSE)</f>
        <v>18</v>
      </c>
      <c r="Q2058" s="3" t="str">
        <f>VLOOKUP(Table2[[#This Row],[State]],State!A:F,6,FALSE)</f>
        <v>Republican</v>
      </c>
    </row>
    <row r="2059" spans="1:17" ht="17" thickTop="1" thickBot="1" x14ac:dyDescent="0.25">
      <c r="A2059" s="7" t="s">
        <v>352</v>
      </c>
      <c r="B2059" s="21">
        <v>39031</v>
      </c>
      <c r="C2059" s="22" t="s">
        <v>1699</v>
      </c>
      <c r="D2059" s="12">
        <v>5818</v>
      </c>
      <c r="E2059" s="12">
        <v>11208</v>
      </c>
      <c r="F2059" s="6">
        <v>2024</v>
      </c>
      <c r="G2059" s="18">
        <f>preds!$D2059+preds!$E2059</f>
        <v>17026</v>
      </c>
      <c r="H2059" s="12">
        <f>ABS(preds!$D2059-preds!$E2059)</f>
        <v>5390</v>
      </c>
      <c r="I2059" s="24">
        <f>Table2[[#This Row],[margin]]/Table2[[#This Row],[dem_gop_total]]</f>
        <v>0.3165746505344767</v>
      </c>
      <c r="J2059" s="24">
        <f>Table2[[#This Row],[dem_votes]]/Table2[[#This Row],[dem_gop_total]]</f>
        <v>0.34171267473276168</v>
      </c>
      <c r="K2059" s="24">
        <f>Table2[[#This Row],[gop_votes]]/Table2[[#This Row],[dem_gop_total]]</f>
        <v>0.65828732526723832</v>
      </c>
      <c r="L2059" s="3">
        <v>-81.865119999999905</v>
      </c>
      <c r="M2059" s="3">
        <v>40.290804000000001</v>
      </c>
      <c r="N2059" s="3">
        <v>-82.831858727272461</v>
      </c>
      <c r="O2059" s="3">
        <v>40.313382181818099</v>
      </c>
      <c r="P2059" s="3">
        <f>VLOOKUP(Table2[[#This Row],[State]],State!A:G,7,FALSE)</f>
        <v>18</v>
      </c>
      <c r="Q2059" s="3" t="str">
        <f>VLOOKUP(Table2[[#This Row],[State]],State!A:F,6,FALSE)</f>
        <v>Republican</v>
      </c>
    </row>
    <row r="2060" spans="1:17" ht="17" thickTop="1" thickBot="1" x14ac:dyDescent="0.25">
      <c r="A2060" s="8" t="s">
        <v>352</v>
      </c>
      <c r="B2060" s="19">
        <v>39033</v>
      </c>
      <c r="C2060" s="20" t="s">
        <v>514</v>
      </c>
      <c r="D2060" s="13">
        <v>7236</v>
      </c>
      <c r="E2060" s="13">
        <v>14018</v>
      </c>
      <c r="F2060" s="6">
        <v>2024</v>
      </c>
      <c r="G2060" s="18">
        <f>preds!$D2060+preds!$E2060</f>
        <v>21254</v>
      </c>
      <c r="H2060" s="12">
        <f>ABS(preds!$D2060-preds!$E2060)</f>
        <v>6782</v>
      </c>
      <c r="I2060" s="24">
        <f>Table2[[#This Row],[margin]]/Table2[[#This Row],[dem_gop_total]]</f>
        <v>0.31909287663498637</v>
      </c>
      <c r="J2060" s="24">
        <f>Table2[[#This Row],[dem_votes]]/Table2[[#This Row],[dem_gop_total]]</f>
        <v>0.34045356168250684</v>
      </c>
      <c r="K2060" s="24">
        <f>Table2[[#This Row],[gop_votes]]/Table2[[#This Row],[dem_gop_total]]</f>
        <v>0.65954643831749316</v>
      </c>
      <c r="L2060" s="3">
        <v>-82.874775999999997</v>
      </c>
      <c r="M2060" s="3">
        <v>40.797376999999997</v>
      </c>
      <c r="N2060" s="3">
        <v>-82.831858727272461</v>
      </c>
      <c r="O2060" s="3">
        <v>40.313382181818099</v>
      </c>
      <c r="P2060" s="3">
        <f>VLOOKUP(Table2[[#This Row],[State]],State!A:G,7,FALSE)</f>
        <v>18</v>
      </c>
      <c r="Q2060" s="3" t="str">
        <f>VLOOKUP(Table2[[#This Row],[State]],State!A:F,6,FALSE)</f>
        <v>Republican</v>
      </c>
    </row>
    <row r="2061" spans="1:17" ht="17" thickTop="1" thickBot="1" x14ac:dyDescent="0.25">
      <c r="A2061" s="7" t="s">
        <v>352</v>
      </c>
      <c r="B2061" s="21">
        <v>39035</v>
      </c>
      <c r="C2061" s="22" t="s">
        <v>1700</v>
      </c>
      <c r="D2061" s="12">
        <v>420503</v>
      </c>
      <c r="E2061" s="12">
        <v>233654</v>
      </c>
      <c r="F2061" s="6">
        <v>2024</v>
      </c>
      <c r="G2061" s="18">
        <f>preds!$D2061+preds!$E2061</f>
        <v>654157</v>
      </c>
      <c r="H2061" s="12">
        <f>ABS(preds!$D2061-preds!$E2061)</f>
        <v>186849</v>
      </c>
      <c r="I2061" s="24">
        <f>Table2[[#This Row],[margin]]/Table2[[#This Row],[dem_gop_total]]</f>
        <v>0.28563326540876272</v>
      </c>
      <c r="J2061" s="24">
        <f>Table2[[#This Row],[dem_votes]]/Table2[[#This Row],[dem_gop_total]]</f>
        <v>0.64281663270438139</v>
      </c>
      <c r="K2061" s="24">
        <f>Table2[[#This Row],[gop_votes]]/Table2[[#This Row],[dem_gop_total]]</f>
        <v>0.35718336729561861</v>
      </c>
      <c r="L2061" s="3">
        <v>-81.676036999999994</v>
      </c>
      <c r="M2061" s="3">
        <v>41.449624</v>
      </c>
      <c r="N2061" s="3">
        <v>-82.831858727272461</v>
      </c>
      <c r="O2061" s="3">
        <v>40.313382181818099</v>
      </c>
      <c r="P2061" s="3">
        <f>VLOOKUP(Table2[[#This Row],[State]],State!A:G,7,FALSE)</f>
        <v>18</v>
      </c>
      <c r="Q2061" s="3" t="str">
        <f>VLOOKUP(Table2[[#This Row],[State]],State!A:F,6,FALSE)</f>
        <v>Republican</v>
      </c>
    </row>
    <row r="2062" spans="1:17" ht="17" thickTop="1" thickBot="1" x14ac:dyDescent="0.25">
      <c r="A2062" s="8" t="s">
        <v>352</v>
      </c>
      <c r="B2062" s="19">
        <v>39037</v>
      </c>
      <c r="C2062" s="20" t="s">
        <v>1701</v>
      </c>
      <c r="D2062" s="13">
        <v>7670</v>
      </c>
      <c r="E2062" s="13">
        <v>21595</v>
      </c>
      <c r="F2062" s="6">
        <v>2024</v>
      </c>
      <c r="G2062" s="18">
        <f>preds!$D2062+preds!$E2062</f>
        <v>29265</v>
      </c>
      <c r="H2062" s="12">
        <f>ABS(preds!$D2062-preds!$E2062)</f>
        <v>13925</v>
      </c>
      <c r="I2062" s="24">
        <f>Table2[[#This Row],[margin]]/Table2[[#This Row],[dem_gop_total]]</f>
        <v>0.47582436357423541</v>
      </c>
      <c r="J2062" s="24">
        <f>Table2[[#This Row],[dem_votes]]/Table2[[#This Row],[dem_gop_total]]</f>
        <v>0.2620878182128823</v>
      </c>
      <c r="K2062" s="24">
        <f>Table2[[#This Row],[gop_votes]]/Table2[[#This Row],[dem_gop_total]]</f>
        <v>0.7379121817871177</v>
      </c>
      <c r="L2062" s="3">
        <v>-84.608214000000004</v>
      </c>
      <c r="M2062" s="3">
        <v>40.115611999999999</v>
      </c>
      <c r="N2062" s="3">
        <v>-82.831858727272461</v>
      </c>
      <c r="O2062" s="3">
        <v>40.313382181818099</v>
      </c>
      <c r="P2062" s="3">
        <f>VLOOKUP(Table2[[#This Row],[State]],State!A:G,7,FALSE)</f>
        <v>18</v>
      </c>
      <c r="Q2062" s="3" t="str">
        <f>VLOOKUP(Table2[[#This Row],[State]],State!A:F,6,FALSE)</f>
        <v>Republican</v>
      </c>
    </row>
    <row r="2063" spans="1:17" ht="17" thickTop="1" thickBot="1" x14ac:dyDescent="0.25">
      <c r="A2063" s="7" t="s">
        <v>352</v>
      </c>
      <c r="B2063" s="21">
        <v>39039</v>
      </c>
      <c r="C2063" s="22" t="s">
        <v>1702</v>
      </c>
      <c r="D2063" s="12">
        <v>6611</v>
      </c>
      <c r="E2063" s="12">
        <v>12281</v>
      </c>
      <c r="F2063" s="6">
        <v>2024</v>
      </c>
      <c r="G2063" s="18">
        <f>preds!$D2063+preds!$E2063</f>
        <v>18892</v>
      </c>
      <c r="H2063" s="12">
        <f>ABS(preds!$D2063-preds!$E2063)</f>
        <v>5670</v>
      </c>
      <c r="I2063" s="24">
        <f>Table2[[#This Row],[margin]]/Table2[[#This Row],[dem_gop_total]]</f>
        <v>0.30012703789964007</v>
      </c>
      <c r="J2063" s="24">
        <f>Table2[[#This Row],[dem_votes]]/Table2[[#This Row],[dem_gop_total]]</f>
        <v>0.34993648105017999</v>
      </c>
      <c r="K2063" s="24">
        <f>Table2[[#This Row],[gop_votes]]/Table2[[#This Row],[dem_gop_total]]</f>
        <v>0.65006351894982006</v>
      </c>
      <c r="L2063" s="3">
        <v>-84.449085999999994</v>
      </c>
      <c r="M2063" s="3">
        <v>41.295397999999999</v>
      </c>
      <c r="N2063" s="3">
        <v>-82.831858727272461</v>
      </c>
      <c r="O2063" s="3">
        <v>40.313382181818099</v>
      </c>
      <c r="P2063" s="3">
        <f>VLOOKUP(Table2[[#This Row],[State]],State!A:G,7,FALSE)</f>
        <v>18</v>
      </c>
      <c r="Q2063" s="3" t="str">
        <f>VLOOKUP(Table2[[#This Row],[State]],State!A:F,6,FALSE)</f>
        <v>Republican</v>
      </c>
    </row>
    <row r="2064" spans="1:17" ht="17" thickTop="1" thickBot="1" x14ac:dyDescent="0.25">
      <c r="A2064" s="8" t="s">
        <v>352</v>
      </c>
      <c r="B2064" s="19">
        <v>39041</v>
      </c>
      <c r="C2064" s="20" t="s">
        <v>933</v>
      </c>
      <c r="D2064" s="13">
        <v>67293</v>
      </c>
      <c r="E2064" s="13">
        <v>68298</v>
      </c>
      <c r="F2064" s="6">
        <v>2024</v>
      </c>
      <c r="G2064" s="18">
        <f>preds!$D2064+preds!$E2064</f>
        <v>135591</v>
      </c>
      <c r="H2064" s="12">
        <f>ABS(preds!$D2064-preds!$E2064)</f>
        <v>1005</v>
      </c>
      <c r="I2064" s="24">
        <f>Table2[[#This Row],[margin]]/Table2[[#This Row],[dem_gop_total]]</f>
        <v>7.411996371440582E-3</v>
      </c>
      <c r="J2064" s="24">
        <f>Table2[[#This Row],[dem_votes]]/Table2[[#This Row],[dem_gop_total]]</f>
        <v>0.49629400181427968</v>
      </c>
      <c r="K2064" s="24">
        <f>Table2[[#This Row],[gop_votes]]/Table2[[#This Row],[dem_gop_total]]</f>
        <v>0.50370599818572026</v>
      </c>
      <c r="L2064" s="3">
        <v>-83.013222999999996</v>
      </c>
      <c r="M2064" s="3">
        <v>40.216351000000003</v>
      </c>
      <c r="N2064" s="3">
        <v>-82.831858727272461</v>
      </c>
      <c r="O2064" s="3">
        <v>40.313382181818099</v>
      </c>
      <c r="P2064" s="3">
        <f>VLOOKUP(Table2[[#This Row],[State]],State!A:G,7,FALSE)</f>
        <v>18</v>
      </c>
      <c r="Q2064" s="3" t="str">
        <f>VLOOKUP(Table2[[#This Row],[State]],State!A:F,6,FALSE)</f>
        <v>Republican</v>
      </c>
    </row>
    <row r="2065" spans="1:17" ht="17" thickTop="1" thickBot="1" x14ac:dyDescent="0.25">
      <c r="A2065" s="7" t="s">
        <v>352</v>
      </c>
      <c r="B2065" s="21">
        <v>39043</v>
      </c>
      <c r="C2065" s="22" t="s">
        <v>1575</v>
      </c>
      <c r="D2065" s="12">
        <v>16892</v>
      </c>
      <c r="E2065" s="12">
        <v>19925</v>
      </c>
      <c r="F2065" s="6">
        <v>2024</v>
      </c>
      <c r="G2065" s="18">
        <f>preds!$D2065+preds!$E2065</f>
        <v>36817</v>
      </c>
      <c r="H2065" s="12">
        <f>ABS(preds!$D2065-preds!$E2065)</f>
        <v>3033</v>
      </c>
      <c r="I2065" s="24">
        <f>Table2[[#This Row],[margin]]/Table2[[#This Row],[dem_gop_total]]</f>
        <v>8.2380422087622571E-2</v>
      </c>
      <c r="J2065" s="24">
        <f>Table2[[#This Row],[dem_votes]]/Table2[[#This Row],[dem_gop_total]]</f>
        <v>0.45880978895618874</v>
      </c>
      <c r="K2065" s="24">
        <f>Table2[[#This Row],[gop_votes]]/Table2[[#This Row],[dem_gop_total]]</f>
        <v>0.54119021104381126</v>
      </c>
      <c r="L2065" s="3">
        <v>-82.627891000000005</v>
      </c>
      <c r="M2065" s="3">
        <v>41.405481000000002</v>
      </c>
      <c r="N2065" s="3">
        <v>-82.831858727272461</v>
      </c>
      <c r="O2065" s="3">
        <v>40.313382181818099</v>
      </c>
      <c r="P2065" s="3">
        <f>VLOOKUP(Table2[[#This Row],[State]],State!A:G,7,FALSE)</f>
        <v>18</v>
      </c>
      <c r="Q2065" s="3" t="str">
        <f>VLOOKUP(Table2[[#This Row],[State]],State!A:F,6,FALSE)</f>
        <v>Republican</v>
      </c>
    </row>
    <row r="2066" spans="1:17" ht="17" thickTop="1" thickBot="1" x14ac:dyDescent="0.25">
      <c r="A2066" s="8" t="s">
        <v>352</v>
      </c>
      <c r="B2066" s="19">
        <v>39045</v>
      </c>
      <c r="C2066" s="20" t="s">
        <v>669</v>
      </c>
      <c r="D2066" s="13">
        <v>28799</v>
      </c>
      <c r="E2066" s="13">
        <v>51898</v>
      </c>
      <c r="F2066" s="6">
        <v>2024</v>
      </c>
      <c r="G2066" s="18">
        <f>preds!$D2066+preds!$E2066</f>
        <v>80697</v>
      </c>
      <c r="H2066" s="12">
        <f>ABS(preds!$D2066-preds!$E2066)</f>
        <v>23099</v>
      </c>
      <c r="I2066" s="24">
        <f>Table2[[#This Row],[margin]]/Table2[[#This Row],[dem_gop_total]]</f>
        <v>0.28624360261224085</v>
      </c>
      <c r="J2066" s="24">
        <f>Table2[[#This Row],[dem_votes]]/Table2[[#This Row],[dem_gop_total]]</f>
        <v>0.3568781986938796</v>
      </c>
      <c r="K2066" s="24">
        <f>Table2[[#This Row],[gop_votes]]/Table2[[#This Row],[dem_gop_total]]</f>
        <v>0.6431218013061204</v>
      </c>
      <c r="L2066" s="3">
        <v>-82.666944000000001</v>
      </c>
      <c r="M2066" s="3">
        <v>39.795110999999999</v>
      </c>
      <c r="N2066" s="3">
        <v>-82.831858727272461</v>
      </c>
      <c r="O2066" s="3">
        <v>40.313382181818099</v>
      </c>
      <c r="P2066" s="3">
        <f>VLOOKUP(Table2[[#This Row],[State]],State!A:G,7,FALSE)</f>
        <v>18</v>
      </c>
      <c r="Q2066" s="3" t="str">
        <f>VLOOKUP(Table2[[#This Row],[State]],State!A:F,6,FALSE)</f>
        <v>Republican</v>
      </c>
    </row>
    <row r="2067" spans="1:17" ht="17" thickTop="1" thickBot="1" x14ac:dyDescent="0.25">
      <c r="A2067" s="7" t="s">
        <v>352</v>
      </c>
      <c r="B2067" s="21">
        <v>39047</v>
      </c>
      <c r="C2067" s="22" t="s">
        <v>418</v>
      </c>
      <c r="D2067" s="12">
        <v>3919</v>
      </c>
      <c r="E2067" s="12">
        <v>8849</v>
      </c>
      <c r="F2067" s="6">
        <v>2024</v>
      </c>
      <c r="G2067" s="18">
        <f>preds!$D2067+preds!$E2067</f>
        <v>12768</v>
      </c>
      <c r="H2067" s="12">
        <f>ABS(preds!$D2067-preds!$E2067)</f>
        <v>4930</v>
      </c>
      <c r="I2067" s="24">
        <f>Table2[[#This Row],[margin]]/Table2[[#This Row],[dem_gop_total]]</f>
        <v>0.38612155388471175</v>
      </c>
      <c r="J2067" s="24">
        <f>Table2[[#This Row],[dem_votes]]/Table2[[#This Row],[dem_gop_total]]</f>
        <v>0.30693922305764409</v>
      </c>
      <c r="K2067" s="24">
        <f>Table2[[#This Row],[gop_votes]]/Table2[[#This Row],[dem_gop_total]]</f>
        <v>0.69306077694235591</v>
      </c>
      <c r="L2067" s="3">
        <v>-83.443807999999905</v>
      </c>
      <c r="M2067" s="3">
        <v>39.549717000000001</v>
      </c>
      <c r="N2067" s="3">
        <v>-82.831858727272461</v>
      </c>
      <c r="O2067" s="3">
        <v>40.313382181818099</v>
      </c>
      <c r="P2067" s="3">
        <f>VLOOKUP(Table2[[#This Row],[State]],State!A:G,7,FALSE)</f>
        <v>18</v>
      </c>
      <c r="Q2067" s="3" t="str">
        <f>VLOOKUP(Table2[[#This Row],[State]],State!A:F,6,FALSE)</f>
        <v>Republican</v>
      </c>
    </row>
    <row r="2068" spans="1:17" ht="17" thickTop="1" thickBot="1" x14ac:dyDescent="0.25">
      <c r="A2068" s="8" t="s">
        <v>352</v>
      </c>
      <c r="B2068" s="19">
        <v>39049</v>
      </c>
      <c r="C2068" s="20" t="s">
        <v>419</v>
      </c>
      <c r="D2068" s="13">
        <v>422921</v>
      </c>
      <c r="E2068" s="13">
        <v>213960</v>
      </c>
      <c r="F2068" s="6">
        <v>2024</v>
      </c>
      <c r="G2068" s="18">
        <f>preds!$D2068+preds!$E2068</f>
        <v>636881</v>
      </c>
      <c r="H2068" s="12">
        <f>ABS(preds!$D2068-preds!$E2068)</f>
        <v>208961</v>
      </c>
      <c r="I2068" s="24">
        <f>Table2[[#This Row],[margin]]/Table2[[#This Row],[dem_gop_total]]</f>
        <v>0.32810053997528582</v>
      </c>
      <c r="J2068" s="24">
        <f>Table2[[#This Row],[dem_votes]]/Table2[[#This Row],[dem_gop_total]]</f>
        <v>0.66405026998764294</v>
      </c>
      <c r="K2068" s="24">
        <f>Table2[[#This Row],[gop_votes]]/Table2[[#This Row],[dem_gop_total]]</f>
        <v>0.33594973001235712</v>
      </c>
      <c r="L2068" s="3">
        <v>-82.993223</v>
      </c>
      <c r="M2068" s="3">
        <v>39.999580999999999</v>
      </c>
      <c r="N2068" s="3">
        <v>-82.831858727272461</v>
      </c>
      <c r="O2068" s="3">
        <v>40.313382181818099</v>
      </c>
      <c r="P2068" s="3">
        <f>VLOOKUP(Table2[[#This Row],[State]],State!A:G,7,FALSE)</f>
        <v>18</v>
      </c>
      <c r="Q2068" s="3" t="str">
        <f>VLOOKUP(Table2[[#This Row],[State]],State!A:F,6,FALSE)</f>
        <v>Republican</v>
      </c>
    </row>
    <row r="2069" spans="1:17" ht="17" thickTop="1" thickBot="1" x14ac:dyDescent="0.25">
      <c r="A2069" s="7" t="s">
        <v>352</v>
      </c>
      <c r="B2069" s="21">
        <v>39051</v>
      </c>
      <c r="C2069" s="22" t="s">
        <v>520</v>
      </c>
      <c r="D2069" s="12">
        <v>6409</v>
      </c>
      <c r="E2069" s="12">
        <v>15679</v>
      </c>
      <c r="F2069" s="6">
        <v>2024</v>
      </c>
      <c r="G2069" s="18">
        <f>preds!$D2069+preds!$E2069</f>
        <v>22088</v>
      </c>
      <c r="H2069" s="12">
        <f>ABS(preds!$D2069-preds!$E2069)</f>
        <v>9270</v>
      </c>
      <c r="I2069" s="24">
        <f>Table2[[#This Row],[margin]]/Table2[[#This Row],[dem_gop_total]]</f>
        <v>0.41968489677653026</v>
      </c>
      <c r="J2069" s="24">
        <f>Table2[[#This Row],[dem_votes]]/Table2[[#This Row],[dem_gop_total]]</f>
        <v>0.2901575516117349</v>
      </c>
      <c r="K2069" s="24">
        <f>Table2[[#This Row],[gop_votes]]/Table2[[#This Row],[dem_gop_total]]</f>
        <v>0.70984244838826516</v>
      </c>
      <c r="L2069" s="3">
        <v>-84.094751000000002</v>
      </c>
      <c r="M2069" s="3">
        <v>41.578499999999998</v>
      </c>
      <c r="N2069" s="3">
        <v>-82.831858727272461</v>
      </c>
      <c r="O2069" s="3">
        <v>40.313382181818099</v>
      </c>
      <c r="P2069" s="3">
        <f>VLOOKUP(Table2[[#This Row],[State]],State!A:G,7,FALSE)</f>
        <v>18</v>
      </c>
      <c r="Q2069" s="3" t="str">
        <f>VLOOKUP(Table2[[#This Row],[State]],State!A:F,6,FALSE)</f>
        <v>Republican</v>
      </c>
    </row>
    <row r="2070" spans="1:17" ht="17" thickTop="1" thickBot="1" x14ac:dyDescent="0.25">
      <c r="A2070" s="8" t="s">
        <v>352</v>
      </c>
      <c r="B2070" s="19">
        <v>39053</v>
      </c>
      <c r="C2070" s="20" t="s">
        <v>1703</v>
      </c>
      <c r="D2070" s="13">
        <v>3918</v>
      </c>
      <c r="E2070" s="13">
        <v>6710</v>
      </c>
      <c r="F2070" s="6">
        <v>2024</v>
      </c>
      <c r="G2070" s="18">
        <f>preds!$D2070+preds!$E2070</f>
        <v>10628</v>
      </c>
      <c r="H2070" s="12">
        <f>ABS(preds!$D2070-preds!$E2070)</f>
        <v>2792</v>
      </c>
      <c r="I2070" s="24">
        <f>Table2[[#This Row],[margin]]/Table2[[#This Row],[dem_gop_total]]</f>
        <v>0.26270229582235605</v>
      </c>
      <c r="J2070" s="24">
        <f>Table2[[#This Row],[dem_votes]]/Table2[[#This Row],[dem_gop_total]]</f>
        <v>0.36864885208882198</v>
      </c>
      <c r="K2070" s="24">
        <f>Table2[[#This Row],[gop_votes]]/Table2[[#This Row],[dem_gop_total]]</f>
        <v>0.63135114791117797</v>
      </c>
      <c r="L2070" s="3">
        <v>-82.274096</v>
      </c>
      <c r="M2070" s="3">
        <v>38.830628999999902</v>
      </c>
      <c r="N2070" s="3">
        <v>-82.831858727272461</v>
      </c>
      <c r="O2070" s="3">
        <v>40.313382181818099</v>
      </c>
      <c r="P2070" s="3">
        <f>VLOOKUP(Table2[[#This Row],[State]],State!A:G,7,FALSE)</f>
        <v>18</v>
      </c>
      <c r="Q2070" s="3" t="str">
        <f>VLOOKUP(Table2[[#This Row],[State]],State!A:F,6,FALSE)</f>
        <v>Republican</v>
      </c>
    </row>
    <row r="2071" spans="1:17" ht="17" thickTop="1" thickBot="1" x14ac:dyDescent="0.25">
      <c r="A2071" s="7" t="s">
        <v>352</v>
      </c>
      <c r="B2071" s="21">
        <v>39055</v>
      </c>
      <c r="C2071" s="22" t="s">
        <v>1704</v>
      </c>
      <c r="D2071" s="12">
        <v>19925</v>
      </c>
      <c r="E2071" s="12">
        <v>35202</v>
      </c>
      <c r="F2071" s="6">
        <v>2024</v>
      </c>
      <c r="G2071" s="18">
        <f>preds!$D2071+preds!$E2071</f>
        <v>55127</v>
      </c>
      <c r="H2071" s="12">
        <f>ABS(preds!$D2071-preds!$E2071)</f>
        <v>15277</v>
      </c>
      <c r="I2071" s="24">
        <f>Table2[[#This Row],[margin]]/Table2[[#This Row],[dem_gop_total]]</f>
        <v>0.27712373247229127</v>
      </c>
      <c r="J2071" s="24">
        <f>Table2[[#This Row],[dem_votes]]/Table2[[#This Row],[dem_gop_total]]</f>
        <v>0.36143813376385436</v>
      </c>
      <c r="K2071" s="24">
        <f>Table2[[#This Row],[gop_votes]]/Table2[[#This Row],[dem_gop_total]]</f>
        <v>0.63856186623614564</v>
      </c>
      <c r="L2071" s="3">
        <v>-81.221560999999994</v>
      </c>
      <c r="M2071" s="3">
        <v>41.489615000000001</v>
      </c>
      <c r="N2071" s="3">
        <v>-82.831858727272461</v>
      </c>
      <c r="O2071" s="3">
        <v>40.313382181818099</v>
      </c>
      <c r="P2071" s="3">
        <f>VLOOKUP(Table2[[#This Row],[State]],State!A:G,7,FALSE)</f>
        <v>18</v>
      </c>
      <c r="Q2071" s="3" t="str">
        <f>VLOOKUP(Table2[[#This Row],[State]],State!A:F,6,FALSE)</f>
        <v>Republican</v>
      </c>
    </row>
    <row r="2072" spans="1:17" ht="17" thickTop="1" thickBot="1" x14ac:dyDescent="0.25">
      <c r="A2072" s="8" t="s">
        <v>352</v>
      </c>
      <c r="B2072" s="19">
        <v>39057</v>
      </c>
      <c r="C2072" s="20" t="s">
        <v>421</v>
      </c>
      <c r="D2072" s="13">
        <v>31969</v>
      </c>
      <c r="E2072" s="13">
        <v>52675</v>
      </c>
      <c r="F2072" s="6">
        <v>2024</v>
      </c>
      <c r="G2072" s="18">
        <f>preds!$D2072+preds!$E2072</f>
        <v>84644</v>
      </c>
      <c r="H2072" s="12">
        <f>ABS(preds!$D2072-preds!$E2072)</f>
        <v>20706</v>
      </c>
      <c r="I2072" s="24">
        <f>Table2[[#This Row],[margin]]/Table2[[#This Row],[dem_gop_total]]</f>
        <v>0.2446245451538207</v>
      </c>
      <c r="J2072" s="24">
        <f>Table2[[#This Row],[dem_votes]]/Table2[[#This Row],[dem_gop_total]]</f>
        <v>0.37768772742308965</v>
      </c>
      <c r="K2072" s="24">
        <f>Table2[[#This Row],[gop_votes]]/Table2[[#This Row],[dem_gop_total]]</f>
        <v>0.62231227257691035</v>
      </c>
      <c r="L2072" s="3">
        <v>-83.996685999999997</v>
      </c>
      <c r="M2072" s="3">
        <v>39.726403999999903</v>
      </c>
      <c r="N2072" s="3">
        <v>-82.831858727272461</v>
      </c>
      <c r="O2072" s="3">
        <v>40.313382181818099</v>
      </c>
      <c r="P2072" s="3">
        <f>VLOOKUP(Table2[[#This Row],[State]],State!A:G,7,FALSE)</f>
        <v>18</v>
      </c>
      <c r="Q2072" s="3" t="str">
        <f>VLOOKUP(Table2[[#This Row],[State]],State!A:F,6,FALSE)</f>
        <v>Republican</v>
      </c>
    </row>
    <row r="2073" spans="1:17" ht="17" thickTop="1" thickBot="1" x14ac:dyDescent="0.25">
      <c r="A2073" s="7" t="s">
        <v>352</v>
      </c>
      <c r="B2073" s="21">
        <v>39059</v>
      </c>
      <c r="C2073" s="22" t="s">
        <v>1705</v>
      </c>
      <c r="D2073" s="12">
        <v>6663</v>
      </c>
      <c r="E2073" s="12">
        <v>12313</v>
      </c>
      <c r="F2073" s="6">
        <v>2024</v>
      </c>
      <c r="G2073" s="18">
        <f>preds!$D2073+preds!$E2073</f>
        <v>18976</v>
      </c>
      <c r="H2073" s="12">
        <f>ABS(preds!$D2073-preds!$E2073)</f>
        <v>5650</v>
      </c>
      <c r="I2073" s="24">
        <f>Table2[[#This Row],[margin]]/Table2[[#This Row],[dem_gop_total]]</f>
        <v>0.29774451939291735</v>
      </c>
      <c r="J2073" s="24">
        <f>Table2[[#This Row],[dem_votes]]/Table2[[#This Row],[dem_gop_total]]</f>
        <v>0.35112774030354132</v>
      </c>
      <c r="K2073" s="24">
        <f>Table2[[#This Row],[gop_votes]]/Table2[[#This Row],[dem_gop_total]]</f>
        <v>0.64887225969645868</v>
      </c>
      <c r="L2073" s="3">
        <v>-81.541826999999998</v>
      </c>
      <c r="M2073" s="3">
        <v>40.016787999999998</v>
      </c>
      <c r="N2073" s="3">
        <v>-82.831858727272461</v>
      </c>
      <c r="O2073" s="3">
        <v>40.313382181818099</v>
      </c>
      <c r="P2073" s="3">
        <f>VLOOKUP(Table2[[#This Row],[State]],State!A:G,7,FALSE)</f>
        <v>18</v>
      </c>
      <c r="Q2073" s="3" t="str">
        <f>VLOOKUP(Table2[[#This Row],[State]],State!A:F,6,FALSE)</f>
        <v>Republican</v>
      </c>
    </row>
    <row r="2074" spans="1:17" ht="17" thickTop="1" thickBot="1" x14ac:dyDescent="0.25">
      <c r="A2074" s="8" t="s">
        <v>352</v>
      </c>
      <c r="B2074" s="19">
        <v>39061</v>
      </c>
      <c r="C2074" s="20" t="s">
        <v>697</v>
      </c>
      <c r="D2074" s="13">
        <v>250290</v>
      </c>
      <c r="E2074" s="13">
        <v>207787</v>
      </c>
      <c r="F2074" s="6">
        <v>2024</v>
      </c>
      <c r="G2074" s="18">
        <f>preds!$D2074+preds!$E2074</f>
        <v>458077</v>
      </c>
      <c r="H2074" s="12">
        <f>ABS(preds!$D2074-preds!$E2074)</f>
        <v>42503</v>
      </c>
      <c r="I2074" s="24">
        <f>Table2[[#This Row],[margin]]/Table2[[#This Row],[dem_gop_total]]</f>
        <v>9.2785710699292909E-2</v>
      </c>
      <c r="J2074" s="24">
        <f>Table2[[#This Row],[dem_votes]]/Table2[[#This Row],[dem_gop_total]]</f>
        <v>0.54639285534964643</v>
      </c>
      <c r="K2074" s="24">
        <f>Table2[[#This Row],[gop_votes]]/Table2[[#This Row],[dem_gop_total]]</f>
        <v>0.45360714465035357</v>
      </c>
      <c r="L2074" s="3">
        <v>-84.508589999999998</v>
      </c>
      <c r="M2074" s="3">
        <v>39.180332</v>
      </c>
      <c r="N2074" s="3">
        <v>-82.831858727272461</v>
      </c>
      <c r="O2074" s="3">
        <v>40.313382181818099</v>
      </c>
      <c r="P2074" s="3">
        <f>VLOOKUP(Table2[[#This Row],[State]],State!A:G,7,FALSE)</f>
        <v>18</v>
      </c>
      <c r="Q2074" s="3" t="str">
        <f>VLOOKUP(Table2[[#This Row],[State]],State!A:F,6,FALSE)</f>
        <v>Republican</v>
      </c>
    </row>
    <row r="2075" spans="1:17" ht="17" thickTop="1" thickBot="1" x14ac:dyDescent="0.25">
      <c r="A2075" s="7" t="s">
        <v>352</v>
      </c>
      <c r="B2075" s="21">
        <v>39063</v>
      </c>
      <c r="C2075" s="22" t="s">
        <v>780</v>
      </c>
      <c r="D2075" s="12">
        <v>10326</v>
      </c>
      <c r="E2075" s="12">
        <v>25728</v>
      </c>
      <c r="F2075" s="6">
        <v>2024</v>
      </c>
      <c r="G2075" s="18">
        <f>preds!$D2075+preds!$E2075</f>
        <v>36054</v>
      </c>
      <c r="H2075" s="12">
        <f>ABS(preds!$D2075-preds!$E2075)</f>
        <v>15402</v>
      </c>
      <c r="I2075" s="24">
        <f>Table2[[#This Row],[margin]]/Table2[[#This Row],[dem_gop_total]]</f>
        <v>0.42719254451655847</v>
      </c>
      <c r="J2075" s="24">
        <f>Table2[[#This Row],[dem_votes]]/Table2[[#This Row],[dem_gop_total]]</f>
        <v>0.28640372774172074</v>
      </c>
      <c r="K2075" s="24">
        <f>Table2[[#This Row],[gop_votes]]/Table2[[#This Row],[dem_gop_total]]</f>
        <v>0.71359627225827926</v>
      </c>
      <c r="L2075" s="3">
        <v>-83.641951000000006</v>
      </c>
      <c r="M2075" s="3">
        <v>41.039056000000002</v>
      </c>
      <c r="N2075" s="3">
        <v>-82.831858727272461</v>
      </c>
      <c r="O2075" s="3">
        <v>40.313382181818099</v>
      </c>
      <c r="P2075" s="3">
        <f>VLOOKUP(Table2[[#This Row],[State]],State!A:G,7,FALSE)</f>
        <v>18</v>
      </c>
      <c r="Q2075" s="3" t="str">
        <f>VLOOKUP(Table2[[#This Row],[State]],State!A:F,6,FALSE)</f>
        <v>Republican</v>
      </c>
    </row>
    <row r="2076" spans="1:17" ht="17" thickTop="1" thickBot="1" x14ac:dyDescent="0.25">
      <c r="A2076" s="8" t="s">
        <v>352</v>
      </c>
      <c r="B2076" s="19">
        <v>39065</v>
      </c>
      <c r="C2076" s="20" t="s">
        <v>891</v>
      </c>
      <c r="D2076" s="13">
        <v>4597</v>
      </c>
      <c r="E2076" s="13">
        <v>8729</v>
      </c>
      <c r="F2076" s="6">
        <v>2024</v>
      </c>
      <c r="G2076" s="18">
        <f>preds!$D2076+preds!$E2076</f>
        <v>13326</v>
      </c>
      <c r="H2076" s="12">
        <f>ABS(preds!$D2076-preds!$E2076)</f>
        <v>4132</v>
      </c>
      <c r="I2076" s="24">
        <f>Table2[[#This Row],[margin]]/Table2[[#This Row],[dem_gop_total]]</f>
        <v>0.310070538796338</v>
      </c>
      <c r="J2076" s="24">
        <f>Table2[[#This Row],[dem_votes]]/Table2[[#This Row],[dem_gop_total]]</f>
        <v>0.34496473060183103</v>
      </c>
      <c r="K2076" s="24">
        <f>Table2[[#This Row],[gop_votes]]/Table2[[#This Row],[dem_gop_total]]</f>
        <v>0.65503526939816903</v>
      </c>
      <c r="L2076" s="3">
        <v>-83.675754999999995</v>
      </c>
      <c r="M2076" s="3">
        <v>40.689385999999999</v>
      </c>
      <c r="N2076" s="3">
        <v>-82.831858727272461</v>
      </c>
      <c r="O2076" s="3">
        <v>40.313382181818099</v>
      </c>
      <c r="P2076" s="3">
        <f>VLOOKUP(Table2[[#This Row],[State]],State!A:G,7,FALSE)</f>
        <v>18</v>
      </c>
      <c r="Q2076" s="3" t="str">
        <f>VLOOKUP(Table2[[#This Row],[State]],State!A:F,6,FALSE)</f>
        <v>Republican</v>
      </c>
    </row>
    <row r="2077" spans="1:17" ht="17" thickTop="1" thickBot="1" x14ac:dyDescent="0.25">
      <c r="A2077" s="7" t="s">
        <v>352</v>
      </c>
      <c r="B2077" s="21">
        <v>39067</v>
      </c>
      <c r="C2077" s="22" t="s">
        <v>938</v>
      </c>
      <c r="D2077" s="12">
        <v>3022</v>
      </c>
      <c r="E2077" s="12">
        <v>5217</v>
      </c>
      <c r="F2077" s="6">
        <v>2024</v>
      </c>
      <c r="G2077" s="18">
        <f>preds!$D2077+preds!$E2077</f>
        <v>8239</v>
      </c>
      <c r="H2077" s="12">
        <f>ABS(preds!$D2077-preds!$E2077)</f>
        <v>2195</v>
      </c>
      <c r="I2077" s="24">
        <f>Table2[[#This Row],[margin]]/Table2[[#This Row],[dem_gop_total]]</f>
        <v>0.26641582716349071</v>
      </c>
      <c r="J2077" s="24">
        <f>Table2[[#This Row],[dem_votes]]/Table2[[#This Row],[dem_gop_total]]</f>
        <v>0.36679208641825467</v>
      </c>
      <c r="K2077" s="24">
        <f>Table2[[#This Row],[gop_votes]]/Table2[[#This Row],[dem_gop_total]]</f>
        <v>0.63320791358174533</v>
      </c>
      <c r="L2077" s="3">
        <v>-81.050671999999906</v>
      </c>
      <c r="M2077" s="3">
        <v>40.308636</v>
      </c>
      <c r="N2077" s="3">
        <v>-82.831858727272461</v>
      </c>
      <c r="O2077" s="3">
        <v>40.313382181818099</v>
      </c>
      <c r="P2077" s="3">
        <f>VLOOKUP(Table2[[#This Row],[State]],State!A:G,7,FALSE)</f>
        <v>18</v>
      </c>
      <c r="Q2077" s="3" t="str">
        <f>VLOOKUP(Table2[[#This Row],[State]],State!A:F,6,FALSE)</f>
        <v>Republican</v>
      </c>
    </row>
    <row r="2078" spans="1:17" ht="17" thickTop="1" thickBot="1" x14ac:dyDescent="0.25">
      <c r="A2078" s="8" t="s">
        <v>352</v>
      </c>
      <c r="B2078" s="19">
        <v>39069</v>
      </c>
      <c r="C2078" s="20" t="s">
        <v>423</v>
      </c>
      <c r="D2078" s="13">
        <v>4472</v>
      </c>
      <c r="E2078" s="13">
        <v>9608</v>
      </c>
      <c r="F2078" s="6">
        <v>2024</v>
      </c>
      <c r="G2078" s="18">
        <f>preds!$D2078+preds!$E2078</f>
        <v>14080</v>
      </c>
      <c r="H2078" s="12">
        <f>ABS(preds!$D2078-preds!$E2078)</f>
        <v>5136</v>
      </c>
      <c r="I2078" s="24">
        <f>Table2[[#This Row],[margin]]/Table2[[#This Row],[dem_gop_total]]</f>
        <v>0.36477272727272725</v>
      </c>
      <c r="J2078" s="24">
        <f>Table2[[#This Row],[dem_votes]]/Table2[[#This Row],[dem_gop_total]]</f>
        <v>0.31761363636363638</v>
      </c>
      <c r="K2078" s="24">
        <f>Table2[[#This Row],[gop_votes]]/Table2[[#This Row],[dem_gop_total]]</f>
        <v>0.68238636363636362</v>
      </c>
      <c r="L2078" s="3">
        <v>-84.076960999999997</v>
      </c>
      <c r="M2078" s="3">
        <v>41.358702000000001</v>
      </c>
      <c r="N2078" s="3">
        <v>-82.831858727272461</v>
      </c>
      <c r="O2078" s="3">
        <v>40.313382181818099</v>
      </c>
      <c r="P2078" s="3">
        <f>VLOOKUP(Table2[[#This Row],[State]],State!A:G,7,FALSE)</f>
        <v>18</v>
      </c>
      <c r="Q2078" s="3" t="str">
        <f>VLOOKUP(Table2[[#This Row],[State]],State!A:F,6,FALSE)</f>
        <v>Republican</v>
      </c>
    </row>
    <row r="2079" spans="1:17" ht="17" thickTop="1" thickBot="1" x14ac:dyDescent="0.25">
      <c r="A2079" s="7" t="s">
        <v>352</v>
      </c>
      <c r="B2079" s="21">
        <v>39071</v>
      </c>
      <c r="C2079" s="22" t="s">
        <v>1706</v>
      </c>
      <c r="D2079" s="12">
        <v>5243</v>
      </c>
      <c r="E2079" s="12">
        <v>15296</v>
      </c>
      <c r="F2079" s="6">
        <v>2024</v>
      </c>
      <c r="G2079" s="18">
        <f>preds!$D2079+preds!$E2079</f>
        <v>20539</v>
      </c>
      <c r="H2079" s="12">
        <f>ABS(preds!$D2079-preds!$E2079)</f>
        <v>10053</v>
      </c>
      <c r="I2079" s="24">
        <f>Table2[[#This Row],[margin]]/Table2[[#This Row],[dem_gop_total]]</f>
        <v>0.48945907785189152</v>
      </c>
      <c r="J2079" s="24">
        <f>Table2[[#This Row],[dem_votes]]/Table2[[#This Row],[dem_gop_total]]</f>
        <v>0.25527046107405421</v>
      </c>
      <c r="K2079" s="24">
        <f>Table2[[#This Row],[gop_votes]]/Table2[[#This Row],[dem_gop_total]]</f>
        <v>0.74472953892594573</v>
      </c>
      <c r="L2079" s="3">
        <v>-83.581987999999996</v>
      </c>
      <c r="M2079" s="3">
        <v>39.220061999999999</v>
      </c>
      <c r="N2079" s="3">
        <v>-82.831858727272461</v>
      </c>
      <c r="O2079" s="3">
        <v>40.313382181818099</v>
      </c>
      <c r="P2079" s="3">
        <f>VLOOKUP(Table2[[#This Row],[State]],State!A:G,7,FALSE)</f>
        <v>18</v>
      </c>
      <c r="Q2079" s="3" t="str">
        <f>VLOOKUP(Table2[[#This Row],[State]],State!A:F,6,FALSE)</f>
        <v>Republican</v>
      </c>
    </row>
    <row r="2080" spans="1:17" ht="17" thickTop="1" thickBot="1" x14ac:dyDescent="0.25">
      <c r="A2080" s="8" t="s">
        <v>352</v>
      </c>
      <c r="B2080" s="19">
        <v>39073</v>
      </c>
      <c r="C2080" s="20" t="s">
        <v>1707</v>
      </c>
      <c r="D2080" s="13">
        <v>4817</v>
      </c>
      <c r="E2080" s="13">
        <v>8856</v>
      </c>
      <c r="F2080" s="6">
        <v>2024</v>
      </c>
      <c r="G2080" s="18">
        <f>preds!$D2080+preds!$E2080</f>
        <v>13673</v>
      </c>
      <c r="H2080" s="12">
        <f>ABS(preds!$D2080-preds!$E2080)</f>
        <v>4039</v>
      </c>
      <c r="I2080" s="24">
        <f>Table2[[#This Row],[margin]]/Table2[[#This Row],[dem_gop_total]]</f>
        <v>0.29539969282527612</v>
      </c>
      <c r="J2080" s="24">
        <f>Table2[[#This Row],[dem_votes]]/Table2[[#This Row],[dem_gop_total]]</f>
        <v>0.35230015358736194</v>
      </c>
      <c r="K2080" s="24">
        <f>Table2[[#This Row],[gop_votes]]/Table2[[#This Row],[dem_gop_total]]</f>
        <v>0.647699846412638</v>
      </c>
      <c r="L2080" s="3">
        <v>-82.446275</v>
      </c>
      <c r="M2080" s="3">
        <v>39.522193999999999</v>
      </c>
      <c r="N2080" s="3">
        <v>-82.831858727272461</v>
      </c>
      <c r="O2080" s="3">
        <v>40.313382181818099</v>
      </c>
      <c r="P2080" s="3">
        <f>VLOOKUP(Table2[[#This Row],[State]],State!A:G,7,FALSE)</f>
        <v>18</v>
      </c>
      <c r="Q2080" s="3" t="str">
        <f>VLOOKUP(Table2[[#This Row],[State]],State!A:F,6,FALSE)</f>
        <v>Republican</v>
      </c>
    </row>
    <row r="2081" spans="1:17" ht="17" thickTop="1" thickBot="1" x14ac:dyDescent="0.25">
      <c r="A2081" s="7" t="s">
        <v>352</v>
      </c>
      <c r="B2081" s="21">
        <v>39075</v>
      </c>
      <c r="C2081" s="22" t="s">
        <v>703</v>
      </c>
      <c r="D2081" s="12">
        <v>2244</v>
      </c>
      <c r="E2081" s="12">
        <v>10271</v>
      </c>
      <c r="F2081" s="6">
        <v>2024</v>
      </c>
      <c r="G2081" s="18">
        <f>preds!$D2081+preds!$E2081</f>
        <v>12515</v>
      </c>
      <c r="H2081" s="12">
        <f>ABS(preds!$D2081-preds!$E2081)</f>
        <v>8027</v>
      </c>
      <c r="I2081" s="24">
        <f>Table2[[#This Row],[margin]]/Table2[[#This Row],[dem_gop_total]]</f>
        <v>0.64139033160207748</v>
      </c>
      <c r="J2081" s="24">
        <f>Table2[[#This Row],[dem_votes]]/Table2[[#This Row],[dem_gop_total]]</f>
        <v>0.17930483419896123</v>
      </c>
      <c r="K2081" s="24">
        <f>Table2[[#This Row],[gop_votes]]/Table2[[#This Row],[dem_gop_total]]</f>
        <v>0.82069516580103874</v>
      </c>
      <c r="L2081" s="3">
        <v>-81.872764000000004</v>
      </c>
      <c r="M2081" s="3">
        <v>40.567391000000001</v>
      </c>
      <c r="N2081" s="3">
        <v>-82.831858727272461</v>
      </c>
      <c r="O2081" s="3">
        <v>40.313382181818099</v>
      </c>
      <c r="P2081" s="3">
        <f>VLOOKUP(Table2[[#This Row],[State]],State!A:G,7,FALSE)</f>
        <v>18</v>
      </c>
      <c r="Q2081" s="3" t="str">
        <f>VLOOKUP(Table2[[#This Row],[State]],State!A:F,6,FALSE)</f>
        <v>Republican</v>
      </c>
    </row>
    <row r="2082" spans="1:17" ht="17" thickTop="1" thickBot="1" x14ac:dyDescent="0.25">
      <c r="A2082" s="8" t="s">
        <v>352</v>
      </c>
      <c r="B2082" s="19">
        <v>39077</v>
      </c>
      <c r="C2082" s="20" t="s">
        <v>1259</v>
      </c>
      <c r="D2082" s="13">
        <v>8758</v>
      </c>
      <c r="E2082" s="13">
        <v>17475</v>
      </c>
      <c r="F2082" s="6">
        <v>2024</v>
      </c>
      <c r="G2082" s="18">
        <f>preds!$D2082+preds!$E2082</f>
        <v>26233</v>
      </c>
      <c r="H2082" s="12">
        <f>ABS(preds!$D2082-preds!$E2082)</f>
        <v>8717</v>
      </c>
      <c r="I2082" s="24">
        <f>Table2[[#This Row],[margin]]/Table2[[#This Row],[dem_gop_total]]</f>
        <v>0.33229138870887814</v>
      </c>
      <c r="J2082" s="24">
        <f>Table2[[#This Row],[dem_votes]]/Table2[[#This Row],[dem_gop_total]]</f>
        <v>0.33385430564556096</v>
      </c>
      <c r="K2082" s="24">
        <f>Table2[[#This Row],[gop_votes]]/Table2[[#This Row],[dem_gop_total]]</f>
        <v>0.66614569435443904</v>
      </c>
      <c r="L2082" s="3">
        <v>-82.614390999999998</v>
      </c>
      <c r="M2082" s="3">
        <v>41.175373999999998</v>
      </c>
      <c r="N2082" s="3">
        <v>-82.831858727272461</v>
      </c>
      <c r="O2082" s="3">
        <v>40.313382181818099</v>
      </c>
      <c r="P2082" s="3">
        <f>VLOOKUP(Table2[[#This Row],[State]],State!A:G,7,FALSE)</f>
        <v>18</v>
      </c>
      <c r="Q2082" s="3" t="str">
        <f>VLOOKUP(Table2[[#This Row],[State]],State!A:F,6,FALSE)</f>
        <v>Republican</v>
      </c>
    </row>
    <row r="2083" spans="1:17" ht="17" thickTop="1" thickBot="1" x14ac:dyDescent="0.25">
      <c r="A2083" s="7" t="s">
        <v>352</v>
      </c>
      <c r="B2083" s="21">
        <v>39079</v>
      </c>
      <c r="C2083" s="22" t="s">
        <v>425</v>
      </c>
      <c r="D2083" s="12">
        <v>4805</v>
      </c>
      <c r="E2083" s="12">
        <v>9851</v>
      </c>
      <c r="F2083" s="6">
        <v>2024</v>
      </c>
      <c r="G2083" s="18">
        <f>preds!$D2083+preds!$E2083</f>
        <v>14656</v>
      </c>
      <c r="H2083" s="12">
        <f>ABS(preds!$D2083-preds!$E2083)</f>
        <v>5046</v>
      </c>
      <c r="I2083" s="24">
        <f>Table2[[#This Row],[margin]]/Table2[[#This Row],[dem_gop_total]]</f>
        <v>0.34429585152838427</v>
      </c>
      <c r="J2083" s="24">
        <f>Table2[[#This Row],[dem_votes]]/Table2[[#This Row],[dem_gop_total]]</f>
        <v>0.32785207423580787</v>
      </c>
      <c r="K2083" s="24">
        <f>Table2[[#This Row],[gop_votes]]/Table2[[#This Row],[dem_gop_total]]</f>
        <v>0.67214792576419213</v>
      </c>
      <c r="L2083" s="3">
        <v>-82.610660999999993</v>
      </c>
      <c r="M2083" s="3">
        <v>39.036265</v>
      </c>
      <c r="N2083" s="3">
        <v>-82.831858727272461</v>
      </c>
      <c r="O2083" s="3">
        <v>40.313382181818099</v>
      </c>
      <c r="P2083" s="3">
        <f>VLOOKUP(Table2[[#This Row],[State]],State!A:G,7,FALSE)</f>
        <v>18</v>
      </c>
      <c r="Q2083" s="3" t="str">
        <f>VLOOKUP(Table2[[#This Row],[State]],State!A:F,6,FALSE)</f>
        <v>Republican</v>
      </c>
    </row>
    <row r="2084" spans="1:17" ht="17" thickTop="1" thickBot="1" x14ac:dyDescent="0.25">
      <c r="A2084" s="8" t="s">
        <v>352</v>
      </c>
      <c r="B2084" s="19">
        <v>39081</v>
      </c>
      <c r="C2084" s="20" t="s">
        <v>426</v>
      </c>
      <c r="D2084" s="13">
        <v>16135</v>
      </c>
      <c r="E2084" s="13">
        <v>17917</v>
      </c>
      <c r="F2084" s="6">
        <v>2024</v>
      </c>
      <c r="G2084" s="18">
        <f>preds!$D2084+preds!$E2084</f>
        <v>34052</v>
      </c>
      <c r="H2084" s="12">
        <f>ABS(preds!$D2084-preds!$E2084)</f>
        <v>1782</v>
      </c>
      <c r="I2084" s="24">
        <f>Table2[[#This Row],[margin]]/Table2[[#This Row],[dem_gop_total]]</f>
        <v>5.2331727945495128E-2</v>
      </c>
      <c r="J2084" s="24">
        <f>Table2[[#This Row],[dem_votes]]/Table2[[#This Row],[dem_gop_total]]</f>
        <v>0.47383413602725244</v>
      </c>
      <c r="K2084" s="24">
        <f>Table2[[#This Row],[gop_votes]]/Table2[[#This Row],[dem_gop_total]]</f>
        <v>0.52616586397274756</v>
      </c>
      <c r="L2084" s="3">
        <v>-80.694227999999995</v>
      </c>
      <c r="M2084" s="3">
        <v>40.365107999999999</v>
      </c>
      <c r="N2084" s="3">
        <v>-82.831858727272461</v>
      </c>
      <c r="O2084" s="3">
        <v>40.313382181818099</v>
      </c>
      <c r="P2084" s="3">
        <f>VLOOKUP(Table2[[#This Row],[State]],State!A:G,7,FALSE)</f>
        <v>18</v>
      </c>
      <c r="Q2084" s="3" t="str">
        <f>VLOOKUP(Table2[[#This Row],[State]],State!A:F,6,FALSE)</f>
        <v>Republican</v>
      </c>
    </row>
    <row r="2085" spans="1:17" ht="17" thickTop="1" thickBot="1" x14ac:dyDescent="0.25">
      <c r="A2085" s="7" t="s">
        <v>352</v>
      </c>
      <c r="B2085" s="21">
        <v>39083</v>
      </c>
      <c r="C2085" s="22" t="s">
        <v>899</v>
      </c>
      <c r="D2085" s="12">
        <v>7817</v>
      </c>
      <c r="E2085" s="12">
        <v>23029</v>
      </c>
      <c r="F2085" s="6">
        <v>2024</v>
      </c>
      <c r="G2085" s="18">
        <f>preds!$D2085+preds!$E2085</f>
        <v>30846</v>
      </c>
      <c r="H2085" s="12">
        <f>ABS(preds!$D2085-preds!$E2085)</f>
        <v>15212</v>
      </c>
      <c r="I2085" s="24">
        <f>Table2[[#This Row],[margin]]/Table2[[#This Row],[dem_gop_total]]</f>
        <v>0.49315956688063284</v>
      </c>
      <c r="J2085" s="24">
        <f>Table2[[#This Row],[dem_votes]]/Table2[[#This Row],[dem_gop_total]]</f>
        <v>0.25342021655968361</v>
      </c>
      <c r="K2085" s="24">
        <f>Table2[[#This Row],[gop_votes]]/Table2[[#This Row],[dem_gop_total]]</f>
        <v>0.74657978344031639</v>
      </c>
      <c r="L2085" s="3">
        <v>-82.454649000000003</v>
      </c>
      <c r="M2085" s="3">
        <v>40.399127999999997</v>
      </c>
      <c r="N2085" s="3">
        <v>-82.831858727272461</v>
      </c>
      <c r="O2085" s="3">
        <v>40.313382181818099</v>
      </c>
      <c r="P2085" s="3">
        <f>VLOOKUP(Table2[[#This Row],[State]],State!A:G,7,FALSE)</f>
        <v>18</v>
      </c>
      <c r="Q2085" s="3" t="str">
        <f>VLOOKUP(Table2[[#This Row],[State]],State!A:F,6,FALSE)</f>
        <v>Republican</v>
      </c>
    </row>
    <row r="2086" spans="1:17" ht="17" thickTop="1" thickBot="1" x14ac:dyDescent="0.25">
      <c r="A2086" s="8" t="s">
        <v>352</v>
      </c>
      <c r="B2086" s="19">
        <v>39085</v>
      </c>
      <c r="C2086" s="20" t="s">
        <v>574</v>
      </c>
      <c r="D2086" s="13">
        <v>51464</v>
      </c>
      <c r="E2086" s="13">
        <v>71969</v>
      </c>
      <c r="F2086" s="6">
        <v>2024</v>
      </c>
      <c r="G2086" s="18">
        <f>preds!$D2086+preds!$E2086</f>
        <v>123433</v>
      </c>
      <c r="H2086" s="12">
        <f>ABS(preds!$D2086-preds!$E2086)</f>
        <v>20505</v>
      </c>
      <c r="I2086" s="24">
        <f>Table2[[#This Row],[margin]]/Table2[[#This Row],[dem_gop_total]]</f>
        <v>0.1661225118080254</v>
      </c>
      <c r="J2086" s="24">
        <f>Table2[[#This Row],[dem_votes]]/Table2[[#This Row],[dem_gop_total]]</f>
        <v>0.4169387440959873</v>
      </c>
      <c r="K2086" s="24">
        <f>Table2[[#This Row],[gop_votes]]/Table2[[#This Row],[dem_gop_total]]</f>
        <v>0.5830612559040127</v>
      </c>
      <c r="L2086" s="3">
        <v>-81.319338000000002</v>
      </c>
      <c r="M2086" s="3">
        <v>41.685887999999998</v>
      </c>
      <c r="N2086" s="3">
        <v>-82.831858727272461</v>
      </c>
      <c r="O2086" s="3">
        <v>40.313382181818099</v>
      </c>
      <c r="P2086" s="3">
        <f>VLOOKUP(Table2[[#This Row],[State]],State!A:G,7,FALSE)</f>
        <v>18</v>
      </c>
      <c r="Q2086" s="3" t="str">
        <f>VLOOKUP(Table2[[#This Row],[State]],State!A:F,6,FALSE)</f>
        <v>Republican</v>
      </c>
    </row>
    <row r="2087" spans="1:17" ht="17" thickTop="1" thickBot="1" x14ac:dyDescent="0.25">
      <c r="A2087" s="7" t="s">
        <v>352</v>
      </c>
      <c r="B2087" s="21">
        <v>39087</v>
      </c>
      <c r="C2087" s="22" t="s">
        <v>429</v>
      </c>
      <c r="D2087" s="12">
        <v>10428</v>
      </c>
      <c r="E2087" s="12">
        <v>15822</v>
      </c>
      <c r="F2087" s="6">
        <v>2024</v>
      </c>
      <c r="G2087" s="18">
        <f>preds!$D2087+preds!$E2087</f>
        <v>26250</v>
      </c>
      <c r="H2087" s="12">
        <f>ABS(preds!$D2087-preds!$E2087)</f>
        <v>5394</v>
      </c>
      <c r="I2087" s="24">
        <f>Table2[[#This Row],[margin]]/Table2[[#This Row],[dem_gop_total]]</f>
        <v>0.2054857142857143</v>
      </c>
      <c r="J2087" s="24">
        <f>Table2[[#This Row],[dem_votes]]/Table2[[#This Row],[dem_gop_total]]</f>
        <v>0.39725714285714286</v>
      </c>
      <c r="K2087" s="24">
        <f>Table2[[#This Row],[gop_votes]]/Table2[[#This Row],[dem_gop_total]]</f>
        <v>0.60274285714285714</v>
      </c>
      <c r="L2087" s="3">
        <v>-82.540683999999999</v>
      </c>
      <c r="M2087" s="3">
        <v>38.503017999999997</v>
      </c>
      <c r="N2087" s="3">
        <v>-82.831858727272461</v>
      </c>
      <c r="O2087" s="3">
        <v>40.313382181818099</v>
      </c>
      <c r="P2087" s="3">
        <f>VLOOKUP(Table2[[#This Row],[State]],State!A:G,7,FALSE)</f>
        <v>18</v>
      </c>
      <c r="Q2087" s="3" t="str">
        <f>VLOOKUP(Table2[[#This Row],[State]],State!A:F,6,FALSE)</f>
        <v>Republican</v>
      </c>
    </row>
    <row r="2088" spans="1:17" ht="17" thickTop="1" thickBot="1" x14ac:dyDescent="0.25">
      <c r="A2088" s="8" t="s">
        <v>352</v>
      </c>
      <c r="B2088" s="19">
        <v>39089</v>
      </c>
      <c r="C2088" s="20" t="s">
        <v>1708</v>
      </c>
      <c r="D2088" s="13">
        <v>29886</v>
      </c>
      <c r="E2088" s="13">
        <v>59997</v>
      </c>
      <c r="F2088" s="6">
        <v>2024</v>
      </c>
      <c r="G2088" s="18">
        <f>preds!$D2088+preds!$E2088</f>
        <v>89883</v>
      </c>
      <c r="H2088" s="12">
        <f>ABS(preds!$D2088-preds!$E2088)</f>
        <v>30111</v>
      </c>
      <c r="I2088" s="24">
        <f>Table2[[#This Row],[margin]]/Table2[[#This Row],[dem_gop_total]]</f>
        <v>0.33500216948699979</v>
      </c>
      <c r="J2088" s="24">
        <f>Table2[[#This Row],[dem_votes]]/Table2[[#This Row],[dem_gop_total]]</f>
        <v>0.3324989152565001</v>
      </c>
      <c r="K2088" s="24">
        <f>Table2[[#This Row],[gop_votes]]/Table2[[#This Row],[dem_gop_total]]</f>
        <v>0.6675010847434999</v>
      </c>
      <c r="L2088" s="3">
        <v>-82.515759000000003</v>
      </c>
      <c r="M2088" s="3">
        <v>40.052709999999998</v>
      </c>
      <c r="N2088" s="3">
        <v>-82.831858727272461</v>
      </c>
      <c r="O2088" s="3">
        <v>40.313382181818099</v>
      </c>
      <c r="P2088" s="3">
        <f>VLOOKUP(Table2[[#This Row],[State]],State!A:G,7,FALSE)</f>
        <v>18</v>
      </c>
      <c r="Q2088" s="3" t="str">
        <f>VLOOKUP(Table2[[#This Row],[State]],State!A:F,6,FALSE)</f>
        <v>Republican</v>
      </c>
    </row>
    <row r="2089" spans="1:17" ht="17" thickTop="1" thickBot="1" x14ac:dyDescent="0.25">
      <c r="A2089" s="7" t="s">
        <v>352</v>
      </c>
      <c r="B2089" s="21">
        <v>39091</v>
      </c>
      <c r="C2089" s="22" t="s">
        <v>532</v>
      </c>
      <c r="D2089" s="12">
        <v>6167</v>
      </c>
      <c r="E2089" s="12">
        <v>15989</v>
      </c>
      <c r="F2089" s="6">
        <v>2024</v>
      </c>
      <c r="G2089" s="18">
        <f>preds!$D2089+preds!$E2089</f>
        <v>22156</v>
      </c>
      <c r="H2089" s="12">
        <f>ABS(preds!$D2089-preds!$E2089)</f>
        <v>9822</v>
      </c>
      <c r="I2089" s="24">
        <f>Table2[[#This Row],[margin]]/Table2[[#This Row],[dem_gop_total]]</f>
        <v>0.44331106697959921</v>
      </c>
      <c r="J2089" s="24">
        <f>Table2[[#This Row],[dem_votes]]/Table2[[#This Row],[dem_gop_total]]</f>
        <v>0.27834446651020039</v>
      </c>
      <c r="K2089" s="24">
        <f>Table2[[#This Row],[gop_votes]]/Table2[[#This Row],[dem_gop_total]]</f>
        <v>0.72165553348979961</v>
      </c>
      <c r="L2089" s="3">
        <v>-83.779471000000001</v>
      </c>
      <c r="M2089" s="3">
        <v>40.383676000000001</v>
      </c>
      <c r="N2089" s="3">
        <v>-82.831858727272461</v>
      </c>
      <c r="O2089" s="3">
        <v>40.313382181818099</v>
      </c>
      <c r="P2089" s="3">
        <f>VLOOKUP(Table2[[#This Row],[State]],State!A:G,7,FALSE)</f>
        <v>18</v>
      </c>
      <c r="Q2089" s="3" t="str">
        <f>VLOOKUP(Table2[[#This Row],[State]],State!A:F,6,FALSE)</f>
        <v>Republican</v>
      </c>
    </row>
    <row r="2090" spans="1:17" ht="17" thickTop="1" thickBot="1" x14ac:dyDescent="0.25">
      <c r="A2090" s="8" t="s">
        <v>352</v>
      </c>
      <c r="B2090" s="19">
        <v>39093</v>
      </c>
      <c r="C2090" s="20" t="s">
        <v>1709</v>
      </c>
      <c r="D2090" s="13">
        <v>70521</v>
      </c>
      <c r="E2090" s="13">
        <v>73054</v>
      </c>
      <c r="F2090" s="6">
        <v>2024</v>
      </c>
      <c r="G2090" s="18">
        <f>preds!$D2090+preds!$E2090</f>
        <v>143575</v>
      </c>
      <c r="H2090" s="12">
        <f>ABS(preds!$D2090-preds!$E2090)</f>
        <v>2533</v>
      </c>
      <c r="I2090" s="24">
        <f>Table2[[#This Row],[margin]]/Table2[[#This Row],[dem_gop_total]]</f>
        <v>1.76423472052934E-2</v>
      </c>
      <c r="J2090" s="24">
        <f>Table2[[#This Row],[dem_votes]]/Table2[[#This Row],[dem_gop_total]]</f>
        <v>0.49117882639735327</v>
      </c>
      <c r="K2090" s="24">
        <f>Table2[[#This Row],[gop_votes]]/Table2[[#This Row],[dem_gop_total]]</f>
        <v>0.50882117360264667</v>
      </c>
      <c r="L2090" s="3">
        <v>-82.112375999999998</v>
      </c>
      <c r="M2090" s="3">
        <v>41.389870000000002</v>
      </c>
      <c r="N2090" s="3">
        <v>-82.831858727272461</v>
      </c>
      <c r="O2090" s="3">
        <v>40.313382181818099</v>
      </c>
      <c r="P2090" s="3">
        <f>VLOOKUP(Table2[[#This Row],[State]],State!A:G,7,FALSE)</f>
        <v>18</v>
      </c>
      <c r="Q2090" s="3" t="str">
        <f>VLOOKUP(Table2[[#This Row],[State]],State!A:F,6,FALSE)</f>
        <v>Republican</v>
      </c>
    </row>
    <row r="2091" spans="1:17" ht="17" thickTop="1" thickBot="1" x14ac:dyDescent="0.25">
      <c r="A2091" s="7" t="s">
        <v>352</v>
      </c>
      <c r="B2091" s="21">
        <v>39095</v>
      </c>
      <c r="C2091" s="22" t="s">
        <v>992</v>
      </c>
      <c r="D2091" s="12">
        <v>111774</v>
      </c>
      <c r="E2091" s="12">
        <v>82090</v>
      </c>
      <c r="F2091" s="6">
        <v>2024</v>
      </c>
      <c r="G2091" s="18">
        <f>preds!$D2091+preds!$E2091</f>
        <v>193864</v>
      </c>
      <c r="H2091" s="12">
        <f>ABS(preds!$D2091-preds!$E2091)</f>
        <v>29684</v>
      </c>
      <c r="I2091" s="24">
        <f>Table2[[#This Row],[margin]]/Table2[[#This Row],[dem_gop_total]]</f>
        <v>0.15311764948623777</v>
      </c>
      <c r="J2091" s="24">
        <f>Table2[[#This Row],[dem_votes]]/Table2[[#This Row],[dem_gop_total]]</f>
        <v>0.57655882474311893</v>
      </c>
      <c r="K2091" s="24">
        <f>Table2[[#This Row],[gop_votes]]/Table2[[#This Row],[dem_gop_total]]</f>
        <v>0.42344117525688113</v>
      </c>
      <c r="L2091" s="3">
        <v>-83.615344999999905</v>
      </c>
      <c r="M2091" s="3">
        <v>41.652802999999999</v>
      </c>
      <c r="N2091" s="3">
        <v>-82.831858727272461</v>
      </c>
      <c r="O2091" s="3">
        <v>40.313382181818099</v>
      </c>
      <c r="P2091" s="3">
        <f>VLOOKUP(Table2[[#This Row],[State]],State!A:G,7,FALSE)</f>
        <v>18</v>
      </c>
      <c r="Q2091" s="3" t="str">
        <f>VLOOKUP(Table2[[#This Row],[State]],State!A:F,6,FALSE)</f>
        <v>Republican</v>
      </c>
    </row>
    <row r="2092" spans="1:17" ht="17" thickTop="1" thickBot="1" x14ac:dyDescent="0.25">
      <c r="A2092" s="8" t="s">
        <v>352</v>
      </c>
      <c r="B2092" s="19">
        <v>39097</v>
      </c>
      <c r="C2092" s="20" t="s">
        <v>434</v>
      </c>
      <c r="D2092" s="13">
        <v>5184</v>
      </c>
      <c r="E2092" s="13">
        <v>14266</v>
      </c>
      <c r="F2092" s="6">
        <v>2024</v>
      </c>
      <c r="G2092" s="18">
        <f>preds!$D2092+preds!$E2092</f>
        <v>19450</v>
      </c>
      <c r="H2092" s="12">
        <f>ABS(preds!$D2092-preds!$E2092)</f>
        <v>9082</v>
      </c>
      <c r="I2092" s="24">
        <f>Table2[[#This Row],[margin]]/Table2[[#This Row],[dem_gop_total]]</f>
        <v>0.46694087403598972</v>
      </c>
      <c r="J2092" s="24">
        <f>Table2[[#This Row],[dem_votes]]/Table2[[#This Row],[dem_gop_total]]</f>
        <v>0.26652956298200514</v>
      </c>
      <c r="K2092" s="24">
        <f>Table2[[#This Row],[gop_votes]]/Table2[[#This Row],[dem_gop_total]]</f>
        <v>0.73347043701799486</v>
      </c>
      <c r="L2092" s="3">
        <v>-83.379953</v>
      </c>
      <c r="M2092" s="3">
        <v>39.924376000000002</v>
      </c>
      <c r="N2092" s="3">
        <v>-82.831858727272461</v>
      </c>
      <c r="O2092" s="3">
        <v>40.313382181818099</v>
      </c>
      <c r="P2092" s="3">
        <f>VLOOKUP(Table2[[#This Row],[State]],State!A:G,7,FALSE)</f>
        <v>18</v>
      </c>
      <c r="Q2092" s="3" t="str">
        <f>VLOOKUP(Table2[[#This Row],[State]],State!A:F,6,FALSE)</f>
        <v>Republican</v>
      </c>
    </row>
    <row r="2093" spans="1:17" ht="17" thickTop="1" thickBot="1" x14ac:dyDescent="0.25">
      <c r="A2093" s="7" t="s">
        <v>352</v>
      </c>
      <c r="B2093" s="21">
        <v>39099</v>
      </c>
      <c r="C2093" s="22" t="s">
        <v>1710</v>
      </c>
      <c r="D2093" s="12">
        <v>78484</v>
      </c>
      <c r="E2093" s="12">
        <v>50795</v>
      </c>
      <c r="F2093" s="6">
        <v>2024</v>
      </c>
      <c r="G2093" s="18">
        <f>preds!$D2093+preds!$E2093</f>
        <v>129279</v>
      </c>
      <c r="H2093" s="12">
        <f>ABS(preds!$D2093-preds!$E2093)</f>
        <v>27689</v>
      </c>
      <c r="I2093" s="24">
        <f>Table2[[#This Row],[margin]]/Table2[[#This Row],[dem_gop_total]]</f>
        <v>0.2141801839432545</v>
      </c>
      <c r="J2093" s="24">
        <f>Table2[[#This Row],[dem_votes]]/Table2[[#This Row],[dem_gop_total]]</f>
        <v>0.60709009197162722</v>
      </c>
      <c r="K2093" s="24">
        <f>Table2[[#This Row],[gop_votes]]/Table2[[#This Row],[dem_gop_total]]</f>
        <v>0.39290990802837272</v>
      </c>
      <c r="L2093" s="3">
        <v>-80.696308000000002</v>
      </c>
      <c r="M2093" s="3">
        <v>41.049534999999999</v>
      </c>
      <c r="N2093" s="3">
        <v>-82.831858727272461</v>
      </c>
      <c r="O2093" s="3">
        <v>40.313382181818099</v>
      </c>
      <c r="P2093" s="3">
        <f>VLOOKUP(Table2[[#This Row],[State]],State!A:G,7,FALSE)</f>
        <v>18</v>
      </c>
      <c r="Q2093" s="3" t="str">
        <f>VLOOKUP(Table2[[#This Row],[State]],State!A:F,6,FALSE)</f>
        <v>Republican</v>
      </c>
    </row>
    <row r="2094" spans="1:17" ht="17" thickTop="1" thickBot="1" x14ac:dyDescent="0.25">
      <c r="A2094" s="8" t="s">
        <v>352</v>
      </c>
      <c r="B2094" s="19">
        <v>39101</v>
      </c>
      <c r="C2094" s="20" t="s">
        <v>436</v>
      </c>
      <c r="D2094" s="13">
        <v>10341</v>
      </c>
      <c r="E2094" s="13">
        <v>16975</v>
      </c>
      <c r="F2094" s="6">
        <v>2024</v>
      </c>
      <c r="G2094" s="18">
        <f>preds!$D2094+preds!$E2094</f>
        <v>27316</v>
      </c>
      <c r="H2094" s="12">
        <f>ABS(preds!$D2094-preds!$E2094)</f>
        <v>6634</v>
      </c>
      <c r="I2094" s="24">
        <f>Table2[[#This Row],[margin]]/Table2[[#This Row],[dem_gop_total]]</f>
        <v>0.24286132669497731</v>
      </c>
      <c r="J2094" s="24">
        <f>Table2[[#This Row],[dem_votes]]/Table2[[#This Row],[dem_gop_total]]</f>
        <v>0.37856933665251136</v>
      </c>
      <c r="K2094" s="24">
        <f>Table2[[#This Row],[gop_votes]]/Table2[[#This Row],[dem_gop_total]]</f>
        <v>0.62143066334748864</v>
      </c>
      <c r="L2094" s="3">
        <v>-83.129155999999995</v>
      </c>
      <c r="M2094" s="3">
        <v>40.582059999999998</v>
      </c>
      <c r="N2094" s="3">
        <v>-82.831858727272461</v>
      </c>
      <c r="O2094" s="3">
        <v>40.313382181818099</v>
      </c>
      <c r="P2094" s="3">
        <f>VLOOKUP(Table2[[#This Row],[State]],State!A:G,7,FALSE)</f>
        <v>18</v>
      </c>
      <c r="Q2094" s="3" t="str">
        <f>VLOOKUP(Table2[[#This Row],[State]],State!A:F,6,FALSE)</f>
        <v>Republican</v>
      </c>
    </row>
    <row r="2095" spans="1:17" ht="17" thickTop="1" thickBot="1" x14ac:dyDescent="0.25">
      <c r="A2095" s="7" t="s">
        <v>352</v>
      </c>
      <c r="B2095" s="21">
        <v>39103</v>
      </c>
      <c r="C2095" s="22" t="s">
        <v>1711</v>
      </c>
      <c r="D2095" s="12">
        <v>38466</v>
      </c>
      <c r="E2095" s="12">
        <v>68550</v>
      </c>
      <c r="F2095" s="6">
        <v>2024</v>
      </c>
      <c r="G2095" s="18">
        <f>preds!$D2095+preds!$E2095</f>
        <v>107016</v>
      </c>
      <c r="H2095" s="12">
        <f>ABS(preds!$D2095-preds!$E2095)</f>
        <v>30084</v>
      </c>
      <c r="I2095" s="24">
        <f>Table2[[#This Row],[margin]]/Table2[[#This Row],[dem_gop_total]]</f>
        <v>0.28111684234133216</v>
      </c>
      <c r="J2095" s="24">
        <f>Table2[[#This Row],[dem_votes]]/Table2[[#This Row],[dem_gop_total]]</f>
        <v>0.35944157882933392</v>
      </c>
      <c r="K2095" s="24">
        <f>Table2[[#This Row],[gop_votes]]/Table2[[#This Row],[dem_gop_total]]</f>
        <v>0.64055842117066608</v>
      </c>
      <c r="L2095" s="3">
        <v>-81.840119999999999</v>
      </c>
      <c r="M2095" s="3">
        <v>41.144055999999999</v>
      </c>
      <c r="N2095" s="3">
        <v>-82.831858727272461</v>
      </c>
      <c r="O2095" s="3">
        <v>40.313382181818099</v>
      </c>
      <c r="P2095" s="3">
        <f>VLOOKUP(Table2[[#This Row],[State]],State!A:G,7,FALSE)</f>
        <v>18</v>
      </c>
      <c r="Q2095" s="3" t="str">
        <f>VLOOKUP(Table2[[#This Row],[State]],State!A:F,6,FALSE)</f>
        <v>Republican</v>
      </c>
    </row>
    <row r="2096" spans="1:17" ht="17" thickTop="1" thickBot="1" x14ac:dyDescent="0.25">
      <c r="A2096" s="8" t="s">
        <v>352</v>
      </c>
      <c r="B2096" s="19">
        <v>39105</v>
      </c>
      <c r="C2096" s="20" t="s">
        <v>1712</v>
      </c>
      <c r="D2096" s="13">
        <v>3855</v>
      </c>
      <c r="E2096" s="13">
        <v>7055</v>
      </c>
      <c r="F2096" s="6">
        <v>2024</v>
      </c>
      <c r="G2096" s="18">
        <f>preds!$D2096+preds!$E2096</f>
        <v>10910</v>
      </c>
      <c r="H2096" s="12">
        <f>ABS(preds!$D2096-preds!$E2096)</f>
        <v>3200</v>
      </c>
      <c r="I2096" s="24">
        <f>Table2[[#This Row],[margin]]/Table2[[#This Row],[dem_gop_total]]</f>
        <v>0.29330889092575618</v>
      </c>
      <c r="J2096" s="24">
        <f>Table2[[#This Row],[dem_votes]]/Table2[[#This Row],[dem_gop_total]]</f>
        <v>0.35334555453712191</v>
      </c>
      <c r="K2096" s="24">
        <f>Table2[[#This Row],[gop_votes]]/Table2[[#This Row],[dem_gop_total]]</f>
        <v>0.64665444546287809</v>
      </c>
      <c r="L2096" s="3">
        <v>-82.013323</v>
      </c>
      <c r="M2096" s="3">
        <v>39.060946000000001</v>
      </c>
      <c r="N2096" s="3">
        <v>-82.831858727272461</v>
      </c>
      <c r="O2096" s="3">
        <v>40.313382181818099</v>
      </c>
      <c r="P2096" s="3">
        <f>VLOOKUP(Table2[[#This Row],[State]],State!A:G,7,FALSE)</f>
        <v>18</v>
      </c>
      <c r="Q2096" s="3" t="str">
        <f>VLOOKUP(Table2[[#This Row],[State]],State!A:F,6,FALSE)</f>
        <v>Republican</v>
      </c>
    </row>
    <row r="2097" spans="1:17" ht="17" thickTop="1" thickBot="1" x14ac:dyDescent="0.25">
      <c r="A2097" s="7" t="s">
        <v>352</v>
      </c>
      <c r="B2097" s="21">
        <v>39107</v>
      </c>
      <c r="C2097" s="22" t="s">
        <v>909</v>
      </c>
      <c r="D2097" s="12">
        <v>5240</v>
      </c>
      <c r="E2097" s="12">
        <v>20295</v>
      </c>
      <c r="F2097" s="6">
        <v>2024</v>
      </c>
      <c r="G2097" s="18">
        <f>preds!$D2097+preds!$E2097</f>
        <v>25535</v>
      </c>
      <c r="H2097" s="12">
        <f>ABS(preds!$D2097-preds!$E2097)</f>
        <v>15055</v>
      </c>
      <c r="I2097" s="24">
        <f>Table2[[#This Row],[margin]]/Table2[[#This Row],[dem_gop_total]]</f>
        <v>0.58958292539651458</v>
      </c>
      <c r="J2097" s="24">
        <f>Table2[[#This Row],[dem_votes]]/Table2[[#This Row],[dem_gop_total]]</f>
        <v>0.20520853730174271</v>
      </c>
      <c r="K2097" s="24">
        <f>Table2[[#This Row],[gop_votes]]/Table2[[#This Row],[dem_gop_total]]</f>
        <v>0.79479146269825729</v>
      </c>
      <c r="L2097" s="3">
        <v>-84.608376000000007</v>
      </c>
      <c r="M2097" s="3">
        <v>40.517286999999897</v>
      </c>
      <c r="N2097" s="3">
        <v>-82.831858727272461</v>
      </c>
      <c r="O2097" s="3">
        <v>40.313382181818099</v>
      </c>
      <c r="P2097" s="3">
        <f>VLOOKUP(Table2[[#This Row],[State]],State!A:G,7,FALSE)</f>
        <v>18</v>
      </c>
      <c r="Q2097" s="3" t="str">
        <f>VLOOKUP(Table2[[#This Row],[State]],State!A:F,6,FALSE)</f>
        <v>Republican</v>
      </c>
    </row>
    <row r="2098" spans="1:17" ht="17" thickTop="1" thickBot="1" x14ac:dyDescent="0.25">
      <c r="A2098" s="8" t="s">
        <v>352</v>
      </c>
      <c r="B2098" s="19">
        <v>39109</v>
      </c>
      <c r="C2098" s="20" t="s">
        <v>946</v>
      </c>
      <c r="D2098" s="13">
        <v>15420</v>
      </c>
      <c r="E2098" s="13">
        <v>42619</v>
      </c>
      <c r="F2098" s="6">
        <v>2024</v>
      </c>
      <c r="G2098" s="18">
        <f>preds!$D2098+preds!$E2098</f>
        <v>58039</v>
      </c>
      <c r="H2098" s="12">
        <f>ABS(preds!$D2098-preds!$E2098)</f>
        <v>27199</v>
      </c>
      <c r="I2098" s="24">
        <f>Table2[[#This Row],[margin]]/Table2[[#This Row],[dem_gop_total]]</f>
        <v>0.46863316046106929</v>
      </c>
      <c r="J2098" s="24">
        <f>Table2[[#This Row],[dem_votes]]/Table2[[#This Row],[dem_gop_total]]</f>
        <v>0.26568341976946536</v>
      </c>
      <c r="K2098" s="24">
        <f>Table2[[#This Row],[gop_votes]]/Table2[[#This Row],[dem_gop_total]]</f>
        <v>0.73431658023053459</v>
      </c>
      <c r="L2098" s="3">
        <v>-84.234863000000004</v>
      </c>
      <c r="M2098" s="3">
        <v>40.046906999999997</v>
      </c>
      <c r="N2098" s="3">
        <v>-82.831858727272461</v>
      </c>
      <c r="O2098" s="3">
        <v>40.313382181818099</v>
      </c>
      <c r="P2098" s="3">
        <f>VLOOKUP(Table2[[#This Row],[State]],State!A:G,7,FALSE)</f>
        <v>18</v>
      </c>
      <c r="Q2098" s="3" t="str">
        <f>VLOOKUP(Table2[[#This Row],[State]],State!A:F,6,FALSE)</f>
        <v>Republican</v>
      </c>
    </row>
    <row r="2099" spans="1:17" ht="17" thickTop="1" thickBot="1" x14ac:dyDescent="0.25">
      <c r="A2099" s="7" t="s">
        <v>352</v>
      </c>
      <c r="B2099" s="21">
        <v>39111</v>
      </c>
      <c r="C2099" s="22" t="s">
        <v>439</v>
      </c>
      <c r="D2099" s="12">
        <v>3152</v>
      </c>
      <c r="E2099" s="12">
        <v>4500</v>
      </c>
      <c r="F2099" s="6">
        <v>2024</v>
      </c>
      <c r="G2099" s="18">
        <f>preds!$D2099+preds!$E2099</f>
        <v>7652</v>
      </c>
      <c r="H2099" s="12">
        <f>ABS(preds!$D2099-preds!$E2099)</f>
        <v>1348</v>
      </c>
      <c r="I2099" s="24">
        <f>Table2[[#This Row],[margin]]/Table2[[#This Row],[dem_gop_total]]</f>
        <v>0.17616309461578672</v>
      </c>
      <c r="J2099" s="24">
        <f>Table2[[#This Row],[dem_votes]]/Table2[[#This Row],[dem_gop_total]]</f>
        <v>0.41191845269210664</v>
      </c>
      <c r="K2099" s="24">
        <f>Table2[[#This Row],[gop_votes]]/Table2[[#This Row],[dem_gop_total]]</f>
        <v>0.58808154730789342</v>
      </c>
      <c r="L2099" s="3">
        <v>-81.065209999999993</v>
      </c>
      <c r="M2099" s="3">
        <v>39.741292000000001</v>
      </c>
      <c r="N2099" s="3">
        <v>-82.831858727272461</v>
      </c>
      <c r="O2099" s="3">
        <v>40.313382181818099</v>
      </c>
      <c r="P2099" s="3">
        <f>VLOOKUP(Table2[[#This Row],[State]],State!A:G,7,FALSE)</f>
        <v>18</v>
      </c>
      <c r="Q2099" s="3" t="str">
        <f>VLOOKUP(Table2[[#This Row],[State]],State!A:F,6,FALSE)</f>
        <v>Republican</v>
      </c>
    </row>
    <row r="2100" spans="1:17" ht="17" thickTop="1" thickBot="1" x14ac:dyDescent="0.25">
      <c r="A2100" s="8" t="s">
        <v>352</v>
      </c>
      <c r="B2100" s="19">
        <v>39113</v>
      </c>
      <c r="C2100" s="20" t="s">
        <v>440</v>
      </c>
      <c r="D2100" s="13">
        <v>133108</v>
      </c>
      <c r="E2100" s="13">
        <v>129516</v>
      </c>
      <c r="F2100" s="6">
        <v>2024</v>
      </c>
      <c r="G2100" s="18">
        <f>preds!$D2100+preds!$E2100</f>
        <v>262624</v>
      </c>
      <c r="H2100" s="12">
        <f>ABS(preds!$D2100-preds!$E2100)</f>
        <v>3592</v>
      </c>
      <c r="I2100" s="24">
        <f>Table2[[#This Row],[margin]]/Table2[[#This Row],[dem_gop_total]]</f>
        <v>1.3677348604849518E-2</v>
      </c>
      <c r="J2100" s="24">
        <f>Table2[[#This Row],[dem_votes]]/Table2[[#This Row],[dem_gop_total]]</f>
        <v>0.5068386743024248</v>
      </c>
      <c r="K2100" s="24">
        <f>Table2[[#This Row],[gop_votes]]/Table2[[#This Row],[dem_gop_total]]</f>
        <v>0.49316132569757526</v>
      </c>
      <c r="L2100" s="3">
        <v>-84.207549</v>
      </c>
      <c r="M2100" s="3">
        <v>39.746150999999998</v>
      </c>
      <c r="N2100" s="3">
        <v>-82.831858727272461</v>
      </c>
      <c r="O2100" s="3">
        <v>40.313382181818099</v>
      </c>
      <c r="P2100" s="3">
        <f>VLOOKUP(Table2[[#This Row],[State]],State!A:G,7,FALSE)</f>
        <v>18</v>
      </c>
      <c r="Q2100" s="3" t="str">
        <f>VLOOKUP(Table2[[#This Row],[State]],State!A:F,6,FALSE)</f>
        <v>Republican</v>
      </c>
    </row>
    <row r="2101" spans="1:17" ht="17" thickTop="1" thickBot="1" x14ac:dyDescent="0.25">
      <c r="A2101" s="7" t="s">
        <v>352</v>
      </c>
      <c r="B2101" s="21">
        <v>39115</v>
      </c>
      <c r="C2101" s="22" t="s">
        <v>441</v>
      </c>
      <c r="D2101" s="12">
        <v>2324</v>
      </c>
      <c r="E2101" s="12">
        <v>3905</v>
      </c>
      <c r="F2101" s="6">
        <v>2024</v>
      </c>
      <c r="G2101" s="18">
        <f>preds!$D2101+preds!$E2101</f>
        <v>6229</v>
      </c>
      <c r="H2101" s="12">
        <f>ABS(preds!$D2101-preds!$E2101)</f>
        <v>1581</v>
      </c>
      <c r="I2101" s="24">
        <f>Table2[[#This Row],[margin]]/Table2[[#This Row],[dem_gop_total]]</f>
        <v>0.25381281104511155</v>
      </c>
      <c r="J2101" s="24">
        <f>Table2[[#This Row],[dem_votes]]/Table2[[#This Row],[dem_gop_total]]</f>
        <v>0.37309359447744422</v>
      </c>
      <c r="K2101" s="24">
        <f>Table2[[#This Row],[gop_votes]]/Table2[[#This Row],[dem_gop_total]]</f>
        <v>0.62690640552255583</v>
      </c>
      <c r="L2101" s="3">
        <v>-81.866142999999994</v>
      </c>
      <c r="M2101" s="3">
        <v>39.616689999999998</v>
      </c>
      <c r="N2101" s="3">
        <v>-82.831858727272461</v>
      </c>
      <c r="O2101" s="3">
        <v>40.313382181818099</v>
      </c>
      <c r="P2101" s="3">
        <f>VLOOKUP(Table2[[#This Row],[State]],State!A:G,7,FALSE)</f>
        <v>18</v>
      </c>
      <c r="Q2101" s="3" t="str">
        <f>VLOOKUP(Table2[[#This Row],[State]],State!A:F,6,FALSE)</f>
        <v>Republican</v>
      </c>
    </row>
    <row r="2102" spans="1:17" ht="17" thickTop="1" thickBot="1" x14ac:dyDescent="0.25">
      <c r="A2102" s="8" t="s">
        <v>352</v>
      </c>
      <c r="B2102" s="19">
        <v>39117</v>
      </c>
      <c r="C2102" s="20" t="s">
        <v>1713</v>
      </c>
      <c r="D2102" s="13">
        <v>4675</v>
      </c>
      <c r="E2102" s="13">
        <v>14185</v>
      </c>
      <c r="F2102" s="6">
        <v>2024</v>
      </c>
      <c r="G2102" s="18">
        <f>preds!$D2102+preds!$E2102</f>
        <v>18860</v>
      </c>
      <c r="H2102" s="12">
        <f>ABS(preds!$D2102-preds!$E2102)</f>
        <v>9510</v>
      </c>
      <c r="I2102" s="24">
        <f>Table2[[#This Row],[margin]]/Table2[[#This Row],[dem_gop_total]]</f>
        <v>0.50424178154825028</v>
      </c>
      <c r="J2102" s="24">
        <f>Table2[[#This Row],[dem_votes]]/Table2[[#This Row],[dem_gop_total]]</f>
        <v>0.24787910922587486</v>
      </c>
      <c r="K2102" s="24">
        <f>Table2[[#This Row],[gop_votes]]/Table2[[#This Row],[dem_gop_total]]</f>
        <v>0.75212089077412514</v>
      </c>
      <c r="L2102" s="3">
        <v>-82.795365000000004</v>
      </c>
      <c r="M2102" s="3">
        <v>40.518847999999998</v>
      </c>
      <c r="N2102" s="3">
        <v>-82.831858727272461</v>
      </c>
      <c r="O2102" s="3">
        <v>40.313382181818099</v>
      </c>
      <c r="P2102" s="3">
        <f>VLOOKUP(Table2[[#This Row],[State]],State!A:G,7,FALSE)</f>
        <v>18</v>
      </c>
      <c r="Q2102" s="3" t="str">
        <f>VLOOKUP(Table2[[#This Row],[State]],State!A:F,6,FALSE)</f>
        <v>Republican</v>
      </c>
    </row>
    <row r="2103" spans="1:17" ht="17" thickTop="1" thickBot="1" x14ac:dyDescent="0.25">
      <c r="A2103" s="7" t="s">
        <v>352</v>
      </c>
      <c r="B2103" s="21">
        <v>39119</v>
      </c>
      <c r="C2103" s="22" t="s">
        <v>1714</v>
      </c>
      <c r="D2103" s="12">
        <v>13916</v>
      </c>
      <c r="E2103" s="12">
        <v>24643</v>
      </c>
      <c r="F2103" s="6">
        <v>2024</v>
      </c>
      <c r="G2103" s="18">
        <f>preds!$D2103+preds!$E2103</f>
        <v>38559</v>
      </c>
      <c r="H2103" s="12">
        <f>ABS(preds!$D2103-preds!$E2103)</f>
        <v>10727</v>
      </c>
      <c r="I2103" s="24">
        <f>Table2[[#This Row],[margin]]/Table2[[#This Row],[dem_gop_total]]</f>
        <v>0.27819704867864831</v>
      </c>
      <c r="J2103" s="24">
        <f>Table2[[#This Row],[dem_votes]]/Table2[[#This Row],[dem_gop_total]]</f>
        <v>0.36090147566067587</v>
      </c>
      <c r="K2103" s="24">
        <f>Table2[[#This Row],[gop_votes]]/Table2[[#This Row],[dem_gop_total]]</f>
        <v>0.63909852433932413</v>
      </c>
      <c r="L2103" s="3">
        <v>-81.996882999999997</v>
      </c>
      <c r="M2103" s="3">
        <v>39.961283999999999</v>
      </c>
      <c r="N2103" s="3">
        <v>-82.831858727272461</v>
      </c>
      <c r="O2103" s="3">
        <v>40.313382181818099</v>
      </c>
      <c r="P2103" s="3">
        <f>VLOOKUP(Table2[[#This Row],[State]],State!A:G,7,FALSE)</f>
        <v>18</v>
      </c>
      <c r="Q2103" s="3" t="str">
        <f>VLOOKUP(Table2[[#This Row],[State]],State!A:F,6,FALSE)</f>
        <v>Republican</v>
      </c>
    </row>
    <row r="2104" spans="1:17" ht="17" thickTop="1" thickBot="1" x14ac:dyDescent="0.25">
      <c r="A2104" s="8" t="s">
        <v>352</v>
      </c>
      <c r="B2104" s="19">
        <v>39121</v>
      </c>
      <c r="C2104" s="20" t="s">
        <v>947</v>
      </c>
      <c r="D2104" s="13">
        <v>2014</v>
      </c>
      <c r="E2104" s="13">
        <v>3959</v>
      </c>
      <c r="F2104" s="6">
        <v>2024</v>
      </c>
      <c r="G2104" s="18">
        <f>preds!$D2104+preds!$E2104</f>
        <v>5973</v>
      </c>
      <c r="H2104" s="12">
        <f>ABS(preds!$D2104-preds!$E2104)</f>
        <v>1945</v>
      </c>
      <c r="I2104" s="24">
        <f>Table2[[#This Row],[margin]]/Table2[[#This Row],[dem_gop_total]]</f>
        <v>0.32563201071488362</v>
      </c>
      <c r="J2104" s="24">
        <f>Table2[[#This Row],[dem_votes]]/Table2[[#This Row],[dem_gop_total]]</f>
        <v>0.33718399464255816</v>
      </c>
      <c r="K2104" s="24">
        <f>Table2[[#This Row],[gop_votes]]/Table2[[#This Row],[dem_gop_total]]</f>
        <v>0.66281600535744178</v>
      </c>
      <c r="L2104" s="3">
        <v>-81.485164999999995</v>
      </c>
      <c r="M2104" s="3">
        <v>39.771630000000002</v>
      </c>
      <c r="N2104" s="3">
        <v>-82.831858727272461</v>
      </c>
      <c r="O2104" s="3">
        <v>40.313382181818099</v>
      </c>
      <c r="P2104" s="3">
        <f>VLOOKUP(Table2[[#This Row],[State]],State!A:G,7,FALSE)</f>
        <v>18</v>
      </c>
      <c r="Q2104" s="3" t="str">
        <f>VLOOKUP(Table2[[#This Row],[State]],State!A:F,6,FALSE)</f>
        <v>Republican</v>
      </c>
    </row>
    <row r="2105" spans="1:17" ht="17" thickTop="1" thickBot="1" x14ac:dyDescent="0.25">
      <c r="A2105" s="7" t="s">
        <v>352</v>
      </c>
      <c r="B2105" s="21">
        <v>39123</v>
      </c>
      <c r="C2105" s="22" t="s">
        <v>1055</v>
      </c>
      <c r="D2105" s="12">
        <v>8879</v>
      </c>
      <c r="E2105" s="12">
        <v>14072</v>
      </c>
      <c r="F2105" s="6">
        <v>2024</v>
      </c>
      <c r="G2105" s="18">
        <f>preds!$D2105+preds!$E2105</f>
        <v>22951</v>
      </c>
      <c r="H2105" s="12">
        <f>ABS(preds!$D2105-preds!$E2105)</f>
        <v>5193</v>
      </c>
      <c r="I2105" s="24">
        <f>Table2[[#This Row],[margin]]/Table2[[#This Row],[dem_gop_total]]</f>
        <v>0.22626465077774388</v>
      </c>
      <c r="J2105" s="24">
        <f>Table2[[#This Row],[dem_votes]]/Table2[[#This Row],[dem_gop_total]]</f>
        <v>0.38686767461112803</v>
      </c>
      <c r="K2105" s="24">
        <f>Table2[[#This Row],[gop_votes]]/Table2[[#This Row],[dem_gop_total]]</f>
        <v>0.61313232538887197</v>
      </c>
      <c r="L2105" s="3">
        <v>-83.081462999999999</v>
      </c>
      <c r="M2105" s="3">
        <v>41.531717999999998</v>
      </c>
      <c r="N2105" s="3">
        <v>-82.831858727272461</v>
      </c>
      <c r="O2105" s="3">
        <v>40.313382181818099</v>
      </c>
      <c r="P2105" s="3">
        <f>VLOOKUP(Table2[[#This Row],[State]],State!A:G,7,FALSE)</f>
        <v>18</v>
      </c>
      <c r="Q2105" s="3" t="str">
        <f>VLOOKUP(Table2[[#This Row],[State]],State!A:F,6,FALSE)</f>
        <v>Republican</v>
      </c>
    </row>
    <row r="2106" spans="1:17" ht="17" thickTop="1" thickBot="1" x14ac:dyDescent="0.25">
      <c r="A2106" s="8" t="s">
        <v>352</v>
      </c>
      <c r="B2106" s="19">
        <v>39125</v>
      </c>
      <c r="C2106" s="20" t="s">
        <v>802</v>
      </c>
      <c r="D2106" s="13">
        <v>2986</v>
      </c>
      <c r="E2106" s="13">
        <v>6144</v>
      </c>
      <c r="F2106" s="6">
        <v>2024</v>
      </c>
      <c r="G2106" s="18">
        <f>preds!$D2106+preds!$E2106</f>
        <v>9130</v>
      </c>
      <c r="H2106" s="12">
        <f>ABS(preds!$D2106-preds!$E2106)</f>
        <v>3158</v>
      </c>
      <c r="I2106" s="24">
        <f>Table2[[#This Row],[margin]]/Table2[[#This Row],[dem_gop_total]]</f>
        <v>0.34589266155531218</v>
      </c>
      <c r="J2106" s="24">
        <f>Table2[[#This Row],[dem_votes]]/Table2[[#This Row],[dem_gop_total]]</f>
        <v>0.32705366922234391</v>
      </c>
      <c r="K2106" s="24">
        <f>Table2[[#This Row],[gop_votes]]/Table2[[#This Row],[dem_gop_total]]</f>
        <v>0.67294633077765609</v>
      </c>
      <c r="L2106" s="3">
        <v>-84.584535000000002</v>
      </c>
      <c r="M2106" s="3">
        <v>41.132218000000002</v>
      </c>
      <c r="N2106" s="3">
        <v>-82.831858727272461</v>
      </c>
      <c r="O2106" s="3">
        <v>40.313382181818099</v>
      </c>
      <c r="P2106" s="3">
        <f>VLOOKUP(Table2[[#This Row],[State]],State!A:G,7,FALSE)</f>
        <v>18</v>
      </c>
      <c r="Q2106" s="3" t="str">
        <f>VLOOKUP(Table2[[#This Row],[State]],State!A:F,6,FALSE)</f>
        <v>Republican</v>
      </c>
    </row>
    <row r="2107" spans="1:17" ht="17" thickTop="1" thickBot="1" x14ac:dyDescent="0.25">
      <c r="A2107" s="7" t="s">
        <v>352</v>
      </c>
      <c r="B2107" s="21">
        <v>39127</v>
      </c>
      <c r="C2107" s="22" t="s">
        <v>442</v>
      </c>
      <c r="D2107" s="12">
        <v>5788</v>
      </c>
      <c r="E2107" s="12">
        <v>10722</v>
      </c>
      <c r="F2107" s="6">
        <v>2024</v>
      </c>
      <c r="G2107" s="18">
        <f>preds!$D2107+preds!$E2107</f>
        <v>16510</v>
      </c>
      <c r="H2107" s="12">
        <f>ABS(preds!$D2107-preds!$E2107)</f>
        <v>4934</v>
      </c>
      <c r="I2107" s="24">
        <f>Table2[[#This Row],[margin]]/Table2[[#This Row],[dem_gop_total]]</f>
        <v>0.29884918231374924</v>
      </c>
      <c r="J2107" s="24">
        <f>Table2[[#This Row],[dem_votes]]/Table2[[#This Row],[dem_gop_total]]</f>
        <v>0.35057540884312538</v>
      </c>
      <c r="K2107" s="24">
        <f>Table2[[#This Row],[gop_votes]]/Table2[[#This Row],[dem_gop_total]]</f>
        <v>0.64942459115687468</v>
      </c>
      <c r="L2107" s="3">
        <v>-82.234082000000001</v>
      </c>
      <c r="M2107" s="3">
        <v>39.754135999999903</v>
      </c>
      <c r="N2107" s="3">
        <v>-82.831858727272461</v>
      </c>
      <c r="O2107" s="3">
        <v>40.313382181818099</v>
      </c>
      <c r="P2107" s="3">
        <f>VLOOKUP(Table2[[#This Row],[State]],State!A:G,7,FALSE)</f>
        <v>18</v>
      </c>
      <c r="Q2107" s="3" t="str">
        <f>VLOOKUP(Table2[[#This Row],[State]],State!A:F,6,FALSE)</f>
        <v>Republican</v>
      </c>
    </row>
    <row r="2108" spans="1:17" ht="17" thickTop="1" thickBot="1" x14ac:dyDescent="0.25">
      <c r="A2108" s="8" t="s">
        <v>352</v>
      </c>
      <c r="B2108" s="19">
        <v>39129</v>
      </c>
      <c r="C2108" s="20" t="s">
        <v>1715</v>
      </c>
      <c r="D2108" s="13">
        <v>6833</v>
      </c>
      <c r="E2108" s="13">
        <v>20908</v>
      </c>
      <c r="F2108" s="6">
        <v>2024</v>
      </c>
      <c r="G2108" s="18">
        <f>preds!$D2108+preds!$E2108</f>
        <v>27741</v>
      </c>
      <c r="H2108" s="12">
        <f>ABS(preds!$D2108-preds!$E2108)</f>
        <v>14075</v>
      </c>
      <c r="I2108" s="24">
        <f>Table2[[#This Row],[margin]]/Table2[[#This Row],[dem_gop_total]]</f>
        <v>0.50737176021051877</v>
      </c>
      <c r="J2108" s="24">
        <f>Table2[[#This Row],[dem_votes]]/Table2[[#This Row],[dem_gop_total]]</f>
        <v>0.24631411989474064</v>
      </c>
      <c r="K2108" s="24">
        <f>Table2[[#This Row],[gop_votes]]/Table2[[#This Row],[dem_gop_total]]</f>
        <v>0.75368588010525939</v>
      </c>
      <c r="L2108" s="3">
        <v>-82.993083999999996</v>
      </c>
      <c r="M2108" s="3">
        <v>39.666508999999998</v>
      </c>
      <c r="N2108" s="3">
        <v>-82.831858727272461</v>
      </c>
      <c r="O2108" s="3">
        <v>40.313382181818099</v>
      </c>
      <c r="P2108" s="3">
        <f>VLOOKUP(Table2[[#This Row],[State]],State!A:G,7,FALSE)</f>
        <v>18</v>
      </c>
      <c r="Q2108" s="3" t="str">
        <f>VLOOKUP(Table2[[#This Row],[State]],State!A:F,6,FALSE)</f>
        <v>Republican</v>
      </c>
    </row>
    <row r="2109" spans="1:17" ht="17" thickTop="1" thickBot="1" x14ac:dyDescent="0.25">
      <c r="A2109" s="7" t="s">
        <v>352</v>
      </c>
      <c r="B2109" s="21">
        <v>39131</v>
      </c>
      <c r="C2109" s="22" t="s">
        <v>444</v>
      </c>
      <c r="D2109" s="12">
        <v>4779</v>
      </c>
      <c r="E2109" s="12">
        <v>7525</v>
      </c>
      <c r="F2109" s="6">
        <v>2024</v>
      </c>
      <c r="G2109" s="18">
        <f>preds!$D2109+preds!$E2109</f>
        <v>12304</v>
      </c>
      <c r="H2109" s="12">
        <f>ABS(preds!$D2109-preds!$E2109)</f>
        <v>2746</v>
      </c>
      <c r="I2109" s="24">
        <f>Table2[[#This Row],[margin]]/Table2[[#This Row],[dem_gop_total]]</f>
        <v>0.22317945383615084</v>
      </c>
      <c r="J2109" s="24">
        <f>Table2[[#This Row],[dem_votes]]/Table2[[#This Row],[dem_gop_total]]</f>
        <v>0.38841027308192455</v>
      </c>
      <c r="K2109" s="24">
        <f>Table2[[#This Row],[gop_votes]]/Table2[[#This Row],[dem_gop_total]]</f>
        <v>0.61158972691807545</v>
      </c>
      <c r="L2109" s="3">
        <v>-83.038173</v>
      </c>
      <c r="M2109" s="3">
        <v>39.083993999999997</v>
      </c>
      <c r="N2109" s="3">
        <v>-82.831858727272461</v>
      </c>
      <c r="O2109" s="3">
        <v>40.313382181818099</v>
      </c>
      <c r="P2109" s="3">
        <f>VLOOKUP(Table2[[#This Row],[State]],State!A:G,7,FALSE)</f>
        <v>18</v>
      </c>
      <c r="Q2109" s="3" t="str">
        <f>VLOOKUP(Table2[[#This Row],[State]],State!A:F,6,FALSE)</f>
        <v>Republican</v>
      </c>
    </row>
    <row r="2110" spans="1:17" ht="17" thickTop="1" thickBot="1" x14ac:dyDescent="0.25">
      <c r="A2110" s="8" t="s">
        <v>352</v>
      </c>
      <c r="B2110" s="19">
        <v>39133</v>
      </c>
      <c r="C2110" s="20" t="s">
        <v>1716</v>
      </c>
      <c r="D2110" s="13">
        <v>34245</v>
      </c>
      <c r="E2110" s="13">
        <v>44704</v>
      </c>
      <c r="F2110" s="6">
        <v>2024</v>
      </c>
      <c r="G2110" s="18">
        <f>preds!$D2110+preds!$E2110</f>
        <v>78949</v>
      </c>
      <c r="H2110" s="12">
        <f>ABS(preds!$D2110-preds!$E2110)</f>
        <v>10459</v>
      </c>
      <c r="I2110" s="24">
        <f>Table2[[#This Row],[margin]]/Table2[[#This Row],[dem_gop_total]]</f>
        <v>0.13247792878947168</v>
      </c>
      <c r="J2110" s="24">
        <f>Table2[[#This Row],[dem_votes]]/Table2[[#This Row],[dem_gop_total]]</f>
        <v>0.43376103560526413</v>
      </c>
      <c r="K2110" s="24">
        <f>Table2[[#This Row],[gop_votes]]/Table2[[#This Row],[dem_gop_total]]</f>
        <v>0.56623896439473587</v>
      </c>
      <c r="L2110" s="3">
        <v>-81.273456999999993</v>
      </c>
      <c r="M2110" s="3">
        <v>41.179470000000002</v>
      </c>
      <c r="N2110" s="3">
        <v>-82.831858727272461</v>
      </c>
      <c r="O2110" s="3">
        <v>40.313382181818099</v>
      </c>
      <c r="P2110" s="3">
        <f>VLOOKUP(Table2[[#This Row],[State]],State!A:G,7,FALSE)</f>
        <v>18</v>
      </c>
      <c r="Q2110" s="3" t="str">
        <f>VLOOKUP(Table2[[#This Row],[State]],State!A:F,6,FALSE)</f>
        <v>Republican</v>
      </c>
    </row>
    <row r="2111" spans="1:17" ht="17" thickTop="1" thickBot="1" x14ac:dyDescent="0.25">
      <c r="A2111" s="7" t="s">
        <v>352</v>
      </c>
      <c r="B2111" s="21">
        <v>39135</v>
      </c>
      <c r="C2111" s="22" t="s">
        <v>1717</v>
      </c>
      <c r="D2111" s="12">
        <v>5471</v>
      </c>
      <c r="E2111" s="12">
        <v>15737</v>
      </c>
      <c r="F2111" s="6">
        <v>2024</v>
      </c>
      <c r="G2111" s="18">
        <f>preds!$D2111+preds!$E2111</f>
        <v>21208</v>
      </c>
      <c r="H2111" s="12">
        <f>ABS(preds!$D2111-preds!$E2111)</f>
        <v>10266</v>
      </c>
      <c r="I2111" s="24">
        <f>Table2[[#This Row],[margin]]/Table2[[#This Row],[dem_gop_total]]</f>
        <v>0.48406261788004529</v>
      </c>
      <c r="J2111" s="24">
        <f>Table2[[#This Row],[dem_votes]]/Table2[[#This Row],[dem_gop_total]]</f>
        <v>0.25796869105997738</v>
      </c>
      <c r="K2111" s="24">
        <f>Table2[[#This Row],[gop_votes]]/Table2[[#This Row],[dem_gop_total]]</f>
        <v>0.74203130894002267</v>
      </c>
      <c r="L2111" s="3">
        <v>-84.624465999999998</v>
      </c>
      <c r="M2111" s="3">
        <v>39.743738</v>
      </c>
      <c r="N2111" s="3">
        <v>-82.831858727272461</v>
      </c>
      <c r="O2111" s="3">
        <v>40.313382181818099</v>
      </c>
      <c r="P2111" s="3">
        <f>VLOOKUP(Table2[[#This Row],[State]],State!A:G,7,FALSE)</f>
        <v>18</v>
      </c>
      <c r="Q2111" s="3" t="str">
        <f>VLOOKUP(Table2[[#This Row],[State]],State!A:F,6,FALSE)</f>
        <v>Republican</v>
      </c>
    </row>
    <row r="2112" spans="1:17" ht="17" thickTop="1" thickBot="1" x14ac:dyDescent="0.25">
      <c r="A2112" s="8" t="s">
        <v>352</v>
      </c>
      <c r="B2112" s="19">
        <v>39137</v>
      </c>
      <c r="C2112" s="20" t="s">
        <v>718</v>
      </c>
      <c r="D2112" s="13">
        <v>4224</v>
      </c>
      <c r="E2112" s="13">
        <v>16929</v>
      </c>
      <c r="F2112" s="6">
        <v>2024</v>
      </c>
      <c r="G2112" s="18">
        <f>preds!$D2112+preds!$E2112</f>
        <v>21153</v>
      </c>
      <c r="H2112" s="12">
        <f>ABS(preds!$D2112-preds!$E2112)</f>
        <v>12705</v>
      </c>
      <c r="I2112" s="24">
        <f>Table2[[#This Row],[margin]]/Table2[[#This Row],[dem_gop_total]]</f>
        <v>0.60062402496099843</v>
      </c>
      <c r="J2112" s="24">
        <f>Table2[[#This Row],[dem_votes]]/Table2[[#This Row],[dem_gop_total]]</f>
        <v>0.19968798751950079</v>
      </c>
      <c r="K2112" s="24">
        <f>Table2[[#This Row],[gop_votes]]/Table2[[#This Row],[dem_gop_total]]</f>
        <v>0.80031201248049921</v>
      </c>
      <c r="L2112" s="3">
        <v>-84.118020000000001</v>
      </c>
      <c r="M2112" s="3">
        <v>41.008299999999998</v>
      </c>
      <c r="N2112" s="3">
        <v>-82.831858727272461</v>
      </c>
      <c r="O2112" s="3">
        <v>40.313382181818099</v>
      </c>
      <c r="P2112" s="3">
        <f>VLOOKUP(Table2[[#This Row],[State]],State!A:G,7,FALSE)</f>
        <v>18</v>
      </c>
      <c r="Q2112" s="3" t="str">
        <f>VLOOKUP(Table2[[#This Row],[State]],State!A:F,6,FALSE)</f>
        <v>Republican</v>
      </c>
    </row>
    <row r="2113" spans="1:17" ht="17" thickTop="1" thickBot="1" x14ac:dyDescent="0.25">
      <c r="A2113" s="7" t="s">
        <v>352</v>
      </c>
      <c r="B2113" s="21">
        <v>39139</v>
      </c>
      <c r="C2113" s="22" t="s">
        <v>914</v>
      </c>
      <c r="D2113" s="12">
        <v>21238</v>
      </c>
      <c r="E2113" s="12">
        <v>38364</v>
      </c>
      <c r="F2113" s="6">
        <v>2024</v>
      </c>
      <c r="G2113" s="18">
        <f>preds!$D2113+preds!$E2113</f>
        <v>59602</v>
      </c>
      <c r="H2113" s="12">
        <f>ABS(preds!$D2113-preds!$E2113)</f>
        <v>17126</v>
      </c>
      <c r="I2113" s="24">
        <f>Table2[[#This Row],[margin]]/Table2[[#This Row],[dem_gop_total]]</f>
        <v>0.28733935102848895</v>
      </c>
      <c r="J2113" s="24">
        <f>Table2[[#This Row],[dem_votes]]/Table2[[#This Row],[dem_gop_total]]</f>
        <v>0.35633032448575552</v>
      </c>
      <c r="K2113" s="24">
        <f>Table2[[#This Row],[gop_votes]]/Table2[[#This Row],[dem_gop_total]]</f>
        <v>0.64366967551424448</v>
      </c>
      <c r="L2113" s="3">
        <v>-82.540346999999997</v>
      </c>
      <c r="M2113" s="3">
        <v>40.762374000000001</v>
      </c>
      <c r="N2113" s="3">
        <v>-82.831858727272461</v>
      </c>
      <c r="O2113" s="3">
        <v>40.313382181818099</v>
      </c>
      <c r="P2113" s="3">
        <f>VLOOKUP(Table2[[#This Row],[State]],State!A:G,7,FALSE)</f>
        <v>18</v>
      </c>
      <c r="Q2113" s="3" t="str">
        <f>VLOOKUP(Table2[[#This Row],[State]],State!A:F,6,FALSE)</f>
        <v>Republican</v>
      </c>
    </row>
    <row r="2114" spans="1:17" ht="17" thickTop="1" thickBot="1" x14ac:dyDescent="0.25">
      <c r="A2114" s="8" t="s">
        <v>352</v>
      </c>
      <c r="B2114" s="19">
        <v>39141</v>
      </c>
      <c r="C2114" s="20" t="s">
        <v>1718</v>
      </c>
      <c r="D2114" s="13">
        <v>11233</v>
      </c>
      <c r="E2114" s="13">
        <v>19556</v>
      </c>
      <c r="F2114" s="6">
        <v>2024</v>
      </c>
      <c r="G2114" s="18">
        <f>preds!$D2114+preds!$E2114</f>
        <v>30789</v>
      </c>
      <c r="H2114" s="12">
        <f>ABS(preds!$D2114-preds!$E2114)</f>
        <v>8323</v>
      </c>
      <c r="I2114" s="24">
        <f>Table2[[#This Row],[margin]]/Table2[[#This Row],[dem_gop_total]]</f>
        <v>0.27032381694761115</v>
      </c>
      <c r="J2114" s="24">
        <f>Table2[[#This Row],[dem_votes]]/Table2[[#This Row],[dem_gop_total]]</f>
        <v>0.3648380915261944</v>
      </c>
      <c r="K2114" s="24">
        <f>Table2[[#This Row],[gop_votes]]/Table2[[#This Row],[dem_gop_total]]</f>
        <v>0.6351619084738056</v>
      </c>
      <c r="L2114" s="3">
        <v>-83.022103999999999</v>
      </c>
      <c r="M2114" s="3">
        <v>39.340682000000001</v>
      </c>
      <c r="N2114" s="3">
        <v>-82.831858727272461</v>
      </c>
      <c r="O2114" s="3">
        <v>40.313382181818099</v>
      </c>
      <c r="P2114" s="3">
        <f>VLOOKUP(Table2[[#This Row],[State]],State!A:G,7,FALSE)</f>
        <v>18</v>
      </c>
      <c r="Q2114" s="3" t="str">
        <f>VLOOKUP(Table2[[#This Row],[State]],State!A:F,6,FALSE)</f>
        <v>Republican</v>
      </c>
    </row>
    <row r="2115" spans="1:17" ht="17" thickTop="1" thickBot="1" x14ac:dyDescent="0.25">
      <c r="A2115" s="7" t="s">
        <v>352</v>
      </c>
      <c r="B2115" s="21">
        <v>39143</v>
      </c>
      <c r="C2115" s="22" t="s">
        <v>1719</v>
      </c>
      <c r="D2115" s="12">
        <v>11818</v>
      </c>
      <c r="E2115" s="12">
        <v>16005</v>
      </c>
      <c r="F2115" s="6">
        <v>2024</v>
      </c>
      <c r="G2115" s="18">
        <f>preds!$D2115+preds!$E2115</f>
        <v>27823</v>
      </c>
      <c r="H2115" s="12">
        <f>ABS(preds!$D2115-preds!$E2115)</f>
        <v>4187</v>
      </c>
      <c r="I2115" s="24">
        <f>Table2[[#This Row],[margin]]/Table2[[#This Row],[dem_gop_total]]</f>
        <v>0.15048700715235597</v>
      </c>
      <c r="J2115" s="24">
        <f>Table2[[#This Row],[dem_votes]]/Table2[[#This Row],[dem_gop_total]]</f>
        <v>0.42475649642382202</v>
      </c>
      <c r="K2115" s="24">
        <f>Table2[[#This Row],[gop_votes]]/Table2[[#This Row],[dem_gop_total]]</f>
        <v>0.57524350357617793</v>
      </c>
      <c r="L2115" s="3">
        <v>-83.101951999999997</v>
      </c>
      <c r="M2115" s="3">
        <v>41.341057999999997</v>
      </c>
      <c r="N2115" s="3">
        <v>-82.831858727272461</v>
      </c>
      <c r="O2115" s="3">
        <v>40.313382181818099</v>
      </c>
      <c r="P2115" s="3">
        <f>VLOOKUP(Table2[[#This Row],[State]],State!A:G,7,FALSE)</f>
        <v>18</v>
      </c>
      <c r="Q2115" s="3" t="str">
        <f>VLOOKUP(Table2[[#This Row],[State]],State!A:F,6,FALSE)</f>
        <v>Republican</v>
      </c>
    </row>
    <row r="2116" spans="1:17" ht="17" thickTop="1" thickBot="1" x14ac:dyDescent="0.25">
      <c r="A2116" s="8" t="s">
        <v>352</v>
      </c>
      <c r="B2116" s="19">
        <v>39145</v>
      </c>
      <c r="C2116" s="20" t="s">
        <v>1720</v>
      </c>
      <c r="D2116" s="13">
        <v>15213</v>
      </c>
      <c r="E2116" s="13">
        <v>18615</v>
      </c>
      <c r="F2116" s="6">
        <v>2024</v>
      </c>
      <c r="G2116" s="18">
        <f>preds!$D2116+preds!$E2116</f>
        <v>33828</v>
      </c>
      <c r="H2116" s="12">
        <f>ABS(preds!$D2116-preds!$E2116)</f>
        <v>3402</v>
      </c>
      <c r="I2116" s="24">
        <f>Table2[[#This Row],[margin]]/Table2[[#This Row],[dem_gop_total]]</f>
        <v>0.10056757715501952</v>
      </c>
      <c r="J2116" s="24">
        <f>Table2[[#This Row],[dem_votes]]/Table2[[#This Row],[dem_gop_total]]</f>
        <v>0.44971621142249024</v>
      </c>
      <c r="K2116" s="24">
        <f>Table2[[#This Row],[gop_votes]]/Table2[[#This Row],[dem_gop_total]]</f>
        <v>0.5502837885775097</v>
      </c>
      <c r="L2116" s="3">
        <v>-82.945443999999995</v>
      </c>
      <c r="M2116" s="3">
        <v>38.781628999999903</v>
      </c>
      <c r="N2116" s="3">
        <v>-82.831858727272461</v>
      </c>
      <c r="O2116" s="3">
        <v>40.313382181818099</v>
      </c>
      <c r="P2116" s="3">
        <f>VLOOKUP(Table2[[#This Row],[State]],State!A:G,7,FALSE)</f>
        <v>18</v>
      </c>
      <c r="Q2116" s="3" t="str">
        <f>VLOOKUP(Table2[[#This Row],[State]],State!A:F,6,FALSE)</f>
        <v>Republican</v>
      </c>
    </row>
    <row r="2117" spans="1:17" ht="17" thickTop="1" thickBot="1" x14ac:dyDescent="0.25">
      <c r="A2117" s="7" t="s">
        <v>352</v>
      </c>
      <c r="B2117" s="21">
        <v>39147</v>
      </c>
      <c r="C2117" s="22" t="s">
        <v>1590</v>
      </c>
      <c r="D2117" s="12">
        <v>10221</v>
      </c>
      <c r="E2117" s="12">
        <v>15960</v>
      </c>
      <c r="F2117" s="6">
        <v>2024</v>
      </c>
      <c r="G2117" s="18">
        <f>preds!$D2117+preds!$E2117</f>
        <v>26181</v>
      </c>
      <c r="H2117" s="12">
        <f>ABS(preds!$D2117-preds!$E2117)</f>
        <v>5739</v>
      </c>
      <c r="I2117" s="24">
        <f>Table2[[#This Row],[margin]]/Table2[[#This Row],[dem_gop_total]]</f>
        <v>0.21920476681562964</v>
      </c>
      <c r="J2117" s="24">
        <f>Table2[[#This Row],[dem_votes]]/Table2[[#This Row],[dem_gop_total]]</f>
        <v>0.39039761659218519</v>
      </c>
      <c r="K2117" s="24">
        <f>Table2[[#This Row],[gop_votes]]/Table2[[#This Row],[dem_gop_total]]</f>
        <v>0.60960238340781481</v>
      </c>
      <c r="L2117" s="3">
        <v>-83.201321999999905</v>
      </c>
      <c r="M2117" s="3">
        <v>41.127600999999999</v>
      </c>
      <c r="N2117" s="3">
        <v>-82.831858727272461</v>
      </c>
      <c r="O2117" s="3">
        <v>40.313382181818099</v>
      </c>
      <c r="P2117" s="3">
        <f>VLOOKUP(Table2[[#This Row],[State]],State!A:G,7,FALSE)</f>
        <v>18</v>
      </c>
      <c r="Q2117" s="3" t="str">
        <f>VLOOKUP(Table2[[#This Row],[State]],State!A:F,6,FALSE)</f>
        <v>Republican</v>
      </c>
    </row>
    <row r="2118" spans="1:17" ht="17" thickTop="1" thickBot="1" x14ac:dyDescent="0.25">
      <c r="A2118" s="8" t="s">
        <v>352</v>
      </c>
      <c r="B2118" s="19">
        <v>39149</v>
      </c>
      <c r="C2118" s="20" t="s">
        <v>448</v>
      </c>
      <c r="D2118" s="13">
        <v>5790</v>
      </c>
      <c r="E2118" s="13">
        <v>20701</v>
      </c>
      <c r="F2118" s="6">
        <v>2024</v>
      </c>
      <c r="G2118" s="18">
        <f>preds!$D2118+preds!$E2118</f>
        <v>26491</v>
      </c>
      <c r="H2118" s="12">
        <f>ABS(preds!$D2118-preds!$E2118)</f>
        <v>14911</v>
      </c>
      <c r="I2118" s="24">
        <f>Table2[[#This Row],[margin]]/Table2[[#This Row],[dem_gop_total]]</f>
        <v>0.56287040881808914</v>
      </c>
      <c r="J2118" s="24">
        <f>Table2[[#This Row],[dem_votes]]/Table2[[#This Row],[dem_gop_total]]</f>
        <v>0.21856479559095543</v>
      </c>
      <c r="K2118" s="24">
        <f>Table2[[#This Row],[gop_votes]]/Table2[[#This Row],[dem_gop_total]]</f>
        <v>0.78143520440904457</v>
      </c>
      <c r="L2118" s="3">
        <v>-84.192138999999997</v>
      </c>
      <c r="M2118" s="3">
        <v>40.318868999999999</v>
      </c>
      <c r="N2118" s="3">
        <v>-82.831858727272461</v>
      </c>
      <c r="O2118" s="3">
        <v>40.313382181818099</v>
      </c>
      <c r="P2118" s="3">
        <f>VLOOKUP(Table2[[#This Row],[State]],State!A:G,7,FALSE)</f>
        <v>18</v>
      </c>
      <c r="Q2118" s="3" t="str">
        <f>VLOOKUP(Table2[[#This Row],[State]],State!A:F,6,FALSE)</f>
        <v>Republican</v>
      </c>
    </row>
    <row r="2119" spans="1:17" ht="17" thickTop="1" thickBot="1" x14ac:dyDescent="0.25">
      <c r="A2119" s="7" t="s">
        <v>352</v>
      </c>
      <c r="B2119" s="21">
        <v>39151</v>
      </c>
      <c r="C2119" s="22" t="s">
        <v>918</v>
      </c>
      <c r="D2119" s="12">
        <v>83217</v>
      </c>
      <c r="E2119" s="12">
        <v>97954</v>
      </c>
      <c r="F2119" s="6">
        <v>2024</v>
      </c>
      <c r="G2119" s="18">
        <f>preds!$D2119+preds!$E2119</f>
        <v>181171</v>
      </c>
      <c r="H2119" s="12">
        <f>ABS(preds!$D2119-preds!$E2119)</f>
        <v>14737</v>
      </c>
      <c r="I2119" s="24">
        <f>Table2[[#This Row],[margin]]/Table2[[#This Row],[dem_gop_total]]</f>
        <v>8.1343040552847856E-2</v>
      </c>
      <c r="J2119" s="24">
        <f>Table2[[#This Row],[dem_votes]]/Table2[[#This Row],[dem_gop_total]]</f>
        <v>0.45932847972357604</v>
      </c>
      <c r="K2119" s="24">
        <f>Table2[[#This Row],[gop_votes]]/Table2[[#This Row],[dem_gop_total]]</f>
        <v>0.54067152027642396</v>
      </c>
      <c r="L2119" s="3">
        <v>-81.387171999999893</v>
      </c>
      <c r="M2119" s="3">
        <v>40.837012999999999</v>
      </c>
      <c r="N2119" s="3">
        <v>-82.831858727272461</v>
      </c>
      <c r="O2119" s="3">
        <v>40.313382181818099</v>
      </c>
      <c r="P2119" s="3">
        <f>VLOOKUP(Table2[[#This Row],[State]],State!A:G,7,FALSE)</f>
        <v>18</v>
      </c>
      <c r="Q2119" s="3" t="str">
        <f>VLOOKUP(Table2[[#This Row],[State]],State!A:F,6,FALSE)</f>
        <v>Republican</v>
      </c>
    </row>
    <row r="2120" spans="1:17" ht="17" thickTop="1" thickBot="1" x14ac:dyDescent="0.25">
      <c r="A2120" s="8" t="s">
        <v>352</v>
      </c>
      <c r="B2120" s="19">
        <v>39153</v>
      </c>
      <c r="C2120" s="20" t="s">
        <v>666</v>
      </c>
      <c r="D2120" s="13">
        <v>137704</v>
      </c>
      <c r="E2120" s="13">
        <v>115762</v>
      </c>
      <c r="F2120" s="6">
        <v>2024</v>
      </c>
      <c r="G2120" s="18">
        <f>preds!$D2120+preds!$E2120</f>
        <v>253466</v>
      </c>
      <c r="H2120" s="12">
        <f>ABS(preds!$D2120-preds!$E2120)</f>
        <v>21942</v>
      </c>
      <c r="I2120" s="24">
        <f>Table2[[#This Row],[margin]]/Table2[[#This Row],[dem_gop_total]]</f>
        <v>8.6567823692329543E-2</v>
      </c>
      <c r="J2120" s="24">
        <f>Table2[[#This Row],[dem_votes]]/Table2[[#This Row],[dem_gop_total]]</f>
        <v>0.54328391184616476</v>
      </c>
      <c r="K2120" s="24">
        <f>Table2[[#This Row],[gop_votes]]/Table2[[#This Row],[dem_gop_total]]</f>
        <v>0.45671608815383524</v>
      </c>
      <c r="L2120" s="3">
        <v>-81.512897999999893</v>
      </c>
      <c r="M2120" s="3">
        <v>41.112957000000002</v>
      </c>
      <c r="N2120" s="3">
        <v>-82.831858727272461</v>
      </c>
      <c r="O2120" s="3">
        <v>40.313382181818099</v>
      </c>
      <c r="P2120" s="3">
        <f>VLOOKUP(Table2[[#This Row],[State]],State!A:G,7,FALSE)</f>
        <v>18</v>
      </c>
      <c r="Q2120" s="3" t="str">
        <f>VLOOKUP(Table2[[#This Row],[State]],State!A:F,6,FALSE)</f>
        <v>Republican</v>
      </c>
    </row>
    <row r="2121" spans="1:17" ht="17" thickTop="1" thickBot="1" x14ac:dyDescent="0.25">
      <c r="A2121" s="7" t="s">
        <v>352</v>
      </c>
      <c r="B2121" s="21">
        <v>39155</v>
      </c>
      <c r="C2121" s="22" t="s">
        <v>1721</v>
      </c>
      <c r="D2121" s="12">
        <v>49010</v>
      </c>
      <c r="E2121" s="12">
        <v>45271</v>
      </c>
      <c r="F2121" s="6">
        <v>2024</v>
      </c>
      <c r="G2121" s="18">
        <f>preds!$D2121+preds!$E2121</f>
        <v>94281</v>
      </c>
      <c r="H2121" s="12">
        <f>ABS(preds!$D2121-preds!$E2121)</f>
        <v>3739</v>
      </c>
      <c r="I2121" s="24">
        <f>Table2[[#This Row],[margin]]/Table2[[#This Row],[dem_gop_total]]</f>
        <v>3.965804350823602E-2</v>
      </c>
      <c r="J2121" s="24">
        <f>Table2[[#This Row],[dem_votes]]/Table2[[#This Row],[dem_gop_total]]</f>
        <v>0.51982902175411805</v>
      </c>
      <c r="K2121" s="24">
        <f>Table2[[#This Row],[gop_votes]]/Table2[[#This Row],[dem_gop_total]]</f>
        <v>0.48017097824588201</v>
      </c>
      <c r="L2121" s="3">
        <v>-80.759805999999998</v>
      </c>
      <c r="M2121" s="3">
        <v>41.240414999999999</v>
      </c>
      <c r="N2121" s="3">
        <v>-82.831858727272461</v>
      </c>
      <c r="O2121" s="3">
        <v>40.313382181818099</v>
      </c>
      <c r="P2121" s="3">
        <f>VLOOKUP(Table2[[#This Row],[State]],State!A:G,7,FALSE)</f>
        <v>18</v>
      </c>
      <c r="Q2121" s="3" t="str">
        <f>VLOOKUP(Table2[[#This Row],[State]],State!A:F,6,FALSE)</f>
        <v>Republican</v>
      </c>
    </row>
    <row r="2122" spans="1:17" ht="17" thickTop="1" thickBot="1" x14ac:dyDescent="0.25">
      <c r="A2122" s="8" t="s">
        <v>352</v>
      </c>
      <c r="B2122" s="19">
        <v>39157</v>
      </c>
      <c r="C2122" s="20" t="s">
        <v>1722</v>
      </c>
      <c r="D2122" s="13">
        <v>15101</v>
      </c>
      <c r="E2122" s="13">
        <v>28618</v>
      </c>
      <c r="F2122" s="6">
        <v>2024</v>
      </c>
      <c r="G2122" s="18">
        <f>preds!$D2122+preds!$E2122</f>
        <v>43719</v>
      </c>
      <c r="H2122" s="12">
        <f>ABS(preds!$D2122-preds!$E2122)</f>
        <v>13517</v>
      </c>
      <c r="I2122" s="24">
        <f>Table2[[#This Row],[margin]]/Table2[[#This Row],[dem_gop_total]]</f>
        <v>0.3091790754591825</v>
      </c>
      <c r="J2122" s="24">
        <f>Table2[[#This Row],[dem_votes]]/Table2[[#This Row],[dem_gop_total]]</f>
        <v>0.34541046227040872</v>
      </c>
      <c r="K2122" s="24">
        <f>Table2[[#This Row],[gop_votes]]/Table2[[#This Row],[dem_gop_total]]</f>
        <v>0.65458953772959128</v>
      </c>
      <c r="L2122" s="3">
        <v>-81.465322</v>
      </c>
      <c r="M2122" s="3">
        <v>40.479556000000002</v>
      </c>
      <c r="N2122" s="3">
        <v>-82.831858727272461</v>
      </c>
      <c r="O2122" s="3">
        <v>40.313382181818099</v>
      </c>
      <c r="P2122" s="3">
        <f>VLOOKUP(Table2[[#This Row],[State]],State!A:G,7,FALSE)</f>
        <v>18</v>
      </c>
      <c r="Q2122" s="3" t="str">
        <f>VLOOKUP(Table2[[#This Row],[State]],State!A:F,6,FALSE)</f>
        <v>Republican</v>
      </c>
    </row>
    <row r="2123" spans="1:17" ht="17" thickTop="1" thickBot="1" x14ac:dyDescent="0.25">
      <c r="A2123" s="7" t="s">
        <v>352</v>
      </c>
      <c r="B2123" s="21">
        <v>39159</v>
      </c>
      <c r="C2123" s="22" t="s">
        <v>553</v>
      </c>
      <c r="D2123" s="12">
        <v>9846</v>
      </c>
      <c r="E2123" s="12">
        <v>23472</v>
      </c>
      <c r="F2123" s="6">
        <v>2024</v>
      </c>
      <c r="G2123" s="18">
        <f>preds!$D2123+preds!$E2123</f>
        <v>33318</v>
      </c>
      <c r="H2123" s="12">
        <f>ABS(preds!$D2123-preds!$E2123)</f>
        <v>13626</v>
      </c>
      <c r="I2123" s="24">
        <f>Table2[[#This Row],[margin]]/Table2[[#This Row],[dem_gop_total]]</f>
        <v>0.40896812533765531</v>
      </c>
      <c r="J2123" s="24">
        <f>Table2[[#This Row],[dem_votes]]/Table2[[#This Row],[dem_gop_total]]</f>
        <v>0.29551593733117232</v>
      </c>
      <c r="K2123" s="24">
        <f>Table2[[#This Row],[gop_votes]]/Table2[[#This Row],[dem_gop_total]]</f>
        <v>0.70448406266882768</v>
      </c>
      <c r="L2123" s="3">
        <v>-83.350112999999993</v>
      </c>
      <c r="M2123" s="3">
        <v>40.252214000000002</v>
      </c>
      <c r="N2123" s="3">
        <v>-82.831858727272461</v>
      </c>
      <c r="O2123" s="3">
        <v>40.313382181818099</v>
      </c>
      <c r="P2123" s="3">
        <f>VLOOKUP(Table2[[#This Row],[State]],State!A:G,7,FALSE)</f>
        <v>18</v>
      </c>
      <c r="Q2123" s="3" t="str">
        <f>VLOOKUP(Table2[[#This Row],[State]],State!A:F,6,FALSE)</f>
        <v>Republican</v>
      </c>
    </row>
    <row r="2124" spans="1:17" ht="17" thickTop="1" thickBot="1" x14ac:dyDescent="0.25">
      <c r="A2124" s="8" t="s">
        <v>352</v>
      </c>
      <c r="B2124" s="19">
        <v>39161</v>
      </c>
      <c r="C2124" s="20" t="s">
        <v>1723</v>
      </c>
      <c r="D2124" s="13">
        <v>3914</v>
      </c>
      <c r="E2124" s="13">
        <v>10716</v>
      </c>
      <c r="F2124" s="6">
        <v>2024</v>
      </c>
      <c r="G2124" s="18">
        <f>preds!$D2124+preds!$E2124</f>
        <v>14630</v>
      </c>
      <c r="H2124" s="12">
        <f>ABS(preds!$D2124-preds!$E2124)</f>
        <v>6802</v>
      </c>
      <c r="I2124" s="24">
        <f>Table2[[#This Row],[margin]]/Table2[[#This Row],[dem_gop_total]]</f>
        <v>0.46493506493506492</v>
      </c>
      <c r="J2124" s="24">
        <f>Table2[[#This Row],[dem_votes]]/Table2[[#This Row],[dem_gop_total]]</f>
        <v>0.26753246753246751</v>
      </c>
      <c r="K2124" s="24">
        <f>Table2[[#This Row],[gop_votes]]/Table2[[#This Row],[dem_gop_total]]</f>
        <v>0.73246753246753249</v>
      </c>
      <c r="L2124" s="3">
        <v>-84.565522000000001</v>
      </c>
      <c r="M2124" s="3">
        <v>40.856352999999999</v>
      </c>
      <c r="N2124" s="3">
        <v>-82.831858727272461</v>
      </c>
      <c r="O2124" s="3">
        <v>40.313382181818099</v>
      </c>
      <c r="P2124" s="3">
        <f>VLOOKUP(Table2[[#This Row],[State]],State!A:G,7,FALSE)</f>
        <v>18</v>
      </c>
      <c r="Q2124" s="3" t="str">
        <f>VLOOKUP(Table2[[#This Row],[State]],State!A:F,6,FALSE)</f>
        <v>Republican</v>
      </c>
    </row>
    <row r="2125" spans="1:17" ht="17" thickTop="1" thickBot="1" x14ac:dyDescent="0.25">
      <c r="A2125" s="7" t="s">
        <v>352</v>
      </c>
      <c r="B2125" s="21">
        <v>39163</v>
      </c>
      <c r="C2125" s="22" t="s">
        <v>1724</v>
      </c>
      <c r="D2125" s="12">
        <v>2077</v>
      </c>
      <c r="E2125" s="12">
        <v>3803</v>
      </c>
      <c r="F2125" s="6">
        <v>2024</v>
      </c>
      <c r="G2125" s="18">
        <f>preds!$D2125+preds!$E2125</f>
        <v>5880</v>
      </c>
      <c r="H2125" s="12">
        <f>ABS(preds!$D2125-preds!$E2125)</f>
        <v>1726</v>
      </c>
      <c r="I2125" s="24">
        <f>Table2[[#This Row],[margin]]/Table2[[#This Row],[dem_gop_total]]</f>
        <v>0.2935374149659864</v>
      </c>
      <c r="J2125" s="24">
        <f>Table2[[#This Row],[dem_votes]]/Table2[[#This Row],[dem_gop_total]]</f>
        <v>0.3532312925170068</v>
      </c>
      <c r="K2125" s="24">
        <f>Table2[[#This Row],[gop_votes]]/Table2[[#This Row],[dem_gop_total]]</f>
        <v>0.6467687074829932</v>
      </c>
      <c r="L2125" s="3">
        <v>-82.503643999999994</v>
      </c>
      <c r="M2125" s="3">
        <v>39.240103999999903</v>
      </c>
      <c r="N2125" s="3">
        <v>-82.831858727272461</v>
      </c>
      <c r="O2125" s="3">
        <v>40.313382181818099</v>
      </c>
      <c r="P2125" s="3">
        <f>VLOOKUP(Table2[[#This Row],[State]],State!A:G,7,FALSE)</f>
        <v>18</v>
      </c>
      <c r="Q2125" s="3" t="str">
        <f>VLOOKUP(Table2[[#This Row],[State]],State!A:F,6,FALSE)</f>
        <v>Republican</v>
      </c>
    </row>
    <row r="2126" spans="1:17" ht="17" thickTop="1" thickBot="1" x14ac:dyDescent="0.25">
      <c r="A2126" s="8" t="s">
        <v>352</v>
      </c>
      <c r="B2126" s="19">
        <v>39165</v>
      </c>
      <c r="C2126" s="20" t="s">
        <v>829</v>
      </c>
      <c r="D2126" s="13">
        <v>53877</v>
      </c>
      <c r="E2126" s="13">
        <v>91653</v>
      </c>
      <c r="F2126" s="6">
        <v>2024</v>
      </c>
      <c r="G2126" s="18">
        <f>preds!$D2126+preds!$E2126</f>
        <v>145530</v>
      </c>
      <c r="H2126" s="12">
        <f>ABS(preds!$D2126-preds!$E2126)</f>
        <v>37776</v>
      </c>
      <c r="I2126" s="24">
        <f>Table2[[#This Row],[margin]]/Table2[[#This Row],[dem_gop_total]]</f>
        <v>0.259575345289631</v>
      </c>
      <c r="J2126" s="24">
        <f>Table2[[#This Row],[dem_votes]]/Table2[[#This Row],[dem_gop_total]]</f>
        <v>0.3702123273551845</v>
      </c>
      <c r="K2126" s="24">
        <f>Table2[[#This Row],[gop_votes]]/Table2[[#This Row],[dem_gop_total]]</f>
        <v>0.6297876726448155</v>
      </c>
      <c r="L2126" s="3">
        <v>-84.245127999999994</v>
      </c>
      <c r="M2126" s="3">
        <v>39.424292999999999</v>
      </c>
      <c r="N2126" s="3">
        <v>-82.831858727272461</v>
      </c>
      <c r="O2126" s="3">
        <v>40.313382181818099</v>
      </c>
      <c r="P2126" s="3">
        <f>VLOOKUP(Table2[[#This Row],[State]],State!A:G,7,FALSE)</f>
        <v>18</v>
      </c>
      <c r="Q2126" s="3" t="str">
        <f>VLOOKUP(Table2[[#This Row],[State]],State!A:F,6,FALSE)</f>
        <v>Republican</v>
      </c>
    </row>
    <row r="2127" spans="1:17" ht="17" thickTop="1" thickBot="1" x14ac:dyDescent="0.25">
      <c r="A2127" s="7" t="s">
        <v>352</v>
      </c>
      <c r="B2127" s="21">
        <v>39167</v>
      </c>
      <c r="C2127" s="22" t="s">
        <v>454</v>
      </c>
      <c r="D2127" s="12">
        <v>8613</v>
      </c>
      <c r="E2127" s="12">
        <v>20158</v>
      </c>
      <c r="F2127" s="6">
        <v>2024</v>
      </c>
      <c r="G2127" s="18">
        <f>preds!$D2127+preds!$E2127</f>
        <v>28771</v>
      </c>
      <c r="H2127" s="12">
        <f>ABS(preds!$D2127-preds!$E2127)</f>
        <v>11545</v>
      </c>
      <c r="I2127" s="24">
        <f>Table2[[#This Row],[margin]]/Table2[[#This Row],[dem_gop_total]]</f>
        <v>0.40127211428174203</v>
      </c>
      <c r="J2127" s="24">
        <f>Table2[[#This Row],[dem_votes]]/Table2[[#This Row],[dem_gop_total]]</f>
        <v>0.29936394285912898</v>
      </c>
      <c r="K2127" s="24">
        <f>Table2[[#This Row],[gop_votes]]/Table2[[#This Row],[dem_gop_total]]</f>
        <v>0.70063605714087107</v>
      </c>
      <c r="L2127" s="3">
        <v>-81.512663000000003</v>
      </c>
      <c r="M2127" s="3">
        <v>39.412509999999997</v>
      </c>
      <c r="N2127" s="3">
        <v>-82.831858727272461</v>
      </c>
      <c r="O2127" s="3">
        <v>40.313382181818099</v>
      </c>
      <c r="P2127" s="3">
        <f>VLOOKUP(Table2[[#This Row],[State]],State!A:G,7,FALSE)</f>
        <v>18</v>
      </c>
      <c r="Q2127" s="3" t="str">
        <f>VLOOKUP(Table2[[#This Row],[State]],State!A:F,6,FALSE)</f>
        <v>Republican</v>
      </c>
    </row>
    <row r="2128" spans="1:17" ht="17" thickTop="1" thickBot="1" x14ac:dyDescent="0.25">
      <c r="A2128" s="8" t="s">
        <v>352</v>
      </c>
      <c r="B2128" s="19">
        <v>39169</v>
      </c>
      <c r="C2128" s="20" t="s">
        <v>830</v>
      </c>
      <c r="D2128" s="13">
        <v>15772</v>
      </c>
      <c r="E2128" s="13">
        <v>37492</v>
      </c>
      <c r="F2128" s="6">
        <v>2024</v>
      </c>
      <c r="G2128" s="18">
        <f>preds!$D2128+preds!$E2128</f>
        <v>53264</v>
      </c>
      <c r="H2128" s="12">
        <f>ABS(preds!$D2128-preds!$E2128)</f>
        <v>21720</v>
      </c>
      <c r="I2128" s="24">
        <f>Table2[[#This Row],[margin]]/Table2[[#This Row],[dem_gop_total]]</f>
        <v>0.40778011414839294</v>
      </c>
      <c r="J2128" s="24">
        <f>Table2[[#This Row],[dem_votes]]/Table2[[#This Row],[dem_gop_total]]</f>
        <v>0.29610994292580356</v>
      </c>
      <c r="K2128" s="24">
        <f>Table2[[#This Row],[gop_votes]]/Table2[[#This Row],[dem_gop_total]]</f>
        <v>0.7038900570741965</v>
      </c>
      <c r="L2128" s="3">
        <v>-81.864334999999997</v>
      </c>
      <c r="M2128" s="3">
        <v>40.838543999999999</v>
      </c>
      <c r="N2128" s="3">
        <v>-82.831858727272461</v>
      </c>
      <c r="O2128" s="3">
        <v>40.313382181818099</v>
      </c>
      <c r="P2128" s="3">
        <f>VLOOKUP(Table2[[#This Row],[State]],State!A:G,7,FALSE)</f>
        <v>18</v>
      </c>
      <c r="Q2128" s="3" t="str">
        <f>VLOOKUP(Table2[[#This Row],[State]],State!A:F,6,FALSE)</f>
        <v>Republican</v>
      </c>
    </row>
    <row r="2129" spans="1:17" ht="17" thickTop="1" thickBot="1" x14ac:dyDescent="0.25">
      <c r="A2129" s="7" t="s">
        <v>352</v>
      </c>
      <c r="B2129" s="21">
        <v>39171</v>
      </c>
      <c r="C2129" s="22" t="s">
        <v>1691</v>
      </c>
      <c r="D2129" s="12">
        <v>5399</v>
      </c>
      <c r="E2129" s="12">
        <v>11669</v>
      </c>
      <c r="F2129" s="6">
        <v>2024</v>
      </c>
      <c r="G2129" s="18">
        <f>preds!$D2129+preds!$E2129</f>
        <v>17068</v>
      </c>
      <c r="H2129" s="12">
        <f>ABS(preds!$D2129-preds!$E2129)</f>
        <v>6270</v>
      </c>
      <c r="I2129" s="24">
        <f>Table2[[#This Row],[margin]]/Table2[[#This Row],[dem_gop_total]]</f>
        <v>0.36735411295992498</v>
      </c>
      <c r="J2129" s="24">
        <f>Table2[[#This Row],[dem_votes]]/Table2[[#This Row],[dem_gop_total]]</f>
        <v>0.31632294352003748</v>
      </c>
      <c r="K2129" s="24">
        <f>Table2[[#This Row],[gop_votes]]/Table2[[#This Row],[dem_gop_total]]</f>
        <v>0.68367705647996246</v>
      </c>
      <c r="L2129" s="3">
        <v>-84.573035000000004</v>
      </c>
      <c r="M2129" s="3">
        <v>41.533690999999997</v>
      </c>
      <c r="N2129" s="3">
        <v>-82.831858727272461</v>
      </c>
      <c r="O2129" s="3">
        <v>40.313382181818099</v>
      </c>
      <c r="P2129" s="3">
        <f>VLOOKUP(Table2[[#This Row],[State]],State!A:G,7,FALSE)</f>
        <v>18</v>
      </c>
      <c r="Q2129" s="3" t="str">
        <f>VLOOKUP(Table2[[#This Row],[State]],State!A:F,6,FALSE)</f>
        <v>Republican</v>
      </c>
    </row>
    <row r="2130" spans="1:17" ht="17" thickTop="1" thickBot="1" x14ac:dyDescent="0.25">
      <c r="A2130" s="8" t="s">
        <v>352</v>
      </c>
      <c r="B2130" s="19">
        <v>39173</v>
      </c>
      <c r="C2130" s="20" t="s">
        <v>1725</v>
      </c>
      <c r="D2130" s="13">
        <v>29301</v>
      </c>
      <c r="E2130" s="13">
        <v>36238</v>
      </c>
      <c r="F2130" s="6">
        <v>2024</v>
      </c>
      <c r="G2130" s="18">
        <f>preds!$D2130+preds!$E2130</f>
        <v>65539</v>
      </c>
      <c r="H2130" s="12">
        <f>ABS(preds!$D2130-preds!$E2130)</f>
        <v>6937</v>
      </c>
      <c r="I2130" s="24">
        <f>Table2[[#This Row],[margin]]/Table2[[#This Row],[dem_gop_total]]</f>
        <v>0.10584537450983383</v>
      </c>
      <c r="J2130" s="24">
        <f>Table2[[#This Row],[dem_votes]]/Table2[[#This Row],[dem_gop_total]]</f>
        <v>0.44707731274508306</v>
      </c>
      <c r="K2130" s="24">
        <f>Table2[[#This Row],[gop_votes]]/Table2[[#This Row],[dem_gop_total]]</f>
        <v>0.55292268725491689</v>
      </c>
      <c r="L2130" s="3">
        <v>-83.601066000000003</v>
      </c>
      <c r="M2130" s="3">
        <v>41.448279999999997</v>
      </c>
      <c r="N2130" s="3">
        <v>-82.831858727272461</v>
      </c>
      <c r="O2130" s="3">
        <v>40.313382181818099</v>
      </c>
      <c r="P2130" s="3">
        <f>VLOOKUP(Table2[[#This Row],[State]],State!A:G,7,FALSE)</f>
        <v>18</v>
      </c>
      <c r="Q2130" s="3" t="str">
        <f>VLOOKUP(Table2[[#This Row],[State]],State!A:F,6,FALSE)</f>
        <v>Republican</v>
      </c>
    </row>
    <row r="2131" spans="1:17" ht="17" thickTop="1" thickBot="1" x14ac:dyDescent="0.25">
      <c r="A2131" s="7" t="s">
        <v>352</v>
      </c>
      <c r="B2131" s="21">
        <v>39175</v>
      </c>
      <c r="C2131" s="22" t="s">
        <v>1726</v>
      </c>
      <c r="D2131" s="12">
        <v>3596</v>
      </c>
      <c r="E2131" s="12">
        <v>7563</v>
      </c>
      <c r="F2131" s="6">
        <v>2024</v>
      </c>
      <c r="G2131" s="18">
        <f>preds!$D2131+preds!$E2131</f>
        <v>11159</v>
      </c>
      <c r="H2131" s="12">
        <f>ABS(preds!$D2131-preds!$E2131)</f>
        <v>3967</v>
      </c>
      <c r="I2131" s="24">
        <f>Table2[[#This Row],[margin]]/Table2[[#This Row],[dem_gop_total]]</f>
        <v>0.35549780446276547</v>
      </c>
      <c r="J2131" s="24">
        <f>Table2[[#This Row],[dem_votes]]/Table2[[#This Row],[dem_gop_total]]</f>
        <v>0.32225109776861727</v>
      </c>
      <c r="K2131" s="24">
        <f>Table2[[#This Row],[gop_votes]]/Table2[[#This Row],[dem_gop_total]]</f>
        <v>0.67774890223138273</v>
      </c>
      <c r="L2131" s="3">
        <v>-83.298152999999999</v>
      </c>
      <c r="M2131" s="3">
        <v>40.865952999999998</v>
      </c>
      <c r="N2131" s="3">
        <v>-82.831858727272461</v>
      </c>
      <c r="O2131" s="3">
        <v>40.313382181818099</v>
      </c>
      <c r="P2131" s="3">
        <f>VLOOKUP(Table2[[#This Row],[State]],State!A:G,7,FALSE)</f>
        <v>18</v>
      </c>
      <c r="Q2131" s="3" t="str">
        <f>VLOOKUP(Table2[[#This Row],[State]],State!A:F,6,FALSE)</f>
        <v>Republican</v>
      </c>
    </row>
    <row r="2132" spans="1:17" ht="17" thickTop="1" thickBot="1" x14ac:dyDescent="0.25">
      <c r="A2132" s="8" t="s">
        <v>353</v>
      </c>
      <c r="B2132" s="19">
        <v>40001</v>
      </c>
      <c r="C2132" s="20" t="s">
        <v>969</v>
      </c>
      <c r="D2132" s="13">
        <v>2233</v>
      </c>
      <c r="E2132" s="13">
        <v>4570</v>
      </c>
      <c r="F2132" s="6">
        <v>2024</v>
      </c>
      <c r="G2132" s="18">
        <f>preds!$D2132+preds!$E2132</f>
        <v>6803</v>
      </c>
      <c r="H2132" s="12">
        <f>ABS(preds!$D2132-preds!$E2132)</f>
        <v>2337</v>
      </c>
      <c r="I2132" s="24">
        <f>Table2[[#This Row],[margin]]/Table2[[#This Row],[dem_gop_total]]</f>
        <v>0.34352491547846536</v>
      </c>
      <c r="J2132" s="24">
        <f>Table2[[#This Row],[dem_votes]]/Table2[[#This Row],[dem_gop_total]]</f>
        <v>0.32823754226076729</v>
      </c>
      <c r="K2132" s="24">
        <f>Table2[[#This Row],[gop_votes]]/Table2[[#This Row],[dem_gop_total]]</f>
        <v>0.67176245773923271</v>
      </c>
      <c r="L2132" s="3">
        <v>-94.635750000000002</v>
      </c>
      <c r="M2132" s="3">
        <v>35.887523000000002</v>
      </c>
      <c r="N2132" s="3">
        <v>-97.24471841558487</v>
      </c>
      <c r="O2132" s="3">
        <v>35.498918441558423</v>
      </c>
      <c r="P2132" s="3">
        <f>VLOOKUP(Table2[[#This Row],[State]],State!A:G,7,FALSE)</f>
        <v>7</v>
      </c>
      <c r="Q2132" s="3" t="str">
        <f>VLOOKUP(Table2[[#This Row],[State]],State!A:F,6,FALSE)</f>
        <v>Republican</v>
      </c>
    </row>
    <row r="2133" spans="1:17" ht="17" thickTop="1" thickBot="1" x14ac:dyDescent="0.25">
      <c r="A2133" s="7" t="s">
        <v>353</v>
      </c>
      <c r="B2133" s="21">
        <v>40003</v>
      </c>
      <c r="C2133" s="22" t="s">
        <v>1727</v>
      </c>
      <c r="D2133" s="12">
        <v>582</v>
      </c>
      <c r="E2133" s="12">
        <v>2018</v>
      </c>
      <c r="F2133" s="6">
        <v>2024</v>
      </c>
      <c r="G2133" s="18">
        <f>preds!$D2133+preds!$E2133</f>
        <v>2600</v>
      </c>
      <c r="H2133" s="12">
        <f>ABS(preds!$D2133-preds!$E2133)</f>
        <v>1436</v>
      </c>
      <c r="I2133" s="24">
        <f>Table2[[#This Row],[margin]]/Table2[[#This Row],[dem_gop_total]]</f>
        <v>0.55230769230769228</v>
      </c>
      <c r="J2133" s="24">
        <f>Table2[[#This Row],[dem_votes]]/Table2[[#This Row],[dem_gop_total]]</f>
        <v>0.22384615384615383</v>
      </c>
      <c r="K2133" s="24">
        <f>Table2[[#This Row],[gop_votes]]/Table2[[#This Row],[dem_gop_total]]</f>
        <v>0.77615384615384619</v>
      </c>
      <c r="L2133" s="3">
        <v>-98.318500999999998</v>
      </c>
      <c r="M2133" s="3">
        <v>36.660625000000003</v>
      </c>
      <c r="N2133" s="3">
        <v>-97.24471841558487</v>
      </c>
      <c r="O2133" s="3">
        <v>35.498918441558423</v>
      </c>
      <c r="P2133" s="3">
        <f>VLOOKUP(Table2[[#This Row],[State]],State!A:G,7,FALSE)</f>
        <v>7</v>
      </c>
      <c r="Q2133" s="3" t="str">
        <f>VLOOKUP(Table2[[#This Row],[State]],State!A:F,6,FALSE)</f>
        <v>Republican</v>
      </c>
    </row>
    <row r="2134" spans="1:17" ht="17" thickTop="1" thickBot="1" x14ac:dyDescent="0.25">
      <c r="A2134" s="8" t="s">
        <v>353</v>
      </c>
      <c r="B2134" s="19">
        <v>40005</v>
      </c>
      <c r="C2134" s="20" t="s">
        <v>1728</v>
      </c>
      <c r="D2134" s="13">
        <v>1736</v>
      </c>
      <c r="E2134" s="13">
        <v>4043</v>
      </c>
      <c r="F2134" s="6">
        <v>2024</v>
      </c>
      <c r="G2134" s="18">
        <f>preds!$D2134+preds!$E2134</f>
        <v>5779</v>
      </c>
      <c r="H2134" s="12">
        <f>ABS(preds!$D2134-preds!$E2134)</f>
        <v>2307</v>
      </c>
      <c r="I2134" s="24">
        <f>Table2[[#This Row],[margin]]/Table2[[#This Row],[dem_gop_total]]</f>
        <v>0.39920401453538673</v>
      </c>
      <c r="J2134" s="24">
        <f>Table2[[#This Row],[dem_votes]]/Table2[[#This Row],[dem_gop_total]]</f>
        <v>0.30039799273230661</v>
      </c>
      <c r="K2134" s="24">
        <f>Table2[[#This Row],[gop_votes]]/Table2[[#This Row],[dem_gop_total]]</f>
        <v>0.69960200726769339</v>
      </c>
      <c r="L2134" s="3">
        <v>-96.090179000000006</v>
      </c>
      <c r="M2134" s="3">
        <v>34.324458999999997</v>
      </c>
      <c r="N2134" s="3">
        <v>-97.24471841558487</v>
      </c>
      <c r="O2134" s="3">
        <v>35.498918441558423</v>
      </c>
      <c r="P2134" s="3">
        <f>VLOOKUP(Table2[[#This Row],[State]],State!A:G,7,FALSE)</f>
        <v>7</v>
      </c>
      <c r="Q2134" s="3" t="str">
        <f>VLOOKUP(Table2[[#This Row],[State]],State!A:F,6,FALSE)</f>
        <v>Republican</v>
      </c>
    </row>
    <row r="2135" spans="1:17" ht="17" thickTop="1" thickBot="1" x14ac:dyDescent="0.25">
      <c r="A2135" s="7" t="s">
        <v>353</v>
      </c>
      <c r="B2135" s="21">
        <v>40007</v>
      </c>
      <c r="C2135" s="22" t="s">
        <v>1729</v>
      </c>
      <c r="D2135" s="12">
        <v>299</v>
      </c>
      <c r="E2135" s="12">
        <v>2160</v>
      </c>
      <c r="F2135" s="6">
        <v>2024</v>
      </c>
      <c r="G2135" s="18">
        <f>preds!$D2135+preds!$E2135</f>
        <v>2459</v>
      </c>
      <c r="H2135" s="12">
        <f>ABS(preds!$D2135-preds!$E2135)</f>
        <v>1861</v>
      </c>
      <c r="I2135" s="24">
        <f>Table2[[#This Row],[margin]]/Table2[[#This Row],[dem_gop_total]]</f>
        <v>0.75681171207808051</v>
      </c>
      <c r="J2135" s="24">
        <f>Table2[[#This Row],[dem_votes]]/Table2[[#This Row],[dem_gop_total]]</f>
        <v>0.12159414396095974</v>
      </c>
      <c r="K2135" s="24">
        <f>Table2[[#This Row],[gop_votes]]/Table2[[#This Row],[dem_gop_total]]</f>
        <v>0.87840585603904031</v>
      </c>
      <c r="L2135" s="3">
        <v>-100.61641899999999</v>
      </c>
      <c r="M2135" s="3">
        <v>36.818227999999998</v>
      </c>
      <c r="N2135" s="3">
        <v>-97.24471841558487</v>
      </c>
      <c r="O2135" s="3">
        <v>35.498918441558423</v>
      </c>
      <c r="P2135" s="3">
        <f>VLOOKUP(Table2[[#This Row],[State]],State!A:G,7,FALSE)</f>
        <v>7</v>
      </c>
      <c r="Q2135" s="3" t="str">
        <f>VLOOKUP(Table2[[#This Row],[State]],State!A:F,6,FALSE)</f>
        <v>Republican</v>
      </c>
    </row>
    <row r="2136" spans="1:17" ht="17" thickTop="1" thickBot="1" x14ac:dyDescent="0.25">
      <c r="A2136" s="8" t="s">
        <v>353</v>
      </c>
      <c r="B2136" s="19">
        <v>40009</v>
      </c>
      <c r="C2136" s="20" t="s">
        <v>1730</v>
      </c>
      <c r="D2136" s="13">
        <v>1627</v>
      </c>
      <c r="E2136" s="13">
        <v>5422</v>
      </c>
      <c r="F2136" s="6">
        <v>2024</v>
      </c>
      <c r="G2136" s="18">
        <f>preds!$D2136+preds!$E2136</f>
        <v>7049</v>
      </c>
      <c r="H2136" s="12">
        <f>ABS(preds!$D2136-preds!$E2136)</f>
        <v>3795</v>
      </c>
      <c r="I2136" s="24">
        <f>Table2[[#This Row],[margin]]/Table2[[#This Row],[dem_gop_total]]</f>
        <v>0.53837423748049373</v>
      </c>
      <c r="J2136" s="24">
        <f>Table2[[#This Row],[dem_votes]]/Table2[[#This Row],[dem_gop_total]]</f>
        <v>0.23081288125975316</v>
      </c>
      <c r="K2136" s="24">
        <f>Table2[[#This Row],[gop_votes]]/Table2[[#This Row],[dem_gop_total]]</f>
        <v>0.76918711874024681</v>
      </c>
      <c r="L2136" s="3">
        <v>-99.512485999999996</v>
      </c>
      <c r="M2136" s="3">
        <v>35.361390999999998</v>
      </c>
      <c r="N2136" s="3">
        <v>-97.24471841558487</v>
      </c>
      <c r="O2136" s="3">
        <v>35.498918441558423</v>
      </c>
      <c r="P2136" s="3">
        <f>VLOOKUP(Table2[[#This Row],[State]],State!A:G,7,FALSE)</f>
        <v>7</v>
      </c>
      <c r="Q2136" s="3" t="str">
        <f>VLOOKUP(Table2[[#This Row],[State]],State!A:F,6,FALSE)</f>
        <v>Republican</v>
      </c>
    </row>
    <row r="2137" spans="1:17" ht="17" thickTop="1" thickBot="1" x14ac:dyDescent="0.25">
      <c r="A2137" s="7" t="s">
        <v>353</v>
      </c>
      <c r="B2137" s="21">
        <v>40011</v>
      </c>
      <c r="C2137" s="22" t="s">
        <v>846</v>
      </c>
      <c r="D2137" s="12">
        <v>1061</v>
      </c>
      <c r="E2137" s="12">
        <v>3186</v>
      </c>
      <c r="F2137" s="6">
        <v>2024</v>
      </c>
      <c r="G2137" s="18">
        <f>preds!$D2137+preds!$E2137</f>
        <v>4247</v>
      </c>
      <c r="H2137" s="12">
        <f>ABS(preds!$D2137-preds!$E2137)</f>
        <v>2125</v>
      </c>
      <c r="I2137" s="24">
        <f>Table2[[#This Row],[margin]]/Table2[[#This Row],[dem_gop_total]]</f>
        <v>0.5003531904874029</v>
      </c>
      <c r="J2137" s="24">
        <f>Table2[[#This Row],[dem_votes]]/Table2[[#This Row],[dem_gop_total]]</f>
        <v>0.24982340475629855</v>
      </c>
      <c r="K2137" s="24">
        <f>Table2[[#This Row],[gop_votes]]/Table2[[#This Row],[dem_gop_total]]</f>
        <v>0.75017659524370139</v>
      </c>
      <c r="L2137" s="3">
        <v>-98.420661999999993</v>
      </c>
      <c r="M2137" s="3">
        <v>35.884816999999998</v>
      </c>
      <c r="N2137" s="3">
        <v>-97.24471841558487</v>
      </c>
      <c r="O2137" s="3">
        <v>35.498918441558423</v>
      </c>
      <c r="P2137" s="3">
        <f>VLOOKUP(Table2[[#This Row],[State]],State!A:G,7,FALSE)</f>
        <v>7</v>
      </c>
      <c r="Q2137" s="3" t="str">
        <f>VLOOKUP(Table2[[#This Row],[State]],State!A:F,6,FALSE)</f>
        <v>Republican</v>
      </c>
    </row>
    <row r="2138" spans="1:17" ht="17" thickTop="1" thickBot="1" x14ac:dyDescent="0.25">
      <c r="A2138" s="8" t="s">
        <v>353</v>
      </c>
      <c r="B2138" s="19">
        <v>40013</v>
      </c>
      <c r="C2138" s="20" t="s">
        <v>740</v>
      </c>
      <c r="D2138" s="13">
        <v>5144</v>
      </c>
      <c r="E2138" s="13">
        <v>11767</v>
      </c>
      <c r="F2138" s="6">
        <v>2024</v>
      </c>
      <c r="G2138" s="18">
        <f>preds!$D2138+preds!$E2138</f>
        <v>16911</v>
      </c>
      <c r="H2138" s="12">
        <f>ABS(preds!$D2138-preds!$E2138)</f>
        <v>6623</v>
      </c>
      <c r="I2138" s="24">
        <f>Table2[[#This Row],[margin]]/Table2[[#This Row],[dem_gop_total]]</f>
        <v>0.39163857844006861</v>
      </c>
      <c r="J2138" s="24">
        <f>Table2[[#This Row],[dem_votes]]/Table2[[#This Row],[dem_gop_total]]</f>
        <v>0.30418071077996572</v>
      </c>
      <c r="K2138" s="24">
        <f>Table2[[#This Row],[gop_votes]]/Table2[[#This Row],[dem_gop_total]]</f>
        <v>0.69581928922003433</v>
      </c>
      <c r="L2138" s="3">
        <v>-96.383821999999995</v>
      </c>
      <c r="M2138" s="3">
        <v>33.977294999999998</v>
      </c>
      <c r="N2138" s="3">
        <v>-97.24471841558487</v>
      </c>
      <c r="O2138" s="3">
        <v>35.498918441558423</v>
      </c>
      <c r="P2138" s="3">
        <f>VLOOKUP(Table2[[#This Row],[State]],State!A:G,7,FALSE)</f>
        <v>7</v>
      </c>
      <c r="Q2138" s="3" t="str">
        <f>VLOOKUP(Table2[[#This Row],[State]],State!A:F,6,FALSE)</f>
        <v>Republican</v>
      </c>
    </row>
    <row r="2139" spans="1:17" ht="17" thickTop="1" thickBot="1" x14ac:dyDescent="0.25">
      <c r="A2139" s="7" t="s">
        <v>353</v>
      </c>
      <c r="B2139" s="21">
        <v>40015</v>
      </c>
      <c r="C2139" s="22" t="s">
        <v>1731</v>
      </c>
      <c r="D2139" s="12">
        <v>4069</v>
      </c>
      <c r="E2139" s="12">
        <v>5805</v>
      </c>
      <c r="F2139" s="6">
        <v>2024</v>
      </c>
      <c r="G2139" s="18">
        <f>preds!$D2139+preds!$E2139</f>
        <v>9874</v>
      </c>
      <c r="H2139" s="12">
        <f>ABS(preds!$D2139-preds!$E2139)</f>
        <v>1736</v>
      </c>
      <c r="I2139" s="24">
        <f>Table2[[#This Row],[margin]]/Table2[[#This Row],[dem_gop_total]]</f>
        <v>0.17581527243265141</v>
      </c>
      <c r="J2139" s="24">
        <f>Table2[[#This Row],[dem_votes]]/Table2[[#This Row],[dem_gop_total]]</f>
        <v>0.41209236378367431</v>
      </c>
      <c r="K2139" s="24">
        <f>Table2[[#This Row],[gop_votes]]/Table2[[#This Row],[dem_gop_total]]</f>
        <v>0.58790763621632569</v>
      </c>
      <c r="L2139" s="3">
        <v>-98.338493999999997</v>
      </c>
      <c r="M2139" s="3">
        <v>35.147224999999999</v>
      </c>
      <c r="N2139" s="3">
        <v>-97.24471841558487</v>
      </c>
      <c r="O2139" s="3">
        <v>35.498918441558423</v>
      </c>
      <c r="P2139" s="3">
        <f>VLOOKUP(Table2[[#This Row],[State]],State!A:G,7,FALSE)</f>
        <v>7</v>
      </c>
      <c r="Q2139" s="3" t="str">
        <f>VLOOKUP(Table2[[#This Row],[State]],State!A:F,6,FALSE)</f>
        <v>Republican</v>
      </c>
    </row>
    <row r="2140" spans="1:17" ht="17" thickTop="1" thickBot="1" x14ac:dyDescent="0.25">
      <c r="A2140" s="8" t="s">
        <v>353</v>
      </c>
      <c r="B2140" s="19">
        <v>40017</v>
      </c>
      <c r="C2140" s="20" t="s">
        <v>1732</v>
      </c>
      <c r="D2140" s="13">
        <v>14652</v>
      </c>
      <c r="E2140" s="13">
        <v>43088</v>
      </c>
      <c r="F2140" s="6">
        <v>2024</v>
      </c>
      <c r="G2140" s="18">
        <f>preds!$D2140+preds!$E2140</f>
        <v>57740</v>
      </c>
      <c r="H2140" s="12">
        <f>ABS(preds!$D2140-preds!$E2140)</f>
        <v>28436</v>
      </c>
      <c r="I2140" s="24">
        <f>Table2[[#This Row],[margin]]/Table2[[#This Row],[dem_gop_total]]</f>
        <v>0.49248354693453411</v>
      </c>
      <c r="J2140" s="24">
        <f>Table2[[#This Row],[dem_votes]]/Table2[[#This Row],[dem_gop_total]]</f>
        <v>0.25375822653273294</v>
      </c>
      <c r="K2140" s="24">
        <f>Table2[[#This Row],[gop_votes]]/Table2[[#This Row],[dem_gop_total]]</f>
        <v>0.74624177346726706</v>
      </c>
      <c r="L2140" s="3">
        <v>-97.781139999999994</v>
      </c>
      <c r="M2140" s="3">
        <v>35.491253999999998</v>
      </c>
      <c r="N2140" s="3">
        <v>-97.24471841558487</v>
      </c>
      <c r="O2140" s="3">
        <v>35.498918441558423</v>
      </c>
      <c r="P2140" s="3">
        <f>VLOOKUP(Table2[[#This Row],[State]],State!A:G,7,FALSE)</f>
        <v>7</v>
      </c>
      <c r="Q2140" s="3" t="str">
        <f>VLOOKUP(Table2[[#This Row],[State]],State!A:F,6,FALSE)</f>
        <v>Republican</v>
      </c>
    </row>
    <row r="2141" spans="1:17" ht="17" thickTop="1" thickBot="1" x14ac:dyDescent="0.25">
      <c r="A2141" s="7" t="s">
        <v>353</v>
      </c>
      <c r="B2141" s="21">
        <v>40019</v>
      </c>
      <c r="C2141" s="22" t="s">
        <v>1095</v>
      </c>
      <c r="D2141" s="12">
        <v>6375</v>
      </c>
      <c r="E2141" s="12">
        <v>13176</v>
      </c>
      <c r="F2141" s="6">
        <v>2024</v>
      </c>
      <c r="G2141" s="18">
        <f>preds!$D2141+preds!$E2141</f>
        <v>19551</v>
      </c>
      <c r="H2141" s="12">
        <f>ABS(preds!$D2141-preds!$E2141)</f>
        <v>6801</v>
      </c>
      <c r="I2141" s="24">
        <f>Table2[[#This Row],[margin]]/Table2[[#This Row],[dem_gop_total]]</f>
        <v>0.34785944452969159</v>
      </c>
      <c r="J2141" s="24">
        <f>Table2[[#This Row],[dem_votes]]/Table2[[#This Row],[dem_gop_total]]</f>
        <v>0.32607027773515423</v>
      </c>
      <c r="K2141" s="24">
        <f>Table2[[#This Row],[gop_votes]]/Table2[[#This Row],[dem_gop_total]]</f>
        <v>0.67392972226484582</v>
      </c>
      <c r="L2141" s="3">
        <v>-97.204569999999904</v>
      </c>
      <c r="M2141" s="3">
        <v>34.192075000000003</v>
      </c>
      <c r="N2141" s="3">
        <v>-97.24471841558487</v>
      </c>
      <c r="O2141" s="3">
        <v>35.498918441558423</v>
      </c>
      <c r="P2141" s="3">
        <f>VLOOKUP(Table2[[#This Row],[State]],State!A:G,7,FALSE)</f>
        <v>7</v>
      </c>
      <c r="Q2141" s="3" t="str">
        <f>VLOOKUP(Table2[[#This Row],[State]],State!A:F,6,FALSE)</f>
        <v>Republican</v>
      </c>
    </row>
    <row r="2142" spans="1:17" ht="17" thickTop="1" thickBot="1" x14ac:dyDescent="0.25">
      <c r="A2142" s="8" t="s">
        <v>353</v>
      </c>
      <c r="B2142" s="19">
        <v>40021</v>
      </c>
      <c r="C2142" s="20" t="s">
        <v>399</v>
      </c>
      <c r="D2142" s="13">
        <v>5871</v>
      </c>
      <c r="E2142" s="13">
        <v>10208</v>
      </c>
      <c r="F2142" s="6">
        <v>2024</v>
      </c>
      <c r="G2142" s="18">
        <f>preds!$D2142+preds!$E2142</f>
        <v>16079</v>
      </c>
      <c r="H2142" s="12">
        <f>ABS(preds!$D2142-preds!$E2142)</f>
        <v>4337</v>
      </c>
      <c r="I2142" s="24">
        <f>Table2[[#This Row],[margin]]/Table2[[#This Row],[dem_gop_total]]</f>
        <v>0.26973070464581128</v>
      </c>
      <c r="J2142" s="24">
        <f>Table2[[#This Row],[dem_votes]]/Table2[[#This Row],[dem_gop_total]]</f>
        <v>0.36513464767709436</v>
      </c>
      <c r="K2142" s="24">
        <f>Table2[[#This Row],[gop_votes]]/Table2[[#This Row],[dem_gop_total]]</f>
        <v>0.63486535232290564</v>
      </c>
      <c r="L2142" s="3">
        <v>-94.994163</v>
      </c>
      <c r="M2142" s="3">
        <v>35.900171</v>
      </c>
      <c r="N2142" s="3">
        <v>-97.24471841558487</v>
      </c>
      <c r="O2142" s="3">
        <v>35.498918441558423</v>
      </c>
      <c r="P2142" s="3">
        <f>VLOOKUP(Table2[[#This Row],[State]],State!A:G,7,FALSE)</f>
        <v>7</v>
      </c>
      <c r="Q2142" s="3" t="str">
        <f>VLOOKUP(Table2[[#This Row],[State]],State!A:F,6,FALSE)</f>
        <v>Republican</v>
      </c>
    </row>
    <row r="2143" spans="1:17" ht="17" thickTop="1" thickBot="1" x14ac:dyDescent="0.25">
      <c r="A2143" s="7" t="s">
        <v>353</v>
      </c>
      <c r="B2143" s="21">
        <v>40023</v>
      </c>
      <c r="C2143" s="22" t="s">
        <v>401</v>
      </c>
      <c r="D2143" s="12">
        <v>2151</v>
      </c>
      <c r="E2143" s="12">
        <v>3974</v>
      </c>
      <c r="F2143" s="6">
        <v>2024</v>
      </c>
      <c r="G2143" s="18">
        <f>preds!$D2143+preds!$E2143</f>
        <v>6125</v>
      </c>
      <c r="H2143" s="12">
        <f>ABS(preds!$D2143-preds!$E2143)</f>
        <v>1823</v>
      </c>
      <c r="I2143" s="24">
        <f>Table2[[#This Row],[margin]]/Table2[[#This Row],[dem_gop_total]]</f>
        <v>0.29763265306122449</v>
      </c>
      <c r="J2143" s="24">
        <f>Table2[[#This Row],[dem_votes]]/Table2[[#This Row],[dem_gop_total]]</f>
        <v>0.35118367346938778</v>
      </c>
      <c r="K2143" s="24">
        <f>Table2[[#This Row],[gop_votes]]/Table2[[#This Row],[dem_gop_total]]</f>
        <v>0.64881632653061228</v>
      </c>
      <c r="L2143" s="3">
        <v>-95.533567000000005</v>
      </c>
      <c r="M2143" s="3">
        <v>34.020246999999998</v>
      </c>
      <c r="N2143" s="3">
        <v>-97.24471841558487</v>
      </c>
      <c r="O2143" s="3">
        <v>35.498918441558423</v>
      </c>
      <c r="P2143" s="3">
        <f>VLOOKUP(Table2[[#This Row],[State]],State!A:G,7,FALSE)</f>
        <v>7</v>
      </c>
      <c r="Q2143" s="3" t="str">
        <f>VLOOKUP(Table2[[#This Row],[State]],State!A:F,6,FALSE)</f>
        <v>Republican</v>
      </c>
    </row>
    <row r="2144" spans="1:17" ht="17" thickTop="1" thickBot="1" x14ac:dyDescent="0.25">
      <c r="A2144" s="8" t="s">
        <v>353</v>
      </c>
      <c r="B2144" s="19">
        <v>40025</v>
      </c>
      <c r="C2144" s="20" t="s">
        <v>1733</v>
      </c>
      <c r="D2144" s="13">
        <v>154</v>
      </c>
      <c r="E2144" s="13">
        <v>1193</v>
      </c>
      <c r="F2144" s="6">
        <v>2024</v>
      </c>
      <c r="G2144" s="18">
        <f>preds!$D2144+preds!$E2144</f>
        <v>1347</v>
      </c>
      <c r="H2144" s="12">
        <f>ABS(preds!$D2144-preds!$E2144)</f>
        <v>1039</v>
      </c>
      <c r="I2144" s="24">
        <f>Table2[[#This Row],[margin]]/Table2[[#This Row],[dem_gop_total]]</f>
        <v>0.77134372680029695</v>
      </c>
      <c r="J2144" s="24">
        <f>Table2[[#This Row],[dem_votes]]/Table2[[#This Row],[dem_gop_total]]</f>
        <v>0.11432813659985153</v>
      </c>
      <c r="K2144" s="24">
        <f>Table2[[#This Row],[gop_votes]]/Table2[[#This Row],[dem_gop_total]]</f>
        <v>0.88567186340014847</v>
      </c>
      <c r="L2144" s="3">
        <v>-102.485321</v>
      </c>
      <c r="M2144" s="3">
        <v>36.729185000000001</v>
      </c>
      <c r="N2144" s="3">
        <v>-97.24471841558487</v>
      </c>
      <c r="O2144" s="3">
        <v>35.498918441558423</v>
      </c>
      <c r="P2144" s="3">
        <f>VLOOKUP(Table2[[#This Row],[State]],State!A:G,7,FALSE)</f>
        <v>7</v>
      </c>
      <c r="Q2144" s="3" t="str">
        <f>VLOOKUP(Table2[[#This Row],[State]],State!A:F,6,FALSE)</f>
        <v>Republican</v>
      </c>
    </row>
    <row r="2145" spans="1:17" ht="17" thickTop="1" thickBot="1" x14ac:dyDescent="0.25">
      <c r="A2145" s="7" t="s">
        <v>353</v>
      </c>
      <c r="B2145" s="21">
        <v>40027</v>
      </c>
      <c r="C2145" s="22" t="s">
        <v>510</v>
      </c>
      <c r="D2145" s="12">
        <v>51443</v>
      </c>
      <c r="E2145" s="12">
        <v>65326</v>
      </c>
      <c r="F2145" s="6">
        <v>2024</v>
      </c>
      <c r="G2145" s="18">
        <f>preds!$D2145+preds!$E2145</f>
        <v>116769</v>
      </c>
      <c r="H2145" s="12">
        <f>ABS(preds!$D2145-preds!$E2145)</f>
        <v>13883</v>
      </c>
      <c r="I2145" s="24">
        <f>Table2[[#This Row],[margin]]/Table2[[#This Row],[dem_gop_total]]</f>
        <v>0.11889285683700297</v>
      </c>
      <c r="J2145" s="24">
        <f>Table2[[#This Row],[dem_votes]]/Table2[[#This Row],[dem_gop_total]]</f>
        <v>0.44055357158149849</v>
      </c>
      <c r="K2145" s="24">
        <f>Table2[[#This Row],[gop_votes]]/Table2[[#This Row],[dem_gop_total]]</f>
        <v>0.55944642841850145</v>
      </c>
      <c r="L2145" s="3">
        <v>-97.447023999999999</v>
      </c>
      <c r="M2145" s="3">
        <v>35.266627</v>
      </c>
      <c r="N2145" s="3">
        <v>-97.24471841558487</v>
      </c>
      <c r="O2145" s="3">
        <v>35.498918441558423</v>
      </c>
      <c r="P2145" s="3">
        <f>VLOOKUP(Table2[[#This Row],[State]],State!A:G,7,FALSE)</f>
        <v>7</v>
      </c>
      <c r="Q2145" s="3" t="str">
        <f>VLOOKUP(Table2[[#This Row],[State]],State!A:F,6,FALSE)</f>
        <v>Republican</v>
      </c>
    </row>
    <row r="2146" spans="1:17" ht="17" thickTop="1" thickBot="1" x14ac:dyDescent="0.25">
      <c r="A2146" s="8" t="s">
        <v>353</v>
      </c>
      <c r="B2146" s="19">
        <v>40029</v>
      </c>
      <c r="C2146" s="20" t="s">
        <v>1734</v>
      </c>
      <c r="D2146" s="13">
        <v>650</v>
      </c>
      <c r="E2146" s="13">
        <v>1880</v>
      </c>
      <c r="F2146" s="6">
        <v>2024</v>
      </c>
      <c r="G2146" s="18">
        <f>preds!$D2146+preds!$E2146</f>
        <v>2530</v>
      </c>
      <c r="H2146" s="12">
        <f>ABS(preds!$D2146-preds!$E2146)</f>
        <v>1230</v>
      </c>
      <c r="I2146" s="24">
        <f>Table2[[#This Row],[margin]]/Table2[[#This Row],[dem_gop_total]]</f>
        <v>0.48616600790513836</v>
      </c>
      <c r="J2146" s="24">
        <f>Table2[[#This Row],[dem_votes]]/Table2[[#This Row],[dem_gop_total]]</f>
        <v>0.25691699604743085</v>
      </c>
      <c r="K2146" s="24">
        <f>Table2[[#This Row],[gop_votes]]/Table2[[#This Row],[dem_gop_total]]</f>
        <v>0.74308300395256921</v>
      </c>
      <c r="L2146" s="3">
        <v>-96.278023000000005</v>
      </c>
      <c r="M2146" s="3">
        <v>34.546447999999998</v>
      </c>
      <c r="N2146" s="3">
        <v>-97.24471841558487</v>
      </c>
      <c r="O2146" s="3">
        <v>35.498918441558423</v>
      </c>
      <c r="P2146" s="3">
        <f>VLOOKUP(Table2[[#This Row],[State]],State!A:G,7,FALSE)</f>
        <v>7</v>
      </c>
      <c r="Q2146" s="3" t="str">
        <f>VLOOKUP(Table2[[#This Row],[State]],State!A:F,6,FALSE)</f>
        <v>Republican</v>
      </c>
    </row>
    <row r="2147" spans="1:17" ht="17" thickTop="1" thickBot="1" x14ac:dyDescent="0.25">
      <c r="A2147" s="7" t="s">
        <v>353</v>
      </c>
      <c r="B2147" s="21">
        <v>40031</v>
      </c>
      <c r="C2147" s="22" t="s">
        <v>1023</v>
      </c>
      <c r="D2147" s="12">
        <v>11735</v>
      </c>
      <c r="E2147" s="12">
        <v>18389</v>
      </c>
      <c r="F2147" s="6">
        <v>2024</v>
      </c>
      <c r="G2147" s="18">
        <f>preds!$D2147+preds!$E2147</f>
        <v>30124</v>
      </c>
      <c r="H2147" s="12">
        <f>ABS(preds!$D2147-preds!$E2147)</f>
        <v>6654</v>
      </c>
      <c r="I2147" s="24">
        <f>Table2[[#This Row],[margin]]/Table2[[#This Row],[dem_gop_total]]</f>
        <v>0.22088700039835346</v>
      </c>
      <c r="J2147" s="24">
        <f>Table2[[#This Row],[dem_votes]]/Table2[[#This Row],[dem_gop_total]]</f>
        <v>0.38955649980082324</v>
      </c>
      <c r="K2147" s="24">
        <f>Table2[[#This Row],[gop_votes]]/Table2[[#This Row],[dem_gop_total]]</f>
        <v>0.6104435001991767</v>
      </c>
      <c r="L2147" s="3">
        <v>-98.421648000000005</v>
      </c>
      <c r="M2147" s="3">
        <v>34.629215000000002</v>
      </c>
      <c r="N2147" s="3">
        <v>-97.24471841558487</v>
      </c>
      <c r="O2147" s="3">
        <v>35.498918441558423</v>
      </c>
      <c r="P2147" s="3">
        <f>VLOOKUP(Table2[[#This Row],[State]],State!A:G,7,FALSE)</f>
        <v>7</v>
      </c>
      <c r="Q2147" s="3" t="str">
        <f>VLOOKUP(Table2[[#This Row],[State]],State!A:F,6,FALSE)</f>
        <v>Republican</v>
      </c>
    </row>
    <row r="2148" spans="1:17" ht="17" thickTop="1" thickBot="1" x14ac:dyDescent="0.25">
      <c r="A2148" s="8" t="s">
        <v>353</v>
      </c>
      <c r="B2148" s="19">
        <v>40033</v>
      </c>
      <c r="C2148" s="20" t="s">
        <v>1735</v>
      </c>
      <c r="D2148" s="13">
        <v>623</v>
      </c>
      <c r="E2148" s="13">
        <v>1715</v>
      </c>
      <c r="F2148" s="6">
        <v>2024</v>
      </c>
      <c r="G2148" s="18">
        <f>preds!$D2148+preds!$E2148</f>
        <v>2338</v>
      </c>
      <c r="H2148" s="12">
        <f>ABS(preds!$D2148-preds!$E2148)</f>
        <v>1092</v>
      </c>
      <c r="I2148" s="24">
        <f>Table2[[#This Row],[margin]]/Table2[[#This Row],[dem_gop_total]]</f>
        <v>0.46706586826347307</v>
      </c>
      <c r="J2148" s="24">
        <f>Table2[[#This Row],[dem_votes]]/Table2[[#This Row],[dem_gop_total]]</f>
        <v>0.26646706586826346</v>
      </c>
      <c r="K2148" s="24">
        <f>Table2[[#This Row],[gop_votes]]/Table2[[#This Row],[dem_gop_total]]</f>
        <v>0.73353293413173648</v>
      </c>
      <c r="L2148" s="3">
        <v>-98.332256000000001</v>
      </c>
      <c r="M2148" s="3">
        <v>34.307790999999902</v>
      </c>
      <c r="N2148" s="3">
        <v>-97.24471841558487</v>
      </c>
      <c r="O2148" s="3">
        <v>35.498918441558423</v>
      </c>
      <c r="P2148" s="3">
        <f>VLOOKUP(Table2[[#This Row],[State]],State!A:G,7,FALSE)</f>
        <v>7</v>
      </c>
      <c r="Q2148" s="3" t="str">
        <f>VLOOKUP(Table2[[#This Row],[State]],State!A:F,6,FALSE)</f>
        <v>Republican</v>
      </c>
    </row>
    <row r="2149" spans="1:17" ht="17" thickTop="1" thickBot="1" x14ac:dyDescent="0.25">
      <c r="A2149" s="7" t="s">
        <v>353</v>
      </c>
      <c r="B2149" s="21">
        <v>40035</v>
      </c>
      <c r="C2149" s="22" t="s">
        <v>1736</v>
      </c>
      <c r="D2149" s="12">
        <v>2037</v>
      </c>
      <c r="E2149" s="12">
        <v>3764</v>
      </c>
      <c r="F2149" s="6">
        <v>2024</v>
      </c>
      <c r="G2149" s="18">
        <f>preds!$D2149+preds!$E2149</f>
        <v>5801</v>
      </c>
      <c r="H2149" s="12">
        <f>ABS(preds!$D2149-preds!$E2149)</f>
        <v>1727</v>
      </c>
      <c r="I2149" s="24">
        <f>Table2[[#This Row],[margin]]/Table2[[#This Row],[dem_gop_total]]</f>
        <v>0.2977072918462334</v>
      </c>
      <c r="J2149" s="24">
        <f>Table2[[#This Row],[dem_votes]]/Table2[[#This Row],[dem_gop_total]]</f>
        <v>0.35114635407688327</v>
      </c>
      <c r="K2149" s="24">
        <f>Table2[[#This Row],[gop_votes]]/Table2[[#This Row],[dem_gop_total]]</f>
        <v>0.64885364592311667</v>
      </c>
      <c r="L2149" s="3">
        <v>-95.153823000000003</v>
      </c>
      <c r="M2149" s="3">
        <v>36.675666</v>
      </c>
      <c r="N2149" s="3">
        <v>-97.24471841558487</v>
      </c>
      <c r="O2149" s="3">
        <v>35.498918441558423</v>
      </c>
      <c r="P2149" s="3">
        <f>VLOOKUP(Table2[[#This Row],[State]],State!A:G,7,FALSE)</f>
        <v>7</v>
      </c>
      <c r="Q2149" s="3" t="str">
        <f>VLOOKUP(Table2[[#This Row],[State]],State!A:F,6,FALSE)</f>
        <v>Republican</v>
      </c>
    </row>
    <row r="2150" spans="1:17" ht="17" thickTop="1" thickBot="1" x14ac:dyDescent="0.25">
      <c r="A2150" s="8" t="s">
        <v>353</v>
      </c>
      <c r="B2150" s="19">
        <v>40037</v>
      </c>
      <c r="C2150" s="20" t="s">
        <v>1737</v>
      </c>
      <c r="D2150" s="13">
        <v>8183</v>
      </c>
      <c r="E2150" s="13">
        <v>21827</v>
      </c>
      <c r="F2150" s="6">
        <v>2024</v>
      </c>
      <c r="G2150" s="18">
        <f>preds!$D2150+preds!$E2150</f>
        <v>30010</v>
      </c>
      <c r="H2150" s="12">
        <f>ABS(preds!$D2150-preds!$E2150)</f>
        <v>13644</v>
      </c>
      <c r="I2150" s="24">
        <f>Table2[[#This Row],[margin]]/Table2[[#This Row],[dem_gop_total]]</f>
        <v>0.4546484505164945</v>
      </c>
      <c r="J2150" s="24">
        <f>Table2[[#This Row],[dem_votes]]/Table2[[#This Row],[dem_gop_total]]</f>
        <v>0.27267577474175275</v>
      </c>
      <c r="K2150" s="24">
        <f>Table2[[#This Row],[gop_votes]]/Table2[[#This Row],[dem_gop_total]]</f>
        <v>0.72732422525824725</v>
      </c>
      <c r="L2150" s="3">
        <v>-96.233839000000003</v>
      </c>
      <c r="M2150" s="3">
        <v>35.974421999999997</v>
      </c>
      <c r="N2150" s="3">
        <v>-97.24471841558487</v>
      </c>
      <c r="O2150" s="3">
        <v>35.498918441558423</v>
      </c>
      <c r="P2150" s="3">
        <f>VLOOKUP(Table2[[#This Row],[State]],State!A:G,7,FALSE)</f>
        <v>7</v>
      </c>
      <c r="Q2150" s="3" t="str">
        <f>VLOOKUP(Table2[[#This Row],[State]],State!A:F,6,FALSE)</f>
        <v>Republican</v>
      </c>
    </row>
    <row r="2151" spans="1:17" ht="17" thickTop="1" thickBot="1" x14ac:dyDescent="0.25">
      <c r="A2151" s="7" t="s">
        <v>353</v>
      </c>
      <c r="B2151" s="21">
        <v>40039</v>
      </c>
      <c r="C2151" s="22" t="s">
        <v>628</v>
      </c>
      <c r="D2151" s="12">
        <v>3114</v>
      </c>
      <c r="E2151" s="12">
        <v>7026</v>
      </c>
      <c r="F2151" s="6">
        <v>2024</v>
      </c>
      <c r="G2151" s="18">
        <f>preds!$D2151+preds!$E2151</f>
        <v>10140</v>
      </c>
      <c r="H2151" s="12">
        <f>ABS(preds!$D2151-preds!$E2151)</f>
        <v>3912</v>
      </c>
      <c r="I2151" s="24">
        <f>Table2[[#This Row],[margin]]/Table2[[#This Row],[dem_gop_total]]</f>
        <v>0.38579881656804732</v>
      </c>
      <c r="J2151" s="24">
        <f>Table2[[#This Row],[dem_votes]]/Table2[[#This Row],[dem_gop_total]]</f>
        <v>0.30710059171597631</v>
      </c>
      <c r="K2151" s="24">
        <f>Table2[[#This Row],[gop_votes]]/Table2[[#This Row],[dem_gop_total]]</f>
        <v>0.69289940828402363</v>
      </c>
      <c r="L2151" s="3">
        <v>-98.839506999999998</v>
      </c>
      <c r="M2151" s="3">
        <v>35.547404999999998</v>
      </c>
      <c r="N2151" s="3">
        <v>-97.24471841558487</v>
      </c>
      <c r="O2151" s="3">
        <v>35.498918441558423</v>
      </c>
      <c r="P2151" s="3">
        <f>VLOOKUP(Table2[[#This Row],[State]],State!A:G,7,FALSE)</f>
        <v>7</v>
      </c>
      <c r="Q2151" s="3" t="str">
        <f>VLOOKUP(Table2[[#This Row],[State]],State!A:F,6,FALSE)</f>
        <v>Republican</v>
      </c>
    </row>
    <row r="2152" spans="1:17" ht="17" thickTop="1" thickBot="1" x14ac:dyDescent="0.25">
      <c r="A2152" s="8" t="s">
        <v>353</v>
      </c>
      <c r="B2152" s="19">
        <v>40041</v>
      </c>
      <c r="C2152" s="20" t="s">
        <v>933</v>
      </c>
      <c r="D2152" s="13">
        <v>4028</v>
      </c>
      <c r="E2152" s="13">
        <v>13304</v>
      </c>
      <c r="F2152" s="6">
        <v>2024</v>
      </c>
      <c r="G2152" s="18">
        <f>preds!$D2152+preds!$E2152</f>
        <v>17332</v>
      </c>
      <c r="H2152" s="12">
        <f>ABS(preds!$D2152-preds!$E2152)</f>
        <v>9276</v>
      </c>
      <c r="I2152" s="24">
        <f>Table2[[#This Row],[margin]]/Table2[[#This Row],[dem_gop_total]]</f>
        <v>0.53519501500115396</v>
      </c>
      <c r="J2152" s="24">
        <f>Table2[[#This Row],[dem_votes]]/Table2[[#This Row],[dem_gop_total]]</f>
        <v>0.23240249249942302</v>
      </c>
      <c r="K2152" s="24">
        <f>Table2[[#This Row],[gop_votes]]/Table2[[#This Row],[dem_gop_total]]</f>
        <v>0.76759750750057698</v>
      </c>
      <c r="L2152" s="3">
        <v>-94.794943000000004</v>
      </c>
      <c r="M2152" s="3">
        <v>36.463017000000001</v>
      </c>
      <c r="N2152" s="3">
        <v>-97.24471841558487</v>
      </c>
      <c r="O2152" s="3">
        <v>35.498918441558423</v>
      </c>
      <c r="P2152" s="3">
        <f>VLOOKUP(Table2[[#This Row],[State]],State!A:G,7,FALSE)</f>
        <v>7</v>
      </c>
      <c r="Q2152" s="3" t="str">
        <f>VLOOKUP(Table2[[#This Row],[State]],State!A:F,6,FALSE)</f>
        <v>Republican</v>
      </c>
    </row>
    <row r="2153" spans="1:17" ht="17" thickTop="1" thickBot="1" x14ac:dyDescent="0.25">
      <c r="A2153" s="7" t="s">
        <v>353</v>
      </c>
      <c r="B2153" s="21">
        <v>40043</v>
      </c>
      <c r="C2153" s="22" t="s">
        <v>1738</v>
      </c>
      <c r="D2153" s="12">
        <v>370</v>
      </c>
      <c r="E2153" s="12">
        <v>1812</v>
      </c>
      <c r="F2153" s="6">
        <v>2024</v>
      </c>
      <c r="G2153" s="18">
        <f>preds!$D2153+preds!$E2153</f>
        <v>2182</v>
      </c>
      <c r="H2153" s="12">
        <f>ABS(preds!$D2153-preds!$E2153)</f>
        <v>1442</v>
      </c>
      <c r="I2153" s="24">
        <f>Table2[[#This Row],[margin]]/Table2[[#This Row],[dem_gop_total]]</f>
        <v>0.66086159486709439</v>
      </c>
      <c r="J2153" s="24">
        <f>Table2[[#This Row],[dem_votes]]/Table2[[#This Row],[dem_gop_total]]</f>
        <v>0.1695692025664528</v>
      </c>
      <c r="K2153" s="24">
        <f>Table2[[#This Row],[gop_votes]]/Table2[[#This Row],[dem_gop_total]]</f>
        <v>0.8304307974335472</v>
      </c>
      <c r="L2153" s="3">
        <v>-99.063339999999997</v>
      </c>
      <c r="M2153" s="3">
        <v>36.052428999999997</v>
      </c>
      <c r="N2153" s="3">
        <v>-97.24471841558487</v>
      </c>
      <c r="O2153" s="3">
        <v>35.498918441558423</v>
      </c>
      <c r="P2153" s="3">
        <f>VLOOKUP(Table2[[#This Row],[State]],State!A:G,7,FALSE)</f>
        <v>7</v>
      </c>
      <c r="Q2153" s="3" t="str">
        <f>VLOOKUP(Table2[[#This Row],[State]],State!A:F,6,FALSE)</f>
        <v>Republican</v>
      </c>
    </row>
    <row r="2154" spans="1:17" ht="17" thickTop="1" thickBot="1" x14ac:dyDescent="0.25">
      <c r="A2154" s="8" t="s">
        <v>353</v>
      </c>
      <c r="B2154" s="19">
        <v>40045</v>
      </c>
      <c r="C2154" s="20" t="s">
        <v>1027</v>
      </c>
      <c r="D2154" s="13">
        <v>449</v>
      </c>
      <c r="E2154" s="13">
        <v>1671</v>
      </c>
      <c r="F2154" s="6">
        <v>2024</v>
      </c>
      <c r="G2154" s="18">
        <f>preds!$D2154+preds!$E2154</f>
        <v>2120</v>
      </c>
      <c r="H2154" s="12">
        <f>ABS(preds!$D2154-preds!$E2154)</f>
        <v>1222</v>
      </c>
      <c r="I2154" s="24">
        <f>Table2[[#This Row],[margin]]/Table2[[#This Row],[dem_gop_total]]</f>
        <v>0.57641509433962268</v>
      </c>
      <c r="J2154" s="24">
        <f>Table2[[#This Row],[dem_votes]]/Table2[[#This Row],[dem_gop_total]]</f>
        <v>0.21179245283018869</v>
      </c>
      <c r="K2154" s="24">
        <f>Table2[[#This Row],[gop_votes]]/Table2[[#This Row],[dem_gop_total]]</f>
        <v>0.78820754716981134</v>
      </c>
      <c r="L2154" s="3">
        <v>-99.784141000000005</v>
      </c>
      <c r="M2154" s="3">
        <v>36.265996999999999</v>
      </c>
      <c r="N2154" s="3">
        <v>-97.24471841558487</v>
      </c>
      <c r="O2154" s="3">
        <v>35.498918441558423</v>
      </c>
      <c r="P2154" s="3">
        <f>VLOOKUP(Table2[[#This Row],[State]],State!A:G,7,FALSE)</f>
        <v>7</v>
      </c>
      <c r="Q2154" s="3" t="str">
        <f>VLOOKUP(Table2[[#This Row],[State]],State!A:F,6,FALSE)</f>
        <v>Republican</v>
      </c>
    </row>
    <row r="2155" spans="1:17" ht="17" thickTop="1" thickBot="1" x14ac:dyDescent="0.25">
      <c r="A2155" s="7" t="s">
        <v>353</v>
      </c>
      <c r="B2155" s="21">
        <v>40047</v>
      </c>
      <c r="C2155" s="22" t="s">
        <v>637</v>
      </c>
      <c r="D2155" s="12">
        <v>6194</v>
      </c>
      <c r="E2155" s="12">
        <v>15993</v>
      </c>
      <c r="F2155" s="6">
        <v>2024</v>
      </c>
      <c r="G2155" s="18">
        <f>preds!$D2155+preds!$E2155</f>
        <v>22187</v>
      </c>
      <c r="H2155" s="12">
        <f>ABS(preds!$D2155-preds!$E2155)</f>
        <v>9799</v>
      </c>
      <c r="I2155" s="24">
        <f>Table2[[#This Row],[margin]]/Table2[[#This Row],[dem_gop_total]]</f>
        <v>0.44165502321179068</v>
      </c>
      <c r="J2155" s="24">
        <f>Table2[[#This Row],[dem_votes]]/Table2[[#This Row],[dem_gop_total]]</f>
        <v>0.27917248839410463</v>
      </c>
      <c r="K2155" s="24">
        <f>Table2[[#This Row],[gop_votes]]/Table2[[#This Row],[dem_gop_total]]</f>
        <v>0.72082751160589531</v>
      </c>
      <c r="L2155" s="3">
        <v>-97.883788999999993</v>
      </c>
      <c r="M2155" s="3">
        <v>36.398164999999999</v>
      </c>
      <c r="N2155" s="3">
        <v>-97.24471841558487</v>
      </c>
      <c r="O2155" s="3">
        <v>35.498918441558423</v>
      </c>
      <c r="P2155" s="3">
        <f>VLOOKUP(Table2[[#This Row],[State]],State!A:G,7,FALSE)</f>
        <v>7</v>
      </c>
      <c r="Q2155" s="3" t="str">
        <f>VLOOKUP(Table2[[#This Row],[State]],State!A:F,6,FALSE)</f>
        <v>Republican</v>
      </c>
    </row>
    <row r="2156" spans="1:17" ht="17" thickTop="1" thickBot="1" x14ac:dyDescent="0.25">
      <c r="A2156" s="8" t="s">
        <v>353</v>
      </c>
      <c r="B2156" s="19">
        <v>40049</v>
      </c>
      <c r="C2156" s="20" t="s">
        <v>1739</v>
      </c>
      <c r="D2156" s="13">
        <v>3449</v>
      </c>
      <c r="E2156" s="13">
        <v>6812</v>
      </c>
      <c r="F2156" s="6">
        <v>2024</v>
      </c>
      <c r="G2156" s="18">
        <f>preds!$D2156+preds!$E2156</f>
        <v>10261</v>
      </c>
      <c r="H2156" s="12">
        <f>ABS(preds!$D2156-preds!$E2156)</f>
        <v>3363</v>
      </c>
      <c r="I2156" s="24">
        <f>Table2[[#This Row],[margin]]/Table2[[#This Row],[dem_gop_total]]</f>
        <v>0.32774583373940164</v>
      </c>
      <c r="J2156" s="24">
        <f>Table2[[#This Row],[dem_votes]]/Table2[[#This Row],[dem_gop_total]]</f>
        <v>0.33612708313029921</v>
      </c>
      <c r="K2156" s="24">
        <f>Table2[[#This Row],[gop_votes]]/Table2[[#This Row],[dem_gop_total]]</f>
        <v>0.66387291686970085</v>
      </c>
      <c r="L2156" s="3">
        <v>-97.288696000000002</v>
      </c>
      <c r="M2156" s="3">
        <v>34.735647999999998</v>
      </c>
      <c r="N2156" s="3">
        <v>-97.24471841558487</v>
      </c>
      <c r="O2156" s="3">
        <v>35.498918441558423</v>
      </c>
      <c r="P2156" s="3">
        <f>VLOOKUP(Table2[[#This Row],[State]],State!A:G,7,FALSE)</f>
        <v>7</v>
      </c>
      <c r="Q2156" s="3" t="str">
        <f>VLOOKUP(Table2[[#This Row],[State]],State!A:F,6,FALSE)</f>
        <v>Republican</v>
      </c>
    </row>
    <row r="2157" spans="1:17" ht="17" thickTop="1" thickBot="1" x14ac:dyDescent="0.25">
      <c r="A2157" s="7" t="s">
        <v>353</v>
      </c>
      <c r="B2157" s="21">
        <v>40051</v>
      </c>
      <c r="C2157" s="22" t="s">
        <v>776</v>
      </c>
      <c r="D2157" s="12">
        <v>5396</v>
      </c>
      <c r="E2157" s="12">
        <v>17215</v>
      </c>
      <c r="F2157" s="6">
        <v>2024</v>
      </c>
      <c r="G2157" s="18">
        <f>preds!$D2157+preds!$E2157</f>
        <v>22611</v>
      </c>
      <c r="H2157" s="12">
        <f>ABS(preds!$D2157-preds!$E2157)</f>
        <v>11819</v>
      </c>
      <c r="I2157" s="24">
        <f>Table2[[#This Row],[margin]]/Table2[[#This Row],[dem_gop_total]]</f>
        <v>0.52271018530803592</v>
      </c>
      <c r="J2157" s="24">
        <f>Table2[[#This Row],[dem_votes]]/Table2[[#This Row],[dem_gop_total]]</f>
        <v>0.23864490734598204</v>
      </c>
      <c r="K2157" s="24">
        <f>Table2[[#This Row],[gop_votes]]/Table2[[#This Row],[dem_gop_total]]</f>
        <v>0.76135509265401791</v>
      </c>
      <c r="L2157" s="3">
        <v>-97.861893999999893</v>
      </c>
      <c r="M2157" s="3">
        <v>35.099525999999997</v>
      </c>
      <c r="N2157" s="3">
        <v>-97.24471841558487</v>
      </c>
      <c r="O2157" s="3">
        <v>35.498918441558423</v>
      </c>
      <c r="P2157" s="3">
        <f>VLOOKUP(Table2[[#This Row],[State]],State!A:G,7,FALSE)</f>
        <v>7</v>
      </c>
      <c r="Q2157" s="3" t="str">
        <f>VLOOKUP(Table2[[#This Row],[State]],State!A:F,6,FALSE)</f>
        <v>Republican</v>
      </c>
    </row>
    <row r="2158" spans="1:17" ht="17" thickTop="1" thickBot="1" x14ac:dyDescent="0.25">
      <c r="A2158" s="8" t="s">
        <v>353</v>
      </c>
      <c r="B2158" s="19">
        <v>40053</v>
      </c>
      <c r="C2158" s="20" t="s">
        <v>522</v>
      </c>
      <c r="D2158" s="13">
        <v>437</v>
      </c>
      <c r="E2158" s="13">
        <v>2011</v>
      </c>
      <c r="F2158" s="6">
        <v>2024</v>
      </c>
      <c r="G2158" s="18">
        <f>preds!$D2158+preds!$E2158</f>
        <v>2448</v>
      </c>
      <c r="H2158" s="12">
        <f>ABS(preds!$D2158-preds!$E2158)</f>
        <v>1574</v>
      </c>
      <c r="I2158" s="24">
        <f>Table2[[#This Row],[margin]]/Table2[[#This Row],[dem_gop_total]]</f>
        <v>0.64297385620915037</v>
      </c>
      <c r="J2158" s="24">
        <f>Table2[[#This Row],[dem_votes]]/Table2[[#This Row],[dem_gop_total]]</f>
        <v>0.17851307189542484</v>
      </c>
      <c r="K2158" s="24">
        <f>Table2[[#This Row],[gop_votes]]/Table2[[#This Row],[dem_gop_total]]</f>
        <v>0.82148692810457513</v>
      </c>
      <c r="L2158" s="3">
        <v>-97.774046999999996</v>
      </c>
      <c r="M2158" s="3">
        <v>36.762627000000002</v>
      </c>
      <c r="N2158" s="3">
        <v>-97.24471841558487</v>
      </c>
      <c r="O2158" s="3">
        <v>35.498918441558423</v>
      </c>
      <c r="P2158" s="3">
        <f>VLOOKUP(Table2[[#This Row],[State]],State!A:G,7,FALSE)</f>
        <v>7</v>
      </c>
      <c r="Q2158" s="3" t="str">
        <f>VLOOKUP(Table2[[#This Row],[State]],State!A:F,6,FALSE)</f>
        <v>Republican</v>
      </c>
    </row>
    <row r="2159" spans="1:17" ht="17" thickTop="1" thickBot="1" x14ac:dyDescent="0.25">
      <c r="A2159" s="7" t="s">
        <v>353</v>
      </c>
      <c r="B2159" s="21">
        <v>40055</v>
      </c>
      <c r="C2159" s="22" t="s">
        <v>1740</v>
      </c>
      <c r="D2159" s="12">
        <v>514</v>
      </c>
      <c r="E2159" s="12">
        <v>1428</v>
      </c>
      <c r="F2159" s="6">
        <v>2024</v>
      </c>
      <c r="G2159" s="18">
        <f>preds!$D2159+preds!$E2159</f>
        <v>1942</v>
      </c>
      <c r="H2159" s="12">
        <f>ABS(preds!$D2159-preds!$E2159)</f>
        <v>914</v>
      </c>
      <c r="I2159" s="24">
        <f>Table2[[#This Row],[margin]]/Table2[[#This Row],[dem_gop_total]]</f>
        <v>0.47064881565396499</v>
      </c>
      <c r="J2159" s="24">
        <f>Table2[[#This Row],[dem_votes]]/Table2[[#This Row],[dem_gop_total]]</f>
        <v>0.2646755921730175</v>
      </c>
      <c r="K2159" s="24">
        <f>Table2[[#This Row],[gop_votes]]/Table2[[#This Row],[dem_gop_total]]</f>
        <v>0.7353244078269825</v>
      </c>
      <c r="L2159" s="3">
        <v>-99.459420999999907</v>
      </c>
      <c r="M2159" s="3">
        <v>34.915219</v>
      </c>
      <c r="N2159" s="3">
        <v>-97.24471841558487</v>
      </c>
      <c r="O2159" s="3">
        <v>35.498918441558423</v>
      </c>
      <c r="P2159" s="3">
        <f>VLOOKUP(Table2[[#This Row],[State]],State!A:G,7,FALSE)</f>
        <v>7</v>
      </c>
      <c r="Q2159" s="3" t="str">
        <f>VLOOKUP(Table2[[#This Row],[State]],State!A:F,6,FALSE)</f>
        <v>Republican</v>
      </c>
    </row>
    <row r="2160" spans="1:17" ht="17" thickTop="1" thickBot="1" x14ac:dyDescent="0.25">
      <c r="A2160" s="8" t="s">
        <v>353</v>
      </c>
      <c r="B2160" s="19">
        <v>40057</v>
      </c>
      <c r="C2160" s="20" t="s">
        <v>1741</v>
      </c>
      <c r="D2160" s="13">
        <v>283</v>
      </c>
      <c r="E2160" s="13">
        <v>777</v>
      </c>
      <c r="F2160" s="6">
        <v>2024</v>
      </c>
      <c r="G2160" s="18">
        <f>preds!$D2160+preds!$E2160</f>
        <v>1060</v>
      </c>
      <c r="H2160" s="12">
        <f>ABS(preds!$D2160-preds!$E2160)</f>
        <v>494</v>
      </c>
      <c r="I2160" s="24">
        <f>Table2[[#This Row],[margin]]/Table2[[#This Row],[dem_gop_total]]</f>
        <v>0.46603773584905661</v>
      </c>
      <c r="J2160" s="24">
        <f>Table2[[#This Row],[dem_votes]]/Table2[[#This Row],[dem_gop_total]]</f>
        <v>0.26698113207547169</v>
      </c>
      <c r="K2160" s="24">
        <f>Table2[[#This Row],[gop_votes]]/Table2[[#This Row],[dem_gop_total]]</f>
        <v>0.73301886792452831</v>
      </c>
      <c r="L2160" s="3">
        <v>-99.897993</v>
      </c>
      <c r="M2160" s="3">
        <v>34.694761</v>
      </c>
      <c r="N2160" s="3">
        <v>-97.24471841558487</v>
      </c>
      <c r="O2160" s="3">
        <v>35.498918441558423</v>
      </c>
      <c r="P2160" s="3">
        <f>VLOOKUP(Table2[[#This Row],[State]],State!A:G,7,FALSE)</f>
        <v>7</v>
      </c>
      <c r="Q2160" s="3" t="str">
        <f>VLOOKUP(Table2[[#This Row],[State]],State!A:F,6,FALSE)</f>
        <v>Republican</v>
      </c>
    </row>
    <row r="2161" spans="1:17" ht="17" thickTop="1" thickBot="1" x14ac:dyDescent="0.25">
      <c r="A2161" s="7" t="s">
        <v>353</v>
      </c>
      <c r="B2161" s="21">
        <v>40059</v>
      </c>
      <c r="C2161" s="22" t="s">
        <v>1035</v>
      </c>
      <c r="D2161" s="12">
        <v>242</v>
      </c>
      <c r="E2161" s="12">
        <v>1387</v>
      </c>
      <c r="F2161" s="6">
        <v>2024</v>
      </c>
      <c r="G2161" s="18">
        <f>preds!$D2161+preds!$E2161</f>
        <v>1629</v>
      </c>
      <c r="H2161" s="12">
        <f>ABS(preds!$D2161-preds!$E2161)</f>
        <v>1145</v>
      </c>
      <c r="I2161" s="24">
        <f>Table2[[#This Row],[margin]]/Table2[[#This Row],[dem_gop_total]]</f>
        <v>0.70288520564763657</v>
      </c>
      <c r="J2161" s="24">
        <f>Table2[[#This Row],[dem_votes]]/Table2[[#This Row],[dem_gop_total]]</f>
        <v>0.14855739717618172</v>
      </c>
      <c r="K2161" s="24">
        <f>Table2[[#This Row],[gop_votes]]/Table2[[#This Row],[dem_gop_total]]</f>
        <v>0.85144260282381834</v>
      </c>
      <c r="L2161" s="3">
        <v>-99.757531999999998</v>
      </c>
      <c r="M2161" s="3">
        <v>36.771518999999998</v>
      </c>
      <c r="N2161" s="3">
        <v>-97.24471841558487</v>
      </c>
      <c r="O2161" s="3">
        <v>35.498918441558423</v>
      </c>
      <c r="P2161" s="3">
        <f>VLOOKUP(Table2[[#This Row],[State]],State!A:G,7,FALSE)</f>
        <v>7</v>
      </c>
      <c r="Q2161" s="3" t="str">
        <f>VLOOKUP(Table2[[#This Row],[State]],State!A:F,6,FALSE)</f>
        <v>Republican</v>
      </c>
    </row>
    <row r="2162" spans="1:17" ht="17" thickTop="1" thickBot="1" x14ac:dyDescent="0.25">
      <c r="A2162" s="8" t="s">
        <v>353</v>
      </c>
      <c r="B2162" s="19">
        <v>40061</v>
      </c>
      <c r="C2162" s="20" t="s">
        <v>1037</v>
      </c>
      <c r="D2162" s="13">
        <v>1553</v>
      </c>
      <c r="E2162" s="13">
        <v>3690</v>
      </c>
      <c r="F2162" s="6">
        <v>2024</v>
      </c>
      <c r="G2162" s="18">
        <f>preds!$D2162+preds!$E2162</f>
        <v>5243</v>
      </c>
      <c r="H2162" s="12">
        <f>ABS(preds!$D2162-preds!$E2162)</f>
        <v>2137</v>
      </c>
      <c r="I2162" s="24">
        <f>Table2[[#This Row],[margin]]/Table2[[#This Row],[dem_gop_total]]</f>
        <v>0.40759107381270265</v>
      </c>
      <c r="J2162" s="24">
        <f>Table2[[#This Row],[dem_votes]]/Table2[[#This Row],[dem_gop_total]]</f>
        <v>0.29620446309364867</v>
      </c>
      <c r="K2162" s="24">
        <f>Table2[[#This Row],[gop_votes]]/Table2[[#This Row],[dem_gop_total]]</f>
        <v>0.70379553690635133</v>
      </c>
      <c r="L2162" s="3">
        <v>-95.121607999999995</v>
      </c>
      <c r="M2162" s="3">
        <v>35.237803999999997</v>
      </c>
      <c r="N2162" s="3">
        <v>-97.24471841558487</v>
      </c>
      <c r="O2162" s="3">
        <v>35.498918441558423</v>
      </c>
      <c r="P2162" s="3">
        <f>VLOOKUP(Table2[[#This Row],[State]],State!A:G,7,FALSE)</f>
        <v>7</v>
      </c>
      <c r="Q2162" s="3" t="str">
        <f>VLOOKUP(Table2[[#This Row],[State]],State!A:F,6,FALSE)</f>
        <v>Republican</v>
      </c>
    </row>
    <row r="2163" spans="1:17" ht="17" thickTop="1" thickBot="1" x14ac:dyDescent="0.25">
      <c r="A2163" s="7" t="s">
        <v>353</v>
      </c>
      <c r="B2163" s="21">
        <v>40063</v>
      </c>
      <c r="C2163" s="22" t="s">
        <v>1742</v>
      </c>
      <c r="D2163" s="12">
        <v>1444</v>
      </c>
      <c r="E2163" s="12">
        <v>2917</v>
      </c>
      <c r="F2163" s="6">
        <v>2024</v>
      </c>
      <c r="G2163" s="18">
        <f>preds!$D2163+preds!$E2163</f>
        <v>4361</v>
      </c>
      <c r="H2163" s="12">
        <f>ABS(preds!$D2163-preds!$E2163)</f>
        <v>1473</v>
      </c>
      <c r="I2163" s="24">
        <f>Table2[[#This Row],[margin]]/Table2[[#This Row],[dem_gop_total]]</f>
        <v>0.33776656730107774</v>
      </c>
      <c r="J2163" s="24">
        <f>Table2[[#This Row],[dem_votes]]/Table2[[#This Row],[dem_gop_total]]</f>
        <v>0.33111671634946116</v>
      </c>
      <c r="K2163" s="24">
        <f>Table2[[#This Row],[gop_votes]]/Table2[[#This Row],[dem_gop_total]]</f>
        <v>0.66888328365053884</v>
      </c>
      <c r="L2163" s="3">
        <v>-96.320779999999999</v>
      </c>
      <c r="M2163" s="3">
        <v>35.081958999999998</v>
      </c>
      <c r="N2163" s="3">
        <v>-97.24471841558487</v>
      </c>
      <c r="O2163" s="3">
        <v>35.498918441558423</v>
      </c>
      <c r="P2163" s="3">
        <f>VLOOKUP(Table2[[#This Row],[State]],State!A:G,7,FALSE)</f>
        <v>7</v>
      </c>
      <c r="Q2163" s="3" t="str">
        <f>VLOOKUP(Table2[[#This Row],[State]],State!A:F,6,FALSE)</f>
        <v>Republican</v>
      </c>
    </row>
    <row r="2164" spans="1:17" ht="17" thickTop="1" thickBot="1" x14ac:dyDescent="0.25">
      <c r="A2164" s="8" t="s">
        <v>353</v>
      </c>
      <c r="B2164" s="19">
        <v>40065</v>
      </c>
      <c r="C2164" s="20" t="s">
        <v>425</v>
      </c>
      <c r="D2164" s="13">
        <v>2682</v>
      </c>
      <c r="E2164" s="13">
        <v>5858</v>
      </c>
      <c r="F2164" s="6">
        <v>2024</v>
      </c>
      <c r="G2164" s="18">
        <f>preds!$D2164+preds!$E2164</f>
        <v>8540</v>
      </c>
      <c r="H2164" s="12">
        <f>ABS(preds!$D2164-preds!$E2164)</f>
        <v>3176</v>
      </c>
      <c r="I2164" s="24">
        <f>Table2[[#This Row],[margin]]/Table2[[#This Row],[dem_gop_total]]</f>
        <v>0.37189695550351287</v>
      </c>
      <c r="J2164" s="24">
        <f>Table2[[#This Row],[dem_votes]]/Table2[[#This Row],[dem_gop_total]]</f>
        <v>0.31405152224824356</v>
      </c>
      <c r="K2164" s="24">
        <f>Table2[[#This Row],[gop_votes]]/Table2[[#This Row],[dem_gop_total]]</f>
        <v>0.68594847775175649</v>
      </c>
      <c r="L2164" s="3">
        <v>-99.335932</v>
      </c>
      <c r="M2164" s="3">
        <v>34.653403999999902</v>
      </c>
      <c r="N2164" s="3">
        <v>-97.24471841558487</v>
      </c>
      <c r="O2164" s="3">
        <v>35.498918441558423</v>
      </c>
      <c r="P2164" s="3">
        <f>VLOOKUP(Table2[[#This Row],[State]],State!A:G,7,FALSE)</f>
        <v>7</v>
      </c>
      <c r="Q2164" s="3" t="str">
        <f>VLOOKUP(Table2[[#This Row],[State]],State!A:F,6,FALSE)</f>
        <v>Republican</v>
      </c>
    </row>
    <row r="2165" spans="1:17" ht="17" thickTop="1" thickBot="1" x14ac:dyDescent="0.25">
      <c r="A2165" s="7" t="s">
        <v>353</v>
      </c>
      <c r="B2165" s="21">
        <v>40067</v>
      </c>
      <c r="C2165" s="22" t="s">
        <v>426</v>
      </c>
      <c r="D2165" s="12">
        <v>543</v>
      </c>
      <c r="E2165" s="12">
        <v>1562</v>
      </c>
      <c r="F2165" s="6">
        <v>2024</v>
      </c>
      <c r="G2165" s="18">
        <f>preds!$D2165+preds!$E2165</f>
        <v>2105</v>
      </c>
      <c r="H2165" s="12">
        <f>ABS(preds!$D2165-preds!$E2165)</f>
        <v>1019</v>
      </c>
      <c r="I2165" s="24">
        <f>Table2[[#This Row],[margin]]/Table2[[#This Row],[dem_gop_total]]</f>
        <v>0.4840855106888361</v>
      </c>
      <c r="J2165" s="24">
        <f>Table2[[#This Row],[dem_votes]]/Table2[[#This Row],[dem_gop_total]]</f>
        <v>0.25795724465558195</v>
      </c>
      <c r="K2165" s="24">
        <f>Table2[[#This Row],[gop_votes]]/Table2[[#This Row],[dem_gop_total]]</f>
        <v>0.7420427553444181</v>
      </c>
      <c r="L2165" s="3">
        <v>-97.866158999999996</v>
      </c>
      <c r="M2165" s="3">
        <v>34.128113999999997</v>
      </c>
      <c r="N2165" s="3">
        <v>-97.24471841558487</v>
      </c>
      <c r="O2165" s="3">
        <v>35.498918441558423</v>
      </c>
      <c r="P2165" s="3">
        <f>VLOOKUP(Table2[[#This Row],[State]],State!A:G,7,FALSE)</f>
        <v>7</v>
      </c>
      <c r="Q2165" s="3" t="str">
        <f>VLOOKUP(Table2[[#This Row],[State]],State!A:F,6,FALSE)</f>
        <v>Republican</v>
      </c>
    </row>
    <row r="2166" spans="1:17" ht="17" thickTop="1" thickBot="1" x14ac:dyDescent="0.25">
      <c r="A2166" s="8" t="s">
        <v>353</v>
      </c>
      <c r="B2166" s="19">
        <v>40069</v>
      </c>
      <c r="C2166" s="20" t="s">
        <v>1632</v>
      </c>
      <c r="D2166" s="13">
        <v>1411</v>
      </c>
      <c r="E2166" s="13">
        <v>3057</v>
      </c>
      <c r="F2166" s="6">
        <v>2024</v>
      </c>
      <c r="G2166" s="18">
        <f>preds!$D2166+preds!$E2166</f>
        <v>4468</v>
      </c>
      <c r="H2166" s="12">
        <f>ABS(preds!$D2166-preds!$E2166)</f>
        <v>1646</v>
      </c>
      <c r="I2166" s="24">
        <f>Table2[[#This Row],[margin]]/Table2[[#This Row],[dem_gop_total]]</f>
        <v>0.36839749328558641</v>
      </c>
      <c r="J2166" s="24">
        <f>Table2[[#This Row],[dem_votes]]/Table2[[#This Row],[dem_gop_total]]</f>
        <v>0.31580125335720682</v>
      </c>
      <c r="K2166" s="24">
        <f>Table2[[#This Row],[gop_votes]]/Table2[[#This Row],[dem_gop_total]]</f>
        <v>0.68419874664279323</v>
      </c>
      <c r="L2166" s="3">
        <v>-96.654549000000003</v>
      </c>
      <c r="M2166" s="3">
        <v>34.263936999999999</v>
      </c>
      <c r="N2166" s="3">
        <v>-97.24471841558487</v>
      </c>
      <c r="O2166" s="3">
        <v>35.498918441558423</v>
      </c>
      <c r="P2166" s="3">
        <f>VLOOKUP(Table2[[#This Row],[State]],State!A:G,7,FALSE)</f>
        <v>7</v>
      </c>
      <c r="Q2166" s="3" t="str">
        <f>VLOOKUP(Table2[[#This Row],[State]],State!A:F,6,FALSE)</f>
        <v>Republican</v>
      </c>
    </row>
    <row r="2167" spans="1:17" ht="17" thickTop="1" thickBot="1" x14ac:dyDescent="0.25">
      <c r="A2167" s="7" t="s">
        <v>353</v>
      </c>
      <c r="B2167" s="21">
        <v>40071</v>
      </c>
      <c r="C2167" s="22" t="s">
        <v>1743</v>
      </c>
      <c r="D2167" s="12">
        <v>5965</v>
      </c>
      <c r="E2167" s="12">
        <v>13102</v>
      </c>
      <c r="F2167" s="6">
        <v>2024</v>
      </c>
      <c r="G2167" s="18">
        <f>preds!$D2167+preds!$E2167</f>
        <v>19067</v>
      </c>
      <c r="H2167" s="12">
        <f>ABS(preds!$D2167-preds!$E2167)</f>
        <v>7137</v>
      </c>
      <c r="I2167" s="24">
        <f>Table2[[#This Row],[margin]]/Table2[[#This Row],[dem_gop_total]]</f>
        <v>0.3743116379084282</v>
      </c>
      <c r="J2167" s="24">
        <f>Table2[[#This Row],[dem_votes]]/Table2[[#This Row],[dem_gop_total]]</f>
        <v>0.31284418104578593</v>
      </c>
      <c r="K2167" s="24">
        <f>Table2[[#This Row],[gop_votes]]/Table2[[#This Row],[dem_gop_total]]</f>
        <v>0.68715581895421407</v>
      </c>
      <c r="L2167" s="3">
        <v>-97.128546</v>
      </c>
      <c r="M2167" s="3">
        <v>36.745202999999997</v>
      </c>
      <c r="N2167" s="3">
        <v>-97.24471841558487</v>
      </c>
      <c r="O2167" s="3">
        <v>35.498918441558423</v>
      </c>
      <c r="P2167" s="3">
        <f>VLOOKUP(Table2[[#This Row],[State]],State!A:G,7,FALSE)</f>
        <v>7</v>
      </c>
      <c r="Q2167" s="3" t="str">
        <f>VLOOKUP(Table2[[#This Row],[State]],State!A:F,6,FALSE)</f>
        <v>Republican</v>
      </c>
    </row>
    <row r="2168" spans="1:17" ht="17" thickTop="1" thickBot="1" x14ac:dyDescent="0.25">
      <c r="A2168" s="8" t="s">
        <v>353</v>
      </c>
      <c r="B2168" s="19">
        <v>40073</v>
      </c>
      <c r="C2168" s="20" t="s">
        <v>1744</v>
      </c>
      <c r="D2168" s="13">
        <v>1247</v>
      </c>
      <c r="E2168" s="13">
        <v>4642</v>
      </c>
      <c r="F2168" s="6">
        <v>2024</v>
      </c>
      <c r="G2168" s="18">
        <f>preds!$D2168+preds!$E2168</f>
        <v>5889</v>
      </c>
      <c r="H2168" s="12">
        <f>ABS(preds!$D2168-preds!$E2168)</f>
        <v>3395</v>
      </c>
      <c r="I2168" s="24">
        <f>Table2[[#This Row],[margin]]/Table2[[#This Row],[dem_gop_total]]</f>
        <v>0.57649855663100691</v>
      </c>
      <c r="J2168" s="24">
        <f>Table2[[#This Row],[dem_votes]]/Table2[[#This Row],[dem_gop_total]]</f>
        <v>0.21175072168449652</v>
      </c>
      <c r="K2168" s="24">
        <f>Table2[[#This Row],[gop_votes]]/Table2[[#This Row],[dem_gop_total]]</f>
        <v>0.78824927831550351</v>
      </c>
      <c r="L2168" s="3">
        <v>-97.912408999999997</v>
      </c>
      <c r="M2168" s="3">
        <v>35.915329</v>
      </c>
      <c r="N2168" s="3">
        <v>-97.24471841558487</v>
      </c>
      <c r="O2168" s="3">
        <v>35.498918441558423</v>
      </c>
      <c r="P2168" s="3">
        <f>VLOOKUP(Table2[[#This Row],[State]],State!A:G,7,FALSE)</f>
        <v>7</v>
      </c>
      <c r="Q2168" s="3" t="str">
        <f>VLOOKUP(Table2[[#This Row],[State]],State!A:F,6,FALSE)</f>
        <v>Republican</v>
      </c>
    </row>
    <row r="2169" spans="1:17" ht="17" thickTop="1" thickBot="1" x14ac:dyDescent="0.25">
      <c r="A2169" s="7" t="s">
        <v>353</v>
      </c>
      <c r="B2169" s="21">
        <v>40075</v>
      </c>
      <c r="C2169" s="22" t="s">
        <v>643</v>
      </c>
      <c r="D2169" s="12">
        <v>1055</v>
      </c>
      <c r="E2169" s="12">
        <v>2529</v>
      </c>
      <c r="F2169" s="6">
        <v>2024</v>
      </c>
      <c r="G2169" s="18">
        <f>preds!$D2169+preds!$E2169</f>
        <v>3584</v>
      </c>
      <c r="H2169" s="12">
        <f>ABS(preds!$D2169-preds!$E2169)</f>
        <v>1474</v>
      </c>
      <c r="I2169" s="24">
        <f>Table2[[#This Row],[margin]]/Table2[[#This Row],[dem_gop_total]]</f>
        <v>0.41127232142857145</v>
      </c>
      <c r="J2169" s="24">
        <f>Table2[[#This Row],[dem_votes]]/Table2[[#This Row],[dem_gop_total]]</f>
        <v>0.2943638392857143</v>
      </c>
      <c r="K2169" s="24">
        <f>Table2[[#This Row],[gop_votes]]/Table2[[#This Row],[dem_gop_total]]</f>
        <v>0.7056361607142857</v>
      </c>
      <c r="L2169" s="3">
        <v>-99.015435999999994</v>
      </c>
      <c r="M2169" s="3">
        <v>34.936357999999998</v>
      </c>
      <c r="N2169" s="3">
        <v>-97.24471841558487</v>
      </c>
      <c r="O2169" s="3">
        <v>35.498918441558423</v>
      </c>
      <c r="P2169" s="3">
        <f>VLOOKUP(Table2[[#This Row],[State]],State!A:G,7,FALSE)</f>
        <v>7</v>
      </c>
      <c r="Q2169" s="3" t="str">
        <f>VLOOKUP(Table2[[#This Row],[State]],State!A:F,6,FALSE)</f>
        <v>Republican</v>
      </c>
    </row>
    <row r="2170" spans="1:17" ht="17" thickTop="1" thickBot="1" x14ac:dyDescent="0.25">
      <c r="A2170" s="8" t="s">
        <v>353</v>
      </c>
      <c r="B2170" s="19">
        <v>40077</v>
      </c>
      <c r="C2170" s="20" t="s">
        <v>1745</v>
      </c>
      <c r="D2170" s="13">
        <v>1136</v>
      </c>
      <c r="E2170" s="13">
        <v>2904</v>
      </c>
      <c r="F2170" s="6">
        <v>2024</v>
      </c>
      <c r="G2170" s="18">
        <f>preds!$D2170+preds!$E2170</f>
        <v>4040</v>
      </c>
      <c r="H2170" s="12">
        <f>ABS(preds!$D2170-preds!$E2170)</f>
        <v>1768</v>
      </c>
      <c r="I2170" s="24">
        <f>Table2[[#This Row],[margin]]/Table2[[#This Row],[dem_gop_total]]</f>
        <v>0.43762376237623762</v>
      </c>
      <c r="J2170" s="24">
        <f>Table2[[#This Row],[dem_votes]]/Table2[[#This Row],[dem_gop_total]]</f>
        <v>0.28118811881188122</v>
      </c>
      <c r="K2170" s="24">
        <f>Table2[[#This Row],[gop_votes]]/Table2[[#This Row],[dem_gop_total]]</f>
        <v>0.71881188118811878</v>
      </c>
      <c r="L2170" s="3">
        <v>-95.258464000000004</v>
      </c>
      <c r="M2170" s="3">
        <v>34.883190999999997</v>
      </c>
      <c r="N2170" s="3">
        <v>-97.24471841558487</v>
      </c>
      <c r="O2170" s="3">
        <v>35.498918441558423</v>
      </c>
      <c r="P2170" s="3">
        <f>VLOOKUP(Table2[[#This Row],[State]],State!A:G,7,FALSE)</f>
        <v>7</v>
      </c>
      <c r="Q2170" s="3" t="str">
        <f>VLOOKUP(Table2[[#This Row],[State]],State!A:F,6,FALSE)</f>
        <v>Republican</v>
      </c>
    </row>
    <row r="2171" spans="1:17" ht="17" thickTop="1" thickBot="1" x14ac:dyDescent="0.25">
      <c r="A2171" s="7" t="s">
        <v>353</v>
      </c>
      <c r="B2171" s="21">
        <v>40079</v>
      </c>
      <c r="C2171" s="22" t="s">
        <v>1746</v>
      </c>
      <c r="D2171" s="12">
        <v>5158</v>
      </c>
      <c r="E2171" s="12">
        <v>14246</v>
      </c>
      <c r="F2171" s="6">
        <v>2024</v>
      </c>
      <c r="G2171" s="18">
        <f>preds!$D2171+preds!$E2171</f>
        <v>19404</v>
      </c>
      <c r="H2171" s="12">
        <f>ABS(preds!$D2171-preds!$E2171)</f>
        <v>9088</v>
      </c>
      <c r="I2171" s="24">
        <f>Table2[[#This Row],[margin]]/Table2[[#This Row],[dem_gop_total]]</f>
        <v>0.46835703978561122</v>
      </c>
      <c r="J2171" s="24">
        <f>Table2[[#This Row],[dem_votes]]/Table2[[#This Row],[dem_gop_total]]</f>
        <v>0.26582148010719442</v>
      </c>
      <c r="K2171" s="24">
        <f>Table2[[#This Row],[gop_votes]]/Table2[[#This Row],[dem_gop_total]]</f>
        <v>0.73417851989280558</v>
      </c>
      <c r="L2171" s="3">
        <v>-94.641300999999999</v>
      </c>
      <c r="M2171" s="3">
        <v>35.061853999999997</v>
      </c>
      <c r="N2171" s="3">
        <v>-97.24471841558487</v>
      </c>
      <c r="O2171" s="3">
        <v>35.498918441558423</v>
      </c>
      <c r="P2171" s="3">
        <f>VLOOKUP(Table2[[#This Row],[State]],State!A:G,7,FALSE)</f>
        <v>7</v>
      </c>
      <c r="Q2171" s="3" t="str">
        <f>VLOOKUP(Table2[[#This Row],[State]],State!A:F,6,FALSE)</f>
        <v>Republican</v>
      </c>
    </row>
    <row r="2172" spans="1:17" ht="17" thickTop="1" thickBot="1" x14ac:dyDescent="0.25">
      <c r="A2172" s="8" t="s">
        <v>353</v>
      </c>
      <c r="B2172" s="19">
        <v>40081</v>
      </c>
      <c r="C2172" s="20" t="s">
        <v>530</v>
      </c>
      <c r="D2172" s="13">
        <v>3940</v>
      </c>
      <c r="E2172" s="13">
        <v>10821</v>
      </c>
      <c r="F2172" s="6">
        <v>2024</v>
      </c>
      <c r="G2172" s="18">
        <f>preds!$D2172+preds!$E2172</f>
        <v>14761</v>
      </c>
      <c r="H2172" s="12">
        <f>ABS(preds!$D2172-preds!$E2172)</f>
        <v>6881</v>
      </c>
      <c r="I2172" s="24">
        <f>Table2[[#This Row],[margin]]/Table2[[#This Row],[dem_gop_total]]</f>
        <v>0.46616082921211299</v>
      </c>
      <c r="J2172" s="24">
        <f>Table2[[#This Row],[dem_votes]]/Table2[[#This Row],[dem_gop_total]]</f>
        <v>0.2669195853939435</v>
      </c>
      <c r="K2172" s="24">
        <f>Table2[[#This Row],[gop_votes]]/Table2[[#This Row],[dem_gop_total]]</f>
        <v>0.73308041460605655</v>
      </c>
      <c r="L2172" s="3">
        <v>-96.882293000000004</v>
      </c>
      <c r="M2172" s="3">
        <v>35.659025999999997</v>
      </c>
      <c r="N2172" s="3">
        <v>-97.24471841558487</v>
      </c>
      <c r="O2172" s="3">
        <v>35.498918441558423</v>
      </c>
      <c r="P2172" s="3">
        <f>VLOOKUP(Table2[[#This Row],[State]],State!A:G,7,FALSE)</f>
        <v>7</v>
      </c>
      <c r="Q2172" s="3" t="str">
        <f>VLOOKUP(Table2[[#This Row],[State]],State!A:F,6,FALSE)</f>
        <v>Republican</v>
      </c>
    </row>
    <row r="2173" spans="1:17" ht="17" thickTop="1" thickBot="1" x14ac:dyDescent="0.25">
      <c r="A2173" s="7" t="s">
        <v>353</v>
      </c>
      <c r="B2173" s="21">
        <v>40083</v>
      </c>
      <c r="C2173" s="22" t="s">
        <v>532</v>
      </c>
      <c r="D2173" s="12">
        <v>4762</v>
      </c>
      <c r="E2173" s="12">
        <v>15262</v>
      </c>
      <c r="F2173" s="6">
        <v>2024</v>
      </c>
      <c r="G2173" s="18">
        <f>preds!$D2173+preds!$E2173</f>
        <v>20024</v>
      </c>
      <c r="H2173" s="12">
        <f>ABS(preds!$D2173-preds!$E2173)</f>
        <v>10500</v>
      </c>
      <c r="I2173" s="24">
        <f>Table2[[#This Row],[margin]]/Table2[[#This Row],[dem_gop_total]]</f>
        <v>0.52437075509388731</v>
      </c>
      <c r="J2173" s="24">
        <f>Table2[[#This Row],[dem_votes]]/Table2[[#This Row],[dem_gop_total]]</f>
        <v>0.23781462245305635</v>
      </c>
      <c r="K2173" s="24">
        <f>Table2[[#This Row],[gop_votes]]/Table2[[#This Row],[dem_gop_total]]</f>
        <v>0.76218537754694371</v>
      </c>
      <c r="L2173" s="3">
        <v>-97.439988</v>
      </c>
      <c r="M2173" s="3">
        <v>35.832833000000001</v>
      </c>
      <c r="N2173" s="3">
        <v>-97.24471841558487</v>
      </c>
      <c r="O2173" s="3">
        <v>35.498918441558423</v>
      </c>
      <c r="P2173" s="3">
        <f>VLOOKUP(Table2[[#This Row],[State]],State!A:G,7,FALSE)</f>
        <v>7</v>
      </c>
      <c r="Q2173" s="3" t="str">
        <f>VLOOKUP(Table2[[#This Row],[State]],State!A:F,6,FALSE)</f>
        <v>Republican</v>
      </c>
    </row>
    <row r="2174" spans="1:17" ht="17" thickTop="1" thickBot="1" x14ac:dyDescent="0.25">
      <c r="A2174" s="8" t="s">
        <v>353</v>
      </c>
      <c r="B2174" s="19">
        <v>40085</v>
      </c>
      <c r="C2174" s="20" t="s">
        <v>1747</v>
      </c>
      <c r="D2174" s="13">
        <v>1280</v>
      </c>
      <c r="E2174" s="13">
        <v>3133</v>
      </c>
      <c r="F2174" s="6">
        <v>2024</v>
      </c>
      <c r="G2174" s="18">
        <f>preds!$D2174+preds!$E2174</f>
        <v>4413</v>
      </c>
      <c r="H2174" s="12">
        <f>ABS(preds!$D2174-preds!$E2174)</f>
        <v>1853</v>
      </c>
      <c r="I2174" s="24">
        <f>Table2[[#This Row],[margin]]/Table2[[#This Row],[dem_gop_total]]</f>
        <v>0.4198957625198278</v>
      </c>
      <c r="J2174" s="24">
        <f>Table2[[#This Row],[dem_votes]]/Table2[[#This Row],[dem_gop_total]]</f>
        <v>0.29005211874008613</v>
      </c>
      <c r="K2174" s="24">
        <f>Table2[[#This Row],[gop_votes]]/Table2[[#This Row],[dem_gop_total]]</f>
        <v>0.70994788125991393</v>
      </c>
      <c r="L2174" s="3">
        <v>-97.171716000000004</v>
      </c>
      <c r="M2174" s="3">
        <v>33.927596999999999</v>
      </c>
      <c r="N2174" s="3">
        <v>-97.24471841558487</v>
      </c>
      <c r="O2174" s="3">
        <v>35.498918441558423</v>
      </c>
      <c r="P2174" s="3">
        <f>VLOOKUP(Table2[[#This Row],[State]],State!A:G,7,FALSE)</f>
        <v>7</v>
      </c>
      <c r="Q2174" s="3" t="str">
        <f>VLOOKUP(Table2[[#This Row],[State]],State!A:F,6,FALSE)</f>
        <v>Republican</v>
      </c>
    </row>
    <row r="2175" spans="1:17" ht="17" thickTop="1" thickBot="1" x14ac:dyDescent="0.25">
      <c r="A2175" s="7" t="s">
        <v>353</v>
      </c>
      <c r="B2175" s="21">
        <v>40087</v>
      </c>
      <c r="C2175" s="22" t="s">
        <v>1748</v>
      </c>
      <c r="D2175" s="12">
        <v>2642</v>
      </c>
      <c r="E2175" s="12">
        <v>13877</v>
      </c>
      <c r="F2175" s="6">
        <v>2024</v>
      </c>
      <c r="G2175" s="18">
        <f>preds!$D2175+preds!$E2175</f>
        <v>16519</v>
      </c>
      <c r="H2175" s="12">
        <f>ABS(preds!$D2175-preds!$E2175)</f>
        <v>11235</v>
      </c>
      <c r="I2175" s="24">
        <f>Table2[[#This Row],[margin]]/Table2[[#This Row],[dem_gop_total]]</f>
        <v>0.68012591561232516</v>
      </c>
      <c r="J2175" s="24">
        <f>Table2[[#This Row],[dem_votes]]/Table2[[#This Row],[dem_gop_total]]</f>
        <v>0.15993704219383739</v>
      </c>
      <c r="K2175" s="24">
        <f>Table2[[#This Row],[gop_votes]]/Table2[[#This Row],[dem_gop_total]]</f>
        <v>0.84006295780616258</v>
      </c>
      <c r="L2175" s="3">
        <v>-97.514971000000003</v>
      </c>
      <c r="M2175" s="3">
        <v>35.092174</v>
      </c>
      <c r="N2175" s="3">
        <v>-97.24471841558487</v>
      </c>
      <c r="O2175" s="3">
        <v>35.498918441558423</v>
      </c>
      <c r="P2175" s="3">
        <f>VLOOKUP(Table2[[#This Row],[State]],State!A:G,7,FALSE)</f>
        <v>7</v>
      </c>
      <c r="Q2175" s="3" t="str">
        <f>VLOOKUP(Table2[[#This Row],[State]],State!A:F,6,FALSE)</f>
        <v>Republican</v>
      </c>
    </row>
    <row r="2176" spans="1:17" ht="17" thickTop="1" thickBot="1" x14ac:dyDescent="0.25">
      <c r="A2176" s="8" t="s">
        <v>353</v>
      </c>
      <c r="B2176" s="19">
        <v>40089</v>
      </c>
      <c r="C2176" s="20" t="s">
        <v>1749</v>
      </c>
      <c r="D2176" s="13">
        <v>2961</v>
      </c>
      <c r="E2176" s="13">
        <v>7921</v>
      </c>
      <c r="F2176" s="6">
        <v>2024</v>
      </c>
      <c r="G2176" s="18">
        <f>preds!$D2176+preds!$E2176</f>
        <v>10882</v>
      </c>
      <c r="H2176" s="12">
        <f>ABS(preds!$D2176-preds!$E2176)</f>
        <v>4960</v>
      </c>
      <c r="I2176" s="24">
        <f>Table2[[#This Row],[margin]]/Table2[[#This Row],[dem_gop_total]]</f>
        <v>0.45579856643999267</v>
      </c>
      <c r="J2176" s="24">
        <f>Table2[[#This Row],[dem_votes]]/Table2[[#This Row],[dem_gop_total]]</f>
        <v>0.27210071678000369</v>
      </c>
      <c r="K2176" s="24">
        <f>Table2[[#This Row],[gop_votes]]/Table2[[#This Row],[dem_gop_total]]</f>
        <v>0.72789928321999631</v>
      </c>
      <c r="L2176" s="3">
        <v>-94.816418999999996</v>
      </c>
      <c r="M2176" s="3">
        <v>34.001190999999999</v>
      </c>
      <c r="N2176" s="3">
        <v>-97.24471841558487</v>
      </c>
      <c r="O2176" s="3">
        <v>35.498918441558423</v>
      </c>
      <c r="P2176" s="3">
        <f>VLOOKUP(Table2[[#This Row],[State]],State!A:G,7,FALSE)</f>
        <v>7</v>
      </c>
      <c r="Q2176" s="3" t="str">
        <f>VLOOKUP(Table2[[#This Row],[State]],State!A:F,6,FALSE)</f>
        <v>Republican</v>
      </c>
    </row>
    <row r="2177" spans="1:17" ht="17" thickTop="1" thickBot="1" x14ac:dyDescent="0.25">
      <c r="A2177" s="7" t="s">
        <v>353</v>
      </c>
      <c r="B2177" s="21">
        <v>40091</v>
      </c>
      <c r="C2177" s="22" t="s">
        <v>795</v>
      </c>
      <c r="D2177" s="12">
        <v>2902</v>
      </c>
      <c r="E2177" s="12">
        <v>4893</v>
      </c>
      <c r="F2177" s="6">
        <v>2024</v>
      </c>
      <c r="G2177" s="18">
        <f>preds!$D2177+preds!$E2177</f>
        <v>7795</v>
      </c>
      <c r="H2177" s="12">
        <f>ABS(preds!$D2177-preds!$E2177)</f>
        <v>1991</v>
      </c>
      <c r="I2177" s="24">
        <f>Table2[[#This Row],[margin]]/Table2[[#This Row],[dem_gop_total]]</f>
        <v>0.25542014111610006</v>
      </c>
      <c r="J2177" s="24">
        <f>Table2[[#This Row],[dem_votes]]/Table2[[#This Row],[dem_gop_total]]</f>
        <v>0.37228992944194994</v>
      </c>
      <c r="K2177" s="24">
        <f>Table2[[#This Row],[gop_votes]]/Table2[[#This Row],[dem_gop_total]]</f>
        <v>0.62771007055805006</v>
      </c>
      <c r="L2177" s="3">
        <v>-95.580112</v>
      </c>
      <c r="M2177" s="3">
        <v>35.385489999999997</v>
      </c>
      <c r="N2177" s="3">
        <v>-97.24471841558487</v>
      </c>
      <c r="O2177" s="3">
        <v>35.498918441558423</v>
      </c>
      <c r="P2177" s="3">
        <f>VLOOKUP(Table2[[#This Row],[State]],State!A:G,7,FALSE)</f>
        <v>7</v>
      </c>
      <c r="Q2177" s="3" t="str">
        <f>VLOOKUP(Table2[[#This Row],[State]],State!A:F,6,FALSE)</f>
        <v>Republican</v>
      </c>
    </row>
    <row r="2178" spans="1:17" ht="17" thickTop="1" thickBot="1" x14ac:dyDescent="0.25">
      <c r="A2178" s="8" t="s">
        <v>353</v>
      </c>
      <c r="B2178" s="19">
        <v>40093</v>
      </c>
      <c r="C2178" s="20" t="s">
        <v>1750</v>
      </c>
      <c r="D2178" s="13">
        <v>1152</v>
      </c>
      <c r="E2178" s="13">
        <v>2887</v>
      </c>
      <c r="F2178" s="6">
        <v>2024</v>
      </c>
      <c r="G2178" s="18">
        <f>preds!$D2178+preds!$E2178</f>
        <v>4039</v>
      </c>
      <c r="H2178" s="12">
        <f>ABS(preds!$D2178-preds!$E2178)</f>
        <v>1735</v>
      </c>
      <c r="I2178" s="24">
        <f>Table2[[#This Row],[margin]]/Table2[[#This Row],[dem_gop_total]]</f>
        <v>0.42956177271601881</v>
      </c>
      <c r="J2178" s="24">
        <f>Table2[[#This Row],[dem_votes]]/Table2[[#This Row],[dem_gop_total]]</f>
        <v>0.2852191136419906</v>
      </c>
      <c r="K2178" s="24">
        <f>Table2[[#This Row],[gop_votes]]/Table2[[#This Row],[dem_gop_total]]</f>
        <v>0.7147808863580094</v>
      </c>
      <c r="L2178" s="3">
        <v>-98.421761000000004</v>
      </c>
      <c r="M2178" s="3">
        <v>36.301932000000001</v>
      </c>
      <c r="N2178" s="3">
        <v>-97.24471841558487</v>
      </c>
      <c r="O2178" s="3">
        <v>35.498918441558423</v>
      </c>
      <c r="P2178" s="3">
        <f>VLOOKUP(Table2[[#This Row],[State]],State!A:G,7,FALSE)</f>
        <v>7</v>
      </c>
      <c r="Q2178" s="3" t="str">
        <f>VLOOKUP(Table2[[#This Row],[State]],State!A:F,6,FALSE)</f>
        <v>Republican</v>
      </c>
    </row>
    <row r="2179" spans="1:17" ht="17" thickTop="1" thickBot="1" x14ac:dyDescent="0.25">
      <c r="A2179" s="7" t="s">
        <v>353</v>
      </c>
      <c r="B2179" s="21">
        <v>40095</v>
      </c>
      <c r="C2179" s="22" t="s">
        <v>437</v>
      </c>
      <c r="D2179" s="12">
        <v>1771</v>
      </c>
      <c r="E2179" s="12">
        <v>3909</v>
      </c>
      <c r="F2179" s="6">
        <v>2024</v>
      </c>
      <c r="G2179" s="18">
        <f>preds!$D2179+preds!$E2179</f>
        <v>5680</v>
      </c>
      <c r="H2179" s="12">
        <f>ABS(preds!$D2179-preds!$E2179)</f>
        <v>2138</v>
      </c>
      <c r="I2179" s="24">
        <f>Table2[[#This Row],[margin]]/Table2[[#This Row],[dem_gop_total]]</f>
        <v>0.37640845070422535</v>
      </c>
      <c r="J2179" s="24">
        <f>Table2[[#This Row],[dem_votes]]/Table2[[#This Row],[dem_gop_total]]</f>
        <v>0.31179577464788732</v>
      </c>
      <c r="K2179" s="24">
        <f>Table2[[#This Row],[gop_votes]]/Table2[[#This Row],[dem_gop_total]]</f>
        <v>0.68820422535211268</v>
      </c>
      <c r="L2179" s="3">
        <v>-96.754421999999906</v>
      </c>
      <c r="M2179" s="3">
        <v>34.020631999999999</v>
      </c>
      <c r="N2179" s="3">
        <v>-97.24471841558487</v>
      </c>
      <c r="O2179" s="3">
        <v>35.498918441558423</v>
      </c>
      <c r="P2179" s="3">
        <f>VLOOKUP(Table2[[#This Row],[State]],State!A:G,7,FALSE)</f>
        <v>7</v>
      </c>
      <c r="Q2179" s="3" t="str">
        <f>VLOOKUP(Table2[[#This Row],[State]],State!A:F,6,FALSE)</f>
        <v>Republican</v>
      </c>
    </row>
    <row r="2180" spans="1:17" ht="17" thickTop="1" thickBot="1" x14ac:dyDescent="0.25">
      <c r="A2180" s="8" t="s">
        <v>353</v>
      </c>
      <c r="B2180" s="19">
        <v>40097</v>
      </c>
      <c r="C2180" s="20" t="s">
        <v>1751</v>
      </c>
      <c r="D2180" s="13">
        <v>4414</v>
      </c>
      <c r="E2180" s="13">
        <v>11111</v>
      </c>
      <c r="F2180" s="6">
        <v>2024</v>
      </c>
      <c r="G2180" s="18">
        <f>preds!$D2180+preds!$E2180</f>
        <v>15525</v>
      </c>
      <c r="H2180" s="12">
        <f>ABS(preds!$D2180-preds!$E2180)</f>
        <v>6697</v>
      </c>
      <c r="I2180" s="24">
        <f>Table2[[#This Row],[margin]]/Table2[[#This Row],[dem_gop_total]]</f>
        <v>0.43136876006441222</v>
      </c>
      <c r="J2180" s="24">
        <f>Table2[[#This Row],[dem_votes]]/Table2[[#This Row],[dem_gop_total]]</f>
        <v>0.28431561996779386</v>
      </c>
      <c r="K2180" s="24">
        <f>Table2[[#This Row],[gop_votes]]/Table2[[#This Row],[dem_gop_total]]</f>
        <v>0.71568438003220614</v>
      </c>
      <c r="L2180" s="3">
        <v>-95.235555000000005</v>
      </c>
      <c r="M2180" s="3">
        <v>36.292914000000003</v>
      </c>
      <c r="N2180" s="3">
        <v>-97.24471841558487</v>
      </c>
      <c r="O2180" s="3">
        <v>35.498918441558423</v>
      </c>
      <c r="P2180" s="3">
        <f>VLOOKUP(Table2[[#This Row],[State]],State!A:G,7,FALSE)</f>
        <v>7</v>
      </c>
      <c r="Q2180" s="3" t="str">
        <f>VLOOKUP(Table2[[#This Row],[State]],State!A:F,6,FALSE)</f>
        <v>Republican</v>
      </c>
    </row>
    <row r="2181" spans="1:17" ht="17" thickTop="1" thickBot="1" x14ac:dyDescent="0.25">
      <c r="A2181" s="7" t="s">
        <v>353</v>
      </c>
      <c r="B2181" s="21">
        <v>40099</v>
      </c>
      <c r="C2181" s="22" t="s">
        <v>798</v>
      </c>
      <c r="D2181" s="12">
        <v>2063</v>
      </c>
      <c r="E2181" s="12">
        <v>4082</v>
      </c>
      <c r="F2181" s="6">
        <v>2024</v>
      </c>
      <c r="G2181" s="18">
        <f>preds!$D2181+preds!$E2181</f>
        <v>6145</v>
      </c>
      <c r="H2181" s="12">
        <f>ABS(preds!$D2181-preds!$E2181)</f>
        <v>2019</v>
      </c>
      <c r="I2181" s="24">
        <f>Table2[[#This Row],[margin]]/Table2[[#This Row],[dem_gop_total]]</f>
        <v>0.32855980471928398</v>
      </c>
      <c r="J2181" s="24">
        <f>Table2[[#This Row],[dem_votes]]/Table2[[#This Row],[dem_gop_total]]</f>
        <v>0.33572009764035804</v>
      </c>
      <c r="K2181" s="24">
        <f>Table2[[#This Row],[gop_votes]]/Table2[[#This Row],[dem_gop_total]]</f>
        <v>0.66427990235964196</v>
      </c>
      <c r="L2181" s="3">
        <v>-97.028908999999999</v>
      </c>
      <c r="M2181" s="3">
        <v>34.507027000000001</v>
      </c>
      <c r="N2181" s="3">
        <v>-97.24471841558487</v>
      </c>
      <c r="O2181" s="3">
        <v>35.498918441558423</v>
      </c>
      <c r="P2181" s="3">
        <f>VLOOKUP(Table2[[#This Row],[State]],State!A:G,7,FALSE)</f>
        <v>7</v>
      </c>
      <c r="Q2181" s="3" t="str">
        <f>VLOOKUP(Table2[[#This Row],[State]],State!A:F,6,FALSE)</f>
        <v>Republican</v>
      </c>
    </row>
    <row r="2182" spans="1:17" ht="17" thickTop="1" thickBot="1" x14ac:dyDescent="0.25">
      <c r="A2182" s="8" t="s">
        <v>353</v>
      </c>
      <c r="B2182" s="19">
        <v>40101</v>
      </c>
      <c r="C2182" s="20" t="s">
        <v>1752</v>
      </c>
      <c r="D2182" s="13">
        <v>10814</v>
      </c>
      <c r="E2182" s="13">
        <v>13781</v>
      </c>
      <c r="F2182" s="6">
        <v>2024</v>
      </c>
      <c r="G2182" s="18">
        <f>preds!$D2182+preds!$E2182</f>
        <v>24595</v>
      </c>
      <c r="H2182" s="12">
        <f>ABS(preds!$D2182-preds!$E2182)</f>
        <v>2967</v>
      </c>
      <c r="I2182" s="24">
        <f>Table2[[#This Row],[margin]]/Table2[[#This Row],[dem_gop_total]]</f>
        <v>0.12063427525919902</v>
      </c>
      <c r="J2182" s="24">
        <f>Table2[[#This Row],[dem_votes]]/Table2[[#This Row],[dem_gop_total]]</f>
        <v>0.4396828623704005</v>
      </c>
      <c r="K2182" s="24">
        <f>Table2[[#This Row],[gop_votes]]/Table2[[#This Row],[dem_gop_total]]</f>
        <v>0.56031713762959956</v>
      </c>
      <c r="L2182" s="3">
        <v>-95.368317000000005</v>
      </c>
      <c r="M2182" s="3">
        <v>35.709969000000001</v>
      </c>
      <c r="N2182" s="3">
        <v>-97.24471841558487</v>
      </c>
      <c r="O2182" s="3">
        <v>35.498918441558423</v>
      </c>
      <c r="P2182" s="3">
        <f>VLOOKUP(Table2[[#This Row],[State]],State!A:G,7,FALSE)</f>
        <v>7</v>
      </c>
      <c r="Q2182" s="3" t="str">
        <f>VLOOKUP(Table2[[#This Row],[State]],State!A:F,6,FALSE)</f>
        <v>Republican</v>
      </c>
    </row>
    <row r="2183" spans="1:17" ht="17" thickTop="1" thickBot="1" x14ac:dyDescent="0.25">
      <c r="A2183" s="7" t="s">
        <v>353</v>
      </c>
      <c r="B2183" s="21">
        <v>40103</v>
      </c>
      <c r="C2183" s="22" t="s">
        <v>947</v>
      </c>
      <c r="D2183" s="12">
        <v>1553</v>
      </c>
      <c r="E2183" s="12">
        <v>3438</v>
      </c>
      <c r="F2183" s="6">
        <v>2024</v>
      </c>
      <c r="G2183" s="18">
        <f>preds!$D2183+preds!$E2183</f>
        <v>4991</v>
      </c>
      <c r="H2183" s="12">
        <f>ABS(preds!$D2183-preds!$E2183)</f>
        <v>1885</v>
      </c>
      <c r="I2183" s="24">
        <f>Table2[[#This Row],[margin]]/Table2[[#This Row],[dem_gop_total]]</f>
        <v>0.37767982368262876</v>
      </c>
      <c r="J2183" s="24">
        <f>Table2[[#This Row],[dem_votes]]/Table2[[#This Row],[dem_gop_total]]</f>
        <v>0.31116008815868562</v>
      </c>
      <c r="K2183" s="24">
        <f>Table2[[#This Row],[gop_votes]]/Table2[[#This Row],[dem_gop_total]]</f>
        <v>0.68883991184131432</v>
      </c>
      <c r="L2183" s="3">
        <v>-97.233708999999905</v>
      </c>
      <c r="M2183" s="3">
        <v>36.322823</v>
      </c>
      <c r="N2183" s="3">
        <v>-97.24471841558487</v>
      </c>
      <c r="O2183" s="3">
        <v>35.498918441558423</v>
      </c>
      <c r="P2183" s="3">
        <f>VLOOKUP(Table2[[#This Row],[State]],State!A:G,7,FALSE)</f>
        <v>7</v>
      </c>
      <c r="Q2183" s="3" t="str">
        <f>VLOOKUP(Table2[[#This Row],[State]],State!A:F,6,FALSE)</f>
        <v>Republican</v>
      </c>
    </row>
    <row r="2184" spans="1:17" ht="17" thickTop="1" thickBot="1" x14ac:dyDescent="0.25">
      <c r="A2184" s="8" t="s">
        <v>353</v>
      </c>
      <c r="B2184" s="19">
        <v>40105</v>
      </c>
      <c r="C2184" s="20" t="s">
        <v>1753</v>
      </c>
      <c r="D2184" s="13">
        <v>1449</v>
      </c>
      <c r="E2184" s="13">
        <v>2880</v>
      </c>
      <c r="F2184" s="6">
        <v>2024</v>
      </c>
      <c r="G2184" s="18">
        <f>preds!$D2184+preds!$E2184</f>
        <v>4329</v>
      </c>
      <c r="H2184" s="12">
        <f>ABS(preds!$D2184-preds!$E2184)</f>
        <v>1431</v>
      </c>
      <c r="I2184" s="24">
        <f>Table2[[#This Row],[margin]]/Table2[[#This Row],[dem_gop_total]]</f>
        <v>0.33056133056133058</v>
      </c>
      <c r="J2184" s="24">
        <f>Table2[[#This Row],[dem_votes]]/Table2[[#This Row],[dem_gop_total]]</f>
        <v>0.33471933471933474</v>
      </c>
      <c r="K2184" s="24">
        <f>Table2[[#This Row],[gop_votes]]/Table2[[#This Row],[dem_gop_total]]</f>
        <v>0.66528066528066532</v>
      </c>
      <c r="L2184" s="3">
        <v>-95.634714000000002</v>
      </c>
      <c r="M2184" s="3">
        <v>36.775397999999903</v>
      </c>
      <c r="N2184" s="3">
        <v>-97.24471841558487</v>
      </c>
      <c r="O2184" s="3">
        <v>35.498918441558423</v>
      </c>
      <c r="P2184" s="3">
        <f>VLOOKUP(Table2[[#This Row],[State]],State!A:G,7,FALSE)</f>
        <v>7</v>
      </c>
      <c r="Q2184" s="3" t="str">
        <f>VLOOKUP(Table2[[#This Row],[State]],State!A:F,6,FALSE)</f>
        <v>Republican</v>
      </c>
    </row>
    <row r="2185" spans="1:17" ht="17" thickTop="1" thickBot="1" x14ac:dyDescent="0.25">
      <c r="A2185" s="7" t="s">
        <v>353</v>
      </c>
      <c r="B2185" s="21">
        <v>40107</v>
      </c>
      <c r="C2185" s="22" t="s">
        <v>1754</v>
      </c>
      <c r="D2185" s="12">
        <v>1588</v>
      </c>
      <c r="E2185" s="12">
        <v>2371</v>
      </c>
      <c r="F2185" s="6">
        <v>2024</v>
      </c>
      <c r="G2185" s="18">
        <f>preds!$D2185+preds!$E2185</f>
        <v>3959</v>
      </c>
      <c r="H2185" s="12">
        <f>ABS(preds!$D2185-preds!$E2185)</f>
        <v>783</v>
      </c>
      <c r="I2185" s="24">
        <f>Table2[[#This Row],[margin]]/Table2[[#This Row],[dem_gop_total]]</f>
        <v>0.19777721646880525</v>
      </c>
      <c r="J2185" s="24">
        <f>Table2[[#This Row],[dem_votes]]/Table2[[#This Row],[dem_gop_total]]</f>
        <v>0.40111139176559735</v>
      </c>
      <c r="K2185" s="24">
        <f>Table2[[#This Row],[gop_votes]]/Table2[[#This Row],[dem_gop_total]]</f>
        <v>0.5988886082344026</v>
      </c>
      <c r="L2185" s="3">
        <v>-96.333303000000001</v>
      </c>
      <c r="M2185" s="3">
        <v>35.44943</v>
      </c>
      <c r="N2185" s="3">
        <v>-97.24471841558487</v>
      </c>
      <c r="O2185" s="3">
        <v>35.498918441558423</v>
      </c>
      <c r="P2185" s="3">
        <f>VLOOKUP(Table2[[#This Row],[State]],State!A:G,7,FALSE)</f>
        <v>7</v>
      </c>
      <c r="Q2185" s="3" t="str">
        <f>VLOOKUP(Table2[[#This Row],[State]],State!A:F,6,FALSE)</f>
        <v>Republican</v>
      </c>
    </row>
    <row r="2186" spans="1:17" ht="17" thickTop="1" thickBot="1" x14ac:dyDescent="0.25">
      <c r="A2186" s="8" t="s">
        <v>353</v>
      </c>
      <c r="B2186" s="19">
        <v>40109</v>
      </c>
      <c r="C2186" s="20" t="s">
        <v>1755</v>
      </c>
      <c r="D2186" s="13">
        <v>123242</v>
      </c>
      <c r="E2186" s="13">
        <v>139720</v>
      </c>
      <c r="F2186" s="6">
        <v>2024</v>
      </c>
      <c r="G2186" s="18">
        <f>preds!$D2186+preds!$E2186</f>
        <v>262962</v>
      </c>
      <c r="H2186" s="12">
        <f>ABS(preds!$D2186-preds!$E2186)</f>
        <v>16478</v>
      </c>
      <c r="I2186" s="24">
        <f>Table2[[#This Row],[margin]]/Table2[[#This Row],[dem_gop_total]]</f>
        <v>6.2663046371719114E-2</v>
      </c>
      <c r="J2186" s="24">
        <f>Table2[[#This Row],[dem_votes]]/Table2[[#This Row],[dem_gop_total]]</f>
        <v>0.46866847681414042</v>
      </c>
      <c r="K2186" s="24">
        <f>Table2[[#This Row],[gop_votes]]/Table2[[#This Row],[dem_gop_total]]</f>
        <v>0.53133152318585952</v>
      </c>
      <c r="L2186" s="3">
        <v>-97.510552000000004</v>
      </c>
      <c r="M2186" s="3">
        <v>35.519306999999998</v>
      </c>
      <c r="N2186" s="3">
        <v>-97.24471841558487</v>
      </c>
      <c r="O2186" s="3">
        <v>35.498918441558423</v>
      </c>
      <c r="P2186" s="3">
        <f>VLOOKUP(Table2[[#This Row],[State]],State!A:G,7,FALSE)</f>
        <v>7</v>
      </c>
      <c r="Q2186" s="3" t="str">
        <f>VLOOKUP(Table2[[#This Row],[State]],State!A:F,6,FALSE)</f>
        <v>Republican</v>
      </c>
    </row>
    <row r="2187" spans="1:17" ht="17" thickTop="1" thickBot="1" x14ac:dyDescent="0.25">
      <c r="A2187" s="7" t="s">
        <v>353</v>
      </c>
      <c r="B2187" s="21">
        <v>40111</v>
      </c>
      <c r="C2187" s="22" t="s">
        <v>1756</v>
      </c>
      <c r="D2187" s="12">
        <v>6311</v>
      </c>
      <c r="E2187" s="12">
        <v>7638</v>
      </c>
      <c r="F2187" s="6">
        <v>2024</v>
      </c>
      <c r="G2187" s="18">
        <f>preds!$D2187+preds!$E2187</f>
        <v>13949</v>
      </c>
      <c r="H2187" s="12">
        <f>ABS(preds!$D2187-preds!$E2187)</f>
        <v>1327</v>
      </c>
      <c r="I2187" s="24">
        <f>Table2[[#This Row],[margin]]/Table2[[#This Row],[dem_gop_total]]</f>
        <v>9.5132267546060648E-2</v>
      </c>
      <c r="J2187" s="24">
        <f>Table2[[#This Row],[dem_votes]]/Table2[[#This Row],[dem_gop_total]]</f>
        <v>0.45243386622696968</v>
      </c>
      <c r="K2187" s="24">
        <f>Table2[[#This Row],[gop_votes]]/Table2[[#This Row],[dem_gop_total]]</f>
        <v>0.54756613377303032</v>
      </c>
      <c r="L2187" s="3">
        <v>-95.967901999999995</v>
      </c>
      <c r="M2187" s="3">
        <v>35.615349999999999</v>
      </c>
      <c r="N2187" s="3">
        <v>-97.24471841558487</v>
      </c>
      <c r="O2187" s="3">
        <v>35.498918441558423</v>
      </c>
      <c r="P2187" s="3">
        <f>VLOOKUP(Table2[[#This Row],[State]],State!A:G,7,FALSE)</f>
        <v>7</v>
      </c>
      <c r="Q2187" s="3" t="str">
        <f>VLOOKUP(Table2[[#This Row],[State]],State!A:F,6,FALSE)</f>
        <v>Republican</v>
      </c>
    </row>
    <row r="2188" spans="1:17" ht="17" thickTop="1" thickBot="1" x14ac:dyDescent="0.25">
      <c r="A2188" s="8" t="s">
        <v>353</v>
      </c>
      <c r="B2188" s="19">
        <v>40113</v>
      </c>
      <c r="C2188" s="20" t="s">
        <v>1053</v>
      </c>
      <c r="D2188" s="13">
        <v>6859</v>
      </c>
      <c r="E2188" s="13">
        <v>12380</v>
      </c>
      <c r="F2188" s="6">
        <v>2024</v>
      </c>
      <c r="G2188" s="18">
        <f>preds!$D2188+preds!$E2188</f>
        <v>19239</v>
      </c>
      <c r="H2188" s="12">
        <f>ABS(preds!$D2188-preds!$E2188)</f>
        <v>5521</v>
      </c>
      <c r="I2188" s="24">
        <f>Table2[[#This Row],[margin]]/Table2[[#This Row],[dem_gop_total]]</f>
        <v>0.28696917719216175</v>
      </c>
      <c r="J2188" s="24">
        <f>Table2[[#This Row],[dem_votes]]/Table2[[#This Row],[dem_gop_total]]</f>
        <v>0.35651541140391912</v>
      </c>
      <c r="K2188" s="24">
        <f>Table2[[#This Row],[gop_votes]]/Table2[[#This Row],[dem_gop_total]]</f>
        <v>0.64348458859608093</v>
      </c>
      <c r="L2188" s="3">
        <v>-96.241685000000004</v>
      </c>
      <c r="M2188" s="3">
        <v>36.424523000000001</v>
      </c>
      <c r="N2188" s="3">
        <v>-97.24471841558487</v>
      </c>
      <c r="O2188" s="3">
        <v>35.498918441558423</v>
      </c>
      <c r="P2188" s="3">
        <f>VLOOKUP(Table2[[#This Row],[State]],State!A:G,7,FALSE)</f>
        <v>7</v>
      </c>
      <c r="Q2188" s="3" t="str">
        <f>VLOOKUP(Table2[[#This Row],[State]],State!A:F,6,FALSE)</f>
        <v>Republican</v>
      </c>
    </row>
    <row r="2189" spans="1:17" ht="17" thickTop="1" thickBot="1" x14ac:dyDescent="0.25">
      <c r="A2189" s="7" t="s">
        <v>353</v>
      </c>
      <c r="B2189" s="21">
        <v>40115</v>
      </c>
      <c r="C2189" s="22" t="s">
        <v>1055</v>
      </c>
      <c r="D2189" s="12">
        <v>3668</v>
      </c>
      <c r="E2189" s="12">
        <v>7063</v>
      </c>
      <c r="F2189" s="6">
        <v>2024</v>
      </c>
      <c r="G2189" s="18">
        <f>preds!$D2189+preds!$E2189</f>
        <v>10731</v>
      </c>
      <c r="H2189" s="12">
        <f>ABS(preds!$D2189-preds!$E2189)</f>
        <v>3395</v>
      </c>
      <c r="I2189" s="24">
        <f>Table2[[#This Row],[margin]]/Table2[[#This Row],[dem_gop_total]]</f>
        <v>0.31637312459230266</v>
      </c>
      <c r="J2189" s="24">
        <f>Table2[[#This Row],[dem_votes]]/Table2[[#This Row],[dem_gop_total]]</f>
        <v>0.34181343770384864</v>
      </c>
      <c r="K2189" s="24">
        <f>Table2[[#This Row],[gop_votes]]/Table2[[#This Row],[dem_gop_total]]</f>
        <v>0.65818656229615136</v>
      </c>
      <c r="L2189" s="3">
        <v>-94.837147000000002</v>
      </c>
      <c r="M2189" s="3">
        <v>36.858051000000003</v>
      </c>
      <c r="N2189" s="3">
        <v>-97.24471841558487</v>
      </c>
      <c r="O2189" s="3">
        <v>35.498918441558423</v>
      </c>
      <c r="P2189" s="3">
        <f>VLOOKUP(Table2[[#This Row],[State]],State!A:G,7,FALSE)</f>
        <v>7</v>
      </c>
      <c r="Q2189" s="3" t="str">
        <f>VLOOKUP(Table2[[#This Row],[State]],State!A:F,6,FALSE)</f>
        <v>Republican</v>
      </c>
    </row>
    <row r="2190" spans="1:17" ht="17" thickTop="1" thickBot="1" x14ac:dyDescent="0.25">
      <c r="A2190" s="8" t="s">
        <v>353</v>
      </c>
      <c r="B2190" s="19">
        <v>40117</v>
      </c>
      <c r="C2190" s="20" t="s">
        <v>1056</v>
      </c>
      <c r="D2190" s="13">
        <v>1817</v>
      </c>
      <c r="E2190" s="13">
        <v>4405</v>
      </c>
      <c r="F2190" s="6">
        <v>2024</v>
      </c>
      <c r="G2190" s="18">
        <f>preds!$D2190+preds!$E2190</f>
        <v>6222</v>
      </c>
      <c r="H2190" s="12">
        <f>ABS(preds!$D2190-preds!$E2190)</f>
        <v>2588</v>
      </c>
      <c r="I2190" s="24">
        <f>Table2[[#This Row],[margin]]/Table2[[#This Row],[dem_gop_total]]</f>
        <v>0.41594342655094824</v>
      </c>
      <c r="J2190" s="24">
        <f>Table2[[#This Row],[dem_votes]]/Table2[[#This Row],[dem_gop_total]]</f>
        <v>0.29202828672452585</v>
      </c>
      <c r="K2190" s="24">
        <f>Table2[[#This Row],[gop_votes]]/Table2[[#This Row],[dem_gop_total]]</f>
        <v>0.70797171327547415</v>
      </c>
      <c r="L2190" s="3">
        <v>-96.549785</v>
      </c>
      <c r="M2190" s="3">
        <v>36.273127000000002</v>
      </c>
      <c r="N2190" s="3">
        <v>-97.24471841558487</v>
      </c>
      <c r="O2190" s="3">
        <v>35.498918441558423</v>
      </c>
      <c r="P2190" s="3">
        <f>VLOOKUP(Table2[[#This Row],[State]],State!A:G,7,FALSE)</f>
        <v>7</v>
      </c>
      <c r="Q2190" s="3" t="str">
        <f>VLOOKUP(Table2[[#This Row],[State]],State!A:F,6,FALSE)</f>
        <v>Republican</v>
      </c>
    </row>
    <row r="2191" spans="1:17" ht="17" thickTop="1" thickBot="1" x14ac:dyDescent="0.25">
      <c r="A2191" s="7" t="s">
        <v>353</v>
      </c>
      <c r="B2191" s="21">
        <v>40119</v>
      </c>
      <c r="C2191" s="22" t="s">
        <v>1757</v>
      </c>
      <c r="D2191" s="12">
        <v>9556</v>
      </c>
      <c r="E2191" s="12">
        <v>16718</v>
      </c>
      <c r="F2191" s="6">
        <v>2024</v>
      </c>
      <c r="G2191" s="18">
        <f>preds!$D2191+preds!$E2191</f>
        <v>26274</v>
      </c>
      <c r="H2191" s="12">
        <f>ABS(preds!$D2191-preds!$E2191)</f>
        <v>7162</v>
      </c>
      <c r="I2191" s="24">
        <f>Table2[[#This Row],[margin]]/Table2[[#This Row],[dem_gop_total]]</f>
        <v>0.27258887112735025</v>
      </c>
      <c r="J2191" s="24">
        <f>Table2[[#This Row],[dem_votes]]/Table2[[#This Row],[dem_gop_total]]</f>
        <v>0.3637055644363249</v>
      </c>
      <c r="K2191" s="24">
        <f>Table2[[#This Row],[gop_votes]]/Table2[[#This Row],[dem_gop_total]]</f>
        <v>0.63629443556367515</v>
      </c>
      <c r="L2191" s="3">
        <v>-97.003156000000004</v>
      </c>
      <c r="M2191" s="3">
        <v>36.091384999999903</v>
      </c>
      <c r="N2191" s="3">
        <v>-97.24471841558487</v>
      </c>
      <c r="O2191" s="3">
        <v>35.498918441558423</v>
      </c>
      <c r="P2191" s="3">
        <f>VLOOKUP(Table2[[#This Row],[State]],State!A:G,7,FALSE)</f>
        <v>7</v>
      </c>
      <c r="Q2191" s="3" t="str">
        <f>VLOOKUP(Table2[[#This Row],[State]],State!A:F,6,FALSE)</f>
        <v>Republican</v>
      </c>
    </row>
    <row r="2192" spans="1:17" ht="17" thickTop="1" thickBot="1" x14ac:dyDescent="0.25">
      <c r="A2192" s="8" t="s">
        <v>353</v>
      </c>
      <c r="B2192" s="19">
        <v>40121</v>
      </c>
      <c r="C2192" s="20" t="s">
        <v>1758</v>
      </c>
      <c r="D2192" s="13">
        <v>6531</v>
      </c>
      <c r="E2192" s="13">
        <v>12189</v>
      </c>
      <c r="F2192" s="6">
        <v>2024</v>
      </c>
      <c r="G2192" s="18">
        <f>preds!$D2192+preds!$E2192</f>
        <v>18720</v>
      </c>
      <c r="H2192" s="12">
        <f>ABS(preds!$D2192-preds!$E2192)</f>
        <v>5658</v>
      </c>
      <c r="I2192" s="24">
        <f>Table2[[#This Row],[margin]]/Table2[[#This Row],[dem_gop_total]]</f>
        <v>0.30224358974358972</v>
      </c>
      <c r="J2192" s="24">
        <f>Table2[[#This Row],[dem_votes]]/Table2[[#This Row],[dem_gop_total]]</f>
        <v>0.34887820512820511</v>
      </c>
      <c r="K2192" s="24">
        <f>Table2[[#This Row],[gop_votes]]/Table2[[#This Row],[dem_gop_total]]</f>
        <v>0.65112179487179489</v>
      </c>
      <c r="L2192" s="3">
        <v>-95.719833999999906</v>
      </c>
      <c r="M2192" s="3">
        <v>34.957988999999998</v>
      </c>
      <c r="N2192" s="3">
        <v>-97.24471841558487</v>
      </c>
      <c r="O2192" s="3">
        <v>35.498918441558423</v>
      </c>
      <c r="P2192" s="3">
        <f>VLOOKUP(Table2[[#This Row],[State]],State!A:G,7,FALSE)</f>
        <v>7</v>
      </c>
      <c r="Q2192" s="3" t="str">
        <f>VLOOKUP(Table2[[#This Row],[State]],State!A:F,6,FALSE)</f>
        <v>Republican</v>
      </c>
    </row>
    <row r="2193" spans="1:17" ht="17" thickTop="1" thickBot="1" x14ac:dyDescent="0.25">
      <c r="A2193" s="7" t="s">
        <v>353</v>
      </c>
      <c r="B2193" s="21">
        <v>40123</v>
      </c>
      <c r="C2193" s="22" t="s">
        <v>1383</v>
      </c>
      <c r="D2193" s="12">
        <v>5206</v>
      </c>
      <c r="E2193" s="12">
        <v>9542</v>
      </c>
      <c r="F2193" s="6">
        <v>2024</v>
      </c>
      <c r="G2193" s="18">
        <f>preds!$D2193+preds!$E2193</f>
        <v>14748</v>
      </c>
      <c r="H2193" s="12">
        <f>ABS(preds!$D2193-preds!$E2193)</f>
        <v>4336</v>
      </c>
      <c r="I2193" s="24">
        <f>Table2[[#This Row],[margin]]/Table2[[#This Row],[dem_gop_total]]</f>
        <v>0.29400596691076758</v>
      </c>
      <c r="J2193" s="24">
        <f>Table2[[#This Row],[dem_votes]]/Table2[[#This Row],[dem_gop_total]]</f>
        <v>0.35299701654461624</v>
      </c>
      <c r="K2193" s="24">
        <f>Table2[[#This Row],[gop_votes]]/Table2[[#This Row],[dem_gop_total]]</f>
        <v>0.64700298345538376</v>
      </c>
      <c r="L2193" s="3">
        <v>-96.671400000000006</v>
      </c>
      <c r="M2193" s="3">
        <v>34.773665000000001</v>
      </c>
      <c r="N2193" s="3">
        <v>-97.24471841558487</v>
      </c>
      <c r="O2193" s="3">
        <v>35.498918441558423</v>
      </c>
      <c r="P2193" s="3">
        <f>VLOOKUP(Table2[[#This Row],[State]],State!A:G,7,FALSE)</f>
        <v>7</v>
      </c>
      <c r="Q2193" s="3" t="str">
        <f>VLOOKUP(Table2[[#This Row],[State]],State!A:F,6,FALSE)</f>
        <v>Republican</v>
      </c>
    </row>
    <row r="2194" spans="1:17" ht="17" thickTop="1" thickBot="1" x14ac:dyDescent="0.25">
      <c r="A2194" s="8" t="s">
        <v>353</v>
      </c>
      <c r="B2194" s="19">
        <v>40125</v>
      </c>
      <c r="C2194" s="20" t="s">
        <v>1057</v>
      </c>
      <c r="D2194" s="13">
        <v>8387</v>
      </c>
      <c r="E2194" s="13">
        <v>18144</v>
      </c>
      <c r="F2194" s="6">
        <v>2024</v>
      </c>
      <c r="G2194" s="18">
        <f>preds!$D2194+preds!$E2194</f>
        <v>26531</v>
      </c>
      <c r="H2194" s="12">
        <f>ABS(preds!$D2194-preds!$E2194)</f>
        <v>9757</v>
      </c>
      <c r="I2194" s="24">
        <f>Table2[[#This Row],[margin]]/Table2[[#This Row],[dem_gop_total]]</f>
        <v>0.36775847122234367</v>
      </c>
      <c r="J2194" s="24">
        <f>Table2[[#This Row],[dem_votes]]/Table2[[#This Row],[dem_gop_total]]</f>
        <v>0.31612076438882819</v>
      </c>
      <c r="K2194" s="24">
        <f>Table2[[#This Row],[gop_votes]]/Table2[[#This Row],[dem_gop_total]]</f>
        <v>0.68387923561117181</v>
      </c>
      <c r="L2194" s="3">
        <v>-96.951813999999999</v>
      </c>
      <c r="M2194" s="3">
        <v>35.317084999999999</v>
      </c>
      <c r="N2194" s="3">
        <v>-97.24471841558487</v>
      </c>
      <c r="O2194" s="3">
        <v>35.498918441558423</v>
      </c>
      <c r="P2194" s="3">
        <f>VLOOKUP(Table2[[#This Row],[State]],State!A:G,7,FALSE)</f>
        <v>7</v>
      </c>
      <c r="Q2194" s="3" t="str">
        <f>VLOOKUP(Table2[[#This Row],[State]],State!A:F,6,FALSE)</f>
        <v>Republican</v>
      </c>
    </row>
    <row r="2195" spans="1:17" ht="17" thickTop="1" thickBot="1" x14ac:dyDescent="0.25">
      <c r="A2195" s="7" t="s">
        <v>353</v>
      </c>
      <c r="B2195" s="21">
        <v>40127</v>
      </c>
      <c r="C2195" s="22" t="s">
        <v>1759</v>
      </c>
      <c r="D2195" s="12">
        <v>1447</v>
      </c>
      <c r="E2195" s="12">
        <v>3621</v>
      </c>
      <c r="F2195" s="6">
        <v>2024</v>
      </c>
      <c r="G2195" s="18">
        <f>preds!$D2195+preds!$E2195</f>
        <v>5068</v>
      </c>
      <c r="H2195" s="12">
        <f>ABS(preds!$D2195-preds!$E2195)</f>
        <v>2174</v>
      </c>
      <c r="I2195" s="24">
        <f>Table2[[#This Row],[margin]]/Table2[[#This Row],[dem_gop_total]]</f>
        <v>0.42896606156274664</v>
      </c>
      <c r="J2195" s="24">
        <f>Table2[[#This Row],[dem_votes]]/Table2[[#This Row],[dem_gop_total]]</f>
        <v>0.28551696921862668</v>
      </c>
      <c r="K2195" s="24">
        <f>Table2[[#This Row],[gop_votes]]/Table2[[#This Row],[dem_gop_total]]</f>
        <v>0.71448303078137332</v>
      </c>
      <c r="L2195" s="3">
        <v>-95.477215000000001</v>
      </c>
      <c r="M2195" s="3">
        <v>34.336742999999998</v>
      </c>
      <c r="N2195" s="3">
        <v>-97.24471841558487</v>
      </c>
      <c r="O2195" s="3">
        <v>35.498918441558423</v>
      </c>
      <c r="P2195" s="3">
        <f>VLOOKUP(Table2[[#This Row],[State]],State!A:G,7,FALSE)</f>
        <v>7</v>
      </c>
      <c r="Q2195" s="3" t="str">
        <f>VLOOKUP(Table2[[#This Row],[State]],State!A:F,6,FALSE)</f>
        <v>Republican</v>
      </c>
    </row>
    <row r="2196" spans="1:17" ht="17" thickTop="1" thickBot="1" x14ac:dyDescent="0.25">
      <c r="A2196" s="8" t="s">
        <v>353</v>
      </c>
      <c r="B2196" s="19">
        <v>40129</v>
      </c>
      <c r="C2196" s="20" t="s">
        <v>1760</v>
      </c>
      <c r="D2196" s="13">
        <v>312</v>
      </c>
      <c r="E2196" s="13">
        <v>1348</v>
      </c>
      <c r="F2196" s="6">
        <v>2024</v>
      </c>
      <c r="G2196" s="18">
        <f>preds!$D2196+preds!$E2196</f>
        <v>1660</v>
      </c>
      <c r="H2196" s="12">
        <f>ABS(preds!$D2196-preds!$E2196)</f>
        <v>1036</v>
      </c>
      <c r="I2196" s="24">
        <f>Table2[[#This Row],[margin]]/Table2[[#This Row],[dem_gop_total]]</f>
        <v>0.62409638554216873</v>
      </c>
      <c r="J2196" s="24">
        <f>Table2[[#This Row],[dem_votes]]/Table2[[#This Row],[dem_gop_total]]</f>
        <v>0.18795180722891566</v>
      </c>
      <c r="K2196" s="24">
        <f>Table2[[#This Row],[gop_votes]]/Table2[[#This Row],[dem_gop_total]]</f>
        <v>0.81204819277108431</v>
      </c>
      <c r="L2196" s="3">
        <v>-99.654581999999905</v>
      </c>
      <c r="M2196" s="3">
        <v>35.633256000000003</v>
      </c>
      <c r="N2196" s="3">
        <v>-97.24471841558487</v>
      </c>
      <c r="O2196" s="3">
        <v>35.498918441558423</v>
      </c>
      <c r="P2196" s="3">
        <f>VLOOKUP(Table2[[#This Row],[State]],State!A:G,7,FALSE)</f>
        <v>7</v>
      </c>
      <c r="Q2196" s="3" t="str">
        <f>VLOOKUP(Table2[[#This Row],[State]],State!A:F,6,FALSE)</f>
        <v>Republican</v>
      </c>
    </row>
    <row r="2197" spans="1:17" ht="17" thickTop="1" thickBot="1" x14ac:dyDescent="0.25">
      <c r="A2197" s="7" t="s">
        <v>353</v>
      </c>
      <c r="B2197" s="21">
        <v>40131</v>
      </c>
      <c r="C2197" s="22" t="s">
        <v>1761</v>
      </c>
      <c r="D2197" s="12">
        <v>8979</v>
      </c>
      <c r="E2197" s="12">
        <v>33743</v>
      </c>
      <c r="F2197" s="6">
        <v>2024</v>
      </c>
      <c r="G2197" s="18">
        <f>preds!$D2197+preds!$E2197</f>
        <v>42722</v>
      </c>
      <c r="H2197" s="12">
        <f>ABS(preds!$D2197-preds!$E2197)</f>
        <v>24764</v>
      </c>
      <c r="I2197" s="24">
        <f>Table2[[#This Row],[margin]]/Table2[[#This Row],[dem_gop_total]]</f>
        <v>0.57965451055662187</v>
      </c>
      <c r="J2197" s="24">
        <f>Table2[[#This Row],[dem_votes]]/Table2[[#This Row],[dem_gop_total]]</f>
        <v>0.21017274472168906</v>
      </c>
      <c r="K2197" s="24">
        <f>Table2[[#This Row],[gop_votes]]/Table2[[#This Row],[dem_gop_total]]</f>
        <v>0.78982725527831099</v>
      </c>
      <c r="L2197" s="3">
        <v>-95.644611999999995</v>
      </c>
      <c r="M2197" s="3">
        <v>36.317138</v>
      </c>
      <c r="N2197" s="3">
        <v>-97.24471841558487</v>
      </c>
      <c r="O2197" s="3">
        <v>35.498918441558423</v>
      </c>
      <c r="P2197" s="3">
        <f>VLOOKUP(Table2[[#This Row],[State]],State!A:G,7,FALSE)</f>
        <v>7</v>
      </c>
      <c r="Q2197" s="3" t="str">
        <f>VLOOKUP(Table2[[#This Row],[State]],State!A:F,6,FALSE)</f>
        <v>Republican</v>
      </c>
    </row>
    <row r="2198" spans="1:17" ht="17" thickTop="1" thickBot="1" x14ac:dyDescent="0.25">
      <c r="A2198" s="8" t="s">
        <v>353</v>
      </c>
      <c r="B2198" s="19">
        <v>40133</v>
      </c>
      <c r="C2198" s="20" t="s">
        <v>723</v>
      </c>
      <c r="D2198" s="13">
        <v>3492</v>
      </c>
      <c r="E2198" s="13">
        <v>5099</v>
      </c>
      <c r="F2198" s="6">
        <v>2024</v>
      </c>
      <c r="G2198" s="18">
        <f>preds!$D2198+preds!$E2198</f>
        <v>8591</v>
      </c>
      <c r="H2198" s="12">
        <f>ABS(preds!$D2198-preds!$E2198)</f>
        <v>1607</v>
      </c>
      <c r="I2198" s="24">
        <f>Table2[[#This Row],[margin]]/Table2[[#This Row],[dem_gop_total]]</f>
        <v>0.18705622162728436</v>
      </c>
      <c r="J2198" s="24">
        <f>Table2[[#This Row],[dem_votes]]/Table2[[#This Row],[dem_gop_total]]</f>
        <v>0.40647188918635779</v>
      </c>
      <c r="K2198" s="24">
        <f>Table2[[#This Row],[gop_votes]]/Table2[[#This Row],[dem_gop_total]]</f>
        <v>0.59352811081364221</v>
      </c>
      <c r="L2198" s="3">
        <v>-96.628173000000004</v>
      </c>
      <c r="M2198" s="3">
        <v>35.183549999999997</v>
      </c>
      <c r="N2198" s="3">
        <v>-97.24471841558487</v>
      </c>
      <c r="O2198" s="3">
        <v>35.498918441558423</v>
      </c>
      <c r="P2198" s="3">
        <f>VLOOKUP(Table2[[#This Row],[State]],State!A:G,7,FALSE)</f>
        <v>7</v>
      </c>
      <c r="Q2198" s="3" t="str">
        <f>VLOOKUP(Table2[[#This Row],[State]],State!A:F,6,FALSE)</f>
        <v>Republican</v>
      </c>
    </row>
    <row r="2199" spans="1:17" ht="17" thickTop="1" thickBot="1" x14ac:dyDescent="0.25">
      <c r="A2199" s="7" t="s">
        <v>353</v>
      </c>
      <c r="B2199" s="21">
        <v>40135</v>
      </c>
      <c r="C2199" s="22" t="s">
        <v>1762</v>
      </c>
      <c r="D2199" s="12">
        <v>4395</v>
      </c>
      <c r="E2199" s="12">
        <v>11332</v>
      </c>
      <c r="F2199" s="6">
        <v>2024</v>
      </c>
      <c r="G2199" s="18">
        <f>preds!$D2199+preds!$E2199</f>
        <v>15727</v>
      </c>
      <c r="H2199" s="12">
        <f>ABS(preds!$D2199-preds!$E2199)</f>
        <v>6937</v>
      </c>
      <c r="I2199" s="24">
        <f>Table2[[#This Row],[margin]]/Table2[[#This Row],[dem_gop_total]]</f>
        <v>0.44108857379029692</v>
      </c>
      <c r="J2199" s="24">
        <f>Table2[[#This Row],[dem_votes]]/Table2[[#This Row],[dem_gop_total]]</f>
        <v>0.27945571310485151</v>
      </c>
      <c r="K2199" s="24">
        <f>Table2[[#This Row],[gop_votes]]/Table2[[#This Row],[dem_gop_total]]</f>
        <v>0.72054428689514849</v>
      </c>
      <c r="L2199" s="3">
        <v>-94.732692</v>
      </c>
      <c r="M2199" s="3">
        <v>35.468313000000002</v>
      </c>
      <c r="N2199" s="3">
        <v>-97.24471841558487</v>
      </c>
      <c r="O2199" s="3">
        <v>35.498918441558423</v>
      </c>
      <c r="P2199" s="3">
        <f>VLOOKUP(Table2[[#This Row],[State]],State!A:G,7,FALSE)</f>
        <v>7</v>
      </c>
      <c r="Q2199" s="3" t="str">
        <f>VLOOKUP(Table2[[#This Row],[State]],State!A:F,6,FALSE)</f>
        <v>Republican</v>
      </c>
    </row>
    <row r="2200" spans="1:17" ht="17" thickTop="1" thickBot="1" x14ac:dyDescent="0.25">
      <c r="A2200" s="8" t="s">
        <v>353</v>
      </c>
      <c r="B2200" s="19">
        <v>40137</v>
      </c>
      <c r="C2200" s="20" t="s">
        <v>812</v>
      </c>
      <c r="D2200" s="13">
        <v>5197</v>
      </c>
      <c r="E2200" s="13">
        <v>13630</v>
      </c>
      <c r="F2200" s="6">
        <v>2024</v>
      </c>
      <c r="G2200" s="18">
        <f>preds!$D2200+preds!$E2200</f>
        <v>18827</v>
      </c>
      <c r="H2200" s="12">
        <f>ABS(preds!$D2200-preds!$E2200)</f>
        <v>8433</v>
      </c>
      <c r="I2200" s="24">
        <f>Table2[[#This Row],[margin]]/Table2[[#This Row],[dem_gop_total]]</f>
        <v>0.44792053965050194</v>
      </c>
      <c r="J2200" s="24">
        <f>Table2[[#This Row],[dem_votes]]/Table2[[#This Row],[dem_gop_total]]</f>
        <v>0.27603973017474903</v>
      </c>
      <c r="K2200" s="24">
        <f>Table2[[#This Row],[gop_votes]]/Table2[[#This Row],[dem_gop_total]]</f>
        <v>0.72396026982525097</v>
      </c>
      <c r="L2200" s="3">
        <v>-97.945593000000002</v>
      </c>
      <c r="M2200" s="3">
        <v>34.517162999999996</v>
      </c>
      <c r="N2200" s="3">
        <v>-97.24471841558487</v>
      </c>
      <c r="O2200" s="3">
        <v>35.498918441558423</v>
      </c>
      <c r="P2200" s="3">
        <f>VLOOKUP(Table2[[#This Row],[State]],State!A:G,7,FALSE)</f>
        <v>7</v>
      </c>
      <c r="Q2200" s="3" t="str">
        <f>VLOOKUP(Table2[[#This Row],[State]],State!A:F,6,FALSE)</f>
        <v>Republican</v>
      </c>
    </row>
    <row r="2201" spans="1:17" ht="17" thickTop="1" thickBot="1" x14ac:dyDescent="0.25">
      <c r="A2201" s="7" t="s">
        <v>353</v>
      </c>
      <c r="B2201" s="21">
        <v>40139</v>
      </c>
      <c r="C2201" s="22" t="s">
        <v>1434</v>
      </c>
      <c r="D2201" s="12">
        <v>1252</v>
      </c>
      <c r="E2201" s="12">
        <v>4680</v>
      </c>
      <c r="F2201" s="6">
        <v>2024</v>
      </c>
      <c r="G2201" s="18">
        <f>preds!$D2201+preds!$E2201</f>
        <v>5932</v>
      </c>
      <c r="H2201" s="12">
        <f>ABS(preds!$D2201-preds!$E2201)</f>
        <v>3428</v>
      </c>
      <c r="I2201" s="24">
        <f>Table2[[#This Row],[margin]]/Table2[[#This Row],[dem_gop_total]]</f>
        <v>0.57788267026298046</v>
      </c>
      <c r="J2201" s="24">
        <f>Table2[[#This Row],[dem_votes]]/Table2[[#This Row],[dem_gop_total]]</f>
        <v>0.21105866486850977</v>
      </c>
      <c r="K2201" s="24">
        <f>Table2[[#This Row],[gop_votes]]/Table2[[#This Row],[dem_gop_total]]</f>
        <v>0.78894133513149023</v>
      </c>
      <c r="L2201" s="3">
        <v>-101.449911</v>
      </c>
      <c r="M2201" s="3">
        <v>36.713520000000003</v>
      </c>
      <c r="N2201" s="3">
        <v>-97.24471841558487</v>
      </c>
      <c r="O2201" s="3">
        <v>35.498918441558423</v>
      </c>
      <c r="P2201" s="3">
        <f>VLOOKUP(Table2[[#This Row],[State]],State!A:G,7,FALSE)</f>
        <v>7</v>
      </c>
      <c r="Q2201" s="3" t="str">
        <f>VLOOKUP(Table2[[#This Row],[State]],State!A:F,6,FALSE)</f>
        <v>Republican</v>
      </c>
    </row>
    <row r="2202" spans="1:17" ht="17" thickTop="1" thickBot="1" x14ac:dyDescent="0.25">
      <c r="A2202" s="8" t="s">
        <v>353</v>
      </c>
      <c r="B2202" s="19">
        <v>40141</v>
      </c>
      <c r="C2202" s="20" t="s">
        <v>1763</v>
      </c>
      <c r="D2202" s="13">
        <v>883</v>
      </c>
      <c r="E2202" s="13">
        <v>2134</v>
      </c>
      <c r="F2202" s="6">
        <v>2024</v>
      </c>
      <c r="G2202" s="18">
        <f>preds!$D2202+preds!$E2202</f>
        <v>3017</v>
      </c>
      <c r="H2202" s="12">
        <f>ABS(preds!$D2202-preds!$E2202)</f>
        <v>1251</v>
      </c>
      <c r="I2202" s="24">
        <f>Table2[[#This Row],[margin]]/Table2[[#This Row],[dem_gop_total]]</f>
        <v>0.41465031488233345</v>
      </c>
      <c r="J2202" s="24">
        <f>Table2[[#This Row],[dem_votes]]/Table2[[#This Row],[dem_gop_total]]</f>
        <v>0.2926748425588333</v>
      </c>
      <c r="K2202" s="24">
        <f>Table2[[#This Row],[gop_votes]]/Table2[[#This Row],[dem_gop_total]]</f>
        <v>0.70732515744116675</v>
      </c>
      <c r="L2202" s="3">
        <v>-98.972769</v>
      </c>
      <c r="M2202" s="3">
        <v>34.380456000000002</v>
      </c>
      <c r="N2202" s="3">
        <v>-97.24471841558487</v>
      </c>
      <c r="O2202" s="3">
        <v>35.498918441558423</v>
      </c>
      <c r="P2202" s="3">
        <f>VLOOKUP(Table2[[#This Row],[State]],State!A:G,7,FALSE)</f>
        <v>7</v>
      </c>
      <c r="Q2202" s="3" t="str">
        <f>VLOOKUP(Table2[[#This Row],[State]],State!A:F,6,FALSE)</f>
        <v>Republican</v>
      </c>
    </row>
    <row r="2203" spans="1:17" ht="17" thickTop="1" thickBot="1" x14ac:dyDescent="0.25">
      <c r="A2203" s="7" t="s">
        <v>353</v>
      </c>
      <c r="B2203" s="21">
        <v>40143</v>
      </c>
      <c r="C2203" s="22" t="s">
        <v>1764</v>
      </c>
      <c r="D2203" s="12">
        <v>98181</v>
      </c>
      <c r="E2203" s="12">
        <v>138112</v>
      </c>
      <c r="F2203" s="6">
        <v>2024</v>
      </c>
      <c r="G2203" s="18">
        <f>preds!$D2203+preds!$E2203</f>
        <v>236293</v>
      </c>
      <c r="H2203" s="12">
        <f>ABS(preds!$D2203-preds!$E2203)</f>
        <v>39931</v>
      </c>
      <c r="I2203" s="24">
        <f>Table2[[#This Row],[margin]]/Table2[[#This Row],[dem_gop_total]]</f>
        <v>0.16898934797052811</v>
      </c>
      <c r="J2203" s="24">
        <f>Table2[[#This Row],[dem_votes]]/Table2[[#This Row],[dem_gop_total]]</f>
        <v>0.41550532601473594</v>
      </c>
      <c r="K2203" s="24">
        <f>Table2[[#This Row],[gop_votes]]/Table2[[#This Row],[dem_gop_total]]</f>
        <v>0.58449467398526411</v>
      </c>
      <c r="L2203" s="3">
        <v>-95.914798000000005</v>
      </c>
      <c r="M2203" s="3">
        <v>36.105918000000003</v>
      </c>
      <c r="N2203" s="3">
        <v>-97.24471841558487</v>
      </c>
      <c r="O2203" s="3">
        <v>35.498918441558423</v>
      </c>
      <c r="P2203" s="3">
        <f>VLOOKUP(Table2[[#This Row],[State]],State!A:G,7,FALSE)</f>
        <v>7</v>
      </c>
      <c r="Q2203" s="3" t="str">
        <f>VLOOKUP(Table2[[#This Row],[State]],State!A:F,6,FALSE)</f>
        <v>Republican</v>
      </c>
    </row>
    <row r="2204" spans="1:17" ht="17" thickTop="1" thickBot="1" x14ac:dyDescent="0.25">
      <c r="A2204" s="8" t="s">
        <v>353</v>
      </c>
      <c r="B2204" s="19">
        <v>40145</v>
      </c>
      <c r="C2204" s="20" t="s">
        <v>1765</v>
      </c>
      <c r="D2204" s="13">
        <v>7893</v>
      </c>
      <c r="E2204" s="13">
        <v>26373</v>
      </c>
      <c r="F2204" s="6">
        <v>2024</v>
      </c>
      <c r="G2204" s="18">
        <f>preds!$D2204+preds!$E2204</f>
        <v>34266</v>
      </c>
      <c r="H2204" s="12">
        <f>ABS(preds!$D2204-preds!$E2204)</f>
        <v>18480</v>
      </c>
      <c r="I2204" s="24">
        <f>Table2[[#This Row],[margin]]/Table2[[#This Row],[dem_gop_total]]</f>
        <v>0.53931010330940288</v>
      </c>
      <c r="J2204" s="24">
        <f>Table2[[#This Row],[dem_votes]]/Table2[[#This Row],[dem_gop_total]]</f>
        <v>0.23034494834529853</v>
      </c>
      <c r="K2204" s="24">
        <f>Table2[[#This Row],[gop_votes]]/Table2[[#This Row],[dem_gop_total]]</f>
        <v>0.76965505165470149</v>
      </c>
      <c r="L2204" s="3">
        <v>-95.612267000000003</v>
      </c>
      <c r="M2204" s="3">
        <v>36.011259000000003</v>
      </c>
      <c r="N2204" s="3">
        <v>-97.24471841558487</v>
      </c>
      <c r="O2204" s="3">
        <v>35.498918441558423</v>
      </c>
      <c r="P2204" s="3">
        <f>VLOOKUP(Table2[[#This Row],[State]],State!A:G,7,FALSE)</f>
        <v>7</v>
      </c>
      <c r="Q2204" s="3" t="str">
        <f>VLOOKUP(Table2[[#This Row],[State]],State!A:F,6,FALSE)</f>
        <v>Republican</v>
      </c>
    </row>
    <row r="2205" spans="1:17" ht="17" thickTop="1" thickBot="1" x14ac:dyDescent="0.25">
      <c r="A2205" s="7" t="s">
        <v>353</v>
      </c>
      <c r="B2205" s="21">
        <v>40147</v>
      </c>
      <c r="C2205" s="22" t="s">
        <v>454</v>
      </c>
      <c r="D2205" s="12">
        <v>6391</v>
      </c>
      <c r="E2205" s="12">
        <v>16594</v>
      </c>
      <c r="F2205" s="6">
        <v>2024</v>
      </c>
      <c r="G2205" s="18">
        <f>preds!$D2205+preds!$E2205</f>
        <v>22985</v>
      </c>
      <c r="H2205" s="12">
        <f>ABS(preds!$D2205-preds!$E2205)</f>
        <v>10203</v>
      </c>
      <c r="I2205" s="24">
        <f>Table2[[#This Row],[margin]]/Table2[[#This Row],[dem_gop_total]]</f>
        <v>0.44389819447465739</v>
      </c>
      <c r="J2205" s="24">
        <f>Table2[[#This Row],[dem_votes]]/Table2[[#This Row],[dem_gop_total]]</f>
        <v>0.2780509027626713</v>
      </c>
      <c r="K2205" s="24">
        <f>Table2[[#This Row],[gop_votes]]/Table2[[#This Row],[dem_gop_total]]</f>
        <v>0.7219490972373287</v>
      </c>
      <c r="L2205" s="3">
        <v>-95.938601000000006</v>
      </c>
      <c r="M2205" s="3">
        <v>36.729168999999999</v>
      </c>
      <c r="N2205" s="3">
        <v>-97.24471841558487</v>
      </c>
      <c r="O2205" s="3">
        <v>35.498918441558423</v>
      </c>
      <c r="P2205" s="3">
        <f>VLOOKUP(Table2[[#This Row],[State]],State!A:G,7,FALSE)</f>
        <v>7</v>
      </c>
      <c r="Q2205" s="3" t="str">
        <f>VLOOKUP(Table2[[#This Row],[State]],State!A:F,6,FALSE)</f>
        <v>Republican</v>
      </c>
    </row>
    <row r="2206" spans="1:17" ht="17" thickTop="1" thickBot="1" x14ac:dyDescent="0.25">
      <c r="A2206" s="8" t="s">
        <v>353</v>
      </c>
      <c r="B2206" s="19">
        <v>40149</v>
      </c>
      <c r="C2206" s="20" t="s">
        <v>1766</v>
      </c>
      <c r="D2206" s="13">
        <v>978</v>
      </c>
      <c r="E2206" s="13">
        <v>3420</v>
      </c>
      <c r="F2206" s="6">
        <v>2024</v>
      </c>
      <c r="G2206" s="18">
        <f>preds!$D2206+preds!$E2206</f>
        <v>4398</v>
      </c>
      <c r="H2206" s="12">
        <f>ABS(preds!$D2206-preds!$E2206)</f>
        <v>2442</v>
      </c>
      <c r="I2206" s="24">
        <f>Table2[[#This Row],[margin]]/Table2[[#This Row],[dem_gop_total]]</f>
        <v>0.55525238744884042</v>
      </c>
      <c r="J2206" s="24">
        <f>Table2[[#This Row],[dem_votes]]/Table2[[#This Row],[dem_gop_total]]</f>
        <v>0.22237380627557982</v>
      </c>
      <c r="K2206" s="24">
        <f>Table2[[#This Row],[gop_votes]]/Table2[[#This Row],[dem_gop_total]]</f>
        <v>0.77762619372442021</v>
      </c>
      <c r="L2206" s="3">
        <v>-99.056866999999997</v>
      </c>
      <c r="M2206" s="3">
        <v>35.313031000000002</v>
      </c>
      <c r="N2206" s="3">
        <v>-97.24471841558487</v>
      </c>
      <c r="O2206" s="3">
        <v>35.498918441558423</v>
      </c>
      <c r="P2206" s="3">
        <f>VLOOKUP(Table2[[#This Row],[State]],State!A:G,7,FALSE)</f>
        <v>7</v>
      </c>
      <c r="Q2206" s="3" t="str">
        <f>VLOOKUP(Table2[[#This Row],[State]],State!A:F,6,FALSE)</f>
        <v>Republican</v>
      </c>
    </row>
    <row r="2207" spans="1:17" ht="17" thickTop="1" thickBot="1" x14ac:dyDescent="0.25">
      <c r="A2207" s="7" t="s">
        <v>353</v>
      </c>
      <c r="B2207" s="21">
        <v>40151</v>
      </c>
      <c r="C2207" s="22" t="s">
        <v>1767</v>
      </c>
      <c r="D2207" s="12">
        <v>811</v>
      </c>
      <c r="E2207" s="12">
        <v>3092</v>
      </c>
      <c r="F2207" s="6">
        <v>2024</v>
      </c>
      <c r="G2207" s="18">
        <f>preds!$D2207+preds!$E2207</f>
        <v>3903</v>
      </c>
      <c r="H2207" s="12">
        <f>ABS(preds!$D2207-preds!$E2207)</f>
        <v>2281</v>
      </c>
      <c r="I2207" s="24">
        <f>Table2[[#This Row],[margin]]/Table2[[#This Row],[dem_gop_total]]</f>
        <v>0.58442223930310022</v>
      </c>
      <c r="J2207" s="24">
        <f>Table2[[#This Row],[dem_votes]]/Table2[[#This Row],[dem_gop_total]]</f>
        <v>0.20778888034844992</v>
      </c>
      <c r="K2207" s="24">
        <f>Table2[[#This Row],[gop_votes]]/Table2[[#This Row],[dem_gop_total]]</f>
        <v>0.79221111965155011</v>
      </c>
      <c r="L2207" s="3">
        <v>-98.719763</v>
      </c>
      <c r="M2207" s="3">
        <v>36.764047999999903</v>
      </c>
      <c r="N2207" s="3">
        <v>-97.24471841558487</v>
      </c>
      <c r="O2207" s="3">
        <v>35.498918441558423</v>
      </c>
      <c r="P2207" s="3">
        <f>VLOOKUP(Table2[[#This Row],[State]],State!A:G,7,FALSE)</f>
        <v>7</v>
      </c>
      <c r="Q2207" s="3" t="str">
        <f>VLOOKUP(Table2[[#This Row],[State]],State!A:F,6,FALSE)</f>
        <v>Republican</v>
      </c>
    </row>
    <row r="2208" spans="1:17" ht="17" thickTop="1" thickBot="1" x14ac:dyDescent="0.25">
      <c r="A2208" s="8" t="s">
        <v>353</v>
      </c>
      <c r="B2208" s="19">
        <v>40153</v>
      </c>
      <c r="C2208" s="20" t="s">
        <v>1768</v>
      </c>
      <c r="D2208" s="13">
        <v>1531</v>
      </c>
      <c r="E2208" s="13">
        <v>5770</v>
      </c>
      <c r="F2208" s="6">
        <v>2024</v>
      </c>
      <c r="G2208" s="18">
        <f>preds!$D2208+preds!$E2208</f>
        <v>7301</v>
      </c>
      <c r="H2208" s="12">
        <f>ABS(preds!$D2208-preds!$E2208)</f>
        <v>4239</v>
      </c>
      <c r="I2208" s="24">
        <f>Table2[[#This Row],[margin]]/Table2[[#This Row],[dem_gop_total]]</f>
        <v>0.5806053965210245</v>
      </c>
      <c r="J2208" s="24">
        <f>Table2[[#This Row],[dem_votes]]/Table2[[#This Row],[dem_gop_total]]</f>
        <v>0.20969730173948775</v>
      </c>
      <c r="K2208" s="24">
        <f>Table2[[#This Row],[gop_votes]]/Table2[[#This Row],[dem_gop_total]]</f>
        <v>0.79030269826051225</v>
      </c>
      <c r="L2208" s="3">
        <v>-99.383837</v>
      </c>
      <c r="M2208" s="3">
        <v>36.426107999999999</v>
      </c>
      <c r="N2208" s="3">
        <v>-97.24471841558487</v>
      </c>
      <c r="O2208" s="3">
        <v>35.498918441558423</v>
      </c>
      <c r="P2208" s="3">
        <f>VLOOKUP(Table2[[#This Row],[State]],State!A:G,7,FALSE)</f>
        <v>7</v>
      </c>
      <c r="Q2208" s="3" t="str">
        <f>VLOOKUP(Table2[[#This Row],[State]],State!A:F,6,FALSE)</f>
        <v>Republican</v>
      </c>
    </row>
    <row r="2209" spans="1:17" ht="17" thickTop="1" thickBot="1" x14ac:dyDescent="0.25">
      <c r="A2209" s="7" t="s">
        <v>354</v>
      </c>
      <c r="B2209" s="21">
        <v>41001</v>
      </c>
      <c r="C2209" s="22" t="s">
        <v>681</v>
      </c>
      <c r="D2209" s="12">
        <v>2872</v>
      </c>
      <c r="E2209" s="12">
        <v>7876</v>
      </c>
      <c r="F2209" s="6">
        <v>2024</v>
      </c>
      <c r="G2209" s="18">
        <f>preds!$D2209+preds!$E2209</f>
        <v>10748</v>
      </c>
      <c r="H2209" s="12">
        <f>ABS(preds!$D2209-preds!$E2209)</f>
        <v>5004</v>
      </c>
      <c r="I2209" s="24">
        <f>Table2[[#This Row],[margin]]/Table2[[#This Row],[dem_gop_total]]</f>
        <v>0.46557499069594344</v>
      </c>
      <c r="J2209" s="24">
        <f>Table2[[#This Row],[dem_votes]]/Table2[[#This Row],[dem_gop_total]]</f>
        <v>0.26721250465202828</v>
      </c>
      <c r="K2209" s="24">
        <f>Table2[[#This Row],[gop_votes]]/Table2[[#This Row],[dem_gop_total]]</f>
        <v>0.73278749534797172</v>
      </c>
      <c r="L2209" s="3">
        <v>-117.76548699999999</v>
      </c>
      <c r="M2209" s="3">
        <v>44.779398</v>
      </c>
      <c r="N2209" s="3">
        <v>-121.54277450000011</v>
      </c>
      <c r="O2209" s="3">
        <v>44.559592305555469</v>
      </c>
      <c r="P2209" s="3">
        <f>VLOOKUP(Table2[[#This Row],[State]],State!A:G,7,FALSE)</f>
        <v>7</v>
      </c>
      <c r="Q2209" s="3" t="str">
        <f>VLOOKUP(Table2[[#This Row],[State]],State!A:F,6,FALSE)</f>
        <v>Democratic</v>
      </c>
    </row>
    <row r="2210" spans="1:17" ht="17" thickTop="1" thickBot="1" x14ac:dyDescent="0.25">
      <c r="A2210" s="8" t="s">
        <v>354</v>
      </c>
      <c r="B2210" s="19">
        <v>41003</v>
      </c>
      <c r="C2210" s="20" t="s">
        <v>504</v>
      </c>
      <c r="D2210" s="13">
        <v>37254</v>
      </c>
      <c r="E2210" s="13">
        <v>15021</v>
      </c>
      <c r="F2210" s="6">
        <v>2024</v>
      </c>
      <c r="G2210" s="18">
        <f>preds!$D2210+preds!$E2210</f>
        <v>52275</v>
      </c>
      <c r="H2210" s="12">
        <f>ABS(preds!$D2210-preds!$E2210)</f>
        <v>22233</v>
      </c>
      <c r="I2210" s="24">
        <f>Table2[[#This Row],[margin]]/Table2[[#This Row],[dem_gop_total]]</f>
        <v>0.42530846484935436</v>
      </c>
      <c r="J2210" s="24">
        <f>Table2[[#This Row],[dem_votes]]/Table2[[#This Row],[dem_gop_total]]</f>
        <v>0.71265423242467718</v>
      </c>
      <c r="K2210" s="24">
        <f>Table2[[#This Row],[gop_votes]]/Table2[[#This Row],[dem_gop_total]]</f>
        <v>0.28734576757532282</v>
      </c>
      <c r="L2210" s="3">
        <v>-123.278972</v>
      </c>
      <c r="M2210" s="3">
        <v>44.571181000000003</v>
      </c>
      <c r="N2210" s="3">
        <v>-121.54277450000011</v>
      </c>
      <c r="O2210" s="3">
        <v>44.559592305555469</v>
      </c>
      <c r="P2210" s="3">
        <f>VLOOKUP(Table2[[#This Row],[State]],State!A:G,7,FALSE)</f>
        <v>7</v>
      </c>
      <c r="Q2210" s="3" t="str">
        <f>VLOOKUP(Table2[[#This Row],[State]],State!A:F,6,FALSE)</f>
        <v>Democratic</v>
      </c>
    </row>
    <row r="2211" spans="1:17" ht="17" thickTop="1" thickBot="1" x14ac:dyDescent="0.25">
      <c r="A2211" s="7" t="s">
        <v>354</v>
      </c>
      <c r="B2211" s="21">
        <v>41005</v>
      </c>
      <c r="C2211" s="22" t="s">
        <v>1769</v>
      </c>
      <c r="D2211" s="12">
        <v>157077</v>
      </c>
      <c r="E2211" s="12">
        <v>106227</v>
      </c>
      <c r="F2211" s="6">
        <v>2024</v>
      </c>
      <c r="G2211" s="18">
        <f>preds!$D2211+preds!$E2211</f>
        <v>263304</v>
      </c>
      <c r="H2211" s="12">
        <f>ABS(preds!$D2211-preds!$E2211)</f>
        <v>50850</v>
      </c>
      <c r="I2211" s="24">
        <f>Table2[[#This Row],[margin]]/Table2[[#This Row],[dem_gop_total]]</f>
        <v>0.19312277823352475</v>
      </c>
      <c r="J2211" s="24">
        <f>Table2[[#This Row],[dem_votes]]/Table2[[#This Row],[dem_gop_total]]</f>
        <v>0.59656138911676238</v>
      </c>
      <c r="K2211" s="24">
        <f>Table2[[#This Row],[gop_votes]]/Table2[[#This Row],[dem_gop_total]]</f>
        <v>0.40343861088323762</v>
      </c>
      <c r="L2211" s="3">
        <v>-122.57415</v>
      </c>
      <c r="M2211" s="3">
        <v>45.363365000000002</v>
      </c>
      <c r="N2211" s="3">
        <v>-121.54277450000011</v>
      </c>
      <c r="O2211" s="3">
        <v>44.559592305555469</v>
      </c>
      <c r="P2211" s="3">
        <f>VLOOKUP(Table2[[#This Row],[State]],State!A:G,7,FALSE)</f>
        <v>7</v>
      </c>
      <c r="Q2211" s="3" t="str">
        <f>VLOOKUP(Table2[[#This Row],[State]],State!A:F,6,FALSE)</f>
        <v>Democratic</v>
      </c>
    </row>
    <row r="2212" spans="1:17" ht="17" thickTop="1" thickBot="1" x14ac:dyDescent="0.25">
      <c r="A2212" s="8" t="s">
        <v>354</v>
      </c>
      <c r="B2212" s="19">
        <v>41007</v>
      </c>
      <c r="C2212" s="20" t="s">
        <v>1770</v>
      </c>
      <c r="D2212" s="13">
        <v>10924</v>
      </c>
      <c r="E2212" s="13">
        <v>8999</v>
      </c>
      <c r="F2212" s="6">
        <v>2024</v>
      </c>
      <c r="G2212" s="18">
        <f>preds!$D2212+preds!$E2212</f>
        <v>19923</v>
      </c>
      <c r="H2212" s="12">
        <f>ABS(preds!$D2212-preds!$E2212)</f>
        <v>1925</v>
      </c>
      <c r="I2212" s="24">
        <f>Table2[[#This Row],[margin]]/Table2[[#This Row],[dem_gop_total]]</f>
        <v>9.6621994679516141E-2</v>
      </c>
      <c r="J2212" s="24">
        <f>Table2[[#This Row],[dem_votes]]/Table2[[#This Row],[dem_gop_total]]</f>
        <v>0.54831099733975808</v>
      </c>
      <c r="K2212" s="24">
        <f>Table2[[#This Row],[gop_votes]]/Table2[[#This Row],[dem_gop_total]]</f>
        <v>0.45168900266024192</v>
      </c>
      <c r="L2212" s="3">
        <v>-123.837442</v>
      </c>
      <c r="M2212" s="3">
        <v>46.098033000000001</v>
      </c>
      <c r="N2212" s="3">
        <v>-121.54277450000011</v>
      </c>
      <c r="O2212" s="3">
        <v>44.559592305555469</v>
      </c>
      <c r="P2212" s="3">
        <f>VLOOKUP(Table2[[#This Row],[State]],State!A:G,7,FALSE)</f>
        <v>7</v>
      </c>
      <c r="Q2212" s="3" t="str">
        <f>VLOOKUP(Table2[[#This Row],[State]],State!A:F,6,FALSE)</f>
        <v>Democratic</v>
      </c>
    </row>
    <row r="2213" spans="1:17" ht="17" thickTop="1" thickBot="1" x14ac:dyDescent="0.25">
      <c r="A2213" s="7" t="s">
        <v>354</v>
      </c>
      <c r="B2213" s="21">
        <v>41009</v>
      </c>
      <c r="C2213" s="22" t="s">
        <v>511</v>
      </c>
      <c r="D2213" s="12">
        <v>12403</v>
      </c>
      <c r="E2213" s="12">
        <v>19101</v>
      </c>
      <c r="F2213" s="6">
        <v>2024</v>
      </c>
      <c r="G2213" s="18">
        <f>preds!$D2213+preds!$E2213</f>
        <v>31504</v>
      </c>
      <c r="H2213" s="12">
        <f>ABS(preds!$D2213-preds!$E2213)</f>
        <v>6698</v>
      </c>
      <c r="I2213" s="24">
        <f>Table2[[#This Row],[margin]]/Table2[[#This Row],[dem_gop_total]]</f>
        <v>0.21260792280345353</v>
      </c>
      <c r="J2213" s="24">
        <f>Table2[[#This Row],[dem_votes]]/Table2[[#This Row],[dem_gop_total]]</f>
        <v>0.39369603859827323</v>
      </c>
      <c r="K2213" s="24">
        <f>Table2[[#This Row],[gop_votes]]/Table2[[#This Row],[dem_gop_total]]</f>
        <v>0.60630396140172671</v>
      </c>
      <c r="L2213" s="3">
        <v>-122.93004999999999</v>
      </c>
      <c r="M2213" s="3">
        <v>45.893189</v>
      </c>
      <c r="N2213" s="3">
        <v>-121.54277450000011</v>
      </c>
      <c r="O2213" s="3">
        <v>44.559592305555469</v>
      </c>
      <c r="P2213" s="3">
        <f>VLOOKUP(Table2[[#This Row],[State]],State!A:G,7,FALSE)</f>
        <v>7</v>
      </c>
      <c r="Q2213" s="3" t="str">
        <f>VLOOKUP(Table2[[#This Row],[State]],State!A:F,6,FALSE)</f>
        <v>Democratic</v>
      </c>
    </row>
    <row r="2214" spans="1:17" ht="17" thickTop="1" thickBot="1" x14ac:dyDescent="0.25">
      <c r="A2214" s="8" t="s">
        <v>354</v>
      </c>
      <c r="B2214" s="19">
        <v>41011</v>
      </c>
      <c r="C2214" s="20" t="s">
        <v>1526</v>
      </c>
      <c r="D2214" s="13">
        <v>12952</v>
      </c>
      <c r="E2214" s="13">
        <v>21733</v>
      </c>
      <c r="F2214" s="6">
        <v>2024</v>
      </c>
      <c r="G2214" s="18">
        <f>preds!$D2214+preds!$E2214</f>
        <v>34685</v>
      </c>
      <c r="H2214" s="12">
        <f>ABS(preds!$D2214-preds!$E2214)</f>
        <v>8781</v>
      </c>
      <c r="I2214" s="24">
        <f>Table2[[#This Row],[margin]]/Table2[[#This Row],[dem_gop_total]]</f>
        <v>0.25316419201383883</v>
      </c>
      <c r="J2214" s="24">
        <f>Table2[[#This Row],[dem_votes]]/Table2[[#This Row],[dem_gop_total]]</f>
        <v>0.37341790399308056</v>
      </c>
      <c r="K2214" s="24">
        <f>Table2[[#This Row],[gop_votes]]/Table2[[#This Row],[dem_gop_total]]</f>
        <v>0.62658209600691939</v>
      </c>
      <c r="L2214" s="3">
        <v>-124.231247</v>
      </c>
      <c r="M2214" s="3">
        <v>43.305343000000001</v>
      </c>
      <c r="N2214" s="3">
        <v>-121.54277450000011</v>
      </c>
      <c r="O2214" s="3">
        <v>44.559592305555469</v>
      </c>
      <c r="P2214" s="3">
        <f>VLOOKUP(Table2[[#This Row],[State]],State!A:G,7,FALSE)</f>
        <v>7</v>
      </c>
      <c r="Q2214" s="3" t="str">
        <f>VLOOKUP(Table2[[#This Row],[State]],State!A:F,6,FALSE)</f>
        <v>Democratic</v>
      </c>
    </row>
    <row r="2215" spans="1:17" ht="17" thickTop="1" thickBot="1" x14ac:dyDescent="0.25">
      <c r="A2215" s="7" t="s">
        <v>354</v>
      </c>
      <c r="B2215" s="21">
        <v>41013</v>
      </c>
      <c r="C2215" s="22" t="s">
        <v>1771</v>
      </c>
      <c r="D2215" s="12">
        <v>3161</v>
      </c>
      <c r="E2215" s="12">
        <v>12937</v>
      </c>
      <c r="F2215" s="6">
        <v>2024</v>
      </c>
      <c r="G2215" s="18">
        <f>preds!$D2215+preds!$E2215</f>
        <v>16098</v>
      </c>
      <c r="H2215" s="12">
        <f>ABS(preds!$D2215-preds!$E2215)</f>
        <v>9776</v>
      </c>
      <c r="I2215" s="24">
        <f>Table2[[#This Row],[margin]]/Table2[[#This Row],[dem_gop_total]]</f>
        <v>0.60728040750403778</v>
      </c>
      <c r="J2215" s="24">
        <f>Table2[[#This Row],[dem_votes]]/Table2[[#This Row],[dem_gop_total]]</f>
        <v>0.19635979624798111</v>
      </c>
      <c r="K2215" s="24">
        <f>Table2[[#This Row],[gop_votes]]/Table2[[#This Row],[dem_gop_total]]</f>
        <v>0.80364020375201883</v>
      </c>
      <c r="L2215" s="3">
        <v>-120.839327</v>
      </c>
      <c r="M2215" s="3">
        <v>44.285942999999897</v>
      </c>
      <c r="N2215" s="3">
        <v>-121.54277450000011</v>
      </c>
      <c r="O2215" s="3">
        <v>44.559592305555469</v>
      </c>
      <c r="P2215" s="3">
        <f>VLOOKUP(Table2[[#This Row],[State]],State!A:G,7,FALSE)</f>
        <v>7</v>
      </c>
      <c r="Q2215" s="3" t="str">
        <f>VLOOKUP(Table2[[#This Row],[State]],State!A:F,6,FALSE)</f>
        <v>Democratic</v>
      </c>
    </row>
    <row r="2216" spans="1:17" ht="17" thickTop="1" thickBot="1" x14ac:dyDescent="0.25">
      <c r="A2216" s="8" t="s">
        <v>354</v>
      </c>
      <c r="B2216" s="19">
        <v>41015</v>
      </c>
      <c r="C2216" s="20" t="s">
        <v>1546</v>
      </c>
      <c r="D2216" s="13">
        <v>5265</v>
      </c>
      <c r="E2216" s="13">
        <v>8676</v>
      </c>
      <c r="F2216" s="6">
        <v>2024</v>
      </c>
      <c r="G2216" s="18">
        <f>preds!$D2216+preds!$E2216</f>
        <v>13941</v>
      </c>
      <c r="H2216" s="12">
        <f>ABS(preds!$D2216-preds!$E2216)</f>
        <v>3411</v>
      </c>
      <c r="I2216" s="24">
        <f>Table2[[#This Row],[margin]]/Table2[[#This Row],[dem_gop_total]]</f>
        <v>0.24467398321497741</v>
      </c>
      <c r="J2216" s="24">
        <f>Table2[[#This Row],[dem_votes]]/Table2[[#This Row],[dem_gop_total]]</f>
        <v>0.37766300839251132</v>
      </c>
      <c r="K2216" s="24">
        <f>Table2[[#This Row],[gop_votes]]/Table2[[#This Row],[dem_gop_total]]</f>
        <v>0.62233699160748868</v>
      </c>
      <c r="L2216" s="3">
        <v>-124.328547</v>
      </c>
      <c r="M2216" s="3">
        <v>42.249909000000002</v>
      </c>
      <c r="N2216" s="3">
        <v>-121.54277450000011</v>
      </c>
      <c r="O2216" s="3">
        <v>44.559592305555469</v>
      </c>
      <c r="P2216" s="3">
        <f>VLOOKUP(Table2[[#This Row],[State]],State!A:G,7,FALSE)</f>
        <v>7</v>
      </c>
      <c r="Q2216" s="3" t="str">
        <f>VLOOKUP(Table2[[#This Row],[State]],State!A:F,6,FALSE)</f>
        <v>Democratic</v>
      </c>
    </row>
    <row r="2217" spans="1:17" ht="17" thickTop="1" thickBot="1" x14ac:dyDescent="0.25">
      <c r="A2217" s="7" t="s">
        <v>354</v>
      </c>
      <c r="B2217" s="21">
        <v>41017</v>
      </c>
      <c r="C2217" s="22" t="s">
        <v>1772</v>
      </c>
      <c r="D2217" s="12">
        <v>78709</v>
      </c>
      <c r="E2217" s="12">
        <v>60628</v>
      </c>
      <c r="F2217" s="6">
        <v>2024</v>
      </c>
      <c r="G2217" s="18">
        <f>preds!$D2217+preds!$E2217</f>
        <v>139337</v>
      </c>
      <c r="H2217" s="12">
        <f>ABS(preds!$D2217-preds!$E2217)</f>
        <v>18081</v>
      </c>
      <c r="I2217" s="24">
        <f>Table2[[#This Row],[margin]]/Table2[[#This Row],[dem_gop_total]]</f>
        <v>0.12976452772773922</v>
      </c>
      <c r="J2217" s="24">
        <f>Table2[[#This Row],[dem_votes]]/Table2[[#This Row],[dem_gop_total]]</f>
        <v>0.56488226386386964</v>
      </c>
      <c r="K2217" s="24">
        <f>Table2[[#This Row],[gop_votes]]/Table2[[#This Row],[dem_gop_total]]</f>
        <v>0.43511773613613036</v>
      </c>
      <c r="L2217" s="3">
        <v>-121.30565</v>
      </c>
      <c r="M2217" s="3">
        <v>44.092070999999997</v>
      </c>
      <c r="N2217" s="3">
        <v>-121.54277450000011</v>
      </c>
      <c r="O2217" s="3">
        <v>44.559592305555469</v>
      </c>
      <c r="P2217" s="3">
        <f>VLOOKUP(Table2[[#This Row],[State]],State!A:G,7,FALSE)</f>
        <v>7</v>
      </c>
      <c r="Q2217" s="3" t="str">
        <f>VLOOKUP(Table2[[#This Row],[State]],State!A:F,6,FALSE)</f>
        <v>Democratic</v>
      </c>
    </row>
    <row r="2218" spans="1:17" ht="17" thickTop="1" thickBot="1" x14ac:dyDescent="0.25">
      <c r="A2218" s="8" t="s">
        <v>354</v>
      </c>
      <c r="B2218" s="19">
        <v>41019</v>
      </c>
      <c r="C2218" s="20" t="s">
        <v>632</v>
      </c>
      <c r="D2218" s="13">
        <v>17474</v>
      </c>
      <c r="E2218" s="13">
        <v>48092</v>
      </c>
      <c r="F2218" s="6">
        <v>2024</v>
      </c>
      <c r="G2218" s="18">
        <f>preds!$D2218+preds!$E2218</f>
        <v>65566</v>
      </c>
      <c r="H2218" s="12">
        <f>ABS(preds!$D2218-preds!$E2218)</f>
        <v>30618</v>
      </c>
      <c r="I2218" s="24">
        <f>Table2[[#This Row],[margin]]/Table2[[#This Row],[dem_gop_total]]</f>
        <v>0.46697983711069763</v>
      </c>
      <c r="J2218" s="24">
        <f>Table2[[#This Row],[dem_votes]]/Table2[[#This Row],[dem_gop_total]]</f>
        <v>0.26651008144465121</v>
      </c>
      <c r="K2218" s="24">
        <f>Table2[[#This Row],[gop_votes]]/Table2[[#This Row],[dem_gop_total]]</f>
        <v>0.73348991855534884</v>
      </c>
      <c r="L2218" s="3">
        <v>-123.38676100000001</v>
      </c>
      <c r="M2218" s="3">
        <v>43.237446999999896</v>
      </c>
      <c r="N2218" s="3">
        <v>-121.54277450000011</v>
      </c>
      <c r="O2218" s="3">
        <v>44.559592305555469</v>
      </c>
      <c r="P2218" s="3">
        <f>VLOOKUP(Table2[[#This Row],[State]],State!A:G,7,FALSE)</f>
        <v>7</v>
      </c>
      <c r="Q2218" s="3" t="str">
        <f>VLOOKUP(Table2[[#This Row],[State]],State!A:F,6,FALSE)</f>
        <v>Democratic</v>
      </c>
    </row>
    <row r="2219" spans="1:17" ht="17" thickTop="1" thickBot="1" x14ac:dyDescent="0.25">
      <c r="A2219" s="7" t="s">
        <v>354</v>
      </c>
      <c r="B2219" s="21">
        <v>41021</v>
      </c>
      <c r="C2219" s="22" t="s">
        <v>1773</v>
      </c>
      <c r="D2219" s="12">
        <v>442</v>
      </c>
      <c r="E2219" s="12">
        <v>718</v>
      </c>
      <c r="F2219" s="6">
        <v>2024</v>
      </c>
      <c r="G2219" s="18">
        <f>preds!$D2219+preds!$E2219</f>
        <v>1160</v>
      </c>
      <c r="H2219" s="12">
        <f>ABS(preds!$D2219-preds!$E2219)</f>
        <v>276</v>
      </c>
      <c r="I2219" s="24">
        <f>Table2[[#This Row],[margin]]/Table2[[#This Row],[dem_gop_total]]</f>
        <v>0.23793103448275862</v>
      </c>
      <c r="J2219" s="24">
        <f>Table2[[#This Row],[dem_votes]]/Table2[[#This Row],[dem_gop_total]]</f>
        <v>0.38103448275862067</v>
      </c>
      <c r="K2219" s="24">
        <f>Table2[[#This Row],[gop_votes]]/Table2[[#This Row],[dem_gop_total]]</f>
        <v>0.61896551724137927</v>
      </c>
      <c r="L2219" s="3">
        <v>-120.194384</v>
      </c>
      <c r="M2219" s="3">
        <v>45.438181</v>
      </c>
      <c r="N2219" s="3">
        <v>-121.54277450000011</v>
      </c>
      <c r="O2219" s="3">
        <v>44.559592305555469</v>
      </c>
      <c r="P2219" s="3">
        <f>VLOOKUP(Table2[[#This Row],[State]],State!A:G,7,FALSE)</f>
        <v>7</v>
      </c>
      <c r="Q2219" s="3" t="str">
        <f>VLOOKUP(Table2[[#This Row],[State]],State!A:F,6,FALSE)</f>
        <v>Democratic</v>
      </c>
    </row>
    <row r="2220" spans="1:17" ht="17" thickTop="1" thickBot="1" x14ac:dyDescent="0.25">
      <c r="A2220" s="8" t="s">
        <v>354</v>
      </c>
      <c r="B2220" s="19">
        <v>41023</v>
      </c>
      <c r="C2220" s="20" t="s">
        <v>522</v>
      </c>
      <c r="D2220" s="13">
        <v>1108</v>
      </c>
      <c r="E2220" s="13">
        <v>3334</v>
      </c>
      <c r="F2220" s="6">
        <v>2024</v>
      </c>
      <c r="G2220" s="18">
        <f>preds!$D2220+preds!$E2220</f>
        <v>4442</v>
      </c>
      <c r="H2220" s="12">
        <f>ABS(preds!$D2220-preds!$E2220)</f>
        <v>2226</v>
      </c>
      <c r="I2220" s="24">
        <f>Table2[[#This Row],[margin]]/Table2[[#This Row],[dem_gop_total]]</f>
        <v>0.5011256190904998</v>
      </c>
      <c r="J2220" s="24">
        <f>Table2[[#This Row],[dem_votes]]/Table2[[#This Row],[dem_gop_total]]</f>
        <v>0.2494371904547501</v>
      </c>
      <c r="K2220" s="24">
        <f>Table2[[#This Row],[gop_votes]]/Table2[[#This Row],[dem_gop_total]]</f>
        <v>0.7505628095452499</v>
      </c>
      <c r="L2220" s="3">
        <v>-119.001015</v>
      </c>
      <c r="M2220" s="3">
        <v>44.450864000000003</v>
      </c>
      <c r="N2220" s="3">
        <v>-121.54277450000011</v>
      </c>
      <c r="O2220" s="3">
        <v>44.559592305555469</v>
      </c>
      <c r="P2220" s="3">
        <f>VLOOKUP(Table2[[#This Row],[State]],State!A:G,7,FALSE)</f>
        <v>7</v>
      </c>
      <c r="Q2220" s="3" t="str">
        <f>VLOOKUP(Table2[[#This Row],[State]],State!A:F,6,FALSE)</f>
        <v>Democratic</v>
      </c>
    </row>
    <row r="2221" spans="1:17" ht="17" thickTop="1" thickBot="1" x14ac:dyDescent="0.25">
      <c r="A2221" s="7" t="s">
        <v>354</v>
      </c>
      <c r="B2221" s="21">
        <v>41025</v>
      </c>
      <c r="C2221" s="22" t="s">
        <v>1774</v>
      </c>
      <c r="D2221" s="12">
        <v>1072</v>
      </c>
      <c r="E2221" s="12">
        <v>3407</v>
      </c>
      <c r="F2221" s="6">
        <v>2024</v>
      </c>
      <c r="G2221" s="18">
        <f>preds!$D2221+preds!$E2221</f>
        <v>4479</v>
      </c>
      <c r="H2221" s="12">
        <f>ABS(preds!$D2221-preds!$E2221)</f>
        <v>2335</v>
      </c>
      <c r="I2221" s="24">
        <f>Table2[[#This Row],[margin]]/Table2[[#This Row],[dem_gop_total]]</f>
        <v>0.52132172359901763</v>
      </c>
      <c r="J2221" s="24">
        <f>Table2[[#This Row],[dem_votes]]/Table2[[#This Row],[dem_gop_total]]</f>
        <v>0.23933913820049119</v>
      </c>
      <c r="K2221" s="24">
        <f>Table2[[#This Row],[gop_votes]]/Table2[[#This Row],[dem_gop_total]]</f>
        <v>0.76066086179950887</v>
      </c>
      <c r="L2221" s="3">
        <v>-118.98673799999899</v>
      </c>
      <c r="M2221" s="3">
        <v>43.522140999999998</v>
      </c>
      <c r="N2221" s="3">
        <v>-121.54277450000011</v>
      </c>
      <c r="O2221" s="3">
        <v>44.559592305555469</v>
      </c>
      <c r="P2221" s="3">
        <f>VLOOKUP(Table2[[#This Row],[State]],State!A:G,7,FALSE)</f>
        <v>7</v>
      </c>
      <c r="Q2221" s="3" t="str">
        <f>VLOOKUP(Table2[[#This Row],[State]],State!A:F,6,FALSE)</f>
        <v>Democratic</v>
      </c>
    </row>
    <row r="2222" spans="1:17" ht="17" thickTop="1" thickBot="1" x14ac:dyDescent="0.25">
      <c r="A2222" s="8" t="s">
        <v>354</v>
      </c>
      <c r="B2222" s="19">
        <v>41027</v>
      </c>
      <c r="C2222" s="20" t="s">
        <v>1775</v>
      </c>
      <c r="D2222" s="13">
        <v>9473</v>
      </c>
      <c r="E2222" s="13">
        <v>3624</v>
      </c>
      <c r="F2222" s="6">
        <v>2024</v>
      </c>
      <c r="G2222" s="18">
        <f>preds!$D2222+preds!$E2222</f>
        <v>13097</v>
      </c>
      <c r="H2222" s="12">
        <f>ABS(preds!$D2222-preds!$E2222)</f>
        <v>5849</v>
      </c>
      <c r="I2222" s="24">
        <f>Table2[[#This Row],[margin]]/Table2[[#This Row],[dem_gop_total]]</f>
        <v>0.44659082232572345</v>
      </c>
      <c r="J2222" s="24">
        <f>Table2[[#This Row],[dem_votes]]/Table2[[#This Row],[dem_gop_total]]</f>
        <v>0.72329541116286178</v>
      </c>
      <c r="K2222" s="24">
        <f>Table2[[#This Row],[gop_votes]]/Table2[[#This Row],[dem_gop_total]]</f>
        <v>0.27670458883713828</v>
      </c>
      <c r="L2222" s="3">
        <v>-121.563132</v>
      </c>
      <c r="M2222" s="3">
        <v>45.655532999999998</v>
      </c>
      <c r="N2222" s="3">
        <v>-121.54277450000011</v>
      </c>
      <c r="O2222" s="3">
        <v>44.559592305555469</v>
      </c>
      <c r="P2222" s="3">
        <f>VLOOKUP(Table2[[#This Row],[State]],State!A:G,7,FALSE)</f>
        <v>7</v>
      </c>
      <c r="Q2222" s="3" t="str">
        <f>VLOOKUP(Table2[[#This Row],[State]],State!A:F,6,FALSE)</f>
        <v>Democratic</v>
      </c>
    </row>
    <row r="2223" spans="1:17" ht="17" thickTop="1" thickBot="1" x14ac:dyDescent="0.25">
      <c r="A2223" s="7" t="s">
        <v>354</v>
      </c>
      <c r="B2223" s="21">
        <v>41029</v>
      </c>
      <c r="C2223" s="22" t="s">
        <v>425</v>
      </c>
      <c r="D2223" s="12">
        <v>64949</v>
      </c>
      <c r="E2223" s="12">
        <v>66995</v>
      </c>
      <c r="F2223" s="6">
        <v>2024</v>
      </c>
      <c r="G2223" s="18">
        <f>preds!$D2223+preds!$E2223</f>
        <v>131944</v>
      </c>
      <c r="H2223" s="12">
        <f>ABS(preds!$D2223-preds!$E2223)</f>
        <v>2046</v>
      </c>
      <c r="I2223" s="24">
        <f>Table2[[#This Row],[margin]]/Table2[[#This Row],[dem_gop_total]]</f>
        <v>1.5506578548475111E-2</v>
      </c>
      <c r="J2223" s="24">
        <f>Table2[[#This Row],[dem_votes]]/Table2[[#This Row],[dem_gop_total]]</f>
        <v>0.49224671072576243</v>
      </c>
      <c r="K2223" s="24">
        <f>Table2[[#This Row],[gop_votes]]/Table2[[#This Row],[dem_gop_total]]</f>
        <v>0.50775328927423757</v>
      </c>
      <c r="L2223" s="3">
        <v>-122.85831599999899</v>
      </c>
      <c r="M2223" s="3">
        <v>42.346989999999998</v>
      </c>
      <c r="N2223" s="3">
        <v>-121.54277450000011</v>
      </c>
      <c r="O2223" s="3">
        <v>44.559592305555469</v>
      </c>
      <c r="P2223" s="3">
        <f>VLOOKUP(Table2[[#This Row],[State]],State!A:G,7,FALSE)</f>
        <v>7</v>
      </c>
      <c r="Q2223" s="3" t="str">
        <f>VLOOKUP(Table2[[#This Row],[State]],State!A:F,6,FALSE)</f>
        <v>Democratic</v>
      </c>
    </row>
    <row r="2224" spans="1:17" ht="17" thickTop="1" thickBot="1" x14ac:dyDescent="0.25">
      <c r="A2224" s="8" t="s">
        <v>354</v>
      </c>
      <c r="B2224" s="19">
        <v>41031</v>
      </c>
      <c r="C2224" s="20" t="s">
        <v>426</v>
      </c>
      <c r="D2224" s="13">
        <v>3874</v>
      </c>
      <c r="E2224" s="13">
        <v>8063</v>
      </c>
      <c r="F2224" s="6">
        <v>2024</v>
      </c>
      <c r="G2224" s="18">
        <f>preds!$D2224+preds!$E2224</f>
        <v>11937</v>
      </c>
      <c r="H2224" s="12">
        <f>ABS(preds!$D2224-preds!$E2224)</f>
        <v>4189</v>
      </c>
      <c r="I2224" s="24">
        <f>Table2[[#This Row],[margin]]/Table2[[#This Row],[dem_gop_total]]</f>
        <v>0.3509256932227528</v>
      </c>
      <c r="J2224" s="24">
        <f>Table2[[#This Row],[dem_votes]]/Table2[[#This Row],[dem_gop_total]]</f>
        <v>0.3245371533886236</v>
      </c>
      <c r="K2224" s="24">
        <f>Table2[[#This Row],[gop_votes]]/Table2[[#This Row],[dem_gop_total]]</f>
        <v>0.67546284661137634</v>
      </c>
      <c r="L2224" s="3">
        <v>-121.193198</v>
      </c>
      <c r="M2224" s="3">
        <v>44.601998999999999</v>
      </c>
      <c r="N2224" s="3">
        <v>-121.54277450000011</v>
      </c>
      <c r="O2224" s="3">
        <v>44.559592305555469</v>
      </c>
      <c r="P2224" s="3">
        <f>VLOOKUP(Table2[[#This Row],[State]],State!A:G,7,FALSE)</f>
        <v>7</v>
      </c>
      <c r="Q2224" s="3" t="str">
        <f>VLOOKUP(Table2[[#This Row],[State]],State!A:F,6,FALSE)</f>
        <v>Democratic</v>
      </c>
    </row>
    <row r="2225" spans="1:17" ht="17" thickTop="1" thickBot="1" x14ac:dyDescent="0.25">
      <c r="A2225" s="7" t="s">
        <v>354</v>
      </c>
      <c r="B2225" s="21">
        <v>41033</v>
      </c>
      <c r="C2225" s="22" t="s">
        <v>1776</v>
      </c>
      <c r="D2225" s="12">
        <v>16707</v>
      </c>
      <c r="E2225" s="12">
        <v>33332</v>
      </c>
      <c r="F2225" s="6">
        <v>2024</v>
      </c>
      <c r="G2225" s="18">
        <f>preds!$D2225+preds!$E2225</f>
        <v>50039</v>
      </c>
      <c r="H2225" s="12">
        <f>ABS(preds!$D2225-preds!$E2225)</f>
        <v>16625</v>
      </c>
      <c r="I2225" s="24">
        <f>Table2[[#This Row],[margin]]/Table2[[#This Row],[dem_gop_total]]</f>
        <v>0.33224085213533444</v>
      </c>
      <c r="J2225" s="24">
        <f>Table2[[#This Row],[dem_votes]]/Table2[[#This Row],[dem_gop_total]]</f>
        <v>0.33387957393233281</v>
      </c>
      <c r="K2225" s="24">
        <f>Table2[[#This Row],[gop_votes]]/Table2[[#This Row],[dem_gop_total]]</f>
        <v>0.66612042606766719</v>
      </c>
      <c r="L2225" s="3">
        <v>-123.386809</v>
      </c>
      <c r="M2225" s="3">
        <v>42.404127000000003</v>
      </c>
      <c r="N2225" s="3">
        <v>-121.54277450000011</v>
      </c>
      <c r="O2225" s="3">
        <v>44.559592305555469</v>
      </c>
      <c r="P2225" s="3">
        <f>VLOOKUP(Table2[[#This Row],[State]],State!A:G,7,FALSE)</f>
        <v>7</v>
      </c>
      <c r="Q2225" s="3" t="str">
        <f>VLOOKUP(Table2[[#This Row],[State]],State!A:F,6,FALSE)</f>
        <v>Democratic</v>
      </c>
    </row>
    <row r="2226" spans="1:17" ht="17" thickTop="1" thickBot="1" x14ac:dyDescent="0.25">
      <c r="A2226" s="8" t="s">
        <v>354</v>
      </c>
      <c r="B2226" s="19">
        <v>41035</v>
      </c>
      <c r="C2226" s="20" t="s">
        <v>1777</v>
      </c>
      <c r="D2226" s="13">
        <v>8644</v>
      </c>
      <c r="E2226" s="13">
        <v>27166</v>
      </c>
      <c r="F2226" s="6">
        <v>2024</v>
      </c>
      <c r="G2226" s="18">
        <f>preds!$D2226+preds!$E2226</f>
        <v>35810</v>
      </c>
      <c r="H2226" s="12">
        <f>ABS(preds!$D2226-preds!$E2226)</f>
        <v>18522</v>
      </c>
      <c r="I2226" s="24">
        <f>Table2[[#This Row],[margin]]/Table2[[#This Row],[dem_gop_total]]</f>
        <v>0.51722982407148843</v>
      </c>
      <c r="J2226" s="24">
        <f>Table2[[#This Row],[dem_votes]]/Table2[[#This Row],[dem_gop_total]]</f>
        <v>0.24138508796425578</v>
      </c>
      <c r="K2226" s="24">
        <f>Table2[[#This Row],[gop_votes]]/Table2[[#This Row],[dem_gop_total]]</f>
        <v>0.75861491203574416</v>
      </c>
      <c r="L2226" s="3">
        <v>-121.72488300000001</v>
      </c>
      <c r="M2226" s="3">
        <v>42.281866999999998</v>
      </c>
      <c r="N2226" s="3">
        <v>-121.54277450000011</v>
      </c>
      <c r="O2226" s="3">
        <v>44.559592305555469</v>
      </c>
      <c r="P2226" s="3">
        <f>VLOOKUP(Table2[[#This Row],[State]],State!A:G,7,FALSE)</f>
        <v>7</v>
      </c>
      <c r="Q2226" s="3" t="str">
        <f>VLOOKUP(Table2[[#This Row],[State]],State!A:F,6,FALSE)</f>
        <v>Democratic</v>
      </c>
    </row>
    <row r="2227" spans="1:17" ht="17" thickTop="1" thickBot="1" x14ac:dyDescent="0.25">
      <c r="A2227" s="7" t="s">
        <v>354</v>
      </c>
      <c r="B2227" s="21">
        <v>41037</v>
      </c>
      <c r="C2227" s="22" t="s">
        <v>574</v>
      </c>
      <c r="D2227" s="12">
        <v>985</v>
      </c>
      <c r="E2227" s="12">
        <v>3496</v>
      </c>
      <c r="F2227" s="6">
        <v>2024</v>
      </c>
      <c r="G2227" s="18">
        <f>preds!$D2227+preds!$E2227</f>
        <v>4481</v>
      </c>
      <c r="H2227" s="12">
        <f>ABS(preds!$D2227-preds!$E2227)</f>
        <v>2511</v>
      </c>
      <c r="I2227" s="24">
        <f>Table2[[#This Row],[margin]]/Table2[[#This Row],[dem_gop_total]]</f>
        <v>0.5603659897344343</v>
      </c>
      <c r="J2227" s="24">
        <f>Table2[[#This Row],[dem_votes]]/Table2[[#This Row],[dem_gop_total]]</f>
        <v>0.21981700513278285</v>
      </c>
      <c r="K2227" s="24">
        <f>Table2[[#This Row],[gop_votes]]/Table2[[#This Row],[dem_gop_total]]</f>
        <v>0.78018299486721709</v>
      </c>
      <c r="L2227" s="3">
        <v>-120.479309</v>
      </c>
      <c r="M2227" s="3">
        <v>42.490563999999999</v>
      </c>
      <c r="N2227" s="3">
        <v>-121.54277450000011</v>
      </c>
      <c r="O2227" s="3">
        <v>44.559592305555469</v>
      </c>
      <c r="P2227" s="3">
        <f>VLOOKUP(Table2[[#This Row],[State]],State!A:G,7,FALSE)</f>
        <v>7</v>
      </c>
      <c r="Q2227" s="3" t="str">
        <f>VLOOKUP(Table2[[#This Row],[State]],State!A:F,6,FALSE)</f>
        <v>Democratic</v>
      </c>
    </row>
    <row r="2228" spans="1:17" ht="17" thickTop="1" thickBot="1" x14ac:dyDescent="0.25">
      <c r="A2228" s="8" t="s">
        <v>354</v>
      </c>
      <c r="B2228" s="19">
        <v>41039</v>
      </c>
      <c r="C2228" s="20" t="s">
        <v>1043</v>
      </c>
      <c r="D2228" s="13">
        <v>129909</v>
      </c>
      <c r="E2228" s="13">
        <v>79576</v>
      </c>
      <c r="F2228" s="6">
        <v>2024</v>
      </c>
      <c r="G2228" s="18">
        <f>preds!$D2228+preds!$E2228</f>
        <v>209485</v>
      </c>
      <c r="H2228" s="12">
        <f>ABS(preds!$D2228-preds!$E2228)</f>
        <v>50333</v>
      </c>
      <c r="I2228" s="24">
        <f>Table2[[#This Row],[margin]]/Table2[[#This Row],[dem_gop_total]]</f>
        <v>0.24027018640952813</v>
      </c>
      <c r="J2228" s="24">
        <f>Table2[[#This Row],[dem_votes]]/Table2[[#This Row],[dem_gop_total]]</f>
        <v>0.62013509320476401</v>
      </c>
      <c r="K2228" s="24">
        <f>Table2[[#This Row],[gop_votes]]/Table2[[#This Row],[dem_gop_total]]</f>
        <v>0.37986490679523593</v>
      </c>
      <c r="L2228" s="3">
        <v>-123.117351</v>
      </c>
      <c r="M2228" s="3">
        <v>44.038338000000003</v>
      </c>
      <c r="N2228" s="3">
        <v>-121.54277450000011</v>
      </c>
      <c r="O2228" s="3">
        <v>44.559592305555469</v>
      </c>
      <c r="P2228" s="3">
        <f>VLOOKUP(Table2[[#This Row],[State]],State!A:G,7,FALSE)</f>
        <v>7</v>
      </c>
      <c r="Q2228" s="3" t="str">
        <f>VLOOKUP(Table2[[#This Row],[State]],State!A:F,6,FALSE)</f>
        <v>Democratic</v>
      </c>
    </row>
    <row r="2229" spans="1:17" ht="17" thickTop="1" thickBot="1" x14ac:dyDescent="0.25">
      <c r="A2229" s="7" t="s">
        <v>354</v>
      </c>
      <c r="B2229" s="21">
        <v>41041</v>
      </c>
      <c r="C2229" s="22" t="s">
        <v>530</v>
      </c>
      <c r="D2229" s="12">
        <v>16193</v>
      </c>
      <c r="E2229" s="12">
        <v>12400</v>
      </c>
      <c r="F2229" s="6">
        <v>2024</v>
      </c>
      <c r="G2229" s="18">
        <f>preds!$D2229+preds!$E2229</f>
        <v>28593</v>
      </c>
      <c r="H2229" s="12">
        <f>ABS(preds!$D2229-preds!$E2229)</f>
        <v>3793</v>
      </c>
      <c r="I2229" s="24">
        <f>Table2[[#This Row],[margin]]/Table2[[#This Row],[dem_gop_total]]</f>
        <v>0.13265484559157836</v>
      </c>
      <c r="J2229" s="24">
        <f>Table2[[#This Row],[dem_votes]]/Table2[[#This Row],[dem_gop_total]]</f>
        <v>0.56632742279578918</v>
      </c>
      <c r="K2229" s="24">
        <f>Table2[[#This Row],[gop_votes]]/Table2[[#This Row],[dem_gop_total]]</f>
        <v>0.43367257720421082</v>
      </c>
      <c r="L2229" s="3">
        <v>-124.000861</v>
      </c>
      <c r="M2229" s="3">
        <v>44.712446999999997</v>
      </c>
      <c r="N2229" s="3">
        <v>-121.54277450000011</v>
      </c>
      <c r="O2229" s="3">
        <v>44.559592305555469</v>
      </c>
      <c r="P2229" s="3">
        <f>VLOOKUP(Table2[[#This Row],[State]],State!A:G,7,FALSE)</f>
        <v>7</v>
      </c>
      <c r="Q2229" s="3" t="str">
        <f>VLOOKUP(Table2[[#This Row],[State]],State!A:F,6,FALSE)</f>
        <v>Democratic</v>
      </c>
    </row>
    <row r="2230" spans="1:17" ht="17" thickTop="1" thickBot="1" x14ac:dyDescent="0.25">
      <c r="A2230" s="8" t="s">
        <v>354</v>
      </c>
      <c r="B2230" s="19">
        <v>41043</v>
      </c>
      <c r="C2230" s="20" t="s">
        <v>990</v>
      </c>
      <c r="D2230" s="13">
        <v>21928</v>
      </c>
      <c r="E2230" s="13">
        <v>48373</v>
      </c>
      <c r="F2230" s="6">
        <v>2024</v>
      </c>
      <c r="G2230" s="18">
        <f>preds!$D2230+preds!$E2230</f>
        <v>70301</v>
      </c>
      <c r="H2230" s="12">
        <f>ABS(preds!$D2230-preds!$E2230)</f>
        <v>26445</v>
      </c>
      <c r="I2230" s="24">
        <f>Table2[[#This Row],[margin]]/Table2[[#This Row],[dem_gop_total]]</f>
        <v>0.37616819106413851</v>
      </c>
      <c r="J2230" s="24">
        <f>Table2[[#This Row],[dem_votes]]/Table2[[#This Row],[dem_gop_total]]</f>
        <v>0.31191590446793077</v>
      </c>
      <c r="K2230" s="24">
        <f>Table2[[#This Row],[gop_votes]]/Table2[[#This Row],[dem_gop_total]]</f>
        <v>0.68808409553206928</v>
      </c>
      <c r="L2230" s="3">
        <v>-122.959617999999</v>
      </c>
      <c r="M2230" s="3">
        <v>44.554620999999997</v>
      </c>
      <c r="N2230" s="3">
        <v>-121.54277450000011</v>
      </c>
      <c r="O2230" s="3">
        <v>44.559592305555469</v>
      </c>
      <c r="P2230" s="3">
        <f>VLOOKUP(Table2[[#This Row],[State]],State!A:G,7,FALSE)</f>
        <v>7</v>
      </c>
      <c r="Q2230" s="3" t="str">
        <f>VLOOKUP(Table2[[#This Row],[State]],State!A:F,6,FALSE)</f>
        <v>Democratic</v>
      </c>
    </row>
    <row r="2231" spans="1:17" ht="17" thickTop="1" thickBot="1" x14ac:dyDescent="0.25">
      <c r="A2231" s="7" t="s">
        <v>354</v>
      </c>
      <c r="B2231" s="21">
        <v>41045</v>
      </c>
      <c r="C2231" s="22" t="s">
        <v>1778</v>
      </c>
      <c r="D2231" s="12">
        <v>2754</v>
      </c>
      <c r="E2231" s="12">
        <v>8052</v>
      </c>
      <c r="F2231" s="6">
        <v>2024</v>
      </c>
      <c r="G2231" s="18">
        <f>preds!$D2231+preds!$E2231</f>
        <v>10806</v>
      </c>
      <c r="H2231" s="12">
        <f>ABS(preds!$D2231-preds!$E2231)</f>
        <v>5298</v>
      </c>
      <c r="I2231" s="24">
        <f>Table2[[#This Row],[margin]]/Table2[[#This Row],[dem_gop_total]]</f>
        <v>0.49028317601332594</v>
      </c>
      <c r="J2231" s="24">
        <f>Table2[[#This Row],[dem_votes]]/Table2[[#This Row],[dem_gop_total]]</f>
        <v>0.25485841199333703</v>
      </c>
      <c r="K2231" s="24">
        <f>Table2[[#This Row],[gop_votes]]/Table2[[#This Row],[dem_gop_total]]</f>
        <v>0.74514158800666297</v>
      </c>
      <c r="L2231" s="3">
        <v>-117.06298700000001</v>
      </c>
      <c r="M2231" s="3">
        <v>43.971311999999998</v>
      </c>
      <c r="N2231" s="3">
        <v>-121.54277450000011</v>
      </c>
      <c r="O2231" s="3">
        <v>44.559592305555469</v>
      </c>
      <c r="P2231" s="3">
        <f>VLOOKUP(Table2[[#This Row],[State]],State!A:G,7,FALSE)</f>
        <v>7</v>
      </c>
      <c r="Q2231" s="3" t="str">
        <f>VLOOKUP(Table2[[#This Row],[State]],State!A:F,6,FALSE)</f>
        <v>Democratic</v>
      </c>
    </row>
    <row r="2232" spans="1:17" ht="17" thickTop="1" thickBot="1" x14ac:dyDescent="0.25">
      <c r="A2232" s="8" t="s">
        <v>354</v>
      </c>
      <c r="B2232" s="19">
        <v>41047</v>
      </c>
      <c r="C2232" s="20" t="s">
        <v>436</v>
      </c>
      <c r="D2232" s="13">
        <v>67989</v>
      </c>
      <c r="E2232" s="13">
        <v>72832</v>
      </c>
      <c r="F2232" s="6">
        <v>2024</v>
      </c>
      <c r="G2232" s="18">
        <f>preds!$D2232+preds!$E2232</f>
        <v>140821</v>
      </c>
      <c r="H2232" s="12">
        <f>ABS(preds!$D2232-preds!$E2232)</f>
        <v>4843</v>
      </c>
      <c r="I2232" s="24">
        <f>Table2[[#This Row],[margin]]/Table2[[#This Row],[dem_gop_total]]</f>
        <v>3.4391177452226585E-2</v>
      </c>
      <c r="J2232" s="24">
        <f>Table2[[#This Row],[dem_votes]]/Table2[[#This Row],[dem_gop_total]]</f>
        <v>0.48280441127388668</v>
      </c>
      <c r="K2232" s="24">
        <f>Table2[[#This Row],[gop_votes]]/Table2[[#This Row],[dem_gop_total]]</f>
        <v>0.51719558872611326</v>
      </c>
      <c r="L2232" s="3">
        <v>-122.954793</v>
      </c>
      <c r="M2232" s="3">
        <v>44.961689999999997</v>
      </c>
      <c r="N2232" s="3">
        <v>-121.54277450000011</v>
      </c>
      <c r="O2232" s="3">
        <v>44.559592305555469</v>
      </c>
      <c r="P2232" s="3">
        <f>VLOOKUP(Table2[[#This Row],[State]],State!A:G,7,FALSE)</f>
        <v>7</v>
      </c>
      <c r="Q2232" s="3" t="str">
        <f>VLOOKUP(Table2[[#This Row],[State]],State!A:F,6,FALSE)</f>
        <v>Democratic</v>
      </c>
    </row>
    <row r="2233" spans="1:17" ht="17" thickTop="1" thickBot="1" x14ac:dyDescent="0.25">
      <c r="A2233" s="7" t="s">
        <v>354</v>
      </c>
      <c r="B2233" s="21">
        <v>41049</v>
      </c>
      <c r="C2233" s="22" t="s">
        <v>1713</v>
      </c>
      <c r="D2233" s="12">
        <v>1177</v>
      </c>
      <c r="E2233" s="12">
        <v>3899</v>
      </c>
      <c r="F2233" s="6">
        <v>2024</v>
      </c>
      <c r="G2233" s="18">
        <f>preds!$D2233+preds!$E2233</f>
        <v>5076</v>
      </c>
      <c r="H2233" s="12">
        <f>ABS(preds!$D2233-preds!$E2233)</f>
        <v>2722</v>
      </c>
      <c r="I2233" s="24">
        <f>Table2[[#This Row],[margin]]/Table2[[#This Row],[dem_gop_total]]</f>
        <v>0.53624901497241928</v>
      </c>
      <c r="J2233" s="24">
        <f>Table2[[#This Row],[dem_votes]]/Table2[[#This Row],[dem_gop_total]]</f>
        <v>0.23187549251379039</v>
      </c>
      <c r="K2233" s="24">
        <f>Table2[[#This Row],[gop_votes]]/Table2[[#This Row],[dem_gop_total]]</f>
        <v>0.76812450748620964</v>
      </c>
      <c r="L2233" s="3">
        <v>-119.612758</v>
      </c>
      <c r="M2233" s="3">
        <v>45.730088000000002</v>
      </c>
      <c r="N2233" s="3">
        <v>-121.54277450000011</v>
      </c>
      <c r="O2233" s="3">
        <v>44.559592305555469</v>
      </c>
      <c r="P2233" s="3">
        <f>VLOOKUP(Table2[[#This Row],[State]],State!A:G,7,FALSE)</f>
        <v>7</v>
      </c>
      <c r="Q2233" s="3" t="str">
        <f>VLOOKUP(Table2[[#This Row],[State]],State!A:F,6,FALSE)</f>
        <v>Democratic</v>
      </c>
    </row>
    <row r="2234" spans="1:17" ht="17" thickTop="1" thickBot="1" x14ac:dyDescent="0.25">
      <c r="A2234" s="8" t="s">
        <v>354</v>
      </c>
      <c r="B2234" s="19">
        <v>41051</v>
      </c>
      <c r="C2234" s="20" t="s">
        <v>1779</v>
      </c>
      <c r="D2234" s="13">
        <v>416586</v>
      </c>
      <c r="E2234" s="13">
        <v>83215</v>
      </c>
      <c r="F2234" s="6">
        <v>2024</v>
      </c>
      <c r="G2234" s="18">
        <f>preds!$D2234+preds!$E2234</f>
        <v>499801</v>
      </c>
      <c r="H2234" s="12">
        <f>ABS(preds!$D2234-preds!$E2234)</f>
        <v>333371</v>
      </c>
      <c r="I2234" s="24">
        <f>Table2[[#This Row],[margin]]/Table2[[#This Row],[dem_gop_total]]</f>
        <v>0.66700746897265106</v>
      </c>
      <c r="J2234" s="24">
        <f>Table2[[#This Row],[dem_votes]]/Table2[[#This Row],[dem_gop_total]]</f>
        <v>0.83350373448632553</v>
      </c>
      <c r="K2234" s="24">
        <f>Table2[[#This Row],[gop_votes]]/Table2[[#This Row],[dem_gop_total]]</f>
        <v>0.16649626551367444</v>
      </c>
      <c r="L2234" s="3">
        <v>-122.588705</v>
      </c>
      <c r="M2234" s="3">
        <v>45.517888999999997</v>
      </c>
      <c r="N2234" s="3">
        <v>-121.54277450000011</v>
      </c>
      <c r="O2234" s="3">
        <v>44.559592305555469</v>
      </c>
      <c r="P2234" s="3">
        <f>VLOOKUP(Table2[[#This Row],[State]],State!A:G,7,FALSE)</f>
        <v>7</v>
      </c>
      <c r="Q2234" s="3" t="str">
        <f>VLOOKUP(Table2[[#This Row],[State]],State!A:F,6,FALSE)</f>
        <v>Democratic</v>
      </c>
    </row>
    <row r="2235" spans="1:17" ht="17" thickTop="1" thickBot="1" x14ac:dyDescent="0.25">
      <c r="A2235" s="7" t="s">
        <v>354</v>
      </c>
      <c r="B2235" s="21">
        <v>41053</v>
      </c>
      <c r="C2235" s="22" t="s">
        <v>541</v>
      </c>
      <c r="D2235" s="12">
        <v>26120</v>
      </c>
      <c r="E2235" s="12">
        <v>24611</v>
      </c>
      <c r="F2235" s="6">
        <v>2024</v>
      </c>
      <c r="G2235" s="18">
        <f>preds!$D2235+preds!$E2235</f>
        <v>50731</v>
      </c>
      <c r="H2235" s="12">
        <f>ABS(preds!$D2235-preds!$E2235)</f>
        <v>1509</v>
      </c>
      <c r="I2235" s="24">
        <f>Table2[[#This Row],[margin]]/Table2[[#This Row],[dem_gop_total]]</f>
        <v>2.9745126254164121E-2</v>
      </c>
      <c r="J2235" s="24">
        <f>Table2[[#This Row],[dem_votes]]/Table2[[#This Row],[dem_gop_total]]</f>
        <v>0.51487256312708207</v>
      </c>
      <c r="K2235" s="24">
        <f>Table2[[#This Row],[gop_votes]]/Table2[[#This Row],[dem_gop_total]]</f>
        <v>0.48512743687291793</v>
      </c>
      <c r="L2235" s="3">
        <v>-123.21152499999999</v>
      </c>
      <c r="M2235" s="3">
        <v>44.920133</v>
      </c>
      <c r="N2235" s="3">
        <v>-121.54277450000011</v>
      </c>
      <c r="O2235" s="3">
        <v>44.559592305555469</v>
      </c>
      <c r="P2235" s="3">
        <f>VLOOKUP(Table2[[#This Row],[State]],State!A:G,7,FALSE)</f>
        <v>7</v>
      </c>
      <c r="Q2235" s="3" t="str">
        <f>VLOOKUP(Table2[[#This Row],[State]],State!A:F,6,FALSE)</f>
        <v>Democratic</v>
      </c>
    </row>
    <row r="2236" spans="1:17" ht="17" thickTop="1" thickBot="1" x14ac:dyDescent="0.25">
      <c r="A2236" s="8" t="s">
        <v>354</v>
      </c>
      <c r="B2236" s="19">
        <v>41055</v>
      </c>
      <c r="C2236" s="20" t="s">
        <v>1068</v>
      </c>
      <c r="D2236" s="13">
        <v>398</v>
      </c>
      <c r="E2236" s="13">
        <v>802</v>
      </c>
      <c r="F2236" s="6">
        <v>2024</v>
      </c>
      <c r="G2236" s="18">
        <f>preds!$D2236+preds!$E2236</f>
        <v>1200</v>
      </c>
      <c r="H2236" s="12">
        <f>ABS(preds!$D2236-preds!$E2236)</f>
        <v>404</v>
      </c>
      <c r="I2236" s="24">
        <f>Table2[[#This Row],[margin]]/Table2[[#This Row],[dem_gop_total]]</f>
        <v>0.33666666666666667</v>
      </c>
      <c r="J2236" s="24">
        <f>Table2[[#This Row],[dem_votes]]/Table2[[#This Row],[dem_gop_total]]</f>
        <v>0.33166666666666667</v>
      </c>
      <c r="K2236" s="24">
        <f>Table2[[#This Row],[gop_votes]]/Table2[[#This Row],[dem_gop_total]]</f>
        <v>0.66833333333333333</v>
      </c>
      <c r="L2236" s="3">
        <v>-120.726192</v>
      </c>
      <c r="M2236" s="3">
        <v>45.522409000000003</v>
      </c>
      <c r="N2236" s="3">
        <v>-121.54277450000011</v>
      </c>
      <c r="O2236" s="3">
        <v>44.559592305555469</v>
      </c>
      <c r="P2236" s="3">
        <f>VLOOKUP(Table2[[#This Row],[State]],State!A:G,7,FALSE)</f>
        <v>7</v>
      </c>
      <c r="Q2236" s="3" t="str">
        <f>VLOOKUP(Table2[[#This Row],[State]],State!A:F,6,FALSE)</f>
        <v>Democratic</v>
      </c>
    </row>
    <row r="2237" spans="1:17" ht="17" thickTop="1" thickBot="1" x14ac:dyDescent="0.25">
      <c r="A2237" s="7" t="s">
        <v>354</v>
      </c>
      <c r="B2237" s="21">
        <v>41057</v>
      </c>
      <c r="C2237" s="22" t="s">
        <v>1780</v>
      </c>
      <c r="D2237" s="12">
        <v>6963</v>
      </c>
      <c r="E2237" s="12">
        <v>8175</v>
      </c>
      <c r="F2237" s="6">
        <v>2024</v>
      </c>
      <c r="G2237" s="18">
        <f>preds!$D2237+preds!$E2237</f>
        <v>15138</v>
      </c>
      <c r="H2237" s="12">
        <f>ABS(preds!$D2237-preds!$E2237)</f>
        <v>1212</v>
      </c>
      <c r="I2237" s="24">
        <f>Table2[[#This Row],[margin]]/Table2[[#This Row],[dem_gop_total]]</f>
        <v>8.0063416567578274E-2</v>
      </c>
      <c r="J2237" s="24">
        <f>Table2[[#This Row],[dem_votes]]/Table2[[#This Row],[dem_gop_total]]</f>
        <v>0.45996829171621084</v>
      </c>
      <c r="K2237" s="24">
        <f>Table2[[#This Row],[gop_votes]]/Table2[[#This Row],[dem_gop_total]]</f>
        <v>0.5400317082837891</v>
      </c>
      <c r="L2237" s="3">
        <v>-123.85867500000001</v>
      </c>
      <c r="M2237" s="3">
        <v>45.467427999999998</v>
      </c>
      <c r="N2237" s="3">
        <v>-121.54277450000011</v>
      </c>
      <c r="O2237" s="3">
        <v>44.559592305555469</v>
      </c>
      <c r="P2237" s="3">
        <f>VLOOKUP(Table2[[#This Row],[State]],State!A:G,7,FALSE)</f>
        <v>7</v>
      </c>
      <c r="Q2237" s="3" t="str">
        <f>VLOOKUP(Table2[[#This Row],[State]],State!A:F,6,FALSE)</f>
        <v>Democratic</v>
      </c>
    </row>
    <row r="2238" spans="1:17" ht="17" thickTop="1" thickBot="1" x14ac:dyDescent="0.25">
      <c r="A2238" s="8" t="s">
        <v>354</v>
      </c>
      <c r="B2238" s="19">
        <v>41059</v>
      </c>
      <c r="C2238" s="20" t="s">
        <v>1781</v>
      </c>
      <c r="D2238" s="13">
        <v>8000</v>
      </c>
      <c r="E2238" s="13">
        <v>21309</v>
      </c>
      <c r="F2238" s="6">
        <v>2024</v>
      </c>
      <c r="G2238" s="18">
        <f>preds!$D2238+preds!$E2238</f>
        <v>29309</v>
      </c>
      <c r="H2238" s="12">
        <f>ABS(preds!$D2238-preds!$E2238)</f>
        <v>13309</v>
      </c>
      <c r="I2238" s="24">
        <f>Table2[[#This Row],[margin]]/Table2[[#This Row],[dem_gop_total]]</f>
        <v>0.45409259954280257</v>
      </c>
      <c r="J2238" s="24">
        <f>Table2[[#This Row],[dem_votes]]/Table2[[#This Row],[dem_gop_total]]</f>
        <v>0.27295370022859872</v>
      </c>
      <c r="K2238" s="24">
        <f>Table2[[#This Row],[gop_votes]]/Table2[[#This Row],[dem_gop_total]]</f>
        <v>0.72704629977140123</v>
      </c>
      <c r="L2238" s="3">
        <v>-118.95206399999999</v>
      </c>
      <c r="M2238" s="3">
        <v>45.798617999999998</v>
      </c>
      <c r="N2238" s="3">
        <v>-121.54277450000011</v>
      </c>
      <c r="O2238" s="3">
        <v>44.559592305555469</v>
      </c>
      <c r="P2238" s="3">
        <f>VLOOKUP(Table2[[#This Row],[State]],State!A:G,7,FALSE)</f>
        <v>7</v>
      </c>
      <c r="Q2238" s="3" t="str">
        <f>VLOOKUP(Table2[[#This Row],[State]],State!A:F,6,FALSE)</f>
        <v>Democratic</v>
      </c>
    </row>
    <row r="2239" spans="1:17" ht="17" thickTop="1" thickBot="1" x14ac:dyDescent="0.25">
      <c r="A2239" s="7" t="s">
        <v>354</v>
      </c>
      <c r="B2239" s="21">
        <v>41061</v>
      </c>
      <c r="C2239" s="22" t="s">
        <v>553</v>
      </c>
      <c r="D2239" s="12">
        <v>4123</v>
      </c>
      <c r="E2239" s="12">
        <v>10835</v>
      </c>
      <c r="F2239" s="6">
        <v>2024</v>
      </c>
      <c r="G2239" s="18">
        <f>preds!$D2239+preds!$E2239</f>
        <v>14958</v>
      </c>
      <c r="H2239" s="12">
        <f>ABS(preds!$D2239-preds!$E2239)</f>
        <v>6712</v>
      </c>
      <c r="I2239" s="24">
        <f>Table2[[#This Row],[margin]]/Table2[[#This Row],[dem_gop_total]]</f>
        <v>0.44872309132236932</v>
      </c>
      <c r="J2239" s="24">
        <f>Table2[[#This Row],[dem_votes]]/Table2[[#This Row],[dem_gop_total]]</f>
        <v>0.27563845433881534</v>
      </c>
      <c r="K2239" s="24">
        <f>Table2[[#This Row],[gop_votes]]/Table2[[#This Row],[dem_gop_total]]</f>
        <v>0.7243615456611846</v>
      </c>
      <c r="L2239" s="3">
        <v>-118.019473</v>
      </c>
      <c r="M2239" s="3">
        <v>45.341757999999999</v>
      </c>
      <c r="N2239" s="3">
        <v>-121.54277450000011</v>
      </c>
      <c r="O2239" s="3">
        <v>44.559592305555469</v>
      </c>
      <c r="P2239" s="3">
        <f>VLOOKUP(Table2[[#This Row],[State]],State!A:G,7,FALSE)</f>
        <v>7</v>
      </c>
      <c r="Q2239" s="3" t="str">
        <f>VLOOKUP(Table2[[#This Row],[State]],State!A:F,6,FALSE)</f>
        <v>Democratic</v>
      </c>
    </row>
    <row r="2240" spans="1:17" ht="17" thickTop="1" thickBot="1" x14ac:dyDescent="0.25">
      <c r="A2240" s="8" t="s">
        <v>354</v>
      </c>
      <c r="B2240" s="19">
        <v>41063</v>
      </c>
      <c r="C2240" s="20" t="s">
        <v>1782</v>
      </c>
      <c r="D2240" s="13">
        <v>1127</v>
      </c>
      <c r="E2240" s="13">
        <v>3424</v>
      </c>
      <c r="F2240" s="6">
        <v>2024</v>
      </c>
      <c r="G2240" s="18">
        <f>preds!$D2240+preds!$E2240</f>
        <v>4551</v>
      </c>
      <c r="H2240" s="12">
        <f>ABS(preds!$D2240-preds!$E2240)</f>
        <v>2297</v>
      </c>
      <c r="I2240" s="24">
        <f>Table2[[#This Row],[margin]]/Table2[[#This Row],[dem_gop_total]]</f>
        <v>0.50472423643155351</v>
      </c>
      <c r="J2240" s="24">
        <f>Table2[[#This Row],[dem_votes]]/Table2[[#This Row],[dem_gop_total]]</f>
        <v>0.24763788178422325</v>
      </c>
      <c r="K2240" s="24">
        <f>Table2[[#This Row],[gop_votes]]/Table2[[#This Row],[dem_gop_total]]</f>
        <v>0.7523621182157767</v>
      </c>
      <c r="L2240" s="3">
        <v>-117.310593</v>
      </c>
      <c r="M2240" s="3">
        <v>45.443080999999999</v>
      </c>
      <c r="N2240" s="3">
        <v>-121.54277450000011</v>
      </c>
      <c r="O2240" s="3">
        <v>44.559592305555469</v>
      </c>
      <c r="P2240" s="3">
        <f>VLOOKUP(Table2[[#This Row],[State]],State!A:G,7,FALSE)</f>
        <v>7</v>
      </c>
      <c r="Q2240" s="3" t="str">
        <f>VLOOKUP(Table2[[#This Row],[State]],State!A:F,6,FALSE)</f>
        <v>Democratic</v>
      </c>
    </row>
    <row r="2241" spans="1:17" ht="17" thickTop="1" thickBot="1" x14ac:dyDescent="0.25">
      <c r="A2241" s="7" t="s">
        <v>354</v>
      </c>
      <c r="B2241" s="21">
        <v>41065</v>
      </c>
      <c r="C2241" s="22" t="s">
        <v>1783</v>
      </c>
      <c r="D2241" s="12">
        <v>5379</v>
      </c>
      <c r="E2241" s="12">
        <v>5935</v>
      </c>
      <c r="F2241" s="6">
        <v>2024</v>
      </c>
      <c r="G2241" s="18">
        <f>preds!$D2241+preds!$E2241</f>
        <v>11314</v>
      </c>
      <c r="H2241" s="12">
        <f>ABS(preds!$D2241-preds!$E2241)</f>
        <v>556</v>
      </c>
      <c r="I2241" s="24">
        <f>Table2[[#This Row],[margin]]/Table2[[#This Row],[dem_gop_total]]</f>
        <v>4.9142655117553474E-2</v>
      </c>
      <c r="J2241" s="24">
        <f>Table2[[#This Row],[dem_votes]]/Table2[[#This Row],[dem_gop_total]]</f>
        <v>0.47542867244122328</v>
      </c>
      <c r="K2241" s="24">
        <f>Table2[[#This Row],[gop_votes]]/Table2[[#This Row],[dem_gop_total]]</f>
        <v>0.52457132755877678</v>
      </c>
      <c r="L2241" s="3">
        <v>-121.202593999999</v>
      </c>
      <c r="M2241" s="3">
        <v>45.536003000000001</v>
      </c>
      <c r="N2241" s="3">
        <v>-121.54277450000011</v>
      </c>
      <c r="O2241" s="3">
        <v>44.559592305555469</v>
      </c>
      <c r="P2241" s="3">
        <f>VLOOKUP(Table2[[#This Row],[State]],State!A:G,7,FALSE)</f>
        <v>7</v>
      </c>
      <c r="Q2241" s="3" t="str">
        <f>VLOOKUP(Table2[[#This Row],[State]],State!A:F,6,FALSE)</f>
        <v>Democratic</v>
      </c>
    </row>
    <row r="2242" spans="1:17" ht="17" thickTop="1" thickBot="1" x14ac:dyDescent="0.25">
      <c r="A2242" s="8" t="s">
        <v>354</v>
      </c>
      <c r="B2242" s="19">
        <v>41067</v>
      </c>
      <c r="C2242" s="20" t="s">
        <v>454</v>
      </c>
      <c r="D2242" s="13">
        <v>248933</v>
      </c>
      <c r="E2242" s="13">
        <v>98086</v>
      </c>
      <c r="F2242" s="6">
        <v>2024</v>
      </c>
      <c r="G2242" s="18">
        <f>preds!$D2242+preds!$E2242</f>
        <v>347019</v>
      </c>
      <c r="H2242" s="12">
        <f>ABS(preds!$D2242-preds!$E2242)</f>
        <v>150847</v>
      </c>
      <c r="I2242" s="24">
        <f>Table2[[#This Row],[margin]]/Table2[[#This Row],[dem_gop_total]]</f>
        <v>0.43469377757413857</v>
      </c>
      <c r="J2242" s="24">
        <f>Table2[[#This Row],[dem_votes]]/Table2[[#This Row],[dem_gop_total]]</f>
        <v>0.71734688878706931</v>
      </c>
      <c r="K2242" s="24">
        <f>Table2[[#This Row],[gop_votes]]/Table2[[#This Row],[dem_gop_total]]</f>
        <v>0.28265311121293069</v>
      </c>
      <c r="L2242" s="3">
        <v>-122.870640999999</v>
      </c>
      <c r="M2242" s="3">
        <v>45.484209999999997</v>
      </c>
      <c r="N2242" s="3">
        <v>-121.54277450000011</v>
      </c>
      <c r="O2242" s="3">
        <v>44.559592305555469</v>
      </c>
      <c r="P2242" s="3">
        <f>VLOOKUP(Table2[[#This Row],[State]],State!A:G,7,FALSE)</f>
        <v>7</v>
      </c>
      <c r="Q2242" s="3" t="str">
        <f>VLOOKUP(Table2[[#This Row],[State]],State!A:F,6,FALSE)</f>
        <v>Democratic</v>
      </c>
    </row>
    <row r="2243" spans="1:17" ht="17" thickTop="1" thickBot="1" x14ac:dyDescent="0.25">
      <c r="A2243" s="7" t="s">
        <v>354</v>
      </c>
      <c r="B2243" s="21">
        <v>41069</v>
      </c>
      <c r="C2243" s="22" t="s">
        <v>832</v>
      </c>
      <c r="D2243" s="12">
        <v>331</v>
      </c>
      <c r="E2243" s="12">
        <v>649</v>
      </c>
      <c r="F2243" s="6">
        <v>2024</v>
      </c>
      <c r="G2243" s="18">
        <f>preds!$D2243+preds!$E2243</f>
        <v>980</v>
      </c>
      <c r="H2243" s="12">
        <f>ABS(preds!$D2243-preds!$E2243)</f>
        <v>318</v>
      </c>
      <c r="I2243" s="24">
        <f>Table2[[#This Row],[margin]]/Table2[[#This Row],[dem_gop_total]]</f>
        <v>0.32448979591836735</v>
      </c>
      <c r="J2243" s="24">
        <f>Table2[[#This Row],[dem_votes]]/Table2[[#This Row],[dem_gop_total]]</f>
        <v>0.33775510204081632</v>
      </c>
      <c r="K2243" s="24">
        <f>Table2[[#This Row],[gop_votes]]/Table2[[#This Row],[dem_gop_total]]</f>
        <v>0.66224489795918362</v>
      </c>
      <c r="L2243" s="3">
        <v>-120.085187</v>
      </c>
      <c r="M2243" s="3">
        <v>44.839441000000001</v>
      </c>
      <c r="N2243" s="3">
        <v>-121.54277450000011</v>
      </c>
      <c r="O2243" s="3">
        <v>44.559592305555469</v>
      </c>
      <c r="P2243" s="3">
        <f>VLOOKUP(Table2[[#This Row],[State]],State!A:G,7,FALSE)</f>
        <v>7</v>
      </c>
      <c r="Q2243" s="3" t="str">
        <f>VLOOKUP(Table2[[#This Row],[State]],State!A:F,6,FALSE)</f>
        <v>Democratic</v>
      </c>
    </row>
    <row r="2244" spans="1:17" ht="17" thickTop="1" thickBot="1" x14ac:dyDescent="0.25">
      <c r="A2244" s="8" t="s">
        <v>354</v>
      </c>
      <c r="B2244" s="19">
        <v>41071</v>
      </c>
      <c r="C2244" s="20" t="s">
        <v>1784</v>
      </c>
      <c r="D2244" s="13">
        <v>30643</v>
      </c>
      <c r="E2244" s="13">
        <v>30834</v>
      </c>
      <c r="F2244" s="6">
        <v>2024</v>
      </c>
      <c r="G2244" s="18">
        <f>preds!$D2244+preds!$E2244</f>
        <v>61477</v>
      </c>
      <c r="H2244" s="12">
        <f>ABS(preds!$D2244-preds!$E2244)</f>
        <v>191</v>
      </c>
      <c r="I2244" s="24">
        <f>Table2[[#This Row],[margin]]/Table2[[#This Row],[dem_gop_total]]</f>
        <v>3.1068529694031916E-3</v>
      </c>
      <c r="J2244" s="24">
        <f>Table2[[#This Row],[dem_votes]]/Table2[[#This Row],[dem_gop_total]]</f>
        <v>0.49844657351529842</v>
      </c>
      <c r="K2244" s="24">
        <f>Table2[[#This Row],[gop_votes]]/Table2[[#This Row],[dem_gop_total]]</f>
        <v>0.50155342648470158</v>
      </c>
      <c r="L2244" s="3">
        <v>-123.140447999999</v>
      </c>
      <c r="M2244" s="3">
        <v>45.237712000000002</v>
      </c>
      <c r="N2244" s="3">
        <v>-121.54277450000011</v>
      </c>
      <c r="O2244" s="3">
        <v>44.559592305555469</v>
      </c>
      <c r="P2244" s="3">
        <f>VLOOKUP(Table2[[#This Row],[State]],State!A:G,7,FALSE)</f>
        <v>7</v>
      </c>
      <c r="Q2244" s="3" t="str">
        <f>VLOOKUP(Table2[[#This Row],[State]],State!A:F,6,FALSE)</f>
        <v>Democratic</v>
      </c>
    </row>
    <row r="2245" spans="1:17" ht="17" thickTop="1" thickBot="1" x14ac:dyDescent="0.25">
      <c r="A2245" s="7" t="s">
        <v>355</v>
      </c>
      <c r="B2245" s="21">
        <v>42001</v>
      </c>
      <c r="C2245" s="22" t="s">
        <v>614</v>
      </c>
      <c r="D2245" s="12">
        <v>16303</v>
      </c>
      <c r="E2245" s="12">
        <v>38895</v>
      </c>
      <c r="F2245" s="6">
        <v>2024</v>
      </c>
      <c r="G2245" s="18">
        <f>preds!$D2245+preds!$E2245</f>
        <v>55198</v>
      </c>
      <c r="H2245" s="12">
        <f>ABS(preds!$D2245-preds!$E2245)</f>
        <v>22592</v>
      </c>
      <c r="I2245" s="24">
        <f>Table2[[#This Row],[margin]]/Table2[[#This Row],[dem_gop_total]]</f>
        <v>0.40929019167361136</v>
      </c>
      <c r="J2245" s="24">
        <f>Table2[[#This Row],[dem_votes]]/Table2[[#This Row],[dem_gop_total]]</f>
        <v>0.29535490416319432</v>
      </c>
      <c r="K2245" s="24">
        <f>Table2[[#This Row],[gop_votes]]/Table2[[#This Row],[dem_gop_total]]</f>
        <v>0.70464509583680568</v>
      </c>
      <c r="L2245" s="3">
        <v>-77.158645999999905</v>
      </c>
      <c r="M2245" s="3">
        <v>39.851863000000002</v>
      </c>
      <c r="N2245" s="3" t="e">
        <v>#N/A</v>
      </c>
      <c r="O2245" s="3" t="e">
        <v>#N/A</v>
      </c>
      <c r="P2245" s="3">
        <f>VLOOKUP(Table2[[#This Row],[State]],State!A:G,7,FALSE)</f>
        <v>20</v>
      </c>
      <c r="Q2245" s="3" t="str">
        <f>VLOOKUP(Table2[[#This Row],[State]],State!A:F,6,FALSE)</f>
        <v>Democratic</v>
      </c>
    </row>
    <row r="2246" spans="1:17" ht="17" thickTop="1" thickBot="1" x14ac:dyDescent="0.25">
      <c r="A2246" s="8" t="s">
        <v>355</v>
      </c>
      <c r="B2246" s="19">
        <v>42003</v>
      </c>
      <c r="C2246" s="20" t="s">
        <v>1785</v>
      </c>
      <c r="D2246" s="13">
        <v>398346</v>
      </c>
      <c r="E2246" s="13">
        <v>291583</v>
      </c>
      <c r="F2246" s="6">
        <v>2024</v>
      </c>
      <c r="G2246" s="18">
        <f>preds!$D2246+preds!$E2246</f>
        <v>689929</v>
      </c>
      <c r="H2246" s="12">
        <f>ABS(preds!$D2246-preds!$E2246)</f>
        <v>106763</v>
      </c>
      <c r="I2246" s="24">
        <f>Table2[[#This Row],[margin]]/Table2[[#This Row],[dem_gop_total]]</f>
        <v>0.15474490853406656</v>
      </c>
      <c r="J2246" s="24">
        <f>Table2[[#This Row],[dem_votes]]/Table2[[#This Row],[dem_gop_total]]</f>
        <v>0.57737245426703332</v>
      </c>
      <c r="K2246" s="24">
        <f>Table2[[#This Row],[gop_votes]]/Table2[[#This Row],[dem_gop_total]]</f>
        <v>0.42262754573296674</v>
      </c>
      <c r="L2246" s="3">
        <v>-79.966538</v>
      </c>
      <c r="M2246" s="3">
        <v>40.446249000000002</v>
      </c>
      <c r="N2246" s="3" t="e">
        <v>#N/A</v>
      </c>
      <c r="O2246" s="3" t="e">
        <v>#N/A</v>
      </c>
      <c r="P2246" s="3">
        <f>VLOOKUP(Table2[[#This Row],[State]],State!A:G,7,FALSE)</f>
        <v>20</v>
      </c>
      <c r="Q2246" s="3" t="str">
        <f>VLOOKUP(Table2[[#This Row],[State]],State!A:F,6,FALSE)</f>
        <v>Democratic</v>
      </c>
    </row>
    <row r="2247" spans="1:17" ht="17" thickTop="1" thickBot="1" x14ac:dyDescent="0.25">
      <c r="A2247" s="7" t="s">
        <v>355</v>
      </c>
      <c r="B2247" s="21">
        <v>42005</v>
      </c>
      <c r="C2247" s="22" t="s">
        <v>1786</v>
      </c>
      <c r="D2247" s="12">
        <v>10911</v>
      </c>
      <c r="E2247" s="12">
        <v>27972</v>
      </c>
      <c r="F2247" s="6">
        <v>2024</v>
      </c>
      <c r="G2247" s="18">
        <f>preds!$D2247+preds!$E2247</f>
        <v>38883</v>
      </c>
      <c r="H2247" s="12">
        <f>ABS(preds!$D2247-preds!$E2247)</f>
        <v>17061</v>
      </c>
      <c r="I2247" s="24">
        <f>Table2[[#This Row],[margin]]/Table2[[#This Row],[dem_gop_total]]</f>
        <v>0.4387778720777718</v>
      </c>
      <c r="J2247" s="24">
        <f>Table2[[#This Row],[dem_votes]]/Table2[[#This Row],[dem_gop_total]]</f>
        <v>0.28061106396111413</v>
      </c>
      <c r="K2247" s="24">
        <f>Table2[[#This Row],[gop_votes]]/Table2[[#This Row],[dem_gop_total]]</f>
        <v>0.71938893603888587</v>
      </c>
      <c r="L2247" s="3">
        <v>-79.511347000000001</v>
      </c>
      <c r="M2247" s="3">
        <v>40.769725000000001</v>
      </c>
      <c r="N2247" s="3" t="e">
        <v>#N/A</v>
      </c>
      <c r="O2247" s="3" t="e">
        <v>#N/A</v>
      </c>
      <c r="P2247" s="3">
        <f>VLOOKUP(Table2[[#This Row],[State]],State!A:G,7,FALSE)</f>
        <v>20</v>
      </c>
      <c r="Q2247" s="3" t="str">
        <f>VLOOKUP(Table2[[#This Row],[State]],State!A:F,6,FALSE)</f>
        <v>Democratic</v>
      </c>
    </row>
    <row r="2248" spans="1:17" ht="17" thickTop="1" thickBot="1" x14ac:dyDescent="0.25">
      <c r="A2248" s="8" t="s">
        <v>355</v>
      </c>
      <c r="B2248" s="19">
        <v>42007</v>
      </c>
      <c r="C2248" s="20" t="s">
        <v>1729</v>
      </c>
      <c r="D2248" s="13">
        <v>43723</v>
      </c>
      <c r="E2248" s="13">
        <v>50617</v>
      </c>
      <c r="F2248" s="6">
        <v>2024</v>
      </c>
      <c r="G2248" s="18">
        <f>preds!$D2248+preds!$E2248</f>
        <v>94340</v>
      </c>
      <c r="H2248" s="12">
        <f>ABS(preds!$D2248-preds!$E2248)</f>
        <v>6894</v>
      </c>
      <c r="I2248" s="24">
        <f>Table2[[#This Row],[margin]]/Table2[[#This Row],[dem_gop_total]]</f>
        <v>7.3076107695569215E-2</v>
      </c>
      <c r="J2248" s="24">
        <f>Table2[[#This Row],[dem_votes]]/Table2[[#This Row],[dem_gop_total]]</f>
        <v>0.46346194615221536</v>
      </c>
      <c r="K2248" s="24">
        <f>Table2[[#This Row],[gop_votes]]/Table2[[#This Row],[dem_gop_total]]</f>
        <v>0.53653805384778464</v>
      </c>
      <c r="L2248" s="3">
        <v>-80.302592000000004</v>
      </c>
      <c r="M2248" s="3">
        <v>40.684545</v>
      </c>
      <c r="N2248" s="3" t="e">
        <v>#N/A</v>
      </c>
      <c r="O2248" s="3" t="e">
        <v>#N/A</v>
      </c>
      <c r="P2248" s="3">
        <f>VLOOKUP(Table2[[#This Row],[State]],State!A:G,7,FALSE)</f>
        <v>20</v>
      </c>
      <c r="Q2248" s="3" t="str">
        <f>VLOOKUP(Table2[[#This Row],[State]],State!A:F,6,FALSE)</f>
        <v>Democratic</v>
      </c>
    </row>
    <row r="2249" spans="1:17" ht="17" thickTop="1" thickBot="1" x14ac:dyDescent="0.25">
      <c r="A2249" s="7" t="s">
        <v>355</v>
      </c>
      <c r="B2249" s="21">
        <v>42009</v>
      </c>
      <c r="C2249" s="22" t="s">
        <v>1787</v>
      </c>
      <c r="D2249" s="12">
        <v>5403</v>
      </c>
      <c r="E2249" s="12">
        <v>23256</v>
      </c>
      <c r="F2249" s="6">
        <v>2024</v>
      </c>
      <c r="G2249" s="18">
        <f>preds!$D2249+preds!$E2249</f>
        <v>28659</v>
      </c>
      <c r="H2249" s="12">
        <f>ABS(preds!$D2249-preds!$E2249)</f>
        <v>17853</v>
      </c>
      <c r="I2249" s="24">
        <f>Table2[[#This Row],[margin]]/Table2[[#This Row],[dem_gop_total]]</f>
        <v>0.62294567151680103</v>
      </c>
      <c r="J2249" s="24">
        <f>Table2[[#This Row],[dem_votes]]/Table2[[#This Row],[dem_gop_total]]</f>
        <v>0.18852716424159949</v>
      </c>
      <c r="K2249" s="24">
        <f>Table2[[#This Row],[gop_votes]]/Table2[[#This Row],[dem_gop_total]]</f>
        <v>0.81147283575840046</v>
      </c>
      <c r="L2249" s="3">
        <v>-78.477467000000004</v>
      </c>
      <c r="M2249" s="3">
        <v>40.053371999999897</v>
      </c>
      <c r="N2249" s="3" t="e">
        <v>#N/A</v>
      </c>
      <c r="O2249" s="3" t="e">
        <v>#N/A</v>
      </c>
      <c r="P2249" s="3">
        <f>VLOOKUP(Table2[[#This Row],[State]],State!A:G,7,FALSE)</f>
        <v>20</v>
      </c>
      <c r="Q2249" s="3" t="str">
        <f>VLOOKUP(Table2[[#This Row],[State]],State!A:F,6,FALSE)</f>
        <v>Democratic</v>
      </c>
    </row>
    <row r="2250" spans="1:17" ht="17" thickTop="1" thickBot="1" x14ac:dyDescent="0.25">
      <c r="A2250" s="8" t="s">
        <v>355</v>
      </c>
      <c r="B2250" s="19">
        <v>42011</v>
      </c>
      <c r="C2250" s="20" t="s">
        <v>1788</v>
      </c>
      <c r="D2250" s="13">
        <v>83580</v>
      </c>
      <c r="E2250" s="13">
        <v>104378</v>
      </c>
      <c r="F2250" s="6">
        <v>2024</v>
      </c>
      <c r="G2250" s="18">
        <f>preds!$D2250+preds!$E2250</f>
        <v>187958</v>
      </c>
      <c r="H2250" s="12">
        <f>ABS(preds!$D2250-preds!$E2250)</f>
        <v>20798</v>
      </c>
      <c r="I2250" s="24">
        <f>Table2[[#This Row],[margin]]/Table2[[#This Row],[dem_gop_total]]</f>
        <v>0.11065237978697369</v>
      </c>
      <c r="J2250" s="24">
        <f>Table2[[#This Row],[dem_votes]]/Table2[[#This Row],[dem_gop_total]]</f>
        <v>0.44467381010651313</v>
      </c>
      <c r="K2250" s="24">
        <f>Table2[[#This Row],[gop_votes]]/Table2[[#This Row],[dem_gop_total]]</f>
        <v>0.55532618989348681</v>
      </c>
      <c r="L2250" s="3">
        <v>-75.908728999999994</v>
      </c>
      <c r="M2250" s="3">
        <v>40.364226000000002</v>
      </c>
      <c r="N2250" s="3" t="e">
        <v>#N/A</v>
      </c>
      <c r="O2250" s="3" t="e">
        <v>#N/A</v>
      </c>
      <c r="P2250" s="3">
        <f>VLOOKUP(Table2[[#This Row],[State]],State!A:G,7,FALSE)</f>
        <v>20</v>
      </c>
      <c r="Q2250" s="3" t="str">
        <f>VLOOKUP(Table2[[#This Row],[State]],State!A:F,6,FALSE)</f>
        <v>Democratic</v>
      </c>
    </row>
    <row r="2251" spans="1:17" ht="17" thickTop="1" thickBot="1" x14ac:dyDescent="0.25">
      <c r="A2251" s="7" t="s">
        <v>355</v>
      </c>
      <c r="B2251" s="21">
        <v>42013</v>
      </c>
      <c r="C2251" s="22" t="s">
        <v>1789</v>
      </c>
      <c r="D2251" s="12">
        <v>16951</v>
      </c>
      <c r="E2251" s="12">
        <v>44356</v>
      </c>
      <c r="F2251" s="6">
        <v>2024</v>
      </c>
      <c r="G2251" s="18">
        <f>preds!$D2251+preds!$E2251</f>
        <v>61307</v>
      </c>
      <c r="H2251" s="12">
        <f>ABS(preds!$D2251-preds!$E2251)</f>
        <v>27405</v>
      </c>
      <c r="I2251" s="24">
        <f>Table2[[#This Row],[margin]]/Table2[[#This Row],[dem_gop_total]]</f>
        <v>0.44701257605167438</v>
      </c>
      <c r="J2251" s="24">
        <f>Table2[[#This Row],[dem_votes]]/Table2[[#This Row],[dem_gop_total]]</f>
        <v>0.27649371197416284</v>
      </c>
      <c r="K2251" s="24">
        <f>Table2[[#This Row],[gop_votes]]/Table2[[#This Row],[dem_gop_total]]</f>
        <v>0.72350628802583716</v>
      </c>
      <c r="L2251" s="3">
        <v>-78.377200000000002</v>
      </c>
      <c r="M2251" s="3">
        <v>40.485518999999996</v>
      </c>
      <c r="N2251" s="3" t="e">
        <v>#N/A</v>
      </c>
      <c r="O2251" s="3" t="e">
        <v>#N/A</v>
      </c>
      <c r="P2251" s="3">
        <f>VLOOKUP(Table2[[#This Row],[State]],State!A:G,7,FALSE)</f>
        <v>20</v>
      </c>
      <c r="Q2251" s="3" t="str">
        <f>VLOOKUP(Table2[[#This Row],[State]],State!A:F,6,FALSE)</f>
        <v>Democratic</v>
      </c>
    </row>
    <row r="2252" spans="1:17" ht="17" thickTop="1" thickBot="1" x14ac:dyDescent="0.25">
      <c r="A2252" s="8" t="s">
        <v>355</v>
      </c>
      <c r="B2252" s="19">
        <v>42015</v>
      </c>
      <c r="C2252" s="20" t="s">
        <v>683</v>
      </c>
      <c r="D2252" s="13">
        <v>8187</v>
      </c>
      <c r="E2252" s="13">
        <v>19006</v>
      </c>
      <c r="F2252" s="6">
        <v>2024</v>
      </c>
      <c r="G2252" s="18">
        <f>preds!$D2252+preds!$E2252</f>
        <v>27193</v>
      </c>
      <c r="H2252" s="12">
        <f>ABS(preds!$D2252-preds!$E2252)</f>
        <v>10819</v>
      </c>
      <c r="I2252" s="24">
        <f>Table2[[#This Row],[margin]]/Table2[[#This Row],[dem_gop_total]]</f>
        <v>0.39785974331629465</v>
      </c>
      <c r="J2252" s="24">
        <f>Table2[[#This Row],[dem_votes]]/Table2[[#This Row],[dem_gop_total]]</f>
        <v>0.30107012834185271</v>
      </c>
      <c r="K2252" s="24">
        <f>Table2[[#This Row],[gop_votes]]/Table2[[#This Row],[dem_gop_total]]</f>
        <v>0.69892987165814735</v>
      </c>
      <c r="L2252" s="3">
        <v>-76.526196999999996</v>
      </c>
      <c r="M2252" s="3">
        <v>41.829721999999997</v>
      </c>
      <c r="N2252" s="3" t="e">
        <v>#N/A</v>
      </c>
      <c r="O2252" s="3" t="e">
        <v>#N/A</v>
      </c>
      <c r="P2252" s="3">
        <f>VLOOKUP(Table2[[#This Row],[State]],State!A:G,7,FALSE)</f>
        <v>20</v>
      </c>
      <c r="Q2252" s="3" t="str">
        <f>VLOOKUP(Table2[[#This Row],[State]],State!A:F,6,FALSE)</f>
        <v>Democratic</v>
      </c>
    </row>
    <row r="2253" spans="1:17" ht="17" thickTop="1" thickBot="1" x14ac:dyDescent="0.25">
      <c r="A2253" s="7" t="s">
        <v>355</v>
      </c>
      <c r="B2253" s="21">
        <v>42017</v>
      </c>
      <c r="C2253" s="22" t="s">
        <v>1790</v>
      </c>
      <c r="D2253" s="12">
        <v>203663</v>
      </c>
      <c r="E2253" s="12">
        <v>187848</v>
      </c>
      <c r="F2253" s="6">
        <v>2024</v>
      </c>
      <c r="G2253" s="18">
        <f>preds!$D2253+preds!$E2253</f>
        <v>391511</v>
      </c>
      <c r="H2253" s="12">
        <f>ABS(preds!$D2253-preds!$E2253)</f>
        <v>15815</v>
      </c>
      <c r="I2253" s="24">
        <f>Table2[[#This Row],[margin]]/Table2[[#This Row],[dem_gop_total]]</f>
        <v>4.0394778179923423E-2</v>
      </c>
      <c r="J2253" s="24">
        <f>Table2[[#This Row],[dem_votes]]/Table2[[#This Row],[dem_gop_total]]</f>
        <v>0.52019738908996171</v>
      </c>
      <c r="K2253" s="24">
        <f>Table2[[#This Row],[gop_votes]]/Table2[[#This Row],[dem_gop_total]]</f>
        <v>0.47980261091003829</v>
      </c>
      <c r="L2253" s="3">
        <v>-75.024631999999997</v>
      </c>
      <c r="M2253" s="3">
        <v>40.238921999999903</v>
      </c>
      <c r="N2253" s="3" t="e">
        <v>#N/A</v>
      </c>
      <c r="O2253" s="3" t="e">
        <v>#N/A</v>
      </c>
      <c r="P2253" s="3">
        <f>VLOOKUP(Table2[[#This Row],[State]],State!A:G,7,FALSE)</f>
        <v>20</v>
      </c>
      <c r="Q2253" s="3" t="str">
        <f>VLOOKUP(Table2[[#This Row],[State]],State!A:F,6,FALSE)</f>
        <v>Democratic</v>
      </c>
    </row>
    <row r="2254" spans="1:17" ht="17" thickTop="1" thickBot="1" x14ac:dyDescent="0.25">
      <c r="A2254" s="8" t="s">
        <v>355</v>
      </c>
      <c r="B2254" s="19">
        <v>42019</v>
      </c>
      <c r="C2254" s="20" t="s">
        <v>396</v>
      </c>
      <c r="D2254" s="13">
        <v>30685</v>
      </c>
      <c r="E2254" s="13">
        <v>79346</v>
      </c>
      <c r="F2254" s="6">
        <v>2024</v>
      </c>
      <c r="G2254" s="18">
        <f>preds!$D2254+preds!$E2254</f>
        <v>110031</v>
      </c>
      <c r="H2254" s="12">
        <f>ABS(preds!$D2254-preds!$E2254)</f>
        <v>48661</v>
      </c>
      <c r="I2254" s="24">
        <f>Table2[[#This Row],[margin]]/Table2[[#This Row],[dem_gop_total]]</f>
        <v>0.44224809371904283</v>
      </c>
      <c r="J2254" s="24">
        <f>Table2[[#This Row],[dem_votes]]/Table2[[#This Row],[dem_gop_total]]</f>
        <v>0.27887595314047858</v>
      </c>
      <c r="K2254" s="24">
        <f>Table2[[#This Row],[gop_votes]]/Table2[[#This Row],[dem_gop_total]]</f>
        <v>0.72112404685952136</v>
      </c>
      <c r="L2254" s="3">
        <v>-79.958664999999996</v>
      </c>
      <c r="M2254" s="3">
        <v>40.829198999999903</v>
      </c>
      <c r="N2254" s="3" t="e">
        <v>#N/A</v>
      </c>
      <c r="O2254" s="3" t="e">
        <v>#N/A</v>
      </c>
      <c r="P2254" s="3">
        <f>VLOOKUP(Table2[[#This Row],[State]],State!A:G,7,FALSE)</f>
        <v>20</v>
      </c>
      <c r="Q2254" s="3" t="str">
        <f>VLOOKUP(Table2[[#This Row],[State]],State!A:F,6,FALSE)</f>
        <v>Democratic</v>
      </c>
    </row>
    <row r="2255" spans="1:17" ht="17" thickTop="1" thickBot="1" x14ac:dyDescent="0.25">
      <c r="A2255" s="7" t="s">
        <v>355</v>
      </c>
      <c r="B2255" s="21">
        <v>42021</v>
      </c>
      <c r="C2255" s="22" t="s">
        <v>1791</v>
      </c>
      <c r="D2255" s="12">
        <v>26827</v>
      </c>
      <c r="E2255" s="12">
        <v>42863</v>
      </c>
      <c r="F2255" s="6">
        <v>2024</v>
      </c>
      <c r="G2255" s="18">
        <f>preds!$D2255+preds!$E2255</f>
        <v>69690</v>
      </c>
      <c r="H2255" s="12">
        <f>ABS(preds!$D2255-preds!$E2255)</f>
        <v>16036</v>
      </c>
      <c r="I2255" s="24">
        <f>Table2[[#This Row],[margin]]/Table2[[#This Row],[dem_gop_total]]</f>
        <v>0.23010474960539531</v>
      </c>
      <c r="J2255" s="24">
        <f>Table2[[#This Row],[dem_votes]]/Table2[[#This Row],[dem_gop_total]]</f>
        <v>0.38494762519730236</v>
      </c>
      <c r="K2255" s="24">
        <f>Table2[[#This Row],[gop_votes]]/Table2[[#This Row],[dem_gop_total]]</f>
        <v>0.6150523748026977</v>
      </c>
      <c r="L2255" s="3">
        <v>-78.800167999999999</v>
      </c>
      <c r="M2255" s="3">
        <v>40.406478999999997</v>
      </c>
      <c r="N2255" s="3" t="e">
        <v>#N/A</v>
      </c>
      <c r="O2255" s="3" t="e">
        <v>#N/A</v>
      </c>
      <c r="P2255" s="3">
        <f>VLOOKUP(Table2[[#This Row],[State]],State!A:G,7,FALSE)</f>
        <v>20</v>
      </c>
      <c r="Q2255" s="3" t="str">
        <f>VLOOKUP(Table2[[#This Row],[State]],State!A:F,6,FALSE)</f>
        <v>Democratic</v>
      </c>
    </row>
    <row r="2256" spans="1:17" ht="17" thickTop="1" thickBot="1" x14ac:dyDescent="0.25">
      <c r="A2256" s="8" t="s">
        <v>355</v>
      </c>
      <c r="B2256" s="19">
        <v>42023</v>
      </c>
      <c r="C2256" s="20" t="s">
        <v>1792</v>
      </c>
      <c r="D2256" s="13">
        <v>832</v>
      </c>
      <c r="E2256" s="13">
        <v>1797</v>
      </c>
      <c r="F2256" s="6">
        <v>2024</v>
      </c>
      <c r="G2256" s="18">
        <f>preds!$D2256+preds!$E2256</f>
        <v>2629</v>
      </c>
      <c r="H2256" s="12">
        <f>ABS(preds!$D2256-preds!$E2256)</f>
        <v>965</v>
      </c>
      <c r="I2256" s="24">
        <f>Table2[[#This Row],[margin]]/Table2[[#This Row],[dem_gop_total]]</f>
        <v>0.36705971852415364</v>
      </c>
      <c r="J2256" s="24">
        <f>Table2[[#This Row],[dem_votes]]/Table2[[#This Row],[dem_gop_total]]</f>
        <v>0.31647014073792318</v>
      </c>
      <c r="K2256" s="24">
        <f>Table2[[#This Row],[gop_votes]]/Table2[[#This Row],[dem_gop_total]]</f>
        <v>0.68352985926207688</v>
      </c>
      <c r="L2256" s="3">
        <v>-78.236901000000003</v>
      </c>
      <c r="M2256" s="3">
        <v>41.502183000000002</v>
      </c>
      <c r="N2256" s="3" t="e">
        <v>#N/A</v>
      </c>
      <c r="O2256" s="3" t="e">
        <v>#N/A</v>
      </c>
      <c r="P2256" s="3">
        <f>VLOOKUP(Table2[[#This Row],[State]],State!A:G,7,FALSE)</f>
        <v>20</v>
      </c>
      <c r="Q2256" s="3" t="str">
        <f>VLOOKUP(Table2[[#This Row],[State]],State!A:F,6,FALSE)</f>
        <v>Democratic</v>
      </c>
    </row>
    <row r="2257" spans="1:17" ht="17" thickTop="1" thickBot="1" x14ac:dyDescent="0.25">
      <c r="A2257" s="7" t="s">
        <v>355</v>
      </c>
      <c r="B2257" s="21">
        <v>42025</v>
      </c>
      <c r="C2257" s="22" t="s">
        <v>1440</v>
      </c>
      <c r="D2257" s="12">
        <v>11168</v>
      </c>
      <c r="E2257" s="12">
        <v>18412</v>
      </c>
      <c r="F2257" s="6">
        <v>2024</v>
      </c>
      <c r="G2257" s="18">
        <f>preds!$D2257+preds!$E2257</f>
        <v>29580</v>
      </c>
      <c r="H2257" s="12">
        <f>ABS(preds!$D2257-preds!$E2257)</f>
        <v>7244</v>
      </c>
      <c r="I2257" s="24">
        <f>Table2[[#This Row],[margin]]/Table2[[#This Row],[dem_gop_total]]</f>
        <v>0.24489519945909399</v>
      </c>
      <c r="J2257" s="24">
        <f>Table2[[#This Row],[dem_votes]]/Table2[[#This Row],[dem_gop_total]]</f>
        <v>0.377552400270453</v>
      </c>
      <c r="K2257" s="24">
        <f>Table2[[#This Row],[gop_votes]]/Table2[[#This Row],[dem_gop_total]]</f>
        <v>0.622447599729547</v>
      </c>
      <c r="L2257" s="3">
        <v>-75.708745999999906</v>
      </c>
      <c r="M2257" s="3">
        <v>40.871761999999997</v>
      </c>
      <c r="N2257" s="3" t="e">
        <v>#N/A</v>
      </c>
      <c r="O2257" s="3" t="e">
        <v>#N/A</v>
      </c>
      <c r="P2257" s="3">
        <f>VLOOKUP(Table2[[#This Row],[State]],State!A:G,7,FALSE)</f>
        <v>20</v>
      </c>
      <c r="Q2257" s="3" t="str">
        <f>VLOOKUP(Table2[[#This Row],[State]],State!A:F,6,FALSE)</f>
        <v>Democratic</v>
      </c>
    </row>
    <row r="2258" spans="1:17" ht="17" thickTop="1" thickBot="1" x14ac:dyDescent="0.25">
      <c r="A2258" s="8" t="s">
        <v>355</v>
      </c>
      <c r="B2258" s="19">
        <v>42027</v>
      </c>
      <c r="C2258" s="20" t="s">
        <v>1793</v>
      </c>
      <c r="D2258" s="13">
        <v>38218</v>
      </c>
      <c r="E2258" s="13">
        <v>34112</v>
      </c>
      <c r="F2258" s="6">
        <v>2024</v>
      </c>
      <c r="G2258" s="18">
        <f>preds!$D2258+preds!$E2258</f>
        <v>72330</v>
      </c>
      <c r="H2258" s="12">
        <f>ABS(preds!$D2258-preds!$E2258)</f>
        <v>4106</v>
      </c>
      <c r="I2258" s="24">
        <f>Table2[[#This Row],[margin]]/Table2[[#This Row],[dem_gop_total]]</f>
        <v>5.6767592976634869E-2</v>
      </c>
      <c r="J2258" s="24">
        <f>Table2[[#This Row],[dem_votes]]/Table2[[#This Row],[dem_gop_total]]</f>
        <v>0.52838379648831746</v>
      </c>
      <c r="K2258" s="24">
        <f>Table2[[#This Row],[gop_votes]]/Table2[[#This Row],[dem_gop_total]]</f>
        <v>0.47161620351168254</v>
      </c>
      <c r="L2258" s="3">
        <v>-77.838247999999993</v>
      </c>
      <c r="M2258" s="3">
        <v>40.841087000000002</v>
      </c>
      <c r="N2258" s="3" t="e">
        <v>#N/A</v>
      </c>
      <c r="O2258" s="3" t="e">
        <v>#N/A</v>
      </c>
      <c r="P2258" s="3">
        <f>VLOOKUP(Table2[[#This Row],[State]],State!A:G,7,FALSE)</f>
        <v>20</v>
      </c>
      <c r="Q2258" s="3" t="str">
        <f>VLOOKUP(Table2[[#This Row],[State]],State!A:F,6,FALSE)</f>
        <v>Democratic</v>
      </c>
    </row>
    <row r="2259" spans="1:17" ht="17" thickTop="1" thickBot="1" x14ac:dyDescent="0.25">
      <c r="A2259" s="7" t="s">
        <v>355</v>
      </c>
      <c r="B2259" s="21">
        <v>42029</v>
      </c>
      <c r="C2259" s="22" t="s">
        <v>1794</v>
      </c>
      <c r="D2259" s="12">
        <v>190313</v>
      </c>
      <c r="E2259" s="12">
        <v>128277</v>
      </c>
      <c r="F2259" s="6">
        <v>2024</v>
      </c>
      <c r="G2259" s="18">
        <f>preds!$D2259+preds!$E2259</f>
        <v>318590</v>
      </c>
      <c r="H2259" s="12">
        <f>ABS(preds!$D2259-preds!$E2259)</f>
        <v>62036</v>
      </c>
      <c r="I2259" s="24">
        <f>Table2[[#This Row],[margin]]/Table2[[#This Row],[dem_gop_total]]</f>
        <v>0.19472048714648921</v>
      </c>
      <c r="J2259" s="24">
        <f>Table2[[#This Row],[dem_votes]]/Table2[[#This Row],[dem_gop_total]]</f>
        <v>0.59736024357324458</v>
      </c>
      <c r="K2259" s="24">
        <f>Table2[[#This Row],[gop_votes]]/Table2[[#This Row],[dem_gop_total]]</f>
        <v>0.40263975642675537</v>
      </c>
      <c r="L2259" s="3">
        <v>-75.679350999999997</v>
      </c>
      <c r="M2259" s="3">
        <v>39.990870999999999</v>
      </c>
      <c r="N2259" s="3" t="e">
        <v>#N/A</v>
      </c>
      <c r="O2259" s="3" t="e">
        <v>#N/A</v>
      </c>
      <c r="P2259" s="3">
        <f>VLOOKUP(Table2[[#This Row],[State]],State!A:G,7,FALSE)</f>
        <v>20</v>
      </c>
      <c r="Q2259" s="3" t="str">
        <f>VLOOKUP(Table2[[#This Row],[State]],State!A:F,6,FALSE)</f>
        <v>Democratic</v>
      </c>
    </row>
    <row r="2260" spans="1:17" ht="17" thickTop="1" thickBot="1" x14ac:dyDescent="0.25">
      <c r="A2260" s="8" t="s">
        <v>355</v>
      </c>
      <c r="B2260" s="19">
        <v>42031</v>
      </c>
      <c r="C2260" s="20" t="s">
        <v>1795</v>
      </c>
      <c r="D2260" s="13">
        <v>5359</v>
      </c>
      <c r="E2260" s="13">
        <v>12212</v>
      </c>
      <c r="F2260" s="6">
        <v>2024</v>
      </c>
      <c r="G2260" s="18">
        <f>preds!$D2260+preds!$E2260</f>
        <v>17571</v>
      </c>
      <c r="H2260" s="12">
        <f>ABS(preds!$D2260-preds!$E2260)</f>
        <v>6853</v>
      </c>
      <c r="I2260" s="24">
        <f>Table2[[#This Row],[margin]]/Table2[[#This Row],[dem_gop_total]]</f>
        <v>0.39001764270673267</v>
      </c>
      <c r="J2260" s="24">
        <f>Table2[[#This Row],[dem_votes]]/Table2[[#This Row],[dem_gop_total]]</f>
        <v>0.30499117864663366</v>
      </c>
      <c r="K2260" s="24">
        <f>Table2[[#This Row],[gop_votes]]/Table2[[#This Row],[dem_gop_total]]</f>
        <v>0.69500882135336639</v>
      </c>
      <c r="L2260" s="3">
        <v>-79.427107999999905</v>
      </c>
      <c r="M2260" s="3">
        <v>41.183478999999998</v>
      </c>
      <c r="N2260" s="3" t="e">
        <v>#N/A</v>
      </c>
      <c r="O2260" s="3" t="e">
        <v>#N/A</v>
      </c>
      <c r="P2260" s="3">
        <f>VLOOKUP(Table2[[#This Row],[State]],State!A:G,7,FALSE)</f>
        <v>20</v>
      </c>
      <c r="Q2260" s="3" t="str">
        <f>VLOOKUP(Table2[[#This Row],[State]],State!A:F,6,FALSE)</f>
        <v>Democratic</v>
      </c>
    </row>
    <row r="2261" spans="1:17" ht="17" thickTop="1" thickBot="1" x14ac:dyDescent="0.25">
      <c r="A2261" s="7" t="s">
        <v>355</v>
      </c>
      <c r="B2261" s="21">
        <v>42033</v>
      </c>
      <c r="C2261" s="22" t="s">
        <v>1796</v>
      </c>
      <c r="D2261" s="12">
        <v>11829</v>
      </c>
      <c r="E2261" s="12">
        <v>27864</v>
      </c>
      <c r="F2261" s="6">
        <v>2024</v>
      </c>
      <c r="G2261" s="18">
        <f>preds!$D2261+preds!$E2261</f>
        <v>39693</v>
      </c>
      <c r="H2261" s="12">
        <f>ABS(preds!$D2261-preds!$E2261)</f>
        <v>16035</v>
      </c>
      <c r="I2261" s="24">
        <f>Table2[[#This Row],[margin]]/Table2[[#This Row],[dem_gop_total]]</f>
        <v>0.4039755120550223</v>
      </c>
      <c r="J2261" s="24">
        <f>Table2[[#This Row],[dem_votes]]/Table2[[#This Row],[dem_gop_total]]</f>
        <v>0.29801224397248888</v>
      </c>
      <c r="K2261" s="24">
        <f>Table2[[#This Row],[gop_votes]]/Table2[[#This Row],[dem_gop_total]]</f>
        <v>0.70198775602751118</v>
      </c>
      <c r="L2261" s="3">
        <v>-78.495829000000001</v>
      </c>
      <c r="M2261" s="3">
        <v>40.988403999999903</v>
      </c>
      <c r="N2261" s="3" t="e">
        <v>#N/A</v>
      </c>
      <c r="O2261" s="3" t="e">
        <v>#N/A</v>
      </c>
      <c r="P2261" s="3">
        <f>VLOOKUP(Table2[[#This Row],[State]],State!A:G,7,FALSE)</f>
        <v>20</v>
      </c>
      <c r="Q2261" s="3" t="str">
        <f>VLOOKUP(Table2[[#This Row],[State]],State!A:F,6,FALSE)</f>
        <v>Democratic</v>
      </c>
    </row>
    <row r="2262" spans="1:17" ht="17" thickTop="1" thickBot="1" x14ac:dyDescent="0.25">
      <c r="A2262" s="8" t="s">
        <v>355</v>
      </c>
      <c r="B2262" s="19">
        <v>42035</v>
      </c>
      <c r="C2262" s="20" t="s">
        <v>881</v>
      </c>
      <c r="D2262" s="13">
        <v>5902</v>
      </c>
      <c r="E2262" s="13">
        <v>10154</v>
      </c>
      <c r="F2262" s="6">
        <v>2024</v>
      </c>
      <c r="G2262" s="18">
        <f>preds!$D2262+preds!$E2262</f>
        <v>16056</v>
      </c>
      <c r="H2262" s="12">
        <f>ABS(preds!$D2262-preds!$E2262)</f>
        <v>4252</v>
      </c>
      <c r="I2262" s="24">
        <f>Table2[[#This Row],[margin]]/Table2[[#This Row],[dem_gop_total]]</f>
        <v>0.26482311908320877</v>
      </c>
      <c r="J2262" s="24">
        <f>Table2[[#This Row],[dem_votes]]/Table2[[#This Row],[dem_gop_total]]</f>
        <v>0.36758844045839562</v>
      </c>
      <c r="K2262" s="24">
        <f>Table2[[#This Row],[gop_votes]]/Table2[[#This Row],[dem_gop_total]]</f>
        <v>0.63241155954160444</v>
      </c>
      <c r="L2262" s="3">
        <v>-77.451744999999903</v>
      </c>
      <c r="M2262" s="3">
        <v>41.141257000000003</v>
      </c>
      <c r="N2262" s="3" t="e">
        <v>#N/A</v>
      </c>
      <c r="O2262" s="3" t="e">
        <v>#N/A</v>
      </c>
      <c r="P2262" s="3">
        <f>VLOOKUP(Table2[[#This Row],[State]],State!A:G,7,FALSE)</f>
        <v>20</v>
      </c>
      <c r="Q2262" s="3" t="str">
        <f>VLOOKUP(Table2[[#This Row],[State]],State!A:F,6,FALSE)</f>
        <v>Democratic</v>
      </c>
    </row>
    <row r="2263" spans="1:17" ht="17" thickTop="1" thickBot="1" x14ac:dyDescent="0.25">
      <c r="A2263" s="7" t="s">
        <v>355</v>
      </c>
      <c r="B2263" s="21">
        <v>42037</v>
      </c>
      <c r="C2263" s="22" t="s">
        <v>511</v>
      </c>
      <c r="D2263" s="12">
        <v>9727</v>
      </c>
      <c r="E2263" s="12">
        <v>16779</v>
      </c>
      <c r="F2263" s="6">
        <v>2024</v>
      </c>
      <c r="G2263" s="18">
        <f>preds!$D2263+preds!$E2263</f>
        <v>26506</v>
      </c>
      <c r="H2263" s="12">
        <f>ABS(preds!$D2263-preds!$E2263)</f>
        <v>7052</v>
      </c>
      <c r="I2263" s="24">
        <f>Table2[[#This Row],[margin]]/Table2[[#This Row],[dem_gop_total]]</f>
        <v>0.26605296913906284</v>
      </c>
      <c r="J2263" s="24">
        <f>Table2[[#This Row],[dem_votes]]/Table2[[#This Row],[dem_gop_total]]</f>
        <v>0.36697351543046858</v>
      </c>
      <c r="K2263" s="24">
        <f>Table2[[#This Row],[gop_votes]]/Table2[[#This Row],[dem_gop_total]]</f>
        <v>0.63302648456953148</v>
      </c>
      <c r="L2263" s="3">
        <v>-76.390955000000005</v>
      </c>
      <c r="M2263" s="3">
        <v>41.037605999999997</v>
      </c>
      <c r="N2263" s="3" t="e">
        <v>#N/A</v>
      </c>
      <c r="O2263" s="3" t="e">
        <v>#N/A</v>
      </c>
      <c r="P2263" s="3">
        <f>VLOOKUP(Table2[[#This Row],[State]],State!A:G,7,FALSE)</f>
        <v>20</v>
      </c>
      <c r="Q2263" s="3" t="str">
        <f>VLOOKUP(Table2[[#This Row],[State]],State!A:F,6,FALSE)</f>
        <v>Democratic</v>
      </c>
    </row>
    <row r="2264" spans="1:17" ht="17" thickTop="1" thickBot="1" x14ac:dyDescent="0.25">
      <c r="A2264" s="8" t="s">
        <v>355</v>
      </c>
      <c r="B2264" s="19">
        <v>42039</v>
      </c>
      <c r="C2264" s="20" t="s">
        <v>514</v>
      </c>
      <c r="D2264" s="13">
        <v>13598</v>
      </c>
      <c r="E2264" s="13">
        <v>25002</v>
      </c>
      <c r="F2264" s="6">
        <v>2024</v>
      </c>
      <c r="G2264" s="18">
        <f>preds!$D2264+preds!$E2264</f>
        <v>38600</v>
      </c>
      <c r="H2264" s="12">
        <f>ABS(preds!$D2264-preds!$E2264)</f>
        <v>11404</v>
      </c>
      <c r="I2264" s="24">
        <f>Table2[[#This Row],[margin]]/Table2[[#This Row],[dem_gop_total]]</f>
        <v>0.29544041450777203</v>
      </c>
      <c r="J2264" s="24">
        <f>Table2[[#This Row],[dem_votes]]/Table2[[#This Row],[dem_gop_total]]</f>
        <v>0.35227979274611398</v>
      </c>
      <c r="K2264" s="24">
        <f>Table2[[#This Row],[gop_votes]]/Table2[[#This Row],[dem_gop_total]]</f>
        <v>0.64772020725388602</v>
      </c>
      <c r="L2264" s="3">
        <v>-80.101229000000004</v>
      </c>
      <c r="M2264" s="3">
        <v>41.665951999999997</v>
      </c>
      <c r="N2264" s="3" t="e">
        <v>#N/A</v>
      </c>
      <c r="O2264" s="3" t="e">
        <v>#N/A</v>
      </c>
      <c r="P2264" s="3">
        <f>VLOOKUP(Table2[[#This Row],[State]],State!A:G,7,FALSE)</f>
        <v>20</v>
      </c>
      <c r="Q2264" s="3" t="str">
        <f>VLOOKUP(Table2[[#This Row],[State]],State!A:F,6,FALSE)</f>
        <v>Democratic</v>
      </c>
    </row>
    <row r="2265" spans="1:17" ht="17" thickTop="1" thickBot="1" x14ac:dyDescent="0.25">
      <c r="A2265" s="7" t="s">
        <v>355</v>
      </c>
      <c r="B2265" s="21">
        <v>42041</v>
      </c>
      <c r="C2265" s="22" t="s">
        <v>883</v>
      </c>
      <c r="D2265" s="12">
        <v>65086</v>
      </c>
      <c r="E2265" s="12">
        <v>79020</v>
      </c>
      <c r="F2265" s="6">
        <v>2024</v>
      </c>
      <c r="G2265" s="18">
        <f>preds!$D2265+preds!$E2265</f>
        <v>144106</v>
      </c>
      <c r="H2265" s="12">
        <f>ABS(preds!$D2265-preds!$E2265)</f>
        <v>13934</v>
      </c>
      <c r="I2265" s="24">
        <f>Table2[[#This Row],[margin]]/Table2[[#This Row],[dem_gop_total]]</f>
        <v>9.6692712308994774E-2</v>
      </c>
      <c r="J2265" s="24">
        <f>Table2[[#This Row],[dem_votes]]/Table2[[#This Row],[dem_gop_total]]</f>
        <v>0.45165364384550261</v>
      </c>
      <c r="K2265" s="24">
        <f>Table2[[#This Row],[gop_votes]]/Table2[[#This Row],[dem_gop_total]]</f>
        <v>0.54834635615449734</v>
      </c>
      <c r="L2265" s="3">
        <v>-77.099378999999999</v>
      </c>
      <c r="M2265" s="3">
        <v>40.204608999999998</v>
      </c>
      <c r="N2265" s="3" t="e">
        <v>#N/A</v>
      </c>
      <c r="O2265" s="3" t="e">
        <v>#N/A</v>
      </c>
      <c r="P2265" s="3">
        <f>VLOOKUP(Table2[[#This Row],[State]],State!A:G,7,FALSE)</f>
        <v>20</v>
      </c>
      <c r="Q2265" s="3" t="str">
        <f>VLOOKUP(Table2[[#This Row],[State]],State!A:F,6,FALSE)</f>
        <v>Democratic</v>
      </c>
    </row>
    <row r="2266" spans="1:17" ht="17" thickTop="1" thickBot="1" x14ac:dyDescent="0.25">
      <c r="A2266" s="8" t="s">
        <v>355</v>
      </c>
      <c r="B2266" s="19">
        <v>42043</v>
      </c>
      <c r="C2266" s="20" t="s">
        <v>1797</v>
      </c>
      <c r="D2266" s="13">
        <v>73610</v>
      </c>
      <c r="E2266" s="13">
        <v>60065</v>
      </c>
      <c r="F2266" s="6">
        <v>2024</v>
      </c>
      <c r="G2266" s="18">
        <f>preds!$D2266+preds!$E2266</f>
        <v>133675</v>
      </c>
      <c r="H2266" s="12">
        <f>ABS(preds!$D2266-preds!$E2266)</f>
        <v>13545</v>
      </c>
      <c r="I2266" s="24">
        <f>Table2[[#This Row],[margin]]/Table2[[#This Row],[dem_gop_total]]</f>
        <v>0.1013278473910604</v>
      </c>
      <c r="J2266" s="24">
        <f>Table2[[#This Row],[dem_votes]]/Table2[[#This Row],[dem_gop_total]]</f>
        <v>0.55066392369553019</v>
      </c>
      <c r="K2266" s="24">
        <f>Table2[[#This Row],[gop_votes]]/Table2[[#This Row],[dem_gop_total]]</f>
        <v>0.44933607630446981</v>
      </c>
      <c r="L2266" s="3">
        <v>-76.796621999999999</v>
      </c>
      <c r="M2266" s="3">
        <v>40.306987999999997</v>
      </c>
      <c r="N2266" s="3" t="e">
        <v>#N/A</v>
      </c>
      <c r="O2266" s="3" t="e">
        <v>#N/A</v>
      </c>
      <c r="P2266" s="3">
        <f>VLOOKUP(Table2[[#This Row],[State]],State!A:G,7,FALSE)</f>
        <v>20</v>
      </c>
      <c r="Q2266" s="3" t="str">
        <f>VLOOKUP(Table2[[#This Row],[State]],State!A:F,6,FALSE)</f>
        <v>Democratic</v>
      </c>
    </row>
    <row r="2267" spans="1:17" ht="17" thickTop="1" thickBot="1" x14ac:dyDescent="0.25">
      <c r="A2267" s="7" t="s">
        <v>355</v>
      </c>
      <c r="B2267" s="21">
        <v>42045</v>
      </c>
      <c r="C2267" s="22" t="s">
        <v>933</v>
      </c>
      <c r="D2267" s="12">
        <v>193576</v>
      </c>
      <c r="E2267" s="12">
        <v>129827</v>
      </c>
      <c r="F2267" s="6">
        <v>2024</v>
      </c>
      <c r="G2267" s="18">
        <f>preds!$D2267+preds!$E2267</f>
        <v>323403</v>
      </c>
      <c r="H2267" s="12">
        <f>ABS(preds!$D2267-preds!$E2267)</f>
        <v>63749</v>
      </c>
      <c r="I2267" s="24">
        <f>Table2[[#This Row],[margin]]/Table2[[#This Row],[dem_gop_total]]</f>
        <v>0.19711938355550196</v>
      </c>
      <c r="J2267" s="24">
        <f>Table2[[#This Row],[dem_votes]]/Table2[[#This Row],[dem_gop_total]]</f>
        <v>0.59855969177775092</v>
      </c>
      <c r="K2267" s="24">
        <f>Table2[[#This Row],[gop_votes]]/Table2[[#This Row],[dem_gop_total]]</f>
        <v>0.40144030822224902</v>
      </c>
      <c r="L2267" s="3">
        <v>-75.348629000000003</v>
      </c>
      <c r="M2267" s="3">
        <v>39.921778000000003</v>
      </c>
      <c r="N2267" s="3" t="e">
        <v>#N/A</v>
      </c>
      <c r="O2267" s="3" t="e">
        <v>#N/A</v>
      </c>
      <c r="P2267" s="3">
        <f>VLOOKUP(Table2[[#This Row],[State]],State!A:G,7,FALSE)</f>
        <v>20</v>
      </c>
      <c r="Q2267" s="3" t="str">
        <f>VLOOKUP(Table2[[#This Row],[State]],State!A:F,6,FALSE)</f>
        <v>Democratic</v>
      </c>
    </row>
    <row r="2268" spans="1:17" ht="17" thickTop="1" thickBot="1" x14ac:dyDescent="0.25">
      <c r="A2268" s="8" t="s">
        <v>355</v>
      </c>
      <c r="B2268" s="19">
        <v>42047</v>
      </c>
      <c r="C2268" s="20" t="s">
        <v>1026</v>
      </c>
      <c r="D2268" s="13">
        <v>5840</v>
      </c>
      <c r="E2268" s="13">
        <v>10586</v>
      </c>
      <c r="F2268" s="6">
        <v>2024</v>
      </c>
      <c r="G2268" s="18">
        <f>preds!$D2268+preds!$E2268</f>
        <v>16426</v>
      </c>
      <c r="H2268" s="12">
        <f>ABS(preds!$D2268-preds!$E2268)</f>
        <v>4746</v>
      </c>
      <c r="I2268" s="24">
        <f>Table2[[#This Row],[margin]]/Table2[[#This Row],[dem_gop_total]]</f>
        <v>0.28893218068915133</v>
      </c>
      <c r="J2268" s="24">
        <f>Table2[[#This Row],[dem_votes]]/Table2[[#This Row],[dem_gop_total]]</f>
        <v>0.35553390965542431</v>
      </c>
      <c r="K2268" s="24">
        <f>Table2[[#This Row],[gop_votes]]/Table2[[#This Row],[dem_gop_total]]</f>
        <v>0.64446609034457569</v>
      </c>
      <c r="L2268" s="3">
        <v>-78.620667999999995</v>
      </c>
      <c r="M2268" s="3">
        <v>41.419474999999998</v>
      </c>
      <c r="N2268" s="3" t="e">
        <v>#N/A</v>
      </c>
      <c r="O2268" s="3" t="e">
        <v>#N/A</v>
      </c>
      <c r="P2268" s="3">
        <f>VLOOKUP(Table2[[#This Row],[State]],State!A:G,7,FALSE)</f>
        <v>20</v>
      </c>
      <c r="Q2268" s="3" t="str">
        <f>VLOOKUP(Table2[[#This Row],[State]],State!A:F,6,FALSE)</f>
        <v>Democratic</v>
      </c>
    </row>
    <row r="2269" spans="1:17" ht="17" thickTop="1" thickBot="1" x14ac:dyDescent="0.25">
      <c r="A2269" s="7" t="s">
        <v>355</v>
      </c>
      <c r="B2269" s="21">
        <v>42049</v>
      </c>
      <c r="C2269" s="22" t="s">
        <v>1575</v>
      </c>
      <c r="D2269" s="12">
        <v>62808</v>
      </c>
      <c r="E2269" s="12">
        <v>59440</v>
      </c>
      <c r="F2269" s="6">
        <v>2024</v>
      </c>
      <c r="G2269" s="18">
        <f>preds!$D2269+preds!$E2269</f>
        <v>122248</v>
      </c>
      <c r="H2269" s="12">
        <f>ABS(preds!$D2269-preds!$E2269)</f>
        <v>3368</v>
      </c>
      <c r="I2269" s="24">
        <f>Table2[[#This Row],[margin]]/Table2[[#This Row],[dem_gop_total]]</f>
        <v>2.7550552974281786E-2</v>
      </c>
      <c r="J2269" s="24">
        <f>Table2[[#This Row],[dem_votes]]/Table2[[#This Row],[dem_gop_total]]</f>
        <v>0.51377527648714094</v>
      </c>
      <c r="K2269" s="24">
        <f>Table2[[#This Row],[gop_votes]]/Table2[[#This Row],[dem_gop_total]]</f>
        <v>0.48622472351285911</v>
      </c>
      <c r="L2269" s="3">
        <v>-80.071718000000004</v>
      </c>
      <c r="M2269" s="3">
        <v>42.068052999999999</v>
      </c>
      <c r="N2269" s="3" t="e">
        <v>#N/A</v>
      </c>
      <c r="O2269" s="3" t="e">
        <v>#N/A</v>
      </c>
      <c r="P2269" s="3">
        <f>VLOOKUP(Table2[[#This Row],[State]],State!A:G,7,FALSE)</f>
        <v>20</v>
      </c>
      <c r="Q2269" s="3" t="str">
        <f>VLOOKUP(Table2[[#This Row],[State]],State!A:F,6,FALSE)</f>
        <v>Democratic</v>
      </c>
    </row>
    <row r="2270" spans="1:17" ht="17" thickTop="1" thickBot="1" x14ac:dyDescent="0.25">
      <c r="A2270" s="8" t="s">
        <v>355</v>
      </c>
      <c r="B2270" s="19">
        <v>42051</v>
      </c>
      <c r="C2270" s="20" t="s">
        <v>418</v>
      </c>
      <c r="D2270" s="13">
        <v>23987</v>
      </c>
      <c r="E2270" s="13">
        <v>35803</v>
      </c>
      <c r="F2270" s="6">
        <v>2024</v>
      </c>
      <c r="G2270" s="18">
        <f>preds!$D2270+preds!$E2270</f>
        <v>59790</v>
      </c>
      <c r="H2270" s="12">
        <f>ABS(preds!$D2270-preds!$E2270)</f>
        <v>11816</v>
      </c>
      <c r="I2270" s="24">
        <f>Table2[[#This Row],[margin]]/Table2[[#This Row],[dem_gop_total]]</f>
        <v>0.1976250209065061</v>
      </c>
      <c r="J2270" s="24">
        <f>Table2[[#This Row],[dem_votes]]/Table2[[#This Row],[dem_gop_total]]</f>
        <v>0.40118748954674693</v>
      </c>
      <c r="K2270" s="24">
        <f>Table2[[#This Row],[gop_votes]]/Table2[[#This Row],[dem_gop_total]]</f>
        <v>0.59881251045325301</v>
      </c>
      <c r="L2270" s="3">
        <v>-79.714269999999999</v>
      </c>
      <c r="M2270" s="3">
        <v>39.949668000000003</v>
      </c>
      <c r="N2270" s="3" t="e">
        <v>#N/A</v>
      </c>
      <c r="O2270" s="3" t="e">
        <v>#N/A</v>
      </c>
      <c r="P2270" s="3">
        <f>VLOOKUP(Table2[[#This Row],[State]],State!A:G,7,FALSE)</f>
        <v>20</v>
      </c>
      <c r="Q2270" s="3" t="str">
        <f>VLOOKUP(Table2[[#This Row],[State]],State!A:F,6,FALSE)</f>
        <v>Democratic</v>
      </c>
    </row>
    <row r="2271" spans="1:17" ht="17" thickTop="1" thickBot="1" x14ac:dyDescent="0.25">
      <c r="A2271" s="7" t="s">
        <v>355</v>
      </c>
      <c r="B2271" s="21">
        <v>42053</v>
      </c>
      <c r="C2271" s="22" t="s">
        <v>1798</v>
      </c>
      <c r="D2271" s="12">
        <v>905</v>
      </c>
      <c r="E2271" s="12">
        <v>1645</v>
      </c>
      <c r="F2271" s="6">
        <v>2024</v>
      </c>
      <c r="G2271" s="18">
        <f>preds!$D2271+preds!$E2271</f>
        <v>2550</v>
      </c>
      <c r="H2271" s="12">
        <f>ABS(preds!$D2271-preds!$E2271)</f>
        <v>740</v>
      </c>
      <c r="I2271" s="24">
        <f>Table2[[#This Row],[margin]]/Table2[[#This Row],[dem_gop_total]]</f>
        <v>0.29019607843137257</v>
      </c>
      <c r="J2271" s="24">
        <f>Table2[[#This Row],[dem_votes]]/Table2[[#This Row],[dem_gop_total]]</f>
        <v>0.35490196078431374</v>
      </c>
      <c r="K2271" s="24">
        <f>Table2[[#This Row],[gop_votes]]/Table2[[#This Row],[dem_gop_total]]</f>
        <v>0.64509803921568631</v>
      </c>
      <c r="L2271" s="3">
        <v>-79.241027000000003</v>
      </c>
      <c r="M2271" s="3">
        <v>41.491795000000003</v>
      </c>
      <c r="N2271" s="3" t="e">
        <v>#N/A</v>
      </c>
      <c r="O2271" s="3" t="e">
        <v>#N/A</v>
      </c>
      <c r="P2271" s="3">
        <f>VLOOKUP(Table2[[#This Row],[State]],State!A:G,7,FALSE)</f>
        <v>20</v>
      </c>
      <c r="Q2271" s="3" t="str">
        <f>VLOOKUP(Table2[[#This Row],[State]],State!A:F,6,FALSE)</f>
        <v>Democratic</v>
      </c>
    </row>
    <row r="2272" spans="1:17" ht="17" thickTop="1" thickBot="1" x14ac:dyDescent="0.25">
      <c r="A2272" s="8" t="s">
        <v>355</v>
      </c>
      <c r="B2272" s="19">
        <v>42055</v>
      </c>
      <c r="C2272" s="20" t="s">
        <v>419</v>
      </c>
      <c r="D2272" s="13">
        <v>18742</v>
      </c>
      <c r="E2272" s="13">
        <v>58843</v>
      </c>
      <c r="F2272" s="6">
        <v>2024</v>
      </c>
      <c r="G2272" s="18">
        <f>preds!$D2272+preds!$E2272</f>
        <v>77585</v>
      </c>
      <c r="H2272" s="12">
        <f>ABS(preds!$D2272-preds!$E2272)</f>
        <v>40101</v>
      </c>
      <c r="I2272" s="24">
        <f>Table2[[#This Row],[margin]]/Table2[[#This Row],[dem_gop_total]]</f>
        <v>0.51686537346136496</v>
      </c>
      <c r="J2272" s="24">
        <f>Table2[[#This Row],[dem_votes]]/Table2[[#This Row],[dem_gop_total]]</f>
        <v>0.24156731326931752</v>
      </c>
      <c r="K2272" s="24">
        <f>Table2[[#This Row],[gop_votes]]/Table2[[#This Row],[dem_gop_total]]</f>
        <v>0.75843268673068243</v>
      </c>
      <c r="L2272" s="3">
        <v>-77.656245999999996</v>
      </c>
      <c r="M2272" s="3">
        <v>39.882739000000001</v>
      </c>
      <c r="N2272" s="3" t="e">
        <v>#N/A</v>
      </c>
      <c r="O2272" s="3" t="e">
        <v>#N/A</v>
      </c>
      <c r="P2272" s="3">
        <f>VLOOKUP(Table2[[#This Row],[State]],State!A:G,7,FALSE)</f>
        <v>20</v>
      </c>
      <c r="Q2272" s="3" t="str">
        <f>VLOOKUP(Table2[[#This Row],[State]],State!A:F,6,FALSE)</f>
        <v>Democratic</v>
      </c>
    </row>
    <row r="2273" spans="1:17" ht="17" thickTop="1" thickBot="1" x14ac:dyDescent="0.25">
      <c r="A2273" s="7" t="s">
        <v>355</v>
      </c>
      <c r="B2273" s="21">
        <v>42057</v>
      </c>
      <c r="C2273" s="22" t="s">
        <v>520</v>
      </c>
      <c r="D2273" s="12">
        <v>1453</v>
      </c>
      <c r="E2273" s="12">
        <v>7312</v>
      </c>
      <c r="F2273" s="6">
        <v>2024</v>
      </c>
      <c r="G2273" s="18">
        <f>preds!$D2273+preds!$E2273</f>
        <v>8765</v>
      </c>
      <c r="H2273" s="12">
        <f>ABS(preds!$D2273-preds!$E2273)</f>
        <v>5859</v>
      </c>
      <c r="I2273" s="24">
        <f>Table2[[#This Row],[margin]]/Table2[[#This Row],[dem_gop_total]]</f>
        <v>0.66845407872219054</v>
      </c>
      <c r="J2273" s="24">
        <f>Table2[[#This Row],[dem_votes]]/Table2[[#This Row],[dem_gop_total]]</f>
        <v>0.16577296063890473</v>
      </c>
      <c r="K2273" s="24">
        <f>Table2[[#This Row],[gop_votes]]/Table2[[#This Row],[dem_gop_total]]</f>
        <v>0.83422703936109521</v>
      </c>
      <c r="L2273" s="3">
        <v>-78.086384999999893</v>
      </c>
      <c r="M2273" s="3">
        <v>39.919336000000001</v>
      </c>
      <c r="N2273" s="3" t="e">
        <v>#N/A</v>
      </c>
      <c r="O2273" s="3" t="e">
        <v>#N/A</v>
      </c>
      <c r="P2273" s="3">
        <f>VLOOKUP(Table2[[#This Row],[State]],State!A:G,7,FALSE)</f>
        <v>20</v>
      </c>
      <c r="Q2273" s="3" t="str">
        <f>VLOOKUP(Table2[[#This Row],[State]],State!A:F,6,FALSE)</f>
        <v>Democratic</v>
      </c>
    </row>
    <row r="2274" spans="1:17" ht="17" thickTop="1" thickBot="1" x14ac:dyDescent="0.25">
      <c r="A2274" s="8" t="s">
        <v>355</v>
      </c>
      <c r="B2274" s="19">
        <v>42059</v>
      </c>
      <c r="C2274" s="20" t="s">
        <v>421</v>
      </c>
      <c r="D2274" s="13">
        <v>6565</v>
      </c>
      <c r="E2274" s="13">
        <v>11668</v>
      </c>
      <c r="F2274" s="6">
        <v>2024</v>
      </c>
      <c r="G2274" s="18">
        <f>preds!$D2274+preds!$E2274</f>
        <v>18233</v>
      </c>
      <c r="H2274" s="12">
        <f>ABS(preds!$D2274-preds!$E2274)</f>
        <v>5103</v>
      </c>
      <c r="I2274" s="24">
        <f>Table2[[#This Row],[margin]]/Table2[[#This Row],[dem_gop_total]]</f>
        <v>0.27987714583447593</v>
      </c>
      <c r="J2274" s="24">
        <f>Table2[[#This Row],[dem_votes]]/Table2[[#This Row],[dem_gop_total]]</f>
        <v>0.36006142708276201</v>
      </c>
      <c r="K2274" s="24">
        <f>Table2[[#This Row],[gop_votes]]/Table2[[#This Row],[dem_gop_total]]</f>
        <v>0.63993857291723799</v>
      </c>
      <c r="L2274" s="3">
        <v>-80.117572999999993</v>
      </c>
      <c r="M2274" s="3">
        <v>39.876466999999998</v>
      </c>
      <c r="N2274" s="3" t="e">
        <v>#N/A</v>
      </c>
      <c r="O2274" s="3" t="e">
        <v>#N/A</v>
      </c>
      <c r="P2274" s="3">
        <f>VLOOKUP(Table2[[#This Row],[State]],State!A:G,7,FALSE)</f>
        <v>20</v>
      </c>
      <c r="Q2274" s="3" t="str">
        <f>VLOOKUP(Table2[[#This Row],[State]],State!A:F,6,FALSE)</f>
        <v>Democratic</v>
      </c>
    </row>
    <row r="2275" spans="1:17" ht="17" thickTop="1" thickBot="1" x14ac:dyDescent="0.25">
      <c r="A2275" s="7" t="s">
        <v>355</v>
      </c>
      <c r="B2275" s="21">
        <v>42061</v>
      </c>
      <c r="C2275" s="22" t="s">
        <v>1799</v>
      </c>
      <c r="D2275" s="12">
        <v>5494</v>
      </c>
      <c r="E2275" s="12">
        <v>15752</v>
      </c>
      <c r="F2275" s="6">
        <v>2024</v>
      </c>
      <c r="G2275" s="18">
        <f>preds!$D2275+preds!$E2275</f>
        <v>21246</v>
      </c>
      <c r="H2275" s="12">
        <f>ABS(preds!$D2275-preds!$E2275)</f>
        <v>10258</v>
      </c>
      <c r="I2275" s="24">
        <f>Table2[[#This Row],[margin]]/Table2[[#This Row],[dem_gop_total]]</f>
        <v>0.4828202955850513</v>
      </c>
      <c r="J2275" s="24">
        <f>Table2[[#This Row],[dem_votes]]/Table2[[#This Row],[dem_gop_total]]</f>
        <v>0.25858985220747432</v>
      </c>
      <c r="K2275" s="24">
        <f>Table2[[#This Row],[gop_votes]]/Table2[[#This Row],[dem_gop_total]]</f>
        <v>0.74141014779252568</v>
      </c>
      <c r="L2275" s="3">
        <v>-78.002674999999996</v>
      </c>
      <c r="M2275" s="3">
        <v>40.424965</v>
      </c>
      <c r="N2275" s="3" t="e">
        <v>#N/A</v>
      </c>
      <c r="O2275" s="3" t="e">
        <v>#N/A</v>
      </c>
      <c r="P2275" s="3">
        <f>VLOOKUP(Table2[[#This Row],[State]],State!A:G,7,FALSE)</f>
        <v>20</v>
      </c>
      <c r="Q2275" s="3" t="str">
        <f>VLOOKUP(Table2[[#This Row],[State]],State!A:F,6,FALSE)</f>
        <v>Democratic</v>
      </c>
    </row>
    <row r="2276" spans="1:17" ht="17" thickTop="1" thickBot="1" x14ac:dyDescent="0.25">
      <c r="A2276" s="8" t="s">
        <v>355</v>
      </c>
      <c r="B2276" s="19">
        <v>42063</v>
      </c>
      <c r="C2276" s="20" t="s">
        <v>1800</v>
      </c>
      <c r="D2276" s="13">
        <v>14169</v>
      </c>
      <c r="E2276" s="13">
        <v>27039</v>
      </c>
      <c r="F2276" s="6">
        <v>2024</v>
      </c>
      <c r="G2276" s="18">
        <f>preds!$D2276+preds!$E2276</f>
        <v>41208</v>
      </c>
      <c r="H2276" s="12">
        <f>ABS(preds!$D2276-preds!$E2276)</f>
        <v>12870</v>
      </c>
      <c r="I2276" s="24">
        <f>Table2[[#This Row],[margin]]/Table2[[#This Row],[dem_gop_total]]</f>
        <v>0.31231799650553288</v>
      </c>
      <c r="J2276" s="24">
        <f>Table2[[#This Row],[dem_votes]]/Table2[[#This Row],[dem_gop_total]]</f>
        <v>0.34384100174723353</v>
      </c>
      <c r="K2276" s="24">
        <f>Table2[[#This Row],[gop_votes]]/Table2[[#This Row],[dem_gop_total]]</f>
        <v>0.65615899825276647</v>
      </c>
      <c r="L2276" s="3">
        <v>-79.129454999999993</v>
      </c>
      <c r="M2276" s="3">
        <v>40.616036999999999</v>
      </c>
      <c r="N2276" s="3" t="e">
        <v>#N/A</v>
      </c>
      <c r="O2276" s="3" t="e">
        <v>#N/A</v>
      </c>
      <c r="P2276" s="3">
        <f>VLOOKUP(Table2[[#This Row],[State]],State!A:G,7,FALSE)</f>
        <v>20</v>
      </c>
      <c r="Q2276" s="3" t="str">
        <f>VLOOKUP(Table2[[#This Row],[State]],State!A:F,6,FALSE)</f>
        <v>Democratic</v>
      </c>
    </row>
    <row r="2277" spans="1:17" ht="17" thickTop="1" thickBot="1" x14ac:dyDescent="0.25">
      <c r="A2277" s="7" t="s">
        <v>355</v>
      </c>
      <c r="B2277" s="21">
        <v>42065</v>
      </c>
      <c r="C2277" s="22" t="s">
        <v>426</v>
      </c>
      <c r="D2277" s="12">
        <v>5545</v>
      </c>
      <c r="E2277" s="12">
        <v>18023</v>
      </c>
      <c r="F2277" s="6">
        <v>2024</v>
      </c>
      <c r="G2277" s="18">
        <f>preds!$D2277+preds!$E2277</f>
        <v>23568</v>
      </c>
      <c r="H2277" s="12">
        <f>ABS(preds!$D2277-preds!$E2277)</f>
        <v>12478</v>
      </c>
      <c r="I2277" s="24">
        <f>Table2[[#This Row],[margin]]/Table2[[#This Row],[dem_gop_total]]</f>
        <v>0.52944670739986421</v>
      </c>
      <c r="J2277" s="24">
        <f>Table2[[#This Row],[dem_votes]]/Table2[[#This Row],[dem_gop_total]]</f>
        <v>0.23527664630006789</v>
      </c>
      <c r="K2277" s="24">
        <f>Table2[[#This Row],[gop_votes]]/Table2[[#This Row],[dem_gop_total]]</f>
        <v>0.76472335369993216</v>
      </c>
      <c r="L2277" s="3">
        <v>-78.964757999999904</v>
      </c>
      <c r="M2277" s="3">
        <v>41.085707999999997</v>
      </c>
      <c r="N2277" s="3" t="e">
        <v>#N/A</v>
      </c>
      <c r="O2277" s="3" t="e">
        <v>#N/A</v>
      </c>
      <c r="P2277" s="3">
        <f>VLOOKUP(Table2[[#This Row],[State]],State!A:G,7,FALSE)</f>
        <v>20</v>
      </c>
      <c r="Q2277" s="3" t="str">
        <f>VLOOKUP(Table2[[#This Row],[State]],State!A:F,6,FALSE)</f>
        <v>Democratic</v>
      </c>
    </row>
    <row r="2278" spans="1:17" ht="17" thickTop="1" thickBot="1" x14ac:dyDescent="0.25">
      <c r="A2278" s="8" t="s">
        <v>355</v>
      </c>
      <c r="B2278" s="19">
        <v>42067</v>
      </c>
      <c r="C2278" s="20" t="s">
        <v>1801</v>
      </c>
      <c r="D2278" s="13">
        <v>2805</v>
      </c>
      <c r="E2278" s="13">
        <v>9932</v>
      </c>
      <c r="F2278" s="6">
        <v>2024</v>
      </c>
      <c r="G2278" s="18">
        <f>preds!$D2278+preds!$E2278</f>
        <v>12737</v>
      </c>
      <c r="H2278" s="12">
        <f>ABS(preds!$D2278-preds!$E2278)</f>
        <v>7127</v>
      </c>
      <c r="I2278" s="24">
        <f>Table2[[#This Row],[margin]]/Table2[[#This Row],[dem_gop_total]]</f>
        <v>0.55955091465808271</v>
      </c>
      <c r="J2278" s="24">
        <f>Table2[[#This Row],[dem_votes]]/Table2[[#This Row],[dem_gop_total]]</f>
        <v>0.22022454267095862</v>
      </c>
      <c r="K2278" s="24">
        <f>Table2[[#This Row],[gop_votes]]/Table2[[#This Row],[dem_gop_total]]</f>
        <v>0.77977545732904141</v>
      </c>
      <c r="L2278" s="3">
        <v>-77.329617999999996</v>
      </c>
      <c r="M2278" s="3">
        <v>40.571522999999999</v>
      </c>
      <c r="N2278" s="3" t="e">
        <v>#N/A</v>
      </c>
      <c r="O2278" s="3" t="e">
        <v>#N/A</v>
      </c>
      <c r="P2278" s="3">
        <f>VLOOKUP(Table2[[#This Row],[State]],State!A:G,7,FALSE)</f>
        <v>20</v>
      </c>
      <c r="Q2278" s="3" t="str">
        <f>VLOOKUP(Table2[[#This Row],[State]],State!A:F,6,FALSE)</f>
        <v>Democratic</v>
      </c>
    </row>
    <row r="2279" spans="1:17" ht="17" thickTop="1" thickBot="1" x14ac:dyDescent="0.25">
      <c r="A2279" s="7" t="s">
        <v>355</v>
      </c>
      <c r="B2279" s="21">
        <v>42069</v>
      </c>
      <c r="C2279" s="22" t="s">
        <v>1802</v>
      </c>
      <c r="D2279" s="12">
        <v>63161</v>
      </c>
      <c r="E2279" s="12">
        <v>44200</v>
      </c>
      <c r="F2279" s="6">
        <v>2024</v>
      </c>
      <c r="G2279" s="18">
        <f>preds!$D2279+preds!$E2279</f>
        <v>107361</v>
      </c>
      <c r="H2279" s="12">
        <f>ABS(preds!$D2279-preds!$E2279)</f>
        <v>18961</v>
      </c>
      <c r="I2279" s="24">
        <f>Table2[[#This Row],[margin]]/Table2[[#This Row],[dem_gop_total]]</f>
        <v>0.17660975587038125</v>
      </c>
      <c r="J2279" s="24">
        <f>Table2[[#This Row],[dem_votes]]/Table2[[#This Row],[dem_gop_total]]</f>
        <v>0.5883048779351906</v>
      </c>
      <c r="K2279" s="24">
        <f>Table2[[#This Row],[gop_votes]]/Table2[[#This Row],[dem_gop_total]]</f>
        <v>0.4116951220648094</v>
      </c>
      <c r="L2279" s="3">
        <v>-75.636057999999906</v>
      </c>
      <c r="M2279" s="3">
        <v>41.441265999999999</v>
      </c>
      <c r="N2279" s="3" t="e">
        <v>#N/A</v>
      </c>
      <c r="O2279" s="3" t="e">
        <v>#N/A</v>
      </c>
      <c r="P2279" s="3">
        <f>VLOOKUP(Table2[[#This Row],[State]],State!A:G,7,FALSE)</f>
        <v>20</v>
      </c>
      <c r="Q2279" s="3" t="str">
        <f>VLOOKUP(Table2[[#This Row],[State]],State!A:F,6,FALSE)</f>
        <v>Democratic</v>
      </c>
    </row>
    <row r="2280" spans="1:17" ht="17" thickTop="1" thickBot="1" x14ac:dyDescent="0.25">
      <c r="A2280" s="8" t="s">
        <v>355</v>
      </c>
      <c r="B2280" s="19">
        <v>42071</v>
      </c>
      <c r="C2280" s="20" t="s">
        <v>1498</v>
      </c>
      <c r="D2280" s="13">
        <v>110555</v>
      </c>
      <c r="E2280" s="13">
        <v>157342</v>
      </c>
      <c r="F2280" s="6">
        <v>2024</v>
      </c>
      <c r="G2280" s="18">
        <f>preds!$D2280+preds!$E2280</f>
        <v>267897</v>
      </c>
      <c r="H2280" s="12">
        <f>ABS(preds!$D2280-preds!$E2280)</f>
        <v>46787</v>
      </c>
      <c r="I2280" s="24">
        <f>Table2[[#This Row],[margin]]/Table2[[#This Row],[dem_gop_total]]</f>
        <v>0.17464547941932906</v>
      </c>
      <c r="J2280" s="24">
        <f>Table2[[#This Row],[dem_votes]]/Table2[[#This Row],[dem_gop_total]]</f>
        <v>0.41267726029033547</v>
      </c>
      <c r="K2280" s="24">
        <f>Table2[[#This Row],[gop_votes]]/Table2[[#This Row],[dem_gop_total]]</f>
        <v>0.58732273970966453</v>
      </c>
      <c r="L2280" s="3">
        <v>-76.290854999999993</v>
      </c>
      <c r="M2280" s="3">
        <v>40.073653</v>
      </c>
      <c r="N2280" s="3" t="e">
        <v>#N/A</v>
      </c>
      <c r="O2280" s="3" t="e">
        <v>#N/A</v>
      </c>
      <c r="P2280" s="3">
        <f>VLOOKUP(Table2[[#This Row],[State]],State!A:G,7,FALSE)</f>
        <v>20</v>
      </c>
      <c r="Q2280" s="3" t="str">
        <f>VLOOKUP(Table2[[#This Row],[State]],State!A:F,6,FALSE)</f>
        <v>Democratic</v>
      </c>
    </row>
    <row r="2281" spans="1:17" ht="17" thickTop="1" thickBot="1" x14ac:dyDescent="0.25">
      <c r="A2281" s="7" t="s">
        <v>355</v>
      </c>
      <c r="B2281" s="21">
        <v>42073</v>
      </c>
      <c r="C2281" s="22" t="s">
        <v>429</v>
      </c>
      <c r="D2281" s="12">
        <v>19191</v>
      </c>
      <c r="E2281" s="12">
        <v>26590</v>
      </c>
      <c r="F2281" s="6">
        <v>2024</v>
      </c>
      <c r="G2281" s="18">
        <f>preds!$D2281+preds!$E2281</f>
        <v>45781</v>
      </c>
      <c r="H2281" s="12">
        <f>ABS(preds!$D2281-preds!$E2281)</f>
        <v>7399</v>
      </c>
      <c r="I2281" s="24">
        <f>Table2[[#This Row],[margin]]/Table2[[#This Row],[dem_gop_total]]</f>
        <v>0.1616172648041764</v>
      </c>
      <c r="J2281" s="24">
        <f>Table2[[#This Row],[dem_votes]]/Table2[[#This Row],[dem_gop_total]]</f>
        <v>0.41919136759791181</v>
      </c>
      <c r="K2281" s="24">
        <f>Table2[[#This Row],[gop_votes]]/Table2[[#This Row],[dem_gop_total]]</f>
        <v>0.58080863240208824</v>
      </c>
      <c r="L2281" s="3">
        <v>-80.336662000000004</v>
      </c>
      <c r="M2281" s="3">
        <v>40.986592000000002</v>
      </c>
      <c r="N2281" s="3" t="e">
        <v>#N/A</v>
      </c>
      <c r="O2281" s="3" t="e">
        <v>#N/A</v>
      </c>
      <c r="P2281" s="3">
        <f>VLOOKUP(Table2[[#This Row],[State]],State!A:G,7,FALSE)</f>
        <v>20</v>
      </c>
      <c r="Q2281" s="3" t="str">
        <f>VLOOKUP(Table2[[#This Row],[State]],State!A:F,6,FALSE)</f>
        <v>Democratic</v>
      </c>
    </row>
    <row r="2282" spans="1:17" ht="17" thickTop="1" thickBot="1" x14ac:dyDescent="0.25">
      <c r="A2282" s="8" t="s">
        <v>355</v>
      </c>
      <c r="B2282" s="19">
        <v>42075</v>
      </c>
      <c r="C2282" s="20" t="s">
        <v>1803</v>
      </c>
      <c r="D2282" s="13">
        <v>20824</v>
      </c>
      <c r="E2282" s="13">
        <v>46871</v>
      </c>
      <c r="F2282" s="6">
        <v>2024</v>
      </c>
      <c r="G2282" s="18">
        <f>preds!$D2282+preds!$E2282</f>
        <v>67695</v>
      </c>
      <c r="H2282" s="12">
        <f>ABS(preds!$D2282-preds!$E2282)</f>
        <v>26047</v>
      </c>
      <c r="I2282" s="24">
        <f>Table2[[#This Row],[margin]]/Table2[[#This Row],[dem_gop_total]]</f>
        <v>0.38476992392348031</v>
      </c>
      <c r="J2282" s="24">
        <f>Table2[[#This Row],[dem_votes]]/Table2[[#This Row],[dem_gop_total]]</f>
        <v>0.30761503803825985</v>
      </c>
      <c r="K2282" s="24">
        <f>Table2[[#This Row],[gop_votes]]/Table2[[#This Row],[dem_gop_total]]</f>
        <v>0.69238496196174015</v>
      </c>
      <c r="L2282" s="3">
        <v>-76.442891000000003</v>
      </c>
      <c r="M2282" s="3">
        <v>40.341614999999997</v>
      </c>
      <c r="N2282" s="3" t="e">
        <v>#N/A</v>
      </c>
      <c r="O2282" s="3" t="e">
        <v>#N/A</v>
      </c>
      <c r="P2282" s="3">
        <f>VLOOKUP(Table2[[#This Row],[State]],State!A:G,7,FALSE)</f>
        <v>20</v>
      </c>
      <c r="Q2282" s="3" t="str">
        <f>VLOOKUP(Table2[[#This Row],[State]],State!A:F,6,FALSE)</f>
        <v>Democratic</v>
      </c>
    </row>
    <row r="2283" spans="1:17" ht="17" thickTop="1" thickBot="1" x14ac:dyDescent="0.25">
      <c r="A2283" s="7" t="s">
        <v>355</v>
      </c>
      <c r="B2283" s="21">
        <v>42077</v>
      </c>
      <c r="C2283" s="22" t="s">
        <v>1804</v>
      </c>
      <c r="D2283" s="12">
        <v>90256</v>
      </c>
      <c r="E2283" s="12">
        <v>76131</v>
      </c>
      <c r="F2283" s="6">
        <v>2024</v>
      </c>
      <c r="G2283" s="18">
        <f>preds!$D2283+preds!$E2283</f>
        <v>166387</v>
      </c>
      <c r="H2283" s="12">
        <f>ABS(preds!$D2283-preds!$E2283)</f>
        <v>14125</v>
      </c>
      <c r="I2283" s="24">
        <f>Table2[[#This Row],[margin]]/Table2[[#This Row],[dem_gop_total]]</f>
        <v>8.4892449530311859E-2</v>
      </c>
      <c r="J2283" s="24">
        <f>Table2[[#This Row],[dem_votes]]/Table2[[#This Row],[dem_gop_total]]</f>
        <v>0.54244622476515592</v>
      </c>
      <c r="K2283" s="24">
        <f>Table2[[#This Row],[gop_votes]]/Table2[[#This Row],[dem_gop_total]]</f>
        <v>0.45755377523484408</v>
      </c>
      <c r="L2283" s="3">
        <v>-75.508969999999906</v>
      </c>
      <c r="M2283" s="3">
        <v>40.599224999999997</v>
      </c>
      <c r="N2283" s="3" t="e">
        <v>#N/A</v>
      </c>
      <c r="O2283" s="3" t="e">
        <v>#N/A</v>
      </c>
      <c r="P2283" s="3">
        <f>VLOOKUP(Table2[[#This Row],[State]],State!A:G,7,FALSE)</f>
        <v>20</v>
      </c>
      <c r="Q2283" s="3" t="str">
        <f>VLOOKUP(Table2[[#This Row],[State]],State!A:F,6,FALSE)</f>
        <v>Democratic</v>
      </c>
    </row>
    <row r="2284" spans="1:17" ht="17" thickTop="1" thickBot="1" x14ac:dyDescent="0.25">
      <c r="A2284" s="8" t="s">
        <v>355</v>
      </c>
      <c r="B2284" s="19">
        <v>42079</v>
      </c>
      <c r="C2284" s="20" t="s">
        <v>1805</v>
      </c>
      <c r="D2284" s="13">
        <v>70158</v>
      </c>
      <c r="E2284" s="13">
        <v>70908</v>
      </c>
      <c r="F2284" s="6">
        <v>2024</v>
      </c>
      <c r="G2284" s="18">
        <f>preds!$D2284+preds!$E2284</f>
        <v>141066</v>
      </c>
      <c r="H2284" s="12">
        <f>ABS(preds!$D2284-preds!$E2284)</f>
        <v>750</v>
      </c>
      <c r="I2284" s="24">
        <f>Table2[[#This Row],[margin]]/Table2[[#This Row],[dem_gop_total]]</f>
        <v>5.3166602866743223E-3</v>
      </c>
      <c r="J2284" s="24">
        <f>Table2[[#This Row],[dem_votes]]/Table2[[#This Row],[dem_gop_total]]</f>
        <v>0.49734166985666284</v>
      </c>
      <c r="K2284" s="24">
        <f>Table2[[#This Row],[gop_votes]]/Table2[[#This Row],[dem_gop_total]]</f>
        <v>0.50265833014333716</v>
      </c>
      <c r="L2284" s="3">
        <v>-75.929183999999907</v>
      </c>
      <c r="M2284" s="3">
        <v>41.199678999999897</v>
      </c>
      <c r="N2284" s="3" t="e">
        <v>#N/A</v>
      </c>
      <c r="O2284" s="3" t="e">
        <v>#N/A</v>
      </c>
      <c r="P2284" s="3">
        <f>VLOOKUP(Table2[[#This Row],[State]],State!A:G,7,FALSE)</f>
        <v>20</v>
      </c>
      <c r="Q2284" s="3" t="str">
        <f>VLOOKUP(Table2[[#This Row],[State]],State!A:F,6,FALSE)</f>
        <v>Democratic</v>
      </c>
    </row>
    <row r="2285" spans="1:17" ht="17" thickTop="1" thickBot="1" x14ac:dyDescent="0.25">
      <c r="A2285" s="7" t="s">
        <v>355</v>
      </c>
      <c r="B2285" s="21">
        <v>42081</v>
      </c>
      <c r="C2285" s="22" t="s">
        <v>1806</v>
      </c>
      <c r="D2285" s="12">
        <v>16105</v>
      </c>
      <c r="E2285" s="12">
        <v>40252</v>
      </c>
      <c r="F2285" s="6">
        <v>2024</v>
      </c>
      <c r="G2285" s="18">
        <f>preds!$D2285+preds!$E2285</f>
        <v>56357</v>
      </c>
      <c r="H2285" s="12">
        <f>ABS(preds!$D2285-preds!$E2285)</f>
        <v>24147</v>
      </c>
      <c r="I2285" s="24">
        <f>Table2[[#This Row],[margin]]/Table2[[#This Row],[dem_gop_total]]</f>
        <v>0.42846496442323045</v>
      </c>
      <c r="J2285" s="24">
        <f>Table2[[#This Row],[dem_votes]]/Table2[[#This Row],[dem_gop_total]]</f>
        <v>0.28576751778838477</v>
      </c>
      <c r="K2285" s="24">
        <f>Table2[[#This Row],[gop_votes]]/Table2[[#This Row],[dem_gop_total]]</f>
        <v>0.71423248221161528</v>
      </c>
      <c r="L2285" s="3">
        <v>-76.984139999999996</v>
      </c>
      <c r="M2285" s="3">
        <v>41.249887999999999</v>
      </c>
      <c r="N2285" s="3" t="e">
        <v>#N/A</v>
      </c>
      <c r="O2285" s="3" t="e">
        <v>#N/A</v>
      </c>
      <c r="P2285" s="3">
        <f>VLOOKUP(Table2[[#This Row],[State]],State!A:G,7,FALSE)</f>
        <v>20</v>
      </c>
      <c r="Q2285" s="3" t="str">
        <f>VLOOKUP(Table2[[#This Row],[State]],State!A:F,6,FALSE)</f>
        <v>Democratic</v>
      </c>
    </row>
    <row r="2286" spans="1:17" ht="17" thickTop="1" thickBot="1" x14ac:dyDescent="0.25">
      <c r="A2286" s="8" t="s">
        <v>355</v>
      </c>
      <c r="B2286" s="19">
        <v>42083</v>
      </c>
      <c r="C2286" s="20" t="s">
        <v>1807</v>
      </c>
      <c r="D2286" s="13">
        <v>6384</v>
      </c>
      <c r="E2286" s="13">
        <v>11320</v>
      </c>
      <c r="F2286" s="6">
        <v>2024</v>
      </c>
      <c r="G2286" s="18">
        <f>preds!$D2286+preds!$E2286</f>
        <v>17704</v>
      </c>
      <c r="H2286" s="12">
        <f>ABS(preds!$D2286-preds!$E2286)</f>
        <v>4936</v>
      </c>
      <c r="I2286" s="24">
        <f>Table2[[#This Row],[margin]]/Table2[[#This Row],[dem_gop_total]]</f>
        <v>0.2788070492544058</v>
      </c>
      <c r="J2286" s="24">
        <f>Table2[[#This Row],[dem_votes]]/Table2[[#This Row],[dem_gop_total]]</f>
        <v>0.3605964753727971</v>
      </c>
      <c r="K2286" s="24">
        <f>Table2[[#This Row],[gop_votes]]/Table2[[#This Row],[dem_gop_total]]</f>
        <v>0.63940352462720285</v>
      </c>
      <c r="L2286" s="3">
        <v>-78.583174</v>
      </c>
      <c r="M2286" s="3">
        <v>41.865307999999999</v>
      </c>
      <c r="N2286" s="3" t="e">
        <v>#N/A</v>
      </c>
      <c r="O2286" s="3" t="e">
        <v>#N/A</v>
      </c>
      <c r="P2286" s="3">
        <f>VLOOKUP(Table2[[#This Row],[State]],State!A:G,7,FALSE)</f>
        <v>20</v>
      </c>
      <c r="Q2286" s="3" t="str">
        <f>VLOOKUP(Table2[[#This Row],[State]],State!A:F,6,FALSE)</f>
        <v>Democratic</v>
      </c>
    </row>
    <row r="2287" spans="1:17" ht="17" thickTop="1" thickBot="1" x14ac:dyDescent="0.25">
      <c r="A2287" s="7" t="s">
        <v>355</v>
      </c>
      <c r="B2287" s="21">
        <v>42085</v>
      </c>
      <c r="C2287" s="22" t="s">
        <v>909</v>
      </c>
      <c r="D2287" s="12">
        <v>25479</v>
      </c>
      <c r="E2287" s="12">
        <v>30718</v>
      </c>
      <c r="F2287" s="6">
        <v>2024</v>
      </c>
      <c r="G2287" s="18">
        <f>preds!$D2287+preds!$E2287</f>
        <v>56197</v>
      </c>
      <c r="H2287" s="12">
        <f>ABS(preds!$D2287-preds!$E2287)</f>
        <v>5239</v>
      </c>
      <c r="I2287" s="24">
        <f>Table2[[#This Row],[margin]]/Table2[[#This Row],[dem_gop_total]]</f>
        <v>9.3225617025819885E-2</v>
      </c>
      <c r="J2287" s="24">
        <f>Table2[[#This Row],[dem_votes]]/Table2[[#This Row],[dem_gop_total]]</f>
        <v>0.45338719148709006</v>
      </c>
      <c r="K2287" s="24">
        <f>Table2[[#This Row],[gop_votes]]/Table2[[#This Row],[dem_gop_total]]</f>
        <v>0.54661280851290994</v>
      </c>
      <c r="L2287" s="3">
        <v>-80.336920999999904</v>
      </c>
      <c r="M2287" s="3">
        <v>41.263652999999998</v>
      </c>
      <c r="N2287" s="3" t="e">
        <v>#N/A</v>
      </c>
      <c r="O2287" s="3" t="e">
        <v>#N/A</v>
      </c>
      <c r="P2287" s="3">
        <f>VLOOKUP(Table2[[#This Row],[State]],State!A:G,7,FALSE)</f>
        <v>20</v>
      </c>
      <c r="Q2287" s="3" t="str">
        <f>VLOOKUP(Table2[[#This Row],[State]],State!A:F,6,FALSE)</f>
        <v>Democratic</v>
      </c>
    </row>
    <row r="2288" spans="1:17" ht="17" thickTop="1" thickBot="1" x14ac:dyDescent="0.25">
      <c r="A2288" s="8" t="s">
        <v>355</v>
      </c>
      <c r="B2288" s="19">
        <v>42087</v>
      </c>
      <c r="C2288" s="20" t="s">
        <v>1808</v>
      </c>
      <c r="D2288" s="13">
        <v>5045</v>
      </c>
      <c r="E2288" s="13">
        <v>16470</v>
      </c>
      <c r="F2288" s="6">
        <v>2024</v>
      </c>
      <c r="G2288" s="18">
        <f>preds!$D2288+preds!$E2288</f>
        <v>21515</v>
      </c>
      <c r="H2288" s="12">
        <f>ABS(preds!$D2288-preds!$E2288)</f>
        <v>11425</v>
      </c>
      <c r="I2288" s="24">
        <f>Table2[[#This Row],[margin]]/Table2[[#This Row],[dem_gop_total]]</f>
        <v>0.5310248663722984</v>
      </c>
      <c r="J2288" s="24">
        <f>Table2[[#This Row],[dem_votes]]/Table2[[#This Row],[dem_gop_total]]</f>
        <v>0.2344875668138508</v>
      </c>
      <c r="K2288" s="24">
        <f>Table2[[#This Row],[gop_votes]]/Table2[[#This Row],[dem_gop_total]]</f>
        <v>0.76551243318614914</v>
      </c>
      <c r="L2288" s="3">
        <v>-77.615981999999903</v>
      </c>
      <c r="M2288" s="3">
        <v>40.602421</v>
      </c>
      <c r="N2288" s="3" t="e">
        <v>#N/A</v>
      </c>
      <c r="O2288" s="3" t="e">
        <v>#N/A</v>
      </c>
      <c r="P2288" s="3">
        <f>VLOOKUP(Table2[[#This Row],[State]],State!A:G,7,FALSE)</f>
        <v>20</v>
      </c>
      <c r="Q2288" s="3" t="str">
        <f>VLOOKUP(Table2[[#This Row],[State]],State!A:F,6,FALSE)</f>
        <v>Democratic</v>
      </c>
    </row>
    <row r="2289" spans="1:17" ht="17" thickTop="1" thickBot="1" x14ac:dyDescent="0.25">
      <c r="A2289" s="7" t="s">
        <v>355</v>
      </c>
      <c r="B2289" s="21">
        <v>42089</v>
      </c>
      <c r="C2289" s="22" t="s">
        <v>439</v>
      </c>
      <c r="D2289" s="12">
        <v>46096</v>
      </c>
      <c r="E2289" s="12">
        <v>37519</v>
      </c>
      <c r="F2289" s="6">
        <v>2024</v>
      </c>
      <c r="G2289" s="18">
        <f>preds!$D2289+preds!$E2289</f>
        <v>83615</v>
      </c>
      <c r="H2289" s="12">
        <f>ABS(preds!$D2289-preds!$E2289)</f>
        <v>8577</v>
      </c>
      <c r="I2289" s="24">
        <f>Table2[[#This Row],[margin]]/Table2[[#This Row],[dem_gop_total]]</f>
        <v>0.10257728876397776</v>
      </c>
      <c r="J2289" s="24">
        <f>Table2[[#This Row],[dem_votes]]/Table2[[#This Row],[dem_gop_total]]</f>
        <v>0.55128864438198888</v>
      </c>
      <c r="K2289" s="24">
        <f>Table2[[#This Row],[gop_votes]]/Table2[[#This Row],[dem_gop_total]]</f>
        <v>0.44871135561801112</v>
      </c>
      <c r="L2289" s="3">
        <v>-75.308190999999994</v>
      </c>
      <c r="M2289" s="3">
        <v>41.037306999999998</v>
      </c>
      <c r="N2289" s="3" t="e">
        <v>#N/A</v>
      </c>
      <c r="O2289" s="3" t="e">
        <v>#N/A</v>
      </c>
      <c r="P2289" s="3">
        <f>VLOOKUP(Table2[[#This Row],[State]],State!A:G,7,FALSE)</f>
        <v>20</v>
      </c>
      <c r="Q2289" s="3" t="str">
        <f>VLOOKUP(Table2[[#This Row],[State]],State!A:F,6,FALSE)</f>
        <v>Democratic</v>
      </c>
    </row>
    <row r="2290" spans="1:17" ht="17" thickTop="1" thickBot="1" x14ac:dyDescent="0.25">
      <c r="A2290" s="8" t="s">
        <v>355</v>
      </c>
      <c r="B2290" s="19">
        <v>42091</v>
      </c>
      <c r="C2290" s="20" t="s">
        <v>440</v>
      </c>
      <c r="D2290" s="13">
        <v>325599</v>
      </c>
      <c r="E2290" s="13">
        <v>177085</v>
      </c>
      <c r="F2290" s="6">
        <v>2024</v>
      </c>
      <c r="G2290" s="18">
        <f>preds!$D2290+preds!$E2290</f>
        <v>502684</v>
      </c>
      <c r="H2290" s="12">
        <f>ABS(preds!$D2290-preds!$E2290)</f>
        <v>148514</v>
      </c>
      <c r="I2290" s="24">
        <f>Table2[[#This Row],[margin]]/Table2[[#This Row],[dem_gop_total]]</f>
        <v>0.2954420669844276</v>
      </c>
      <c r="J2290" s="24">
        <f>Table2[[#This Row],[dem_votes]]/Table2[[#This Row],[dem_gop_total]]</f>
        <v>0.64772103349221377</v>
      </c>
      <c r="K2290" s="24">
        <f>Table2[[#This Row],[gop_votes]]/Table2[[#This Row],[dem_gop_total]]</f>
        <v>0.35227896650778623</v>
      </c>
      <c r="L2290" s="3">
        <v>-75.313633999999993</v>
      </c>
      <c r="M2290" s="3">
        <v>40.169885999999998</v>
      </c>
      <c r="N2290" s="3" t="e">
        <v>#N/A</v>
      </c>
      <c r="O2290" s="3" t="e">
        <v>#N/A</v>
      </c>
      <c r="P2290" s="3">
        <f>VLOOKUP(Table2[[#This Row],[State]],State!A:G,7,FALSE)</f>
        <v>20</v>
      </c>
      <c r="Q2290" s="3" t="str">
        <f>VLOOKUP(Table2[[#This Row],[State]],State!A:F,6,FALSE)</f>
        <v>Democratic</v>
      </c>
    </row>
    <row r="2291" spans="1:17" ht="17" thickTop="1" thickBot="1" x14ac:dyDescent="0.25">
      <c r="A2291" s="7" t="s">
        <v>355</v>
      </c>
      <c r="B2291" s="21">
        <v>42093</v>
      </c>
      <c r="C2291" s="22" t="s">
        <v>1809</v>
      </c>
      <c r="D2291" s="12">
        <v>3093</v>
      </c>
      <c r="E2291" s="12">
        <v>5209</v>
      </c>
      <c r="F2291" s="6">
        <v>2024</v>
      </c>
      <c r="G2291" s="18">
        <f>preds!$D2291+preds!$E2291</f>
        <v>8302</v>
      </c>
      <c r="H2291" s="12">
        <f>ABS(preds!$D2291-preds!$E2291)</f>
        <v>2116</v>
      </c>
      <c r="I2291" s="24">
        <f>Table2[[#This Row],[margin]]/Table2[[#This Row],[dem_gop_total]]</f>
        <v>0.25487834256805592</v>
      </c>
      <c r="J2291" s="24">
        <f>Table2[[#This Row],[dem_votes]]/Table2[[#This Row],[dem_gop_total]]</f>
        <v>0.37256082871597207</v>
      </c>
      <c r="K2291" s="24">
        <f>Table2[[#This Row],[gop_votes]]/Table2[[#This Row],[dem_gop_total]]</f>
        <v>0.62743917128402793</v>
      </c>
      <c r="L2291" s="3">
        <v>-76.630082999999999</v>
      </c>
      <c r="M2291" s="3">
        <v>40.997427999999999</v>
      </c>
      <c r="N2291" s="3" t="e">
        <v>#N/A</v>
      </c>
      <c r="O2291" s="3" t="e">
        <v>#N/A</v>
      </c>
      <c r="P2291" s="3">
        <f>VLOOKUP(Table2[[#This Row],[State]],State!A:G,7,FALSE)</f>
        <v>20</v>
      </c>
      <c r="Q2291" s="3" t="str">
        <f>VLOOKUP(Table2[[#This Row],[State]],State!A:F,6,FALSE)</f>
        <v>Democratic</v>
      </c>
    </row>
    <row r="2292" spans="1:17" ht="17" thickTop="1" thickBot="1" x14ac:dyDescent="0.25">
      <c r="A2292" s="8" t="s">
        <v>355</v>
      </c>
      <c r="B2292" s="19">
        <v>42095</v>
      </c>
      <c r="C2292" s="20" t="s">
        <v>1639</v>
      </c>
      <c r="D2292" s="13">
        <v>76474</v>
      </c>
      <c r="E2292" s="13">
        <v>82595</v>
      </c>
      <c r="F2292" s="6">
        <v>2024</v>
      </c>
      <c r="G2292" s="18">
        <f>preds!$D2292+preds!$E2292</f>
        <v>159069</v>
      </c>
      <c r="H2292" s="12">
        <f>ABS(preds!$D2292-preds!$E2292)</f>
        <v>6121</v>
      </c>
      <c r="I2292" s="24">
        <f>Table2[[#This Row],[margin]]/Table2[[#This Row],[dem_gop_total]]</f>
        <v>3.8480156410111335E-2</v>
      </c>
      <c r="J2292" s="24">
        <f>Table2[[#This Row],[dem_votes]]/Table2[[#This Row],[dem_gop_total]]</f>
        <v>0.48075992179494431</v>
      </c>
      <c r="K2292" s="24">
        <f>Table2[[#This Row],[gop_votes]]/Table2[[#This Row],[dem_gop_total]]</f>
        <v>0.51924007820505569</v>
      </c>
      <c r="L2292" s="3">
        <v>-75.320518999999905</v>
      </c>
      <c r="M2292" s="3">
        <v>40.699705000000002</v>
      </c>
      <c r="N2292" s="3" t="e">
        <v>#N/A</v>
      </c>
      <c r="O2292" s="3" t="e">
        <v>#N/A</v>
      </c>
      <c r="P2292" s="3">
        <f>VLOOKUP(Table2[[#This Row],[State]],State!A:G,7,FALSE)</f>
        <v>20</v>
      </c>
      <c r="Q2292" s="3" t="str">
        <f>VLOOKUP(Table2[[#This Row],[State]],State!A:F,6,FALSE)</f>
        <v>Democratic</v>
      </c>
    </row>
    <row r="2293" spans="1:17" ht="17" thickTop="1" thickBot="1" x14ac:dyDescent="0.25">
      <c r="A2293" s="7" t="s">
        <v>355</v>
      </c>
      <c r="B2293" s="21">
        <v>42097</v>
      </c>
      <c r="C2293" s="22" t="s">
        <v>1810</v>
      </c>
      <c r="D2293" s="12">
        <v>16357</v>
      </c>
      <c r="E2293" s="12">
        <v>25779</v>
      </c>
      <c r="F2293" s="6">
        <v>2024</v>
      </c>
      <c r="G2293" s="18">
        <f>preds!$D2293+preds!$E2293</f>
        <v>42136</v>
      </c>
      <c r="H2293" s="12">
        <f>ABS(preds!$D2293-preds!$E2293)</f>
        <v>9422</v>
      </c>
      <c r="I2293" s="24">
        <f>Table2[[#This Row],[margin]]/Table2[[#This Row],[dem_gop_total]]</f>
        <v>0.22360926523637745</v>
      </c>
      <c r="J2293" s="24">
        <f>Table2[[#This Row],[dem_votes]]/Table2[[#This Row],[dem_gop_total]]</f>
        <v>0.38819536738181126</v>
      </c>
      <c r="K2293" s="24">
        <f>Table2[[#This Row],[gop_votes]]/Table2[[#This Row],[dem_gop_total]]</f>
        <v>0.61180463261818874</v>
      </c>
      <c r="L2293" s="3">
        <v>-76.682107999999999</v>
      </c>
      <c r="M2293" s="3">
        <v>40.873395000000002</v>
      </c>
      <c r="N2293" s="3" t="e">
        <v>#N/A</v>
      </c>
      <c r="O2293" s="3" t="e">
        <v>#N/A</v>
      </c>
      <c r="P2293" s="3">
        <f>VLOOKUP(Table2[[#This Row],[State]],State!A:G,7,FALSE)</f>
        <v>20</v>
      </c>
      <c r="Q2293" s="3" t="str">
        <f>VLOOKUP(Table2[[#This Row],[State]],State!A:F,6,FALSE)</f>
        <v>Democratic</v>
      </c>
    </row>
    <row r="2294" spans="1:17" ht="17" thickTop="1" thickBot="1" x14ac:dyDescent="0.25">
      <c r="A2294" s="8" t="s">
        <v>355</v>
      </c>
      <c r="B2294" s="19">
        <v>42099</v>
      </c>
      <c r="C2294" s="20" t="s">
        <v>442</v>
      </c>
      <c r="D2294" s="13">
        <v>5010</v>
      </c>
      <c r="E2294" s="13">
        <v>17518</v>
      </c>
      <c r="F2294" s="6">
        <v>2024</v>
      </c>
      <c r="G2294" s="18">
        <f>preds!$D2294+preds!$E2294</f>
        <v>22528</v>
      </c>
      <c r="H2294" s="12">
        <f>ABS(preds!$D2294-preds!$E2294)</f>
        <v>12508</v>
      </c>
      <c r="I2294" s="24">
        <f>Table2[[#This Row],[margin]]/Table2[[#This Row],[dem_gop_total]]</f>
        <v>0.55522017045454541</v>
      </c>
      <c r="J2294" s="24">
        <f>Table2[[#This Row],[dem_votes]]/Table2[[#This Row],[dem_gop_total]]</f>
        <v>0.22238991477272727</v>
      </c>
      <c r="K2294" s="24">
        <f>Table2[[#This Row],[gop_votes]]/Table2[[#This Row],[dem_gop_total]]</f>
        <v>0.77761008522727271</v>
      </c>
      <c r="L2294" s="3">
        <v>-77.152840999999995</v>
      </c>
      <c r="M2294" s="3">
        <v>40.410162</v>
      </c>
      <c r="N2294" s="3" t="e">
        <v>#N/A</v>
      </c>
      <c r="O2294" s="3" t="e">
        <v>#N/A</v>
      </c>
      <c r="P2294" s="3">
        <f>VLOOKUP(Table2[[#This Row],[State]],State!A:G,7,FALSE)</f>
        <v>20</v>
      </c>
      <c r="Q2294" s="3" t="str">
        <f>VLOOKUP(Table2[[#This Row],[State]],State!A:F,6,FALSE)</f>
        <v>Democratic</v>
      </c>
    </row>
    <row r="2295" spans="1:17" ht="17" thickTop="1" thickBot="1" x14ac:dyDescent="0.25">
      <c r="A2295" s="7" t="s">
        <v>355</v>
      </c>
      <c r="B2295" s="21">
        <v>42101</v>
      </c>
      <c r="C2295" s="22" t="s">
        <v>1811</v>
      </c>
      <c r="D2295" s="12">
        <v>573544</v>
      </c>
      <c r="E2295" s="12">
        <v>145361</v>
      </c>
      <c r="F2295" s="6">
        <v>2024</v>
      </c>
      <c r="G2295" s="18">
        <f>preds!$D2295+preds!$E2295</f>
        <v>718905</v>
      </c>
      <c r="H2295" s="12">
        <f>ABS(preds!$D2295-preds!$E2295)</f>
        <v>428183</v>
      </c>
      <c r="I2295" s="24">
        <f>Table2[[#This Row],[margin]]/Table2[[#This Row],[dem_gop_total]]</f>
        <v>0.59560442617592035</v>
      </c>
      <c r="J2295" s="24">
        <f>Table2[[#This Row],[dem_votes]]/Table2[[#This Row],[dem_gop_total]]</f>
        <v>0.79780221308796018</v>
      </c>
      <c r="K2295" s="24">
        <f>Table2[[#This Row],[gop_votes]]/Table2[[#This Row],[dem_gop_total]]</f>
        <v>0.20219778691203985</v>
      </c>
      <c r="L2295" s="3">
        <v>-75.139468999999906</v>
      </c>
      <c r="M2295" s="3">
        <v>40.004629000000001</v>
      </c>
      <c r="N2295" s="3" t="e">
        <v>#N/A</v>
      </c>
      <c r="O2295" s="3" t="e">
        <v>#N/A</v>
      </c>
      <c r="P2295" s="3">
        <f>VLOOKUP(Table2[[#This Row],[State]],State!A:G,7,FALSE)</f>
        <v>20</v>
      </c>
      <c r="Q2295" s="3" t="str">
        <f>VLOOKUP(Table2[[#This Row],[State]],State!A:F,6,FALSE)</f>
        <v>Democratic</v>
      </c>
    </row>
    <row r="2296" spans="1:17" ht="17" thickTop="1" thickBot="1" x14ac:dyDescent="0.25">
      <c r="A2296" s="8" t="s">
        <v>355</v>
      </c>
      <c r="B2296" s="19">
        <v>42103</v>
      </c>
      <c r="C2296" s="20" t="s">
        <v>444</v>
      </c>
      <c r="D2296" s="13">
        <v>13082</v>
      </c>
      <c r="E2296" s="13">
        <v>20102</v>
      </c>
      <c r="F2296" s="6">
        <v>2024</v>
      </c>
      <c r="G2296" s="18">
        <f>preds!$D2296+preds!$E2296</f>
        <v>33184</v>
      </c>
      <c r="H2296" s="12">
        <f>ABS(preds!$D2296-preds!$E2296)</f>
        <v>7020</v>
      </c>
      <c r="I2296" s="24">
        <f>Table2[[#This Row],[margin]]/Table2[[#This Row],[dem_gop_total]]</f>
        <v>0.21154773384763742</v>
      </c>
      <c r="J2296" s="24">
        <f>Table2[[#This Row],[dem_votes]]/Table2[[#This Row],[dem_gop_total]]</f>
        <v>0.39422613307618132</v>
      </c>
      <c r="K2296" s="24">
        <f>Table2[[#This Row],[gop_votes]]/Table2[[#This Row],[dem_gop_total]]</f>
        <v>0.60577386692381874</v>
      </c>
      <c r="L2296" s="3">
        <v>-74.985986999999994</v>
      </c>
      <c r="M2296" s="3">
        <v>41.302231999999997</v>
      </c>
      <c r="N2296" s="3" t="e">
        <v>#N/A</v>
      </c>
      <c r="O2296" s="3" t="e">
        <v>#N/A</v>
      </c>
      <c r="P2296" s="3">
        <f>VLOOKUP(Table2[[#This Row],[State]],State!A:G,7,FALSE)</f>
        <v>20</v>
      </c>
      <c r="Q2296" s="3" t="str">
        <f>VLOOKUP(Table2[[#This Row],[State]],State!A:F,6,FALSE)</f>
        <v>Democratic</v>
      </c>
    </row>
    <row r="2297" spans="1:17" ht="17" thickTop="1" thickBot="1" x14ac:dyDescent="0.25">
      <c r="A2297" s="7" t="s">
        <v>355</v>
      </c>
      <c r="B2297" s="21">
        <v>42105</v>
      </c>
      <c r="C2297" s="22" t="s">
        <v>1812</v>
      </c>
      <c r="D2297" s="12">
        <v>2366</v>
      </c>
      <c r="E2297" s="12">
        <v>6655</v>
      </c>
      <c r="F2297" s="6">
        <v>2024</v>
      </c>
      <c r="G2297" s="18">
        <f>preds!$D2297+preds!$E2297</f>
        <v>9021</v>
      </c>
      <c r="H2297" s="12">
        <f>ABS(preds!$D2297-preds!$E2297)</f>
        <v>4289</v>
      </c>
      <c r="I2297" s="24">
        <f>Table2[[#This Row],[margin]]/Table2[[#This Row],[dem_gop_total]]</f>
        <v>0.47544618113291209</v>
      </c>
      <c r="J2297" s="24">
        <f>Table2[[#This Row],[dem_votes]]/Table2[[#This Row],[dem_gop_total]]</f>
        <v>0.26227690943354393</v>
      </c>
      <c r="K2297" s="24">
        <f>Table2[[#This Row],[gop_votes]]/Table2[[#This Row],[dem_gop_total]]</f>
        <v>0.73772309056645602</v>
      </c>
      <c r="L2297" s="3">
        <v>-77.936971999999997</v>
      </c>
      <c r="M2297" s="3">
        <v>41.822324000000002</v>
      </c>
      <c r="N2297" s="3" t="e">
        <v>#N/A</v>
      </c>
      <c r="O2297" s="3" t="e">
        <v>#N/A</v>
      </c>
      <c r="P2297" s="3">
        <f>VLOOKUP(Table2[[#This Row],[State]],State!A:G,7,FALSE)</f>
        <v>20</v>
      </c>
      <c r="Q2297" s="3" t="str">
        <f>VLOOKUP(Table2[[#This Row],[State]],State!A:F,6,FALSE)</f>
        <v>Democratic</v>
      </c>
    </row>
    <row r="2298" spans="1:17" ht="17" thickTop="1" thickBot="1" x14ac:dyDescent="0.25">
      <c r="A2298" s="8" t="s">
        <v>355</v>
      </c>
      <c r="B2298" s="19">
        <v>42107</v>
      </c>
      <c r="C2298" s="20" t="s">
        <v>1813</v>
      </c>
      <c r="D2298" s="13">
        <v>26731</v>
      </c>
      <c r="E2298" s="13">
        <v>39697</v>
      </c>
      <c r="F2298" s="6">
        <v>2024</v>
      </c>
      <c r="G2298" s="18">
        <f>preds!$D2298+preds!$E2298</f>
        <v>66428</v>
      </c>
      <c r="H2298" s="12">
        <f>ABS(preds!$D2298-preds!$E2298)</f>
        <v>12966</v>
      </c>
      <c r="I2298" s="24">
        <f>Table2[[#This Row],[margin]]/Table2[[#This Row],[dem_gop_total]]</f>
        <v>0.19518877581742639</v>
      </c>
      <c r="J2298" s="24">
        <f>Table2[[#This Row],[dem_votes]]/Table2[[#This Row],[dem_gop_total]]</f>
        <v>0.40240561209128678</v>
      </c>
      <c r="K2298" s="24">
        <f>Table2[[#This Row],[gop_votes]]/Table2[[#This Row],[dem_gop_total]]</f>
        <v>0.59759438790871322</v>
      </c>
      <c r="L2298" s="3">
        <v>-76.197363999999993</v>
      </c>
      <c r="M2298" s="3">
        <v>40.713737000000002</v>
      </c>
      <c r="N2298" s="3" t="e">
        <v>#N/A</v>
      </c>
      <c r="O2298" s="3" t="e">
        <v>#N/A</v>
      </c>
      <c r="P2298" s="3">
        <f>VLOOKUP(Table2[[#This Row],[State]],State!A:G,7,FALSE)</f>
        <v>20</v>
      </c>
      <c r="Q2298" s="3" t="str">
        <f>VLOOKUP(Table2[[#This Row],[State]],State!A:F,6,FALSE)</f>
        <v>Democratic</v>
      </c>
    </row>
    <row r="2299" spans="1:17" ht="17" thickTop="1" thickBot="1" x14ac:dyDescent="0.25">
      <c r="A2299" s="7" t="s">
        <v>355</v>
      </c>
      <c r="B2299" s="21">
        <v>42109</v>
      </c>
      <c r="C2299" s="22" t="s">
        <v>1814</v>
      </c>
      <c r="D2299" s="12">
        <v>4337</v>
      </c>
      <c r="E2299" s="12">
        <v>14096</v>
      </c>
      <c r="F2299" s="6">
        <v>2024</v>
      </c>
      <c r="G2299" s="18">
        <f>preds!$D2299+preds!$E2299</f>
        <v>18433</v>
      </c>
      <c r="H2299" s="12">
        <f>ABS(preds!$D2299-preds!$E2299)</f>
        <v>9759</v>
      </c>
      <c r="I2299" s="24">
        <f>Table2[[#This Row],[margin]]/Table2[[#This Row],[dem_gop_total]]</f>
        <v>0.52943091195139158</v>
      </c>
      <c r="J2299" s="24">
        <f>Table2[[#This Row],[dem_votes]]/Table2[[#This Row],[dem_gop_total]]</f>
        <v>0.23528454402430424</v>
      </c>
      <c r="K2299" s="24">
        <f>Table2[[#This Row],[gop_votes]]/Table2[[#This Row],[dem_gop_total]]</f>
        <v>0.76471545597569579</v>
      </c>
      <c r="L2299" s="3">
        <v>-76.981311000000005</v>
      </c>
      <c r="M2299" s="3">
        <v>40.786765000000003</v>
      </c>
      <c r="N2299" s="3" t="e">
        <v>#N/A</v>
      </c>
      <c r="O2299" s="3" t="e">
        <v>#N/A</v>
      </c>
      <c r="P2299" s="3">
        <f>VLOOKUP(Table2[[#This Row],[State]],State!A:G,7,FALSE)</f>
        <v>20</v>
      </c>
      <c r="Q2299" s="3" t="str">
        <f>VLOOKUP(Table2[[#This Row],[State]],State!A:F,6,FALSE)</f>
        <v>Democratic</v>
      </c>
    </row>
    <row r="2300" spans="1:17" ht="17" thickTop="1" thickBot="1" x14ac:dyDescent="0.25">
      <c r="A2300" s="8" t="s">
        <v>355</v>
      </c>
      <c r="B2300" s="19">
        <v>42111</v>
      </c>
      <c r="C2300" s="20" t="s">
        <v>1207</v>
      </c>
      <c r="D2300" s="13">
        <v>10803</v>
      </c>
      <c r="E2300" s="13">
        <v>31104</v>
      </c>
      <c r="F2300" s="6">
        <v>2024</v>
      </c>
      <c r="G2300" s="18">
        <f>preds!$D2300+preds!$E2300</f>
        <v>41907</v>
      </c>
      <c r="H2300" s="12">
        <f>ABS(preds!$D2300-preds!$E2300)</f>
        <v>20301</v>
      </c>
      <c r="I2300" s="24">
        <f>Table2[[#This Row],[margin]]/Table2[[#This Row],[dem_gop_total]]</f>
        <v>0.48442980886248121</v>
      </c>
      <c r="J2300" s="24">
        <f>Table2[[#This Row],[dem_votes]]/Table2[[#This Row],[dem_gop_total]]</f>
        <v>0.25778509556875939</v>
      </c>
      <c r="K2300" s="24">
        <f>Table2[[#This Row],[gop_votes]]/Table2[[#This Row],[dem_gop_total]]</f>
        <v>0.74221490443124061</v>
      </c>
      <c r="L2300" s="3">
        <v>-79.010483999999906</v>
      </c>
      <c r="M2300" s="3">
        <v>40.031351999999998</v>
      </c>
      <c r="N2300" s="3" t="e">
        <v>#N/A</v>
      </c>
      <c r="O2300" s="3" t="e">
        <v>#N/A</v>
      </c>
      <c r="P2300" s="3">
        <f>VLOOKUP(Table2[[#This Row],[State]],State!A:G,7,FALSE)</f>
        <v>20</v>
      </c>
      <c r="Q2300" s="3" t="str">
        <f>VLOOKUP(Table2[[#This Row],[State]],State!A:F,6,FALSE)</f>
        <v>Democratic</v>
      </c>
    </row>
    <row r="2301" spans="1:17" ht="17" thickTop="1" thickBot="1" x14ac:dyDescent="0.25">
      <c r="A2301" s="7" t="s">
        <v>355</v>
      </c>
      <c r="B2301" s="21">
        <v>42113</v>
      </c>
      <c r="C2301" s="22" t="s">
        <v>959</v>
      </c>
      <c r="D2301" s="12">
        <v>1178</v>
      </c>
      <c r="E2301" s="12">
        <v>2335</v>
      </c>
      <c r="F2301" s="6">
        <v>2024</v>
      </c>
      <c r="G2301" s="18">
        <f>preds!$D2301+preds!$E2301</f>
        <v>3513</v>
      </c>
      <c r="H2301" s="12">
        <f>ABS(preds!$D2301-preds!$E2301)</f>
        <v>1157</v>
      </c>
      <c r="I2301" s="24">
        <f>Table2[[#This Row],[margin]]/Table2[[#This Row],[dem_gop_total]]</f>
        <v>0.32934813549672642</v>
      </c>
      <c r="J2301" s="24">
        <f>Table2[[#This Row],[dem_votes]]/Table2[[#This Row],[dem_gop_total]]</f>
        <v>0.33532593225163676</v>
      </c>
      <c r="K2301" s="24">
        <f>Table2[[#This Row],[gop_votes]]/Table2[[#This Row],[dem_gop_total]]</f>
        <v>0.66467406774836324</v>
      </c>
      <c r="L2301" s="3">
        <v>-76.490819999999999</v>
      </c>
      <c r="M2301" s="3">
        <v>41.470773000000001</v>
      </c>
      <c r="N2301" s="3" t="e">
        <v>#N/A</v>
      </c>
      <c r="O2301" s="3" t="e">
        <v>#N/A</v>
      </c>
      <c r="P2301" s="3">
        <f>VLOOKUP(Table2[[#This Row],[State]],State!A:G,7,FALSE)</f>
        <v>20</v>
      </c>
      <c r="Q2301" s="3" t="str">
        <f>VLOOKUP(Table2[[#This Row],[State]],State!A:F,6,FALSE)</f>
        <v>Democratic</v>
      </c>
    </row>
    <row r="2302" spans="1:17" ht="17" thickTop="1" thickBot="1" x14ac:dyDescent="0.25">
      <c r="A2302" s="8" t="s">
        <v>355</v>
      </c>
      <c r="B2302" s="19">
        <v>42115</v>
      </c>
      <c r="C2302" s="20" t="s">
        <v>1815</v>
      </c>
      <c r="D2302" s="13">
        <v>6379</v>
      </c>
      <c r="E2302" s="13">
        <v>13382</v>
      </c>
      <c r="F2302" s="6">
        <v>2024</v>
      </c>
      <c r="G2302" s="18">
        <f>preds!$D2302+preds!$E2302</f>
        <v>19761</v>
      </c>
      <c r="H2302" s="12">
        <f>ABS(preds!$D2302-preds!$E2302)</f>
        <v>7003</v>
      </c>
      <c r="I2302" s="24">
        <f>Table2[[#This Row],[margin]]/Table2[[#This Row],[dem_gop_total]]</f>
        <v>0.35438489954961794</v>
      </c>
      <c r="J2302" s="24">
        <f>Table2[[#This Row],[dem_votes]]/Table2[[#This Row],[dem_gop_total]]</f>
        <v>0.32280755022519103</v>
      </c>
      <c r="K2302" s="24">
        <f>Table2[[#This Row],[gop_votes]]/Table2[[#This Row],[dem_gop_total]]</f>
        <v>0.67719244977480897</v>
      </c>
      <c r="L2302" s="3">
        <v>-75.770798999999997</v>
      </c>
      <c r="M2302" s="3">
        <v>41.822623</v>
      </c>
      <c r="N2302" s="3" t="e">
        <v>#N/A</v>
      </c>
      <c r="O2302" s="3" t="e">
        <v>#N/A</v>
      </c>
      <c r="P2302" s="3">
        <f>VLOOKUP(Table2[[#This Row],[State]],State!A:G,7,FALSE)</f>
        <v>20</v>
      </c>
      <c r="Q2302" s="3" t="str">
        <f>VLOOKUP(Table2[[#This Row],[State]],State!A:F,6,FALSE)</f>
        <v>Democratic</v>
      </c>
    </row>
    <row r="2303" spans="1:17" ht="17" thickTop="1" thickBot="1" x14ac:dyDescent="0.25">
      <c r="A2303" s="7" t="s">
        <v>355</v>
      </c>
      <c r="B2303" s="21">
        <v>42117</v>
      </c>
      <c r="C2303" s="22" t="s">
        <v>1591</v>
      </c>
      <c r="D2303" s="12">
        <v>4697</v>
      </c>
      <c r="E2303" s="12">
        <v>13991</v>
      </c>
      <c r="F2303" s="6">
        <v>2024</v>
      </c>
      <c r="G2303" s="18">
        <f>preds!$D2303+preds!$E2303</f>
        <v>18688</v>
      </c>
      <c r="H2303" s="12">
        <f>ABS(preds!$D2303-preds!$E2303)</f>
        <v>9294</v>
      </c>
      <c r="I2303" s="24">
        <f>Table2[[#This Row],[margin]]/Table2[[#This Row],[dem_gop_total]]</f>
        <v>0.49732448630136988</v>
      </c>
      <c r="J2303" s="24">
        <f>Table2[[#This Row],[dem_votes]]/Table2[[#This Row],[dem_gop_total]]</f>
        <v>0.25133775684931509</v>
      </c>
      <c r="K2303" s="24">
        <f>Table2[[#This Row],[gop_votes]]/Table2[[#This Row],[dem_gop_total]]</f>
        <v>0.74866224315068497</v>
      </c>
      <c r="L2303" s="3">
        <v>-77.207280999999995</v>
      </c>
      <c r="M2303" s="3">
        <v>41.815409000000002</v>
      </c>
      <c r="N2303" s="3" t="e">
        <v>#N/A</v>
      </c>
      <c r="O2303" s="3" t="e">
        <v>#N/A</v>
      </c>
      <c r="P2303" s="3">
        <f>VLOOKUP(Table2[[#This Row],[State]],State!A:G,7,FALSE)</f>
        <v>20</v>
      </c>
      <c r="Q2303" s="3" t="str">
        <f>VLOOKUP(Table2[[#This Row],[State]],State!A:F,6,FALSE)</f>
        <v>Democratic</v>
      </c>
    </row>
    <row r="2304" spans="1:17" ht="17" thickTop="1" thickBot="1" x14ac:dyDescent="0.25">
      <c r="A2304" s="8" t="s">
        <v>355</v>
      </c>
      <c r="B2304" s="19">
        <v>42119</v>
      </c>
      <c r="C2304" s="20" t="s">
        <v>553</v>
      </c>
      <c r="D2304" s="13">
        <v>6768</v>
      </c>
      <c r="E2304" s="13">
        <v>12175</v>
      </c>
      <c r="F2304" s="6">
        <v>2024</v>
      </c>
      <c r="G2304" s="18">
        <f>preds!$D2304+preds!$E2304</f>
        <v>18943</v>
      </c>
      <c r="H2304" s="12">
        <f>ABS(preds!$D2304-preds!$E2304)</f>
        <v>5407</v>
      </c>
      <c r="I2304" s="24">
        <f>Table2[[#This Row],[margin]]/Table2[[#This Row],[dem_gop_total]]</f>
        <v>0.28543525312780449</v>
      </c>
      <c r="J2304" s="24">
        <f>Table2[[#This Row],[dem_votes]]/Table2[[#This Row],[dem_gop_total]]</f>
        <v>0.35728237343609776</v>
      </c>
      <c r="K2304" s="24">
        <f>Table2[[#This Row],[gop_votes]]/Table2[[#This Row],[dem_gop_total]]</f>
        <v>0.64271762656390219</v>
      </c>
      <c r="L2304" s="3">
        <v>-76.957802999999998</v>
      </c>
      <c r="M2304" s="3">
        <v>40.974260000000001</v>
      </c>
      <c r="N2304" s="3" t="e">
        <v>#N/A</v>
      </c>
      <c r="O2304" s="3" t="e">
        <v>#N/A</v>
      </c>
      <c r="P2304" s="3">
        <f>VLOOKUP(Table2[[#This Row],[State]],State!A:G,7,FALSE)</f>
        <v>20</v>
      </c>
      <c r="Q2304" s="3" t="str">
        <f>VLOOKUP(Table2[[#This Row],[State]],State!A:F,6,FALSE)</f>
        <v>Democratic</v>
      </c>
    </row>
    <row r="2305" spans="1:17" ht="17" thickTop="1" thickBot="1" x14ac:dyDescent="0.25">
      <c r="A2305" s="7" t="s">
        <v>355</v>
      </c>
      <c r="B2305" s="21">
        <v>42121</v>
      </c>
      <c r="C2305" s="22" t="s">
        <v>1816</v>
      </c>
      <c r="D2305" s="12">
        <v>8521</v>
      </c>
      <c r="E2305" s="12">
        <v>15686</v>
      </c>
      <c r="F2305" s="6">
        <v>2024</v>
      </c>
      <c r="G2305" s="18">
        <f>preds!$D2305+preds!$E2305</f>
        <v>24207</v>
      </c>
      <c r="H2305" s="12">
        <f>ABS(preds!$D2305-preds!$E2305)</f>
        <v>7165</v>
      </c>
      <c r="I2305" s="24">
        <f>Table2[[#This Row],[margin]]/Table2[[#This Row],[dem_gop_total]]</f>
        <v>0.29598876358078241</v>
      </c>
      <c r="J2305" s="24">
        <f>Table2[[#This Row],[dem_votes]]/Table2[[#This Row],[dem_gop_total]]</f>
        <v>0.35200561820960879</v>
      </c>
      <c r="K2305" s="24">
        <f>Table2[[#This Row],[gop_votes]]/Table2[[#This Row],[dem_gop_total]]</f>
        <v>0.64799438179039126</v>
      </c>
      <c r="L2305" s="3">
        <v>-79.766083999999907</v>
      </c>
      <c r="M2305" s="3">
        <v>41.406083000000002</v>
      </c>
      <c r="N2305" s="3" t="e">
        <v>#N/A</v>
      </c>
      <c r="O2305" s="3" t="e">
        <v>#N/A</v>
      </c>
      <c r="P2305" s="3">
        <f>VLOOKUP(Table2[[#This Row],[State]],State!A:G,7,FALSE)</f>
        <v>20</v>
      </c>
      <c r="Q2305" s="3" t="str">
        <f>VLOOKUP(Table2[[#This Row],[State]],State!A:F,6,FALSE)</f>
        <v>Democratic</v>
      </c>
    </row>
    <row r="2306" spans="1:17" ht="17" thickTop="1" thickBot="1" x14ac:dyDescent="0.25">
      <c r="A2306" s="8" t="s">
        <v>355</v>
      </c>
      <c r="B2306" s="19">
        <v>42123</v>
      </c>
      <c r="C2306" s="20" t="s">
        <v>829</v>
      </c>
      <c r="D2306" s="13">
        <v>6904</v>
      </c>
      <c r="E2306" s="13">
        <v>11628</v>
      </c>
      <c r="F2306" s="6">
        <v>2024</v>
      </c>
      <c r="G2306" s="18">
        <f>preds!$D2306+preds!$E2306</f>
        <v>18532</v>
      </c>
      <c r="H2306" s="12">
        <f>ABS(preds!$D2306-preds!$E2306)</f>
        <v>4724</v>
      </c>
      <c r="I2306" s="24">
        <f>Table2[[#This Row],[margin]]/Table2[[#This Row],[dem_gop_total]]</f>
        <v>0.25491042521044677</v>
      </c>
      <c r="J2306" s="24">
        <f>Table2[[#This Row],[dem_votes]]/Table2[[#This Row],[dem_gop_total]]</f>
        <v>0.37254478739477659</v>
      </c>
      <c r="K2306" s="24">
        <f>Table2[[#This Row],[gop_votes]]/Table2[[#This Row],[dem_gop_total]]</f>
        <v>0.62745521260522341</v>
      </c>
      <c r="L2306" s="3">
        <v>-79.238648999999995</v>
      </c>
      <c r="M2306" s="3">
        <v>41.851751999999998</v>
      </c>
      <c r="N2306" s="3" t="e">
        <v>#N/A</v>
      </c>
      <c r="O2306" s="3" t="e">
        <v>#N/A</v>
      </c>
      <c r="P2306" s="3">
        <f>VLOOKUP(Table2[[#This Row],[State]],State!A:G,7,FALSE)</f>
        <v>20</v>
      </c>
      <c r="Q2306" s="3" t="str">
        <f>VLOOKUP(Table2[[#This Row],[State]],State!A:F,6,FALSE)</f>
        <v>Democratic</v>
      </c>
    </row>
    <row r="2307" spans="1:17" ht="17" thickTop="1" thickBot="1" x14ac:dyDescent="0.25">
      <c r="A2307" s="7" t="s">
        <v>355</v>
      </c>
      <c r="B2307" s="21">
        <v>42125</v>
      </c>
      <c r="C2307" s="22" t="s">
        <v>454</v>
      </c>
      <c r="D2307" s="12">
        <v>47383</v>
      </c>
      <c r="E2307" s="12">
        <v>69953</v>
      </c>
      <c r="F2307" s="6">
        <v>2024</v>
      </c>
      <c r="G2307" s="18">
        <f>preds!$D2307+preds!$E2307</f>
        <v>117336</v>
      </c>
      <c r="H2307" s="12">
        <f>ABS(preds!$D2307-preds!$E2307)</f>
        <v>22570</v>
      </c>
      <c r="I2307" s="24">
        <f>Table2[[#This Row],[margin]]/Table2[[#This Row],[dem_gop_total]]</f>
        <v>0.19235358287311652</v>
      </c>
      <c r="J2307" s="24">
        <f>Table2[[#This Row],[dem_votes]]/Table2[[#This Row],[dem_gop_total]]</f>
        <v>0.40382320856344173</v>
      </c>
      <c r="K2307" s="24">
        <f>Table2[[#This Row],[gop_votes]]/Table2[[#This Row],[dem_gop_total]]</f>
        <v>0.59617679143655822</v>
      </c>
      <c r="L2307" s="3">
        <v>-80.144361000000004</v>
      </c>
      <c r="M2307" s="3">
        <v>40.204056999999999</v>
      </c>
      <c r="N2307" s="3" t="e">
        <v>#N/A</v>
      </c>
      <c r="O2307" s="3" t="e">
        <v>#N/A</v>
      </c>
      <c r="P2307" s="3">
        <f>VLOOKUP(Table2[[#This Row],[State]],State!A:G,7,FALSE)</f>
        <v>20</v>
      </c>
      <c r="Q2307" s="3" t="str">
        <f>VLOOKUP(Table2[[#This Row],[State]],State!A:F,6,FALSE)</f>
        <v>Democratic</v>
      </c>
    </row>
    <row r="2308" spans="1:17" ht="17" thickTop="1" thickBot="1" x14ac:dyDescent="0.25">
      <c r="A2308" s="8" t="s">
        <v>355</v>
      </c>
      <c r="B2308" s="19">
        <v>42127</v>
      </c>
      <c r="C2308" s="20" t="s">
        <v>830</v>
      </c>
      <c r="D2308" s="13">
        <v>8234</v>
      </c>
      <c r="E2308" s="13">
        <v>19335</v>
      </c>
      <c r="F2308" s="6">
        <v>2024</v>
      </c>
      <c r="G2308" s="18">
        <f>preds!$D2308+preds!$E2308</f>
        <v>27569</v>
      </c>
      <c r="H2308" s="12">
        <f>ABS(preds!$D2308-preds!$E2308)</f>
        <v>11101</v>
      </c>
      <c r="I2308" s="24">
        <f>Table2[[#This Row],[margin]]/Table2[[#This Row],[dem_gop_total]]</f>
        <v>0.40266241067866082</v>
      </c>
      <c r="J2308" s="24">
        <f>Table2[[#This Row],[dem_votes]]/Table2[[#This Row],[dem_gop_total]]</f>
        <v>0.29866879466066959</v>
      </c>
      <c r="K2308" s="24">
        <f>Table2[[#This Row],[gop_votes]]/Table2[[#This Row],[dem_gop_total]]</f>
        <v>0.70133120533933035</v>
      </c>
      <c r="L2308" s="3">
        <v>-75.308899999999994</v>
      </c>
      <c r="M2308" s="3">
        <v>41.539118999999999</v>
      </c>
      <c r="N2308" s="3" t="e">
        <v>#N/A</v>
      </c>
      <c r="O2308" s="3" t="e">
        <v>#N/A</v>
      </c>
      <c r="P2308" s="3">
        <f>VLOOKUP(Table2[[#This Row],[State]],State!A:G,7,FALSE)</f>
        <v>20</v>
      </c>
      <c r="Q2308" s="3" t="str">
        <f>VLOOKUP(Table2[[#This Row],[State]],State!A:F,6,FALSE)</f>
        <v>Democratic</v>
      </c>
    </row>
    <row r="2309" spans="1:17" ht="17" thickTop="1" thickBot="1" x14ac:dyDescent="0.25">
      <c r="A2309" s="7" t="s">
        <v>355</v>
      </c>
      <c r="B2309" s="21">
        <v>42129</v>
      </c>
      <c r="C2309" s="22" t="s">
        <v>1817</v>
      </c>
      <c r="D2309" s="12">
        <v>73232</v>
      </c>
      <c r="E2309" s="12">
        <v>124361</v>
      </c>
      <c r="F2309" s="6">
        <v>2024</v>
      </c>
      <c r="G2309" s="18">
        <f>preds!$D2309+preds!$E2309</f>
        <v>197593</v>
      </c>
      <c r="H2309" s="12">
        <f>ABS(preds!$D2309-preds!$E2309)</f>
        <v>51129</v>
      </c>
      <c r="I2309" s="24">
        <f>Table2[[#This Row],[margin]]/Table2[[#This Row],[dem_gop_total]]</f>
        <v>0.25875916656966591</v>
      </c>
      <c r="J2309" s="24">
        <f>Table2[[#This Row],[dem_votes]]/Table2[[#This Row],[dem_gop_total]]</f>
        <v>0.37062041671516704</v>
      </c>
      <c r="K2309" s="24">
        <f>Table2[[#This Row],[gop_votes]]/Table2[[#This Row],[dem_gop_total]]</f>
        <v>0.62937958328483301</v>
      </c>
      <c r="L2309" s="3">
        <v>-79.591785999999999</v>
      </c>
      <c r="M2309" s="3">
        <v>40.339402</v>
      </c>
      <c r="N2309" s="3" t="e">
        <v>#N/A</v>
      </c>
      <c r="O2309" s="3" t="e">
        <v>#N/A</v>
      </c>
      <c r="P2309" s="3">
        <f>VLOOKUP(Table2[[#This Row],[State]],State!A:G,7,FALSE)</f>
        <v>20</v>
      </c>
      <c r="Q2309" s="3" t="str">
        <f>VLOOKUP(Table2[[#This Row],[State]],State!A:F,6,FALSE)</f>
        <v>Democratic</v>
      </c>
    </row>
    <row r="2310" spans="1:17" ht="17" thickTop="1" thickBot="1" x14ac:dyDescent="0.25">
      <c r="A2310" s="8" t="s">
        <v>355</v>
      </c>
      <c r="B2310" s="19">
        <v>42131</v>
      </c>
      <c r="C2310" s="20" t="s">
        <v>1595</v>
      </c>
      <c r="D2310" s="13">
        <v>4189</v>
      </c>
      <c r="E2310" s="13">
        <v>8192</v>
      </c>
      <c r="F2310" s="6">
        <v>2024</v>
      </c>
      <c r="G2310" s="18">
        <f>preds!$D2310+preds!$E2310</f>
        <v>12381</v>
      </c>
      <c r="H2310" s="12">
        <f>ABS(preds!$D2310-preds!$E2310)</f>
        <v>4003</v>
      </c>
      <c r="I2310" s="24">
        <f>Table2[[#This Row],[margin]]/Table2[[#This Row],[dem_gop_total]]</f>
        <v>0.32331798723851063</v>
      </c>
      <c r="J2310" s="24">
        <f>Table2[[#This Row],[dem_votes]]/Table2[[#This Row],[dem_gop_total]]</f>
        <v>0.33834100638074471</v>
      </c>
      <c r="K2310" s="24">
        <f>Table2[[#This Row],[gop_votes]]/Table2[[#This Row],[dem_gop_total]]</f>
        <v>0.66165899361925529</v>
      </c>
      <c r="L2310" s="3">
        <v>-75.938351999999995</v>
      </c>
      <c r="M2310" s="3">
        <v>41.539713999999996</v>
      </c>
      <c r="N2310" s="3" t="e">
        <v>#N/A</v>
      </c>
      <c r="O2310" s="3" t="e">
        <v>#N/A</v>
      </c>
      <c r="P2310" s="3">
        <f>VLOOKUP(Table2[[#This Row],[State]],State!A:G,7,FALSE)</f>
        <v>20</v>
      </c>
      <c r="Q2310" s="3" t="str">
        <f>VLOOKUP(Table2[[#This Row],[State]],State!A:F,6,FALSE)</f>
        <v>Democratic</v>
      </c>
    </row>
    <row r="2311" spans="1:17" ht="17" thickTop="1" thickBot="1" x14ac:dyDescent="0.25">
      <c r="A2311" s="7" t="s">
        <v>355</v>
      </c>
      <c r="B2311" s="21">
        <v>42133</v>
      </c>
      <c r="C2311" s="22" t="s">
        <v>1209</v>
      </c>
      <c r="D2311" s="12">
        <v>78414</v>
      </c>
      <c r="E2311" s="12">
        <v>150628</v>
      </c>
      <c r="F2311" s="6">
        <v>2024</v>
      </c>
      <c r="G2311" s="18">
        <f>preds!$D2311+preds!$E2311</f>
        <v>229042</v>
      </c>
      <c r="H2311" s="12">
        <f>ABS(preds!$D2311-preds!$E2311)</f>
        <v>72214</v>
      </c>
      <c r="I2311" s="24">
        <f>Table2[[#This Row],[margin]]/Table2[[#This Row],[dem_gop_total]]</f>
        <v>0.31528715257463696</v>
      </c>
      <c r="J2311" s="24">
        <f>Table2[[#This Row],[dem_votes]]/Table2[[#This Row],[dem_gop_total]]</f>
        <v>0.34235642371268149</v>
      </c>
      <c r="K2311" s="24">
        <f>Table2[[#This Row],[gop_votes]]/Table2[[#This Row],[dem_gop_total]]</f>
        <v>0.65764357628731851</v>
      </c>
      <c r="L2311" s="3">
        <v>-76.750831999999903</v>
      </c>
      <c r="M2311" s="3">
        <v>39.942112999999999</v>
      </c>
      <c r="N2311" s="3" t="e">
        <v>#N/A</v>
      </c>
      <c r="O2311" s="3" t="e">
        <v>#N/A</v>
      </c>
      <c r="P2311" s="3">
        <f>VLOOKUP(Table2[[#This Row],[State]],State!A:G,7,FALSE)</f>
        <v>20</v>
      </c>
      <c r="Q2311" s="3" t="str">
        <f>VLOOKUP(Table2[[#This Row],[State]],State!A:F,6,FALSE)</f>
        <v>Democratic</v>
      </c>
    </row>
    <row r="2312" spans="1:17" ht="17" thickTop="1" thickBot="1" x14ac:dyDescent="0.25">
      <c r="A2312" s="8" t="s">
        <v>356</v>
      </c>
      <c r="B2312" s="19">
        <v>44001</v>
      </c>
      <c r="C2312" s="20" t="s">
        <v>1229</v>
      </c>
      <c r="D2312" s="13">
        <v>16432</v>
      </c>
      <c r="E2312" s="13">
        <v>9674</v>
      </c>
      <c r="F2312" s="6">
        <v>2024</v>
      </c>
      <c r="G2312" s="18">
        <f>preds!$D2312+preds!$E2312</f>
        <v>26106</v>
      </c>
      <c r="H2312" s="12">
        <f>ABS(preds!$D2312-preds!$E2312)</f>
        <v>6758</v>
      </c>
      <c r="I2312" s="24">
        <f>Table2[[#This Row],[margin]]/Table2[[#This Row],[dem_gop_total]]</f>
        <v>0.25886769325059372</v>
      </c>
      <c r="J2312" s="24">
        <f>Table2[[#This Row],[dem_votes]]/Table2[[#This Row],[dem_gop_total]]</f>
        <v>0.62943384662529689</v>
      </c>
      <c r="K2312" s="24">
        <f>Table2[[#This Row],[gop_votes]]/Table2[[#This Row],[dem_gop_total]]</f>
        <v>0.37056615337470311</v>
      </c>
      <c r="L2312" s="3">
        <v>-71.283918999999997</v>
      </c>
      <c r="M2312" s="3">
        <v>41.712119000000001</v>
      </c>
      <c r="N2312" s="3">
        <v>-71.41572440000003</v>
      </c>
      <c r="O2312" s="3">
        <v>41.656653999999946</v>
      </c>
      <c r="P2312" s="3">
        <f>VLOOKUP(Table2[[#This Row],[State]],State!A:G,7,FALSE)</f>
        <v>4</v>
      </c>
      <c r="Q2312" s="3" t="str">
        <f>VLOOKUP(Table2[[#This Row],[State]],State!A:F,6,FALSE)</f>
        <v>Democratic</v>
      </c>
    </row>
    <row r="2313" spans="1:17" ht="17" thickTop="1" thickBot="1" x14ac:dyDescent="0.25">
      <c r="A2313" s="7" t="s">
        <v>356</v>
      </c>
      <c r="B2313" s="21">
        <v>44003</v>
      </c>
      <c r="C2313" s="22" t="s">
        <v>677</v>
      </c>
      <c r="D2313" s="12">
        <v>42806</v>
      </c>
      <c r="E2313" s="12">
        <v>32163</v>
      </c>
      <c r="F2313" s="6">
        <v>2024</v>
      </c>
      <c r="G2313" s="18">
        <f>preds!$D2313+preds!$E2313</f>
        <v>74969</v>
      </c>
      <c r="H2313" s="12">
        <f>ABS(preds!$D2313-preds!$E2313)</f>
        <v>10643</v>
      </c>
      <c r="I2313" s="24">
        <f>Table2[[#This Row],[margin]]/Table2[[#This Row],[dem_gop_total]]</f>
        <v>0.14196534567621283</v>
      </c>
      <c r="J2313" s="24">
        <f>Table2[[#This Row],[dem_votes]]/Table2[[#This Row],[dem_gop_total]]</f>
        <v>0.57098267283810644</v>
      </c>
      <c r="K2313" s="24">
        <f>Table2[[#This Row],[gop_votes]]/Table2[[#This Row],[dem_gop_total]]</f>
        <v>0.42901732716189356</v>
      </c>
      <c r="L2313" s="3">
        <v>-71.487993000000003</v>
      </c>
      <c r="M2313" s="3">
        <v>41.699104999999903</v>
      </c>
      <c r="N2313" s="3">
        <v>-71.41572440000003</v>
      </c>
      <c r="O2313" s="3">
        <v>41.656653999999946</v>
      </c>
      <c r="P2313" s="3">
        <f>VLOOKUP(Table2[[#This Row],[State]],State!A:G,7,FALSE)</f>
        <v>4</v>
      </c>
      <c r="Q2313" s="3" t="str">
        <f>VLOOKUP(Table2[[#This Row],[State]],State!A:F,6,FALSE)</f>
        <v>Democratic</v>
      </c>
    </row>
    <row r="2314" spans="1:17" ht="17" thickTop="1" thickBot="1" x14ac:dyDescent="0.25">
      <c r="A2314" s="8" t="s">
        <v>356</v>
      </c>
      <c r="B2314" s="19">
        <v>44005</v>
      </c>
      <c r="C2314" s="20" t="s">
        <v>1818</v>
      </c>
      <c r="D2314" s="13">
        <v>26262</v>
      </c>
      <c r="E2314" s="13">
        <v>16576</v>
      </c>
      <c r="F2314" s="6">
        <v>2024</v>
      </c>
      <c r="G2314" s="18">
        <f>preds!$D2314+preds!$E2314</f>
        <v>42838</v>
      </c>
      <c r="H2314" s="12">
        <f>ABS(preds!$D2314-preds!$E2314)</f>
        <v>9686</v>
      </c>
      <c r="I2314" s="24">
        <f>Table2[[#This Row],[margin]]/Table2[[#This Row],[dem_gop_total]]</f>
        <v>0.22610766142210187</v>
      </c>
      <c r="J2314" s="24">
        <f>Table2[[#This Row],[dem_votes]]/Table2[[#This Row],[dem_gop_total]]</f>
        <v>0.61305383071105091</v>
      </c>
      <c r="K2314" s="24">
        <f>Table2[[#This Row],[gop_votes]]/Table2[[#This Row],[dem_gop_total]]</f>
        <v>0.38694616928894904</v>
      </c>
      <c r="L2314" s="3">
        <v>-71.266660999999999</v>
      </c>
      <c r="M2314" s="3">
        <v>41.548265000000001</v>
      </c>
      <c r="N2314" s="3">
        <v>-71.41572440000003</v>
      </c>
      <c r="O2314" s="3">
        <v>41.656653999999946</v>
      </c>
      <c r="P2314" s="3">
        <f>VLOOKUP(Table2[[#This Row],[State]],State!A:G,7,FALSE)</f>
        <v>4</v>
      </c>
      <c r="Q2314" s="3" t="str">
        <f>VLOOKUP(Table2[[#This Row],[State]],State!A:F,6,FALSE)</f>
        <v>Democratic</v>
      </c>
    </row>
    <row r="2315" spans="1:17" ht="17" thickTop="1" thickBot="1" x14ac:dyDescent="0.25">
      <c r="A2315" s="7" t="s">
        <v>356</v>
      </c>
      <c r="B2315" s="21">
        <v>44007</v>
      </c>
      <c r="C2315" s="22" t="s">
        <v>1819</v>
      </c>
      <c r="D2315" s="12">
        <v>166766</v>
      </c>
      <c r="E2315" s="12">
        <v>85683</v>
      </c>
      <c r="F2315" s="6">
        <v>2024</v>
      </c>
      <c r="G2315" s="18">
        <f>preds!$D2315+preds!$E2315</f>
        <v>252449</v>
      </c>
      <c r="H2315" s="12">
        <f>ABS(preds!$D2315-preds!$E2315)</f>
        <v>81083</v>
      </c>
      <c r="I2315" s="24">
        <f>Table2[[#This Row],[margin]]/Table2[[#This Row],[dem_gop_total]]</f>
        <v>0.32118566522347086</v>
      </c>
      <c r="J2315" s="24">
        <f>Table2[[#This Row],[dem_votes]]/Table2[[#This Row],[dem_gop_total]]</f>
        <v>0.6605928326117354</v>
      </c>
      <c r="K2315" s="24">
        <f>Table2[[#This Row],[gop_votes]]/Table2[[#This Row],[dem_gop_total]]</f>
        <v>0.33940716738826454</v>
      </c>
      <c r="L2315" s="3">
        <v>-71.450537999999995</v>
      </c>
      <c r="M2315" s="3">
        <v>41.856551000000003</v>
      </c>
      <c r="N2315" s="3">
        <v>-71.41572440000003</v>
      </c>
      <c r="O2315" s="3">
        <v>41.656653999999946</v>
      </c>
      <c r="P2315" s="3">
        <f>VLOOKUP(Table2[[#This Row],[State]],State!A:G,7,FALSE)</f>
        <v>4</v>
      </c>
      <c r="Q2315" s="3" t="str">
        <f>VLOOKUP(Table2[[#This Row],[State]],State!A:F,6,FALSE)</f>
        <v>Democratic</v>
      </c>
    </row>
    <row r="2316" spans="1:17" ht="17" thickTop="1" thickBot="1" x14ac:dyDescent="0.25">
      <c r="A2316" s="8" t="s">
        <v>356</v>
      </c>
      <c r="B2316" s="19">
        <v>44009</v>
      </c>
      <c r="C2316" s="20" t="s">
        <v>454</v>
      </c>
      <c r="D2316" s="13">
        <v>35690</v>
      </c>
      <c r="E2316" s="13">
        <v>25641</v>
      </c>
      <c r="F2316" s="6">
        <v>2024</v>
      </c>
      <c r="G2316" s="18">
        <f>preds!$D2316+preds!$E2316</f>
        <v>61331</v>
      </c>
      <c r="H2316" s="12">
        <f>ABS(preds!$D2316-preds!$E2316)</f>
        <v>10049</v>
      </c>
      <c r="I2316" s="24">
        <f>Table2[[#This Row],[margin]]/Table2[[#This Row],[dem_gop_total]]</f>
        <v>0.16384862467593875</v>
      </c>
      <c r="J2316" s="24">
        <f>Table2[[#This Row],[dem_votes]]/Table2[[#This Row],[dem_gop_total]]</f>
        <v>0.58192431233796937</v>
      </c>
      <c r="K2316" s="24">
        <f>Table2[[#This Row],[gop_votes]]/Table2[[#This Row],[dem_gop_total]]</f>
        <v>0.41807568766203063</v>
      </c>
      <c r="L2316" s="3">
        <v>-71.589511000000002</v>
      </c>
      <c r="M2316" s="3">
        <v>41.467230000000001</v>
      </c>
      <c r="N2316" s="3">
        <v>-71.41572440000003</v>
      </c>
      <c r="O2316" s="3">
        <v>41.656653999999946</v>
      </c>
      <c r="P2316" s="3">
        <f>VLOOKUP(Table2[[#This Row],[State]],State!A:G,7,FALSE)</f>
        <v>4</v>
      </c>
      <c r="Q2316" s="3" t="str">
        <f>VLOOKUP(Table2[[#This Row],[State]],State!A:F,6,FALSE)</f>
        <v>Democratic</v>
      </c>
    </row>
    <row r="2317" spans="1:17" ht="17" thickTop="1" thickBot="1" x14ac:dyDescent="0.25">
      <c r="A2317" s="7" t="s">
        <v>357</v>
      </c>
      <c r="B2317" s="21">
        <v>45001</v>
      </c>
      <c r="C2317" s="22" t="s">
        <v>1820</v>
      </c>
      <c r="D2317" s="12">
        <v>3838</v>
      </c>
      <c r="E2317" s="12">
        <v>7899</v>
      </c>
      <c r="F2317" s="6">
        <v>2024</v>
      </c>
      <c r="G2317" s="18">
        <f>preds!$D2317+preds!$E2317</f>
        <v>11737</v>
      </c>
      <c r="H2317" s="12">
        <f>ABS(preds!$D2317-preds!$E2317)</f>
        <v>4061</v>
      </c>
      <c r="I2317" s="24">
        <f>Table2[[#This Row],[margin]]/Table2[[#This Row],[dem_gop_total]]</f>
        <v>0.34599982959870496</v>
      </c>
      <c r="J2317" s="24">
        <f>Table2[[#This Row],[dem_votes]]/Table2[[#This Row],[dem_gop_total]]</f>
        <v>0.32700008520064755</v>
      </c>
      <c r="K2317" s="24">
        <f>Table2[[#This Row],[gop_votes]]/Table2[[#This Row],[dem_gop_total]]</f>
        <v>0.67299991479935251</v>
      </c>
      <c r="L2317" s="3">
        <v>-82.422325000000001</v>
      </c>
      <c r="M2317" s="3">
        <v>34.238458999999999</v>
      </c>
      <c r="N2317" s="3">
        <v>-80.974236173913027</v>
      </c>
      <c r="O2317" s="3">
        <v>33.961044434782664</v>
      </c>
      <c r="P2317" s="3">
        <f>VLOOKUP(Table2[[#This Row],[State]],State!A:G,7,FALSE)</f>
        <v>9</v>
      </c>
      <c r="Q2317" s="3" t="str">
        <f>VLOOKUP(Table2[[#This Row],[State]],State!A:F,6,FALSE)</f>
        <v>Republican</v>
      </c>
    </row>
    <row r="2318" spans="1:17" ht="17" thickTop="1" thickBot="1" x14ac:dyDescent="0.25">
      <c r="A2318" s="8" t="s">
        <v>357</v>
      </c>
      <c r="B2318" s="19">
        <v>45003</v>
      </c>
      <c r="C2318" s="20" t="s">
        <v>1821</v>
      </c>
      <c r="D2318" s="13">
        <v>31354</v>
      </c>
      <c r="E2318" s="13">
        <v>50307</v>
      </c>
      <c r="F2318" s="6">
        <v>2024</v>
      </c>
      <c r="G2318" s="18">
        <f>preds!$D2318+preds!$E2318</f>
        <v>81661</v>
      </c>
      <c r="H2318" s="12">
        <f>ABS(preds!$D2318-preds!$E2318)</f>
        <v>18953</v>
      </c>
      <c r="I2318" s="24">
        <f>Table2[[#This Row],[margin]]/Table2[[#This Row],[dem_gop_total]]</f>
        <v>0.23209365547813521</v>
      </c>
      <c r="J2318" s="24">
        <f>Table2[[#This Row],[dem_votes]]/Table2[[#This Row],[dem_gop_total]]</f>
        <v>0.3839531722609324</v>
      </c>
      <c r="K2318" s="24">
        <f>Table2[[#This Row],[gop_votes]]/Table2[[#This Row],[dem_gop_total]]</f>
        <v>0.6160468277390676</v>
      </c>
      <c r="L2318" s="3">
        <v>-81.769514000000001</v>
      </c>
      <c r="M2318" s="3">
        <v>33.535416999999903</v>
      </c>
      <c r="N2318" s="3">
        <v>-80.974236173913027</v>
      </c>
      <c r="O2318" s="3">
        <v>33.961044434782664</v>
      </c>
      <c r="P2318" s="3">
        <f>VLOOKUP(Table2[[#This Row],[State]],State!A:G,7,FALSE)</f>
        <v>9</v>
      </c>
      <c r="Q2318" s="3" t="str">
        <f>VLOOKUP(Table2[[#This Row],[State]],State!A:F,6,FALSE)</f>
        <v>Republican</v>
      </c>
    </row>
    <row r="2319" spans="1:17" ht="17" thickTop="1" thickBot="1" x14ac:dyDescent="0.25">
      <c r="A2319" s="7" t="s">
        <v>357</v>
      </c>
      <c r="B2319" s="21">
        <v>45005</v>
      </c>
      <c r="C2319" s="22" t="s">
        <v>1822</v>
      </c>
      <c r="D2319" s="12">
        <v>2594</v>
      </c>
      <c r="E2319" s="12">
        <v>1000</v>
      </c>
      <c r="F2319" s="6">
        <v>2024</v>
      </c>
      <c r="G2319" s="18">
        <f>preds!$D2319+preds!$E2319</f>
        <v>3594</v>
      </c>
      <c r="H2319" s="12">
        <f>ABS(preds!$D2319-preds!$E2319)</f>
        <v>1594</v>
      </c>
      <c r="I2319" s="24">
        <f>Table2[[#This Row],[margin]]/Table2[[#This Row],[dem_gop_total]]</f>
        <v>0.44351697273233165</v>
      </c>
      <c r="J2319" s="24">
        <f>Table2[[#This Row],[dem_votes]]/Table2[[#This Row],[dem_gop_total]]</f>
        <v>0.7217584863661658</v>
      </c>
      <c r="K2319" s="24">
        <f>Table2[[#This Row],[gop_votes]]/Table2[[#This Row],[dem_gop_total]]</f>
        <v>0.27824151363383415</v>
      </c>
      <c r="L2319" s="3">
        <v>-81.292206999999905</v>
      </c>
      <c r="M2319" s="3">
        <v>32.994405999999998</v>
      </c>
      <c r="N2319" s="3">
        <v>-80.974236173913027</v>
      </c>
      <c r="O2319" s="3">
        <v>33.961044434782664</v>
      </c>
      <c r="P2319" s="3">
        <f>VLOOKUP(Table2[[#This Row],[State]],State!A:G,7,FALSE)</f>
        <v>9</v>
      </c>
      <c r="Q2319" s="3" t="str">
        <f>VLOOKUP(Table2[[#This Row],[State]],State!A:F,6,FALSE)</f>
        <v>Republican</v>
      </c>
    </row>
    <row r="2320" spans="1:17" ht="17" thickTop="1" thickBot="1" x14ac:dyDescent="0.25">
      <c r="A2320" s="8" t="s">
        <v>357</v>
      </c>
      <c r="B2320" s="19">
        <v>45007</v>
      </c>
      <c r="C2320" s="20" t="s">
        <v>1014</v>
      </c>
      <c r="D2320" s="13">
        <v>25107</v>
      </c>
      <c r="E2320" s="13">
        <v>67284</v>
      </c>
      <c r="F2320" s="6">
        <v>2024</v>
      </c>
      <c r="G2320" s="18">
        <f>preds!$D2320+preds!$E2320</f>
        <v>92391</v>
      </c>
      <c r="H2320" s="12">
        <f>ABS(preds!$D2320-preds!$E2320)</f>
        <v>42177</v>
      </c>
      <c r="I2320" s="24">
        <f>Table2[[#This Row],[margin]]/Table2[[#This Row],[dem_gop_total]]</f>
        <v>0.456505503782836</v>
      </c>
      <c r="J2320" s="24">
        <f>Table2[[#This Row],[dem_votes]]/Table2[[#This Row],[dem_gop_total]]</f>
        <v>0.27174724810858203</v>
      </c>
      <c r="K2320" s="24">
        <f>Table2[[#This Row],[gop_votes]]/Table2[[#This Row],[dem_gop_total]]</f>
        <v>0.72825275189141803</v>
      </c>
      <c r="L2320" s="3">
        <v>-82.618277000000006</v>
      </c>
      <c r="M2320" s="3">
        <v>34.557504999999999</v>
      </c>
      <c r="N2320" s="3">
        <v>-80.974236173913027</v>
      </c>
      <c r="O2320" s="3">
        <v>33.961044434782664</v>
      </c>
      <c r="P2320" s="3">
        <f>VLOOKUP(Table2[[#This Row],[State]],State!A:G,7,FALSE)</f>
        <v>9</v>
      </c>
      <c r="Q2320" s="3" t="str">
        <f>VLOOKUP(Table2[[#This Row],[State]],State!A:F,6,FALSE)</f>
        <v>Republican</v>
      </c>
    </row>
    <row r="2321" spans="1:17" ht="17" thickTop="1" thickBot="1" x14ac:dyDescent="0.25">
      <c r="A2321" s="7" t="s">
        <v>357</v>
      </c>
      <c r="B2321" s="21">
        <v>45009</v>
      </c>
      <c r="C2321" s="22" t="s">
        <v>1823</v>
      </c>
      <c r="D2321" s="12">
        <v>3888</v>
      </c>
      <c r="E2321" s="12">
        <v>1972</v>
      </c>
      <c r="F2321" s="6">
        <v>2024</v>
      </c>
      <c r="G2321" s="18">
        <f>preds!$D2321+preds!$E2321</f>
        <v>5860</v>
      </c>
      <c r="H2321" s="12">
        <f>ABS(preds!$D2321-preds!$E2321)</f>
        <v>1916</v>
      </c>
      <c r="I2321" s="24">
        <f>Table2[[#This Row],[margin]]/Table2[[#This Row],[dem_gop_total]]</f>
        <v>0.32696245733788398</v>
      </c>
      <c r="J2321" s="24">
        <f>Table2[[#This Row],[dem_votes]]/Table2[[#This Row],[dem_gop_total]]</f>
        <v>0.66348122866894199</v>
      </c>
      <c r="K2321" s="24">
        <f>Table2[[#This Row],[gop_votes]]/Table2[[#This Row],[dem_gop_total]]</f>
        <v>0.33651877133105801</v>
      </c>
      <c r="L2321" s="3">
        <v>-81.074156000000002</v>
      </c>
      <c r="M2321" s="3">
        <v>33.269762999999998</v>
      </c>
      <c r="N2321" s="3">
        <v>-80.974236173913027</v>
      </c>
      <c r="O2321" s="3">
        <v>33.961044434782664</v>
      </c>
      <c r="P2321" s="3">
        <f>VLOOKUP(Table2[[#This Row],[State]],State!A:G,7,FALSE)</f>
        <v>9</v>
      </c>
      <c r="Q2321" s="3" t="str">
        <f>VLOOKUP(Table2[[#This Row],[State]],State!A:F,6,FALSE)</f>
        <v>Republican</v>
      </c>
    </row>
    <row r="2322" spans="1:17" ht="17" thickTop="1" thickBot="1" x14ac:dyDescent="0.25">
      <c r="A2322" s="8" t="s">
        <v>357</v>
      </c>
      <c r="B2322" s="19">
        <v>45011</v>
      </c>
      <c r="C2322" s="20" t="s">
        <v>1824</v>
      </c>
      <c r="D2322" s="13">
        <v>4462</v>
      </c>
      <c r="E2322" s="13">
        <v>4911</v>
      </c>
      <c r="F2322" s="6">
        <v>2024</v>
      </c>
      <c r="G2322" s="18">
        <f>preds!$D2322+preds!$E2322</f>
        <v>9373</v>
      </c>
      <c r="H2322" s="12">
        <f>ABS(preds!$D2322-preds!$E2322)</f>
        <v>449</v>
      </c>
      <c r="I2322" s="24">
        <f>Table2[[#This Row],[margin]]/Table2[[#This Row],[dem_gop_total]]</f>
        <v>4.7903552757921693E-2</v>
      </c>
      <c r="J2322" s="24">
        <f>Table2[[#This Row],[dem_votes]]/Table2[[#This Row],[dem_gop_total]]</f>
        <v>0.47604822362103916</v>
      </c>
      <c r="K2322" s="24">
        <f>Table2[[#This Row],[gop_votes]]/Table2[[#This Row],[dem_gop_total]]</f>
        <v>0.52395177637896084</v>
      </c>
      <c r="L2322" s="3">
        <v>-81.354489999999998</v>
      </c>
      <c r="M2322" s="3">
        <v>33.294890000000002</v>
      </c>
      <c r="N2322" s="3">
        <v>-80.974236173913027</v>
      </c>
      <c r="O2322" s="3">
        <v>33.961044434782664</v>
      </c>
      <c r="P2322" s="3">
        <f>VLOOKUP(Table2[[#This Row],[State]],State!A:G,7,FALSE)</f>
        <v>9</v>
      </c>
      <c r="Q2322" s="3" t="str">
        <f>VLOOKUP(Table2[[#This Row],[State]],State!A:F,6,FALSE)</f>
        <v>Republican</v>
      </c>
    </row>
    <row r="2323" spans="1:17" ht="17" thickTop="1" thickBot="1" x14ac:dyDescent="0.25">
      <c r="A2323" s="7" t="s">
        <v>357</v>
      </c>
      <c r="B2323" s="21">
        <v>45013</v>
      </c>
      <c r="C2323" s="22" t="s">
        <v>1602</v>
      </c>
      <c r="D2323" s="12">
        <v>49864</v>
      </c>
      <c r="E2323" s="12">
        <v>55781</v>
      </c>
      <c r="F2323" s="6">
        <v>2024</v>
      </c>
      <c r="G2323" s="18">
        <f>preds!$D2323+preds!$E2323</f>
        <v>105645</v>
      </c>
      <c r="H2323" s="12">
        <f>ABS(preds!$D2323-preds!$E2323)</f>
        <v>5917</v>
      </c>
      <c r="I2323" s="24">
        <f>Table2[[#This Row],[margin]]/Table2[[#This Row],[dem_gop_total]]</f>
        <v>5.6008329783709593E-2</v>
      </c>
      <c r="J2323" s="24">
        <f>Table2[[#This Row],[dem_votes]]/Table2[[#This Row],[dem_gop_total]]</f>
        <v>0.47199583510814519</v>
      </c>
      <c r="K2323" s="24">
        <f>Table2[[#This Row],[gop_votes]]/Table2[[#This Row],[dem_gop_total]]</f>
        <v>0.52800416489185475</v>
      </c>
      <c r="L2323" s="3">
        <v>-80.771569999999997</v>
      </c>
      <c r="M2323" s="3">
        <v>32.323566</v>
      </c>
      <c r="N2323" s="3">
        <v>-80.974236173913027</v>
      </c>
      <c r="O2323" s="3">
        <v>33.961044434782664</v>
      </c>
      <c r="P2323" s="3">
        <f>VLOOKUP(Table2[[#This Row],[State]],State!A:G,7,FALSE)</f>
        <v>9</v>
      </c>
      <c r="Q2323" s="3" t="str">
        <f>VLOOKUP(Table2[[#This Row],[State]],State!A:F,6,FALSE)</f>
        <v>Republican</v>
      </c>
    </row>
    <row r="2324" spans="1:17" ht="17" thickTop="1" thickBot="1" x14ac:dyDescent="0.25">
      <c r="A2324" s="8" t="s">
        <v>357</v>
      </c>
      <c r="B2324" s="19">
        <v>45015</v>
      </c>
      <c r="C2324" s="20" t="s">
        <v>1825</v>
      </c>
      <c r="D2324" s="13">
        <v>47768</v>
      </c>
      <c r="E2324" s="13">
        <v>59878</v>
      </c>
      <c r="F2324" s="6">
        <v>2024</v>
      </c>
      <c r="G2324" s="18">
        <f>preds!$D2324+preds!$E2324</f>
        <v>107646</v>
      </c>
      <c r="H2324" s="12">
        <f>ABS(preds!$D2324-preds!$E2324)</f>
        <v>12110</v>
      </c>
      <c r="I2324" s="24">
        <f>Table2[[#This Row],[margin]]/Table2[[#This Row],[dem_gop_total]]</f>
        <v>0.1124983743009494</v>
      </c>
      <c r="J2324" s="24">
        <f>Table2[[#This Row],[dem_votes]]/Table2[[#This Row],[dem_gop_total]]</f>
        <v>0.44375081284952528</v>
      </c>
      <c r="K2324" s="24">
        <f>Table2[[#This Row],[gop_votes]]/Table2[[#This Row],[dem_gop_total]]</f>
        <v>0.55624918715047467</v>
      </c>
      <c r="L2324" s="3">
        <v>-80.032850999999994</v>
      </c>
      <c r="M2324" s="3">
        <v>33.068108000000002</v>
      </c>
      <c r="N2324" s="3">
        <v>-80.974236173913027</v>
      </c>
      <c r="O2324" s="3">
        <v>33.961044434782664</v>
      </c>
      <c r="P2324" s="3">
        <f>VLOOKUP(Table2[[#This Row],[State]],State!A:G,7,FALSE)</f>
        <v>9</v>
      </c>
      <c r="Q2324" s="3" t="str">
        <f>VLOOKUP(Table2[[#This Row],[State]],State!A:F,6,FALSE)</f>
        <v>Republican</v>
      </c>
    </row>
    <row r="2325" spans="1:17" ht="17" thickTop="1" thickBot="1" x14ac:dyDescent="0.25">
      <c r="A2325" s="7" t="s">
        <v>357</v>
      </c>
      <c r="B2325" s="21">
        <v>45017</v>
      </c>
      <c r="C2325" s="22" t="s">
        <v>397</v>
      </c>
      <c r="D2325" s="12">
        <v>3847</v>
      </c>
      <c r="E2325" s="12">
        <v>4096</v>
      </c>
      <c r="F2325" s="6">
        <v>2024</v>
      </c>
      <c r="G2325" s="18">
        <f>preds!$D2325+preds!$E2325</f>
        <v>7943</v>
      </c>
      <c r="H2325" s="12">
        <f>ABS(preds!$D2325-preds!$E2325)</f>
        <v>249</v>
      </c>
      <c r="I2325" s="24">
        <f>Table2[[#This Row],[margin]]/Table2[[#This Row],[dem_gop_total]]</f>
        <v>3.1348357043938062E-2</v>
      </c>
      <c r="J2325" s="24">
        <f>Table2[[#This Row],[dem_votes]]/Table2[[#This Row],[dem_gop_total]]</f>
        <v>0.48432582147803099</v>
      </c>
      <c r="K2325" s="24">
        <f>Table2[[#This Row],[gop_votes]]/Table2[[#This Row],[dem_gop_total]]</f>
        <v>0.51567417852196906</v>
      </c>
      <c r="L2325" s="3">
        <v>-80.819428000000002</v>
      </c>
      <c r="M2325" s="3">
        <v>33.676380000000002</v>
      </c>
      <c r="N2325" s="3">
        <v>-80.974236173913027</v>
      </c>
      <c r="O2325" s="3">
        <v>33.961044434782664</v>
      </c>
      <c r="P2325" s="3">
        <f>VLOOKUP(Table2[[#This Row],[State]],State!A:G,7,FALSE)</f>
        <v>9</v>
      </c>
      <c r="Q2325" s="3" t="str">
        <f>VLOOKUP(Table2[[#This Row],[State]],State!A:F,6,FALSE)</f>
        <v>Republican</v>
      </c>
    </row>
    <row r="2326" spans="1:17" ht="17" thickTop="1" thickBot="1" x14ac:dyDescent="0.25">
      <c r="A2326" s="8" t="s">
        <v>357</v>
      </c>
      <c r="B2326" s="19">
        <v>45019</v>
      </c>
      <c r="C2326" s="20" t="s">
        <v>1826</v>
      </c>
      <c r="D2326" s="13">
        <v>131711</v>
      </c>
      <c r="E2326" s="13">
        <v>89466</v>
      </c>
      <c r="F2326" s="6">
        <v>2024</v>
      </c>
      <c r="G2326" s="18">
        <f>preds!$D2326+preds!$E2326</f>
        <v>221177</v>
      </c>
      <c r="H2326" s="12">
        <f>ABS(preds!$D2326-preds!$E2326)</f>
        <v>42245</v>
      </c>
      <c r="I2326" s="24">
        <f>Table2[[#This Row],[margin]]/Table2[[#This Row],[dem_gop_total]]</f>
        <v>0.1910008726042943</v>
      </c>
      <c r="J2326" s="24">
        <f>Table2[[#This Row],[dem_votes]]/Table2[[#This Row],[dem_gop_total]]</f>
        <v>0.59550043630214711</v>
      </c>
      <c r="K2326" s="24">
        <f>Table2[[#This Row],[gop_votes]]/Table2[[#This Row],[dem_gop_total]]</f>
        <v>0.40449956369785284</v>
      </c>
      <c r="L2326" s="3">
        <v>-79.979213999999999</v>
      </c>
      <c r="M2326" s="3">
        <v>32.822800999999998</v>
      </c>
      <c r="N2326" s="3">
        <v>-80.974236173913027</v>
      </c>
      <c r="O2326" s="3">
        <v>33.961044434782664</v>
      </c>
      <c r="P2326" s="3">
        <f>VLOOKUP(Table2[[#This Row],[State]],State!A:G,7,FALSE)</f>
        <v>9</v>
      </c>
      <c r="Q2326" s="3" t="str">
        <f>VLOOKUP(Table2[[#This Row],[State]],State!A:F,6,FALSE)</f>
        <v>Republican</v>
      </c>
    </row>
    <row r="2327" spans="1:17" ht="17" thickTop="1" thickBot="1" x14ac:dyDescent="0.25">
      <c r="A2327" s="7" t="s">
        <v>357</v>
      </c>
      <c r="B2327" s="21">
        <v>45021</v>
      </c>
      <c r="C2327" s="22" t="s">
        <v>399</v>
      </c>
      <c r="D2327" s="12">
        <v>6396</v>
      </c>
      <c r="E2327" s="12">
        <v>17255</v>
      </c>
      <c r="F2327" s="6">
        <v>2024</v>
      </c>
      <c r="G2327" s="18">
        <f>preds!$D2327+preds!$E2327</f>
        <v>23651</v>
      </c>
      <c r="H2327" s="12">
        <f>ABS(preds!$D2327-preds!$E2327)</f>
        <v>10859</v>
      </c>
      <c r="I2327" s="24">
        <f>Table2[[#This Row],[margin]]/Table2[[#This Row],[dem_gop_total]]</f>
        <v>0.4591349202993531</v>
      </c>
      <c r="J2327" s="24">
        <f>Table2[[#This Row],[dem_votes]]/Table2[[#This Row],[dem_gop_total]]</f>
        <v>0.27043253985032345</v>
      </c>
      <c r="K2327" s="24">
        <f>Table2[[#This Row],[gop_votes]]/Table2[[#This Row],[dem_gop_total]]</f>
        <v>0.72956746014967655</v>
      </c>
      <c r="L2327" s="3">
        <v>-81.647009999999995</v>
      </c>
      <c r="M2327" s="3">
        <v>35.080072999999999</v>
      </c>
      <c r="N2327" s="3">
        <v>-80.974236173913027</v>
      </c>
      <c r="O2327" s="3">
        <v>33.961044434782664</v>
      </c>
      <c r="P2327" s="3">
        <f>VLOOKUP(Table2[[#This Row],[State]],State!A:G,7,FALSE)</f>
        <v>9</v>
      </c>
      <c r="Q2327" s="3" t="str">
        <f>VLOOKUP(Table2[[#This Row],[State]],State!A:F,6,FALSE)</f>
        <v>Republican</v>
      </c>
    </row>
    <row r="2328" spans="1:17" ht="17" thickTop="1" thickBot="1" x14ac:dyDescent="0.25">
      <c r="A2328" s="8" t="s">
        <v>357</v>
      </c>
      <c r="B2328" s="19">
        <v>45023</v>
      </c>
      <c r="C2328" s="20" t="s">
        <v>1794</v>
      </c>
      <c r="D2328" s="13">
        <v>6612</v>
      </c>
      <c r="E2328" s="13">
        <v>8272</v>
      </c>
      <c r="F2328" s="6">
        <v>2024</v>
      </c>
      <c r="G2328" s="18">
        <f>preds!$D2328+preds!$E2328</f>
        <v>14884</v>
      </c>
      <c r="H2328" s="12">
        <f>ABS(preds!$D2328-preds!$E2328)</f>
        <v>1660</v>
      </c>
      <c r="I2328" s="24">
        <f>Table2[[#This Row],[margin]]/Table2[[#This Row],[dem_gop_total]]</f>
        <v>0.11152915882827197</v>
      </c>
      <c r="J2328" s="24">
        <f>Table2[[#This Row],[dem_votes]]/Table2[[#This Row],[dem_gop_total]]</f>
        <v>0.44423542058586402</v>
      </c>
      <c r="K2328" s="24">
        <f>Table2[[#This Row],[gop_votes]]/Table2[[#This Row],[dem_gop_total]]</f>
        <v>0.55576457941413604</v>
      </c>
      <c r="L2328" s="3">
        <v>-81.119726999999997</v>
      </c>
      <c r="M2328" s="3">
        <v>34.702760999999903</v>
      </c>
      <c r="N2328" s="3">
        <v>-80.974236173913027</v>
      </c>
      <c r="O2328" s="3">
        <v>33.961044434782664</v>
      </c>
      <c r="P2328" s="3">
        <f>VLOOKUP(Table2[[#This Row],[State]],State!A:G,7,FALSE)</f>
        <v>9</v>
      </c>
      <c r="Q2328" s="3" t="str">
        <f>VLOOKUP(Table2[[#This Row],[State]],State!A:F,6,FALSE)</f>
        <v>Republican</v>
      </c>
    </row>
    <row r="2329" spans="1:17" ht="17" thickTop="1" thickBot="1" x14ac:dyDescent="0.25">
      <c r="A2329" s="7" t="s">
        <v>357</v>
      </c>
      <c r="B2329" s="21">
        <v>45025</v>
      </c>
      <c r="C2329" s="22" t="s">
        <v>1827</v>
      </c>
      <c r="D2329" s="12">
        <v>6730</v>
      </c>
      <c r="E2329" s="12">
        <v>10820</v>
      </c>
      <c r="F2329" s="6">
        <v>2024</v>
      </c>
      <c r="G2329" s="18">
        <f>preds!$D2329+preds!$E2329</f>
        <v>17550</v>
      </c>
      <c r="H2329" s="12">
        <f>ABS(preds!$D2329-preds!$E2329)</f>
        <v>4090</v>
      </c>
      <c r="I2329" s="24">
        <f>Table2[[#This Row],[margin]]/Table2[[#This Row],[dem_gop_total]]</f>
        <v>0.23304843304843303</v>
      </c>
      <c r="J2329" s="24">
        <f>Table2[[#This Row],[dem_votes]]/Table2[[#This Row],[dem_gop_total]]</f>
        <v>0.38347578347578348</v>
      </c>
      <c r="K2329" s="24">
        <f>Table2[[#This Row],[gop_votes]]/Table2[[#This Row],[dem_gop_total]]</f>
        <v>0.61652421652421652</v>
      </c>
      <c r="L2329" s="3">
        <v>-80.144684999999996</v>
      </c>
      <c r="M2329" s="3">
        <v>34.682026999999998</v>
      </c>
      <c r="N2329" s="3">
        <v>-80.974236173913027</v>
      </c>
      <c r="O2329" s="3">
        <v>33.961044434782664</v>
      </c>
      <c r="P2329" s="3">
        <f>VLOOKUP(Table2[[#This Row],[State]],State!A:G,7,FALSE)</f>
        <v>9</v>
      </c>
      <c r="Q2329" s="3" t="str">
        <f>VLOOKUP(Table2[[#This Row],[State]],State!A:F,6,FALSE)</f>
        <v>Republican</v>
      </c>
    </row>
    <row r="2330" spans="1:17" ht="17" thickTop="1" thickBot="1" x14ac:dyDescent="0.25">
      <c r="A2330" s="8" t="s">
        <v>357</v>
      </c>
      <c r="B2330" s="19">
        <v>45027</v>
      </c>
      <c r="C2330" s="20" t="s">
        <v>1828</v>
      </c>
      <c r="D2330" s="13">
        <v>8040</v>
      </c>
      <c r="E2330" s="13">
        <v>8025</v>
      </c>
      <c r="F2330" s="6">
        <v>2024</v>
      </c>
      <c r="G2330" s="18">
        <f>preds!$D2330+preds!$E2330</f>
        <v>16065</v>
      </c>
      <c r="H2330" s="12">
        <f>ABS(preds!$D2330-preds!$E2330)</f>
        <v>15</v>
      </c>
      <c r="I2330" s="24">
        <f>Table2[[#This Row],[margin]]/Table2[[#This Row],[dem_gop_total]]</f>
        <v>9.3370681605975728E-4</v>
      </c>
      <c r="J2330" s="24">
        <f>Table2[[#This Row],[dem_votes]]/Table2[[#This Row],[dem_gop_total]]</f>
        <v>0.50046685340802988</v>
      </c>
      <c r="K2330" s="24">
        <f>Table2[[#This Row],[gop_votes]]/Table2[[#This Row],[dem_gop_total]]</f>
        <v>0.49953314659197012</v>
      </c>
      <c r="L2330" s="3">
        <v>-80.206489000000005</v>
      </c>
      <c r="M2330" s="3">
        <v>33.691189000000001</v>
      </c>
      <c r="N2330" s="3">
        <v>-80.974236173913027</v>
      </c>
      <c r="O2330" s="3">
        <v>33.961044434782664</v>
      </c>
      <c r="P2330" s="3">
        <f>VLOOKUP(Table2[[#This Row],[State]],State!A:G,7,FALSE)</f>
        <v>9</v>
      </c>
      <c r="Q2330" s="3" t="str">
        <f>VLOOKUP(Table2[[#This Row],[State]],State!A:F,6,FALSE)</f>
        <v>Republican</v>
      </c>
    </row>
    <row r="2331" spans="1:17" ht="17" thickTop="1" thickBot="1" x14ac:dyDescent="0.25">
      <c r="A2331" s="7" t="s">
        <v>357</v>
      </c>
      <c r="B2331" s="21">
        <v>45029</v>
      </c>
      <c r="C2331" s="22" t="s">
        <v>1829</v>
      </c>
      <c r="D2331" s="12">
        <v>8377</v>
      </c>
      <c r="E2331" s="12">
        <v>9565</v>
      </c>
      <c r="F2331" s="6">
        <v>2024</v>
      </c>
      <c r="G2331" s="18">
        <f>preds!$D2331+preds!$E2331</f>
        <v>17942</v>
      </c>
      <c r="H2331" s="12">
        <f>ABS(preds!$D2331-preds!$E2331)</f>
        <v>1188</v>
      </c>
      <c r="I2331" s="24">
        <f>Table2[[#This Row],[margin]]/Table2[[#This Row],[dem_gop_total]]</f>
        <v>6.6213354141121394E-2</v>
      </c>
      <c r="J2331" s="24">
        <f>Table2[[#This Row],[dem_votes]]/Table2[[#This Row],[dem_gop_total]]</f>
        <v>0.4668933229294393</v>
      </c>
      <c r="K2331" s="24">
        <f>Table2[[#This Row],[gop_votes]]/Table2[[#This Row],[dem_gop_total]]</f>
        <v>0.5331066770705607</v>
      </c>
      <c r="L2331" s="3">
        <v>-80.655455000000003</v>
      </c>
      <c r="M2331" s="3">
        <v>32.916001999999999</v>
      </c>
      <c r="N2331" s="3">
        <v>-80.974236173913027</v>
      </c>
      <c r="O2331" s="3">
        <v>33.961044434782664</v>
      </c>
      <c r="P2331" s="3">
        <f>VLOOKUP(Table2[[#This Row],[State]],State!A:G,7,FALSE)</f>
        <v>9</v>
      </c>
      <c r="Q2331" s="3" t="str">
        <f>VLOOKUP(Table2[[#This Row],[State]],State!A:F,6,FALSE)</f>
        <v>Republican</v>
      </c>
    </row>
    <row r="2332" spans="1:17" ht="17" thickTop="1" thickBot="1" x14ac:dyDescent="0.25">
      <c r="A2332" s="8" t="s">
        <v>357</v>
      </c>
      <c r="B2332" s="19">
        <v>45031</v>
      </c>
      <c r="C2332" s="20" t="s">
        <v>1830</v>
      </c>
      <c r="D2332" s="13">
        <v>14670</v>
      </c>
      <c r="E2332" s="13">
        <v>15493</v>
      </c>
      <c r="F2332" s="6">
        <v>2024</v>
      </c>
      <c r="G2332" s="18">
        <f>preds!$D2332+preds!$E2332</f>
        <v>30163</v>
      </c>
      <c r="H2332" s="12">
        <f>ABS(preds!$D2332-preds!$E2332)</f>
        <v>823</v>
      </c>
      <c r="I2332" s="24">
        <f>Table2[[#This Row],[margin]]/Table2[[#This Row],[dem_gop_total]]</f>
        <v>2.7285084374896396E-2</v>
      </c>
      <c r="J2332" s="24">
        <f>Table2[[#This Row],[dem_votes]]/Table2[[#This Row],[dem_gop_total]]</f>
        <v>0.4863574578125518</v>
      </c>
      <c r="K2332" s="24">
        <f>Table2[[#This Row],[gop_votes]]/Table2[[#This Row],[dem_gop_total]]</f>
        <v>0.5136425421874482</v>
      </c>
      <c r="L2332" s="3">
        <v>-79.983805000000004</v>
      </c>
      <c r="M2332" s="3">
        <v>34.326828999999996</v>
      </c>
      <c r="N2332" s="3">
        <v>-80.974236173913027</v>
      </c>
      <c r="O2332" s="3">
        <v>33.961044434782664</v>
      </c>
      <c r="P2332" s="3">
        <f>VLOOKUP(Table2[[#This Row],[State]],State!A:G,7,FALSE)</f>
        <v>9</v>
      </c>
      <c r="Q2332" s="3" t="str">
        <f>VLOOKUP(Table2[[#This Row],[State]],State!A:F,6,FALSE)</f>
        <v>Republican</v>
      </c>
    </row>
    <row r="2333" spans="1:17" ht="17" thickTop="1" thickBot="1" x14ac:dyDescent="0.25">
      <c r="A2333" s="7" t="s">
        <v>357</v>
      </c>
      <c r="B2333" s="21">
        <v>45033</v>
      </c>
      <c r="C2333" s="22" t="s">
        <v>1831</v>
      </c>
      <c r="D2333" s="12">
        <v>5881</v>
      </c>
      <c r="E2333" s="12">
        <v>5960</v>
      </c>
      <c r="F2333" s="6">
        <v>2024</v>
      </c>
      <c r="G2333" s="18">
        <f>preds!$D2333+preds!$E2333</f>
        <v>11841</v>
      </c>
      <c r="H2333" s="12">
        <f>ABS(preds!$D2333-preds!$E2333)</f>
        <v>79</v>
      </c>
      <c r="I2333" s="24">
        <f>Table2[[#This Row],[margin]]/Table2[[#This Row],[dem_gop_total]]</f>
        <v>6.6717338062663627E-3</v>
      </c>
      <c r="J2333" s="24">
        <f>Table2[[#This Row],[dem_votes]]/Table2[[#This Row],[dem_gop_total]]</f>
        <v>0.4966641330968668</v>
      </c>
      <c r="K2333" s="24">
        <f>Table2[[#This Row],[gop_votes]]/Table2[[#This Row],[dem_gop_total]]</f>
        <v>0.50333586690313314</v>
      </c>
      <c r="L2333" s="3">
        <v>-79.359942000000004</v>
      </c>
      <c r="M2333" s="3">
        <v>34.394709999999897</v>
      </c>
      <c r="N2333" s="3">
        <v>-80.974236173913027</v>
      </c>
      <c r="O2333" s="3">
        <v>33.961044434782664</v>
      </c>
      <c r="P2333" s="3">
        <f>VLOOKUP(Table2[[#This Row],[State]],State!A:G,7,FALSE)</f>
        <v>9</v>
      </c>
      <c r="Q2333" s="3" t="str">
        <f>VLOOKUP(Table2[[#This Row],[State]],State!A:F,6,FALSE)</f>
        <v>Republican</v>
      </c>
    </row>
    <row r="2334" spans="1:17" ht="17" thickTop="1" thickBot="1" x14ac:dyDescent="0.25">
      <c r="A2334" s="8" t="s">
        <v>357</v>
      </c>
      <c r="B2334" s="19">
        <v>45035</v>
      </c>
      <c r="C2334" s="20" t="s">
        <v>1217</v>
      </c>
      <c r="D2334" s="13">
        <v>35267</v>
      </c>
      <c r="E2334" s="13">
        <v>43139</v>
      </c>
      <c r="F2334" s="6">
        <v>2024</v>
      </c>
      <c r="G2334" s="18">
        <f>preds!$D2334+preds!$E2334</f>
        <v>78406</v>
      </c>
      <c r="H2334" s="12">
        <f>ABS(preds!$D2334-preds!$E2334)</f>
        <v>7872</v>
      </c>
      <c r="I2334" s="24">
        <f>Table2[[#This Row],[margin]]/Table2[[#This Row],[dem_gop_total]]</f>
        <v>0.10040047955513609</v>
      </c>
      <c r="J2334" s="24">
        <f>Table2[[#This Row],[dem_votes]]/Table2[[#This Row],[dem_gop_total]]</f>
        <v>0.44979976022243195</v>
      </c>
      <c r="K2334" s="24">
        <f>Table2[[#This Row],[gop_votes]]/Table2[[#This Row],[dem_gop_total]]</f>
        <v>0.55020023977756805</v>
      </c>
      <c r="L2334" s="3">
        <v>-80.217609999999993</v>
      </c>
      <c r="M2334" s="3">
        <v>33.000816</v>
      </c>
      <c r="N2334" s="3">
        <v>-80.974236173913027</v>
      </c>
      <c r="O2334" s="3">
        <v>33.961044434782664</v>
      </c>
      <c r="P2334" s="3">
        <f>VLOOKUP(Table2[[#This Row],[State]],State!A:G,7,FALSE)</f>
        <v>9</v>
      </c>
      <c r="Q2334" s="3" t="str">
        <f>VLOOKUP(Table2[[#This Row],[State]],State!A:F,6,FALSE)</f>
        <v>Republican</v>
      </c>
    </row>
    <row r="2335" spans="1:17" ht="17" thickTop="1" thickBot="1" x14ac:dyDescent="0.25">
      <c r="A2335" s="7" t="s">
        <v>357</v>
      </c>
      <c r="B2335" s="21">
        <v>45037</v>
      </c>
      <c r="C2335" s="22" t="s">
        <v>1832</v>
      </c>
      <c r="D2335" s="12">
        <v>4892</v>
      </c>
      <c r="E2335" s="12">
        <v>8006</v>
      </c>
      <c r="F2335" s="6">
        <v>2024</v>
      </c>
      <c r="G2335" s="18">
        <f>preds!$D2335+preds!$E2335</f>
        <v>12898</v>
      </c>
      <c r="H2335" s="12">
        <f>ABS(preds!$D2335-preds!$E2335)</f>
        <v>3114</v>
      </c>
      <c r="I2335" s="24">
        <f>Table2[[#This Row],[margin]]/Table2[[#This Row],[dem_gop_total]]</f>
        <v>0.24143278027601178</v>
      </c>
      <c r="J2335" s="24">
        <f>Table2[[#This Row],[dem_votes]]/Table2[[#This Row],[dem_gop_total]]</f>
        <v>0.37928360986199411</v>
      </c>
      <c r="K2335" s="24">
        <f>Table2[[#This Row],[gop_votes]]/Table2[[#This Row],[dem_gop_total]]</f>
        <v>0.62071639013800595</v>
      </c>
      <c r="L2335" s="3">
        <v>-81.920292000000003</v>
      </c>
      <c r="M2335" s="3">
        <v>33.722043999999997</v>
      </c>
      <c r="N2335" s="3">
        <v>-80.974236173913027</v>
      </c>
      <c r="O2335" s="3">
        <v>33.961044434782664</v>
      </c>
      <c r="P2335" s="3">
        <f>VLOOKUP(Table2[[#This Row],[State]],State!A:G,7,FALSE)</f>
        <v>9</v>
      </c>
      <c r="Q2335" s="3" t="str">
        <f>VLOOKUP(Table2[[#This Row],[State]],State!A:F,6,FALSE)</f>
        <v>Republican</v>
      </c>
    </row>
    <row r="2336" spans="1:17" ht="17" thickTop="1" thickBot="1" x14ac:dyDescent="0.25">
      <c r="A2336" s="8" t="s">
        <v>357</v>
      </c>
      <c r="B2336" s="19">
        <v>45039</v>
      </c>
      <c r="C2336" s="20" t="s">
        <v>669</v>
      </c>
      <c r="D2336" s="13">
        <v>7228</v>
      </c>
      <c r="E2336" s="13">
        <v>4358</v>
      </c>
      <c r="F2336" s="6">
        <v>2024</v>
      </c>
      <c r="G2336" s="18">
        <f>preds!$D2336+preds!$E2336</f>
        <v>11586</v>
      </c>
      <c r="H2336" s="12">
        <f>ABS(preds!$D2336-preds!$E2336)</f>
        <v>2870</v>
      </c>
      <c r="I2336" s="24">
        <f>Table2[[#This Row],[margin]]/Table2[[#This Row],[dem_gop_total]]</f>
        <v>0.2477127567754186</v>
      </c>
      <c r="J2336" s="24">
        <f>Table2[[#This Row],[dem_votes]]/Table2[[#This Row],[dem_gop_total]]</f>
        <v>0.62385637838770935</v>
      </c>
      <c r="K2336" s="24">
        <f>Table2[[#This Row],[gop_votes]]/Table2[[#This Row],[dem_gop_total]]</f>
        <v>0.3761436216122907</v>
      </c>
      <c r="L2336" s="3">
        <v>-81.073993000000002</v>
      </c>
      <c r="M2336" s="3">
        <v>34.361469</v>
      </c>
      <c r="N2336" s="3">
        <v>-80.974236173913027</v>
      </c>
      <c r="O2336" s="3">
        <v>33.961044434782664</v>
      </c>
      <c r="P2336" s="3">
        <f>VLOOKUP(Table2[[#This Row],[State]],State!A:G,7,FALSE)</f>
        <v>9</v>
      </c>
      <c r="Q2336" s="3" t="str">
        <f>VLOOKUP(Table2[[#This Row],[State]],State!A:F,6,FALSE)</f>
        <v>Republican</v>
      </c>
    </row>
    <row r="2337" spans="1:17" ht="17" thickTop="1" thickBot="1" x14ac:dyDescent="0.25">
      <c r="A2337" s="7" t="s">
        <v>357</v>
      </c>
      <c r="B2337" s="21">
        <v>45041</v>
      </c>
      <c r="C2337" s="22" t="s">
        <v>1833</v>
      </c>
      <c r="D2337" s="12">
        <v>31938</v>
      </c>
      <c r="E2337" s="12">
        <v>31439</v>
      </c>
      <c r="F2337" s="6">
        <v>2024</v>
      </c>
      <c r="G2337" s="18">
        <f>preds!$D2337+preds!$E2337</f>
        <v>63377</v>
      </c>
      <c r="H2337" s="12">
        <f>ABS(preds!$D2337-preds!$E2337)</f>
        <v>499</v>
      </c>
      <c r="I2337" s="24">
        <f>Table2[[#This Row],[margin]]/Table2[[#This Row],[dem_gop_total]]</f>
        <v>7.8735187844170603E-3</v>
      </c>
      <c r="J2337" s="24">
        <f>Table2[[#This Row],[dem_votes]]/Table2[[#This Row],[dem_gop_total]]</f>
        <v>0.5039367593922085</v>
      </c>
      <c r="K2337" s="24">
        <f>Table2[[#This Row],[gop_votes]]/Table2[[#This Row],[dem_gop_total]]</f>
        <v>0.49606324060779144</v>
      </c>
      <c r="L2337" s="3">
        <v>-79.760953999999998</v>
      </c>
      <c r="M2337" s="3">
        <v>34.100048999999999</v>
      </c>
      <c r="N2337" s="3">
        <v>-80.974236173913027</v>
      </c>
      <c r="O2337" s="3">
        <v>33.961044434782664</v>
      </c>
      <c r="P2337" s="3">
        <f>VLOOKUP(Table2[[#This Row],[State]],State!A:G,7,FALSE)</f>
        <v>9</v>
      </c>
      <c r="Q2337" s="3" t="str">
        <f>VLOOKUP(Table2[[#This Row],[State]],State!A:F,6,FALSE)</f>
        <v>Republican</v>
      </c>
    </row>
    <row r="2338" spans="1:17" ht="17" thickTop="1" thickBot="1" x14ac:dyDescent="0.25">
      <c r="A2338" s="8" t="s">
        <v>357</v>
      </c>
      <c r="B2338" s="19">
        <v>45043</v>
      </c>
      <c r="C2338" s="20" t="s">
        <v>1834</v>
      </c>
      <c r="D2338" s="13">
        <v>15818</v>
      </c>
      <c r="E2338" s="13">
        <v>20307</v>
      </c>
      <c r="F2338" s="6">
        <v>2024</v>
      </c>
      <c r="G2338" s="18">
        <f>preds!$D2338+preds!$E2338</f>
        <v>36125</v>
      </c>
      <c r="H2338" s="12">
        <f>ABS(preds!$D2338-preds!$E2338)</f>
        <v>4489</v>
      </c>
      <c r="I2338" s="24">
        <f>Table2[[#This Row],[margin]]/Table2[[#This Row],[dem_gop_total]]</f>
        <v>0.12426297577854671</v>
      </c>
      <c r="J2338" s="24">
        <f>Table2[[#This Row],[dem_votes]]/Table2[[#This Row],[dem_gop_total]]</f>
        <v>0.43786851211072664</v>
      </c>
      <c r="K2338" s="24">
        <f>Table2[[#This Row],[gop_votes]]/Table2[[#This Row],[dem_gop_total]]</f>
        <v>0.56213148788927336</v>
      </c>
      <c r="L2338" s="3">
        <v>-79.269398999999893</v>
      </c>
      <c r="M2338" s="3">
        <v>33.453333999999998</v>
      </c>
      <c r="N2338" s="3">
        <v>-80.974236173913027</v>
      </c>
      <c r="O2338" s="3">
        <v>33.961044434782664</v>
      </c>
      <c r="P2338" s="3">
        <f>VLOOKUP(Table2[[#This Row],[State]],State!A:G,7,FALSE)</f>
        <v>9</v>
      </c>
      <c r="Q2338" s="3" t="str">
        <f>VLOOKUP(Table2[[#This Row],[State]],State!A:F,6,FALSE)</f>
        <v>Republican</v>
      </c>
    </row>
    <row r="2339" spans="1:17" ht="17" thickTop="1" thickBot="1" x14ac:dyDescent="0.25">
      <c r="A2339" s="7" t="s">
        <v>357</v>
      </c>
      <c r="B2339" s="21">
        <v>45045</v>
      </c>
      <c r="C2339" s="22" t="s">
        <v>1835</v>
      </c>
      <c r="D2339" s="12">
        <v>109724</v>
      </c>
      <c r="E2339" s="12">
        <v>158927</v>
      </c>
      <c r="F2339" s="6">
        <v>2024</v>
      </c>
      <c r="G2339" s="18">
        <f>preds!$D2339+preds!$E2339</f>
        <v>268651</v>
      </c>
      <c r="H2339" s="12">
        <f>ABS(preds!$D2339-preds!$E2339)</f>
        <v>49203</v>
      </c>
      <c r="I2339" s="24">
        <f>Table2[[#This Row],[margin]]/Table2[[#This Row],[dem_gop_total]]</f>
        <v>0.18314839699089153</v>
      </c>
      <c r="J2339" s="24">
        <f>Table2[[#This Row],[dem_votes]]/Table2[[#This Row],[dem_gop_total]]</f>
        <v>0.40842580150455421</v>
      </c>
      <c r="K2339" s="24">
        <f>Table2[[#This Row],[gop_votes]]/Table2[[#This Row],[dem_gop_total]]</f>
        <v>0.59157419849544579</v>
      </c>
      <c r="L2339" s="3">
        <v>-82.335536000000005</v>
      </c>
      <c r="M2339" s="3">
        <v>34.847690999999998</v>
      </c>
      <c r="N2339" s="3">
        <v>-80.974236173913027</v>
      </c>
      <c r="O2339" s="3">
        <v>33.961044434782664</v>
      </c>
      <c r="P2339" s="3">
        <f>VLOOKUP(Table2[[#This Row],[State]],State!A:G,7,FALSE)</f>
        <v>9</v>
      </c>
      <c r="Q2339" s="3" t="str">
        <f>VLOOKUP(Table2[[#This Row],[State]],State!A:F,6,FALSE)</f>
        <v>Republican</v>
      </c>
    </row>
    <row r="2340" spans="1:17" ht="17" thickTop="1" thickBot="1" x14ac:dyDescent="0.25">
      <c r="A2340" s="8" t="s">
        <v>357</v>
      </c>
      <c r="B2340" s="19">
        <v>45047</v>
      </c>
      <c r="C2340" s="20" t="s">
        <v>1034</v>
      </c>
      <c r="D2340" s="13">
        <v>10991</v>
      </c>
      <c r="E2340" s="13">
        <v>18631</v>
      </c>
      <c r="F2340" s="6">
        <v>2024</v>
      </c>
      <c r="G2340" s="18">
        <f>preds!$D2340+preds!$E2340</f>
        <v>29622</v>
      </c>
      <c r="H2340" s="12">
        <f>ABS(preds!$D2340-preds!$E2340)</f>
        <v>7640</v>
      </c>
      <c r="I2340" s="24">
        <f>Table2[[#This Row],[margin]]/Table2[[#This Row],[dem_gop_total]]</f>
        <v>0.25791641347647021</v>
      </c>
      <c r="J2340" s="24">
        <f>Table2[[#This Row],[dem_votes]]/Table2[[#This Row],[dem_gop_total]]</f>
        <v>0.3710417932617649</v>
      </c>
      <c r="K2340" s="24">
        <f>Table2[[#This Row],[gop_votes]]/Table2[[#This Row],[dem_gop_total]]</f>
        <v>0.6289582067382351</v>
      </c>
      <c r="L2340" s="3">
        <v>-82.148595</v>
      </c>
      <c r="M2340" s="3">
        <v>34.204262</v>
      </c>
      <c r="N2340" s="3">
        <v>-80.974236173913027</v>
      </c>
      <c r="O2340" s="3">
        <v>33.961044434782664</v>
      </c>
      <c r="P2340" s="3">
        <f>VLOOKUP(Table2[[#This Row],[State]],State!A:G,7,FALSE)</f>
        <v>9</v>
      </c>
      <c r="Q2340" s="3" t="str">
        <f>VLOOKUP(Table2[[#This Row],[State]],State!A:F,6,FALSE)</f>
        <v>Republican</v>
      </c>
    </row>
    <row r="2341" spans="1:17" ht="17" thickTop="1" thickBot="1" x14ac:dyDescent="0.25">
      <c r="A2341" s="7" t="s">
        <v>357</v>
      </c>
      <c r="B2341" s="21">
        <v>45049</v>
      </c>
      <c r="C2341" s="22" t="s">
        <v>1836</v>
      </c>
      <c r="D2341" s="12">
        <v>5307</v>
      </c>
      <c r="E2341" s="12">
        <v>3459</v>
      </c>
      <c r="F2341" s="6">
        <v>2024</v>
      </c>
      <c r="G2341" s="18">
        <f>preds!$D2341+preds!$E2341</f>
        <v>8766</v>
      </c>
      <c r="H2341" s="12">
        <f>ABS(preds!$D2341-preds!$E2341)</f>
        <v>1848</v>
      </c>
      <c r="I2341" s="24">
        <f>Table2[[#This Row],[margin]]/Table2[[#This Row],[dem_gop_total]]</f>
        <v>0.21081451060917181</v>
      </c>
      <c r="J2341" s="24">
        <f>Table2[[#This Row],[dem_votes]]/Table2[[#This Row],[dem_gop_total]]</f>
        <v>0.60540725530458595</v>
      </c>
      <c r="K2341" s="24">
        <f>Table2[[#This Row],[gop_votes]]/Table2[[#This Row],[dem_gop_total]]</f>
        <v>0.39459274469541411</v>
      </c>
      <c r="L2341" s="3">
        <v>-81.118467999999993</v>
      </c>
      <c r="M2341" s="3">
        <v>32.800713999999999</v>
      </c>
      <c r="N2341" s="3">
        <v>-80.974236173913027</v>
      </c>
      <c r="O2341" s="3">
        <v>33.961044434782664</v>
      </c>
      <c r="P2341" s="3">
        <f>VLOOKUP(Table2[[#This Row],[State]],State!A:G,7,FALSE)</f>
        <v>9</v>
      </c>
      <c r="Q2341" s="3" t="str">
        <f>VLOOKUP(Table2[[#This Row],[State]],State!A:F,6,FALSE)</f>
        <v>Republican</v>
      </c>
    </row>
    <row r="2342" spans="1:17" ht="17" thickTop="1" thickBot="1" x14ac:dyDescent="0.25">
      <c r="A2342" s="8" t="s">
        <v>357</v>
      </c>
      <c r="B2342" s="19">
        <v>45051</v>
      </c>
      <c r="C2342" s="20" t="s">
        <v>1837</v>
      </c>
      <c r="D2342" s="13">
        <v>66586</v>
      </c>
      <c r="E2342" s="13">
        <v>128092</v>
      </c>
      <c r="F2342" s="6">
        <v>2024</v>
      </c>
      <c r="G2342" s="18">
        <f>preds!$D2342+preds!$E2342</f>
        <v>194678</v>
      </c>
      <c r="H2342" s="12">
        <f>ABS(preds!$D2342-preds!$E2342)</f>
        <v>61506</v>
      </c>
      <c r="I2342" s="24">
        <f>Table2[[#This Row],[margin]]/Table2[[#This Row],[dem_gop_total]]</f>
        <v>0.31593708585459068</v>
      </c>
      <c r="J2342" s="24">
        <f>Table2[[#This Row],[dem_votes]]/Table2[[#This Row],[dem_gop_total]]</f>
        <v>0.34203145707270466</v>
      </c>
      <c r="K2342" s="24">
        <f>Table2[[#This Row],[gop_votes]]/Table2[[#This Row],[dem_gop_total]]</f>
        <v>0.65796854292729534</v>
      </c>
      <c r="L2342" s="3">
        <v>-78.940095999999997</v>
      </c>
      <c r="M2342" s="3">
        <v>33.786228000000001</v>
      </c>
      <c r="N2342" s="3">
        <v>-80.974236173913027</v>
      </c>
      <c r="O2342" s="3">
        <v>33.961044434782664</v>
      </c>
      <c r="P2342" s="3">
        <f>VLOOKUP(Table2[[#This Row],[State]],State!A:G,7,FALSE)</f>
        <v>9</v>
      </c>
      <c r="Q2342" s="3" t="str">
        <f>VLOOKUP(Table2[[#This Row],[State]],State!A:F,6,FALSE)</f>
        <v>Republican</v>
      </c>
    </row>
    <row r="2343" spans="1:17" ht="17" thickTop="1" thickBot="1" x14ac:dyDescent="0.25">
      <c r="A2343" s="7" t="s">
        <v>357</v>
      </c>
      <c r="B2343" s="21">
        <v>45053</v>
      </c>
      <c r="C2343" s="22" t="s">
        <v>786</v>
      </c>
      <c r="D2343" s="12">
        <v>6946</v>
      </c>
      <c r="E2343" s="12">
        <v>6861</v>
      </c>
      <c r="F2343" s="6">
        <v>2024</v>
      </c>
      <c r="G2343" s="18">
        <f>preds!$D2343+preds!$E2343</f>
        <v>13807</v>
      </c>
      <c r="H2343" s="12">
        <f>ABS(preds!$D2343-preds!$E2343)</f>
        <v>85</v>
      </c>
      <c r="I2343" s="24">
        <f>Table2[[#This Row],[margin]]/Table2[[#This Row],[dem_gop_total]]</f>
        <v>6.1562975302382845E-3</v>
      </c>
      <c r="J2343" s="24">
        <f>Table2[[#This Row],[dem_votes]]/Table2[[#This Row],[dem_gop_total]]</f>
        <v>0.50307814876511914</v>
      </c>
      <c r="K2343" s="24">
        <f>Table2[[#This Row],[gop_votes]]/Table2[[#This Row],[dem_gop_total]]</f>
        <v>0.49692185123488086</v>
      </c>
      <c r="L2343" s="3">
        <v>-81.012490999999997</v>
      </c>
      <c r="M2343" s="3">
        <v>32.427942000000002</v>
      </c>
      <c r="N2343" s="3">
        <v>-80.974236173913027</v>
      </c>
      <c r="O2343" s="3">
        <v>33.961044434782664</v>
      </c>
      <c r="P2343" s="3">
        <f>VLOOKUP(Table2[[#This Row],[State]],State!A:G,7,FALSE)</f>
        <v>9</v>
      </c>
      <c r="Q2343" s="3" t="str">
        <f>VLOOKUP(Table2[[#This Row],[State]],State!A:F,6,FALSE)</f>
        <v>Republican</v>
      </c>
    </row>
    <row r="2344" spans="1:17" ht="17" thickTop="1" thickBot="1" x14ac:dyDescent="0.25">
      <c r="A2344" s="8" t="s">
        <v>357</v>
      </c>
      <c r="B2344" s="19">
        <v>45055</v>
      </c>
      <c r="C2344" s="20" t="s">
        <v>1838</v>
      </c>
      <c r="D2344" s="13">
        <v>12243</v>
      </c>
      <c r="E2344" s="13">
        <v>20030</v>
      </c>
      <c r="F2344" s="6">
        <v>2024</v>
      </c>
      <c r="G2344" s="18">
        <f>preds!$D2344+preds!$E2344</f>
        <v>32273</v>
      </c>
      <c r="H2344" s="12">
        <f>ABS(preds!$D2344-preds!$E2344)</f>
        <v>7787</v>
      </c>
      <c r="I2344" s="24">
        <f>Table2[[#This Row],[margin]]/Table2[[#This Row],[dem_gop_total]]</f>
        <v>0.24128528491308524</v>
      </c>
      <c r="J2344" s="24">
        <f>Table2[[#This Row],[dem_votes]]/Table2[[#This Row],[dem_gop_total]]</f>
        <v>0.3793573575434574</v>
      </c>
      <c r="K2344" s="24">
        <f>Table2[[#This Row],[gop_votes]]/Table2[[#This Row],[dem_gop_total]]</f>
        <v>0.62064264245654266</v>
      </c>
      <c r="L2344" s="3">
        <v>-80.645218999999997</v>
      </c>
      <c r="M2344" s="3">
        <v>34.259653999999998</v>
      </c>
      <c r="N2344" s="3">
        <v>-80.974236173913027</v>
      </c>
      <c r="O2344" s="3">
        <v>33.961044434782664</v>
      </c>
      <c r="P2344" s="3">
        <f>VLOOKUP(Table2[[#This Row],[State]],State!A:G,7,FALSE)</f>
        <v>9</v>
      </c>
      <c r="Q2344" s="3" t="str">
        <f>VLOOKUP(Table2[[#This Row],[State]],State!A:F,6,FALSE)</f>
        <v>Republican</v>
      </c>
    </row>
    <row r="2345" spans="1:17" ht="17" thickTop="1" thickBot="1" x14ac:dyDescent="0.25">
      <c r="A2345" s="7" t="s">
        <v>357</v>
      </c>
      <c r="B2345" s="21">
        <v>45057</v>
      </c>
      <c r="C2345" s="22" t="s">
        <v>1498</v>
      </c>
      <c r="D2345" s="12">
        <v>18716</v>
      </c>
      <c r="E2345" s="12">
        <v>30971</v>
      </c>
      <c r="F2345" s="6">
        <v>2024</v>
      </c>
      <c r="G2345" s="18">
        <f>preds!$D2345+preds!$E2345</f>
        <v>49687</v>
      </c>
      <c r="H2345" s="12">
        <f>ABS(preds!$D2345-preds!$E2345)</f>
        <v>12255</v>
      </c>
      <c r="I2345" s="24">
        <f>Table2[[#This Row],[margin]]/Table2[[#This Row],[dem_gop_total]]</f>
        <v>0.24664399138607684</v>
      </c>
      <c r="J2345" s="24">
        <f>Table2[[#This Row],[dem_votes]]/Table2[[#This Row],[dem_gop_total]]</f>
        <v>0.37667800430696158</v>
      </c>
      <c r="K2345" s="24">
        <f>Table2[[#This Row],[gop_votes]]/Table2[[#This Row],[dem_gop_total]]</f>
        <v>0.62332199569303837</v>
      </c>
      <c r="L2345" s="3">
        <v>-80.747240000000005</v>
      </c>
      <c r="M2345" s="3">
        <v>34.758128999999997</v>
      </c>
      <c r="N2345" s="3">
        <v>-80.974236173913027</v>
      </c>
      <c r="O2345" s="3">
        <v>33.961044434782664</v>
      </c>
      <c r="P2345" s="3">
        <f>VLOOKUP(Table2[[#This Row],[State]],State!A:G,7,FALSE)</f>
        <v>9</v>
      </c>
      <c r="Q2345" s="3" t="str">
        <f>VLOOKUP(Table2[[#This Row],[State]],State!A:F,6,FALSE)</f>
        <v>Republican</v>
      </c>
    </row>
    <row r="2346" spans="1:17" ht="17" thickTop="1" thickBot="1" x14ac:dyDescent="0.25">
      <c r="A2346" s="8" t="s">
        <v>357</v>
      </c>
      <c r="B2346" s="19">
        <v>45059</v>
      </c>
      <c r="C2346" s="20" t="s">
        <v>791</v>
      </c>
      <c r="D2346" s="13">
        <v>10611</v>
      </c>
      <c r="E2346" s="13">
        <v>19791</v>
      </c>
      <c r="F2346" s="6">
        <v>2024</v>
      </c>
      <c r="G2346" s="18">
        <f>preds!$D2346+preds!$E2346</f>
        <v>30402</v>
      </c>
      <c r="H2346" s="12">
        <f>ABS(preds!$D2346-preds!$E2346)</f>
        <v>9180</v>
      </c>
      <c r="I2346" s="24">
        <f>Table2[[#This Row],[margin]]/Table2[[#This Row],[dem_gop_total]]</f>
        <v>0.30195381882770872</v>
      </c>
      <c r="J2346" s="24">
        <f>Table2[[#This Row],[dem_votes]]/Table2[[#This Row],[dem_gop_total]]</f>
        <v>0.34902309058614567</v>
      </c>
      <c r="K2346" s="24">
        <f>Table2[[#This Row],[gop_votes]]/Table2[[#This Row],[dem_gop_total]]</f>
        <v>0.65097690941385433</v>
      </c>
      <c r="L2346" s="3">
        <v>-82.026131000000007</v>
      </c>
      <c r="M2346" s="3">
        <v>34.504773</v>
      </c>
      <c r="N2346" s="3">
        <v>-80.974236173913027</v>
      </c>
      <c r="O2346" s="3">
        <v>33.961044434782664</v>
      </c>
      <c r="P2346" s="3">
        <f>VLOOKUP(Table2[[#This Row],[State]],State!A:G,7,FALSE)</f>
        <v>9</v>
      </c>
      <c r="Q2346" s="3" t="str">
        <f>VLOOKUP(Table2[[#This Row],[State]],State!A:F,6,FALSE)</f>
        <v>Republican</v>
      </c>
    </row>
    <row r="2347" spans="1:17" ht="17" thickTop="1" thickBot="1" x14ac:dyDescent="0.25">
      <c r="A2347" s="7" t="s">
        <v>357</v>
      </c>
      <c r="B2347" s="21">
        <v>45061</v>
      </c>
      <c r="C2347" s="22" t="s">
        <v>430</v>
      </c>
      <c r="D2347" s="12">
        <v>5120</v>
      </c>
      <c r="E2347" s="12">
        <v>2612</v>
      </c>
      <c r="F2347" s="6">
        <v>2024</v>
      </c>
      <c r="G2347" s="18">
        <f>preds!$D2347+preds!$E2347</f>
        <v>7732</v>
      </c>
      <c r="H2347" s="12">
        <f>ABS(preds!$D2347-preds!$E2347)</f>
        <v>2508</v>
      </c>
      <c r="I2347" s="24">
        <f>Table2[[#This Row],[margin]]/Table2[[#This Row],[dem_gop_total]]</f>
        <v>0.32436627004655977</v>
      </c>
      <c r="J2347" s="24">
        <f>Table2[[#This Row],[dem_votes]]/Table2[[#This Row],[dem_gop_total]]</f>
        <v>0.66218313502327986</v>
      </c>
      <c r="K2347" s="24">
        <f>Table2[[#This Row],[gop_votes]]/Table2[[#This Row],[dem_gop_total]]</f>
        <v>0.33781686497672014</v>
      </c>
      <c r="L2347" s="3">
        <v>-80.265139000000005</v>
      </c>
      <c r="M2347" s="3">
        <v>34.181554999999904</v>
      </c>
      <c r="N2347" s="3">
        <v>-80.974236173913027</v>
      </c>
      <c r="O2347" s="3">
        <v>33.961044434782664</v>
      </c>
      <c r="P2347" s="3">
        <f>VLOOKUP(Table2[[#This Row],[State]],State!A:G,7,FALSE)</f>
        <v>9</v>
      </c>
      <c r="Q2347" s="3" t="str">
        <f>VLOOKUP(Table2[[#This Row],[State]],State!A:F,6,FALSE)</f>
        <v>Republican</v>
      </c>
    </row>
    <row r="2348" spans="1:17" ht="17" thickTop="1" thickBot="1" x14ac:dyDescent="0.25">
      <c r="A2348" s="8" t="s">
        <v>357</v>
      </c>
      <c r="B2348" s="19">
        <v>45063</v>
      </c>
      <c r="C2348" s="20" t="s">
        <v>1839</v>
      </c>
      <c r="D2348" s="13">
        <v>50807</v>
      </c>
      <c r="E2348" s="13">
        <v>94058</v>
      </c>
      <c r="F2348" s="6">
        <v>2024</v>
      </c>
      <c r="G2348" s="18">
        <f>preds!$D2348+preds!$E2348</f>
        <v>144865</v>
      </c>
      <c r="H2348" s="12">
        <f>ABS(preds!$D2348-preds!$E2348)</f>
        <v>43251</v>
      </c>
      <c r="I2348" s="24">
        <f>Table2[[#This Row],[margin]]/Table2[[#This Row],[dem_gop_total]]</f>
        <v>0.29856072895454389</v>
      </c>
      <c r="J2348" s="24">
        <f>Table2[[#This Row],[dem_votes]]/Table2[[#This Row],[dem_gop_total]]</f>
        <v>0.35071963552272806</v>
      </c>
      <c r="K2348" s="24">
        <f>Table2[[#This Row],[gop_votes]]/Table2[[#This Row],[dem_gop_total]]</f>
        <v>0.64928036447727189</v>
      </c>
      <c r="L2348" s="3">
        <v>-81.213684000000001</v>
      </c>
      <c r="M2348" s="3">
        <v>33.958731999999998</v>
      </c>
      <c r="N2348" s="3">
        <v>-80.974236173913027</v>
      </c>
      <c r="O2348" s="3">
        <v>33.961044434782664</v>
      </c>
      <c r="P2348" s="3">
        <f>VLOOKUP(Table2[[#This Row],[State]],State!A:G,7,FALSE)</f>
        <v>9</v>
      </c>
      <c r="Q2348" s="3" t="str">
        <f>VLOOKUP(Table2[[#This Row],[State]],State!A:F,6,FALSE)</f>
        <v>Republican</v>
      </c>
    </row>
    <row r="2349" spans="1:17" ht="17" thickTop="1" thickBot="1" x14ac:dyDescent="0.25">
      <c r="A2349" s="7" t="s">
        <v>357</v>
      </c>
      <c r="B2349" s="21">
        <v>45065</v>
      </c>
      <c r="C2349" s="22" t="s">
        <v>1840</v>
      </c>
      <c r="D2349" s="12">
        <v>2390</v>
      </c>
      <c r="E2349" s="12">
        <v>2505</v>
      </c>
      <c r="F2349" s="6">
        <v>2024</v>
      </c>
      <c r="G2349" s="18">
        <f>preds!$D2349+preds!$E2349</f>
        <v>4895</v>
      </c>
      <c r="H2349" s="12">
        <f>ABS(preds!$D2349-preds!$E2349)</f>
        <v>115</v>
      </c>
      <c r="I2349" s="24">
        <f>Table2[[#This Row],[margin]]/Table2[[#This Row],[dem_gop_total]]</f>
        <v>2.3493360572012258E-2</v>
      </c>
      <c r="J2349" s="24">
        <f>Table2[[#This Row],[dem_votes]]/Table2[[#This Row],[dem_gop_total]]</f>
        <v>0.48825331971399388</v>
      </c>
      <c r="K2349" s="24">
        <f>Table2[[#This Row],[gop_votes]]/Table2[[#This Row],[dem_gop_total]]</f>
        <v>0.51174668028600612</v>
      </c>
      <c r="L2349" s="3">
        <v>-82.293658999999906</v>
      </c>
      <c r="M2349" s="3">
        <v>33.883028000000003</v>
      </c>
      <c r="N2349" s="3">
        <v>-80.974236173913027</v>
      </c>
      <c r="O2349" s="3">
        <v>33.961044434782664</v>
      </c>
      <c r="P2349" s="3">
        <f>VLOOKUP(Table2[[#This Row],[State]],State!A:G,7,FALSE)</f>
        <v>9</v>
      </c>
      <c r="Q2349" s="3" t="str">
        <f>VLOOKUP(Table2[[#This Row],[State]],State!A:F,6,FALSE)</f>
        <v>Republican</v>
      </c>
    </row>
    <row r="2350" spans="1:17" ht="17" thickTop="1" thickBot="1" x14ac:dyDescent="0.25">
      <c r="A2350" s="8" t="s">
        <v>357</v>
      </c>
      <c r="B2350" s="19">
        <v>45067</v>
      </c>
      <c r="C2350" s="20" t="s">
        <v>436</v>
      </c>
      <c r="D2350" s="13">
        <v>8556</v>
      </c>
      <c r="E2350" s="13">
        <v>5135</v>
      </c>
      <c r="F2350" s="6">
        <v>2024</v>
      </c>
      <c r="G2350" s="18">
        <f>preds!$D2350+preds!$E2350</f>
        <v>13691</v>
      </c>
      <c r="H2350" s="12">
        <f>ABS(preds!$D2350-preds!$E2350)</f>
        <v>3421</v>
      </c>
      <c r="I2350" s="24">
        <f>Table2[[#This Row],[margin]]/Table2[[#This Row],[dem_gop_total]]</f>
        <v>0.24987217880359361</v>
      </c>
      <c r="J2350" s="24">
        <f>Table2[[#This Row],[dem_votes]]/Table2[[#This Row],[dem_gop_total]]</f>
        <v>0.62493608940179679</v>
      </c>
      <c r="K2350" s="24">
        <f>Table2[[#This Row],[gop_votes]]/Table2[[#This Row],[dem_gop_total]]</f>
        <v>0.37506391059820321</v>
      </c>
      <c r="L2350" s="3">
        <v>-79.336828999999994</v>
      </c>
      <c r="M2350" s="3">
        <v>34.164265</v>
      </c>
      <c r="N2350" s="3">
        <v>-80.974236173913027</v>
      </c>
      <c r="O2350" s="3">
        <v>33.961044434782664</v>
      </c>
      <c r="P2350" s="3">
        <f>VLOOKUP(Table2[[#This Row],[State]],State!A:G,7,FALSE)</f>
        <v>9</v>
      </c>
      <c r="Q2350" s="3" t="str">
        <f>VLOOKUP(Table2[[#This Row],[State]],State!A:F,6,FALSE)</f>
        <v>Republican</v>
      </c>
    </row>
    <row r="2351" spans="1:17" ht="17" thickTop="1" thickBot="1" x14ac:dyDescent="0.25">
      <c r="A2351" s="7" t="s">
        <v>357</v>
      </c>
      <c r="B2351" s="21">
        <v>45069</v>
      </c>
      <c r="C2351" s="22" t="s">
        <v>1841</v>
      </c>
      <c r="D2351" s="12">
        <v>5466</v>
      </c>
      <c r="E2351" s="12">
        <v>4098</v>
      </c>
      <c r="F2351" s="6">
        <v>2024</v>
      </c>
      <c r="G2351" s="18">
        <f>preds!$D2351+preds!$E2351</f>
        <v>9564</v>
      </c>
      <c r="H2351" s="12">
        <f>ABS(preds!$D2351-preds!$E2351)</f>
        <v>1368</v>
      </c>
      <c r="I2351" s="24">
        <f>Table2[[#This Row],[margin]]/Table2[[#This Row],[dem_gop_total]]</f>
        <v>0.14303638644918445</v>
      </c>
      <c r="J2351" s="24">
        <f>Table2[[#This Row],[dem_votes]]/Table2[[#This Row],[dem_gop_total]]</f>
        <v>0.57151819322459219</v>
      </c>
      <c r="K2351" s="24">
        <f>Table2[[#This Row],[gop_votes]]/Table2[[#This Row],[dem_gop_total]]</f>
        <v>0.42848180677540776</v>
      </c>
      <c r="L2351" s="3">
        <v>-79.670644999999993</v>
      </c>
      <c r="M2351" s="3">
        <v>34.635883</v>
      </c>
      <c r="N2351" s="3">
        <v>-80.974236173913027</v>
      </c>
      <c r="O2351" s="3">
        <v>33.961044434782664</v>
      </c>
      <c r="P2351" s="3">
        <f>VLOOKUP(Table2[[#This Row],[State]],State!A:G,7,FALSE)</f>
        <v>9</v>
      </c>
      <c r="Q2351" s="3" t="str">
        <f>VLOOKUP(Table2[[#This Row],[State]],State!A:F,6,FALSE)</f>
        <v>Republican</v>
      </c>
    </row>
    <row r="2352" spans="1:17" ht="17" thickTop="1" thickBot="1" x14ac:dyDescent="0.25">
      <c r="A2352" s="8" t="s">
        <v>357</v>
      </c>
      <c r="B2352" s="19">
        <v>45071</v>
      </c>
      <c r="C2352" s="20" t="s">
        <v>1842</v>
      </c>
      <c r="D2352" s="13">
        <v>6423</v>
      </c>
      <c r="E2352" s="13">
        <v>10589</v>
      </c>
      <c r="F2352" s="6">
        <v>2024</v>
      </c>
      <c r="G2352" s="18">
        <f>preds!$D2352+preds!$E2352</f>
        <v>17012</v>
      </c>
      <c r="H2352" s="12">
        <f>ABS(preds!$D2352-preds!$E2352)</f>
        <v>4166</v>
      </c>
      <c r="I2352" s="24">
        <f>Table2[[#This Row],[margin]]/Table2[[#This Row],[dem_gop_total]]</f>
        <v>0.24488596284975311</v>
      </c>
      <c r="J2352" s="24">
        <f>Table2[[#This Row],[dem_votes]]/Table2[[#This Row],[dem_gop_total]]</f>
        <v>0.37755701857512342</v>
      </c>
      <c r="K2352" s="24">
        <f>Table2[[#This Row],[gop_votes]]/Table2[[#This Row],[dem_gop_total]]</f>
        <v>0.62244298142487653</v>
      </c>
      <c r="L2352" s="3">
        <v>-81.575787000000005</v>
      </c>
      <c r="M2352" s="3">
        <v>34.268079</v>
      </c>
      <c r="N2352" s="3">
        <v>-80.974236173913027</v>
      </c>
      <c r="O2352" s="3">
        <v>33.961044434782664</v>
      </c>
      <c r="P2352" s="3">
        <f>VLOOKUP(Table2[[#This Row],[State]],State!A:G,7,FALSE)</f>
        <v>9</v>
      </c>
      <c r="Q2352" s="3" t="str">
        <f>VLOOKUP(Table2[[#This Row],[State]],State!A:F,6,FALSE)</f>
        <v>Republican</v>
      </c>
    </row>
    <row r="2353" spans="1:17" ht="17" thickTop="1" thickBot="1" x14ac:dyDescent="0.25">
      <c r="A2353" s="7" t="s">
        <v>357</v>
      </c>
      <c r="B2353" s="21">
        <v>45073</v>
      </c>
      <c r="C2353" s="22" t="s">
        <v>800</v>
      </c>
      <c r="D2353" s="12">
        <v>9764</v>
      </c>
      <c r="E2353" s="12">
        <v>30427</v>
      </c>
      <c r="F2353" s="6">
        <v>2024</v>
      </c>
      <c r="G2353" s="18">
        <f>preds!$D2353+preds!$E2353</f>
        <v>40191</v>
      </c>
      <c r="H2353" s="12">
        <f>ABS(preds!$D2353-preds!$E2353)</f>
        <v>20663</v>
      </c>
      <c r="I2353" s="24">
        <f>Table2[[#This Row],[margin]]/Table2[[#This Row],[dem_gop_total]]</f>
        <v>0.51412007663407233</v>
      </c>
      <c r="J2353" s="24">
        <f>Table2[[#This Row],[dem_votes]]/Table2[[#This Row],[dem_gop_total]]</f>
        <v>0.24293996168296383</v>
      </c>
      <c r="K2353" s="24">
        <f>Table2[[#This Row],[gop_votes]]/Table2[[#This Row],[dem_gop_total]]</f>
        <v>0.75706003831703617</v>
      </c>
      <c r="L2353" s="3">
        <v>-83.005464000000003</v>
      </c>
      <c r="M2353" s="3">
        <v>34.707760999999998</v>
      </c>
      <c r="N2353" s="3">
        <v>-80.974236173913027</v>
      </c>
      <c r="O2353" s="3">
        <v>33.961044434782664</v>
      </c>
      <c r="P2353" s="3">
        <f>VLOOKUP(Table2[[#This Row],[State]],State!A:G,7,FALSE)</f>
        <v>9</v>
      </c>
      <c r="Q2353" s="3" t="str">
        <f>VLOOKUP(Table2[[#This Row],[State]],State!A:F,6,FALSE)</f>
        <v>Republican</v>
      </c>
    </row>
    <row r="2354" spans="1:17" ht="17" thickTop="1" thickBot="1" x14ac:dyDescent="0.25">
      <c r="A2354" s="8" t="s">
        <v>357</v>
      </c>
      <c r="B2354" s="19">
        <v>45075</v>
      </c>
      <c r="C2354" s="20" t="s">
        <v>1843</v>
      </c>
      <c r="D2354" s="13">
        <v>26983</v>
      </c>
      <c r="E2354" s="13">
        <v>12130</v>
      </c>
      <c r="F2354" s="6">
        <v>2024</v>
      </c>
      <c r="G2354" s="18">
        <f>preds!$D2354+preds!$E2354</f>
        <v>39113</v>
      </c>
      <c r="H2354" s="12">
        <f>ABS(preds!$D2354-preds!$E2354)</f>
        <v>14853</v>
      </c>
      <c r="I2354" s="24">
        <f>Table2[[#This Row],[margin]]/Table2[[#This Row],[dem_gop_total]]</f>
        <v>0.37974586454631454</v>
      </c>
      <c r="J2354" s="24">
        <f>Table2[[#This Row],[dem_votes]]/Table2[[#This Row],[dem_gop_total]]</f>
        <v>0.68987293227315727</v>
      </c>
      <c r="K2354" s="24">
        <f>Table2[[#This Row],[gop_votes]]/Table2[[#This Row],[dem_gop_total]]</f>
        <v>0.31012706772684273</v>
      </c>
      <c r="L2354" s="3">
        <v>-80.799081000000001</v>
      </c>
      <c r="M2354" s="3">
        <v>33.471515999999902</v>
      </c>
      <c r="N2354" s="3">
        <v>-80.974236173913027</v>
      </c>
      <c r="O2354" s="3">
        <v>33.961044434782664</v>
      </c>
      <c r="P2354" s="3">
        <f>VLOOKUP(Table2[[#This Row],[State]],State!A:G,7,FALSE)</f>
        <v>9</v>
      </c>
      <c r="Q2354" s="3" t="str">
        <f>VLOOKUP(Table2[[#This Row],[State]],State!A:F,6,FALSE)</f>
        <v>Republican</v>
      </c>
    </row>
    <row r="2355" spans="1:17" ht="17" thickTop="1" thickBot="1" x14ac:dyDescent="0.25">
      <c r="A2355" s="7" t="s">
        <v>357</v>
      </c>
      <c r="B2355" s="21">
        <v>45077</v>
      </c>
      <c r="C2355" s="22" t="s">
        <v>443</v>
      </c>
      <c r="D2355" s="12">
        <v>13986</v>
      </c>
      <c r="E2355" s="12">
        <v>44551</v>
      </c>
      <c r="F2355" s="6">
        <v>2024</v>
      </c>
      <c r="G2355" s="18">
        <f>preds!$D2355+preds!$E2355</f>
        <v>58537</v>
      </c>
      <c r="H2355" s="12">
        <f>ABS(preds!$D2355-preds!$E2355)</f>
        <v>30565</v>
      </c>
      <c r="I2355" s="24">
        <f>Table2[[#This Row],[margin]]/Table2[[#This Row],[dem_gop_total]]</f>
        <v>0.52214838478227443</v>
      </c>
      <c r="J2355" s="24">
        <f>Table2[[#This Row],[dem_votes]]/Table2[[#This Row],[dem_gop_total]]</f>
        <v>0.23892580760886278</v>
      </c>
      <c r="K2355" s="24">
        <f>Table2[[#This Row],[gop_votes]]/Table2[[#This Row],[dem_gop_total]]</f>
        <v>0.76107419239113727</v>
      </c>
      <c r="L2355" s="3">
        <v>-82.686452000000003</v>
      </c>
      <c r="M2355" s="3">
        <v>34.809328999999998</v>
      </c>
      <c r="N2355" s="3">
        <v>-80.974236173913027</v>
      </c>
      <c r="O2355" s="3">
        <v>33.961044434782664</v>
      </c>
      <c r="P2355" s="3">
        <f>VLOOKUP(Table2[[#This Row],[State]],State!A:G,7,FALSE)</f>
        <v>9</v>
      </c>
      <c r="Q2355" s="3" t="str">
        <f>VLOOKUP(Table2[[#This Row],[State]],State!A:F,6,FALSE)</f>
        <v>Republican</v>
      </c>
    </row>
    <row r="2356" spans="1:17" ht="17" thickTop="1" thickBot="1" x14ac:dyDescent="0.25">
      <c r="A2356" s="8" t="s">
        <v>357</v>
      </c>
      <c r="B2356" s="19">
        <v>45079</v>
      </c>
      <c r="C2356" s="20" t="s">
        <v>914</v>
      </c>
      <c r="D2356" s="13">
        <v>132716</v>
      </c>
      <c r="E2356" s="13">
        <v>55437</v>
      </c>
      <c r="F2356" s="6">
        <v>2024</v>
      </c>
      <c r="G2356" s="18">
        <f>preds!$D2356+preds!$E2356</f>
        <v>188153</v>
      </c>
      <c r="H2356" s="12">
        <f>ABS(preds!$D2356-preds!$E2356)</f>
        <v>77279</v>
      </c>
      <c r="I2356" s="24">
        <f>Table2[[#This Row],[margin]]/Table2[[#This Row],[dem_gop_total]]</f>
        <v>0.41072425100848775</v>
      </c>
      <c r="J2356" s="24">
        <f>Table2[[#This Row],[dem_votes]]/Table2[[#This Row],[dem_gop_total]]</f>
        <v>0.70536212550424393</v>
      </c>
      <c r="K2356" s="24">
        <f>Table2[[#This Row],[gop_votes]]/Table2[[#This Row],[dem_gop_total]]</f>
        <v>0.29463787449575612</v>
      </c>
      <c r="L2356" s="3">
        <v>-80.986490000000003</v>
      </c>
      <c r="M2356" s="3">
        <v>34.060482999999998</v>
      </c>
      <c r="N2356" s="3">
        <v>-80.974236173913027</v>
      </c>
      <c r="O2356" s="3">
        <v>33.961044434782664</v>
      </c>
      <c r="P2356" s="3">
        <f>VLOOKUP(Table2[[#This Row],[State]],State!A:G,7,FALSE)</f>
        <v>9</v>
      </c>
      <c r="Q2356" s="3" t="str">
        <f>VLOOKUP(Table2[[#This Row],[State]],State!A:F,6,FALSE)</f>
        <v>Republican</v>
      </c>
    </row>
    <row r="2357" spans="1:17" ht="17" thickTop="1" thickBot="1" x14ac:dyDescent="0.25">
      <c r="A2357" s="7" t="s">
        <v>357</v>
      </c>
      <c r="B2357" s="21">
        <v>45081</v>
      </c>
      <c r="C2357" s="22" t="s">
        <v>1844</v>
      </c>
      <c r="D2357" s="12">
        <v>2858</v>
      </c>
      <c r="E2357" s="12">
        <v>5833</v>
      </c>
      <c r="F2357" s="6">
        <v>2024</v>
      </c>
      <c r="G2357" s="18">
        <f>preds!$D2357+preds!$E2357</f>
        <v>8691</v>
      </c>
      <c r="H2357" s="12">
        <f>ABS(preds!$D2357-preds!$E2357)</f>
        <v>2975</v>
      </c>
      <c r="I2357" s="24">
        <f>Table2[[#This Row],[margin]]/Table2[[#This Row],[dem_gop_total]]</f>
        <v>0.3423081348521459</v>
      </c>
      <c r="J2357" s="24">
        <f>Table2[[#This Row],[dem_votes]]/Table2[[#This Row],[dem_gop_total]]</f>
        <v>0.32884593257392702</v>
      </c>
      <c r="K2357" s="24">
        <f>Table2[[#This Row],[gop_votes]]/Table2[[#This Row],[dem_gop_total]]</f>
        <v>0.67115406742607298</v>
      </c>
      <c r="L2357" s="3">
        <v>-81.706529000000003</v>
      </c>
      <c r="M2357" s="3">
        <v>33.995666</v>
      </c>
      <c r="N2357" s="3">
        <v>-80.974236173913027</v>
      </c>
      <c r="O2357" s="3">
        <v>33.961044434782664</v>
      </c>
      <c r="P2357" s="3">
        <f>VLOOKUP(Table2[[#This Row],[State]],State!A:G,7,FALSE)</f>
        <v>9</v>
      </c>
      <c r="Q2357" s="3" t="str">
        <f>VLOOKUP(Table2[[#This Row],[State]],State!A:F,6,FALSE)</f>
        <v>Republican</v>
      </c>
    </row>
    <row r="2358" spans="1:17" ht="17" thickTop="1" thickBot="1" x14ac:dyDescent="0.25">
      <c r="A2358" s="8" t="s">
        <v>357</v>
      </c>
      <c r="B2358" s="19">
        <v>45083</v>
      </c>
      <c r="C2358" s="20" t="s">
        <v>1845</v>
      </c>
      <c r="D2358" s="13">
        <v>53079</v>
      </c>
      <c r="E2358" s="13">
        <v>94156</v>
      </c>
      <c r="F2358" s="6">
        <v>2024</v>
      </c>
      <c r="G2358" s="18">
        <f>preds!$D2358+preds!$E2358</f>
        <v>147235</v>
      </c>
      <c r="H2358" s="12">
        <f>ABS(preds!$D2358-preds!$E2358)</f>
        <v>41077</v>
      </c>
      <c r="I2358" s="24">
        <f>Table2[[#This Row],[margin]]/Table2[[#This Row],[dem_gop_total]]</f>
        <v>0.27898937073386082</v>
      </c>
      <c r="J2358" s="24">
        <f>Table2[[#This Row],[dem_votes]]/Table2[[#This Row],[dem_gop_total]]</f>
        <v>0.36050531463306956</v>
      </c>
      <c r="K2358" s="24">
        <f>Table2[[#This Row],[gop_votes]]/Table2[[#This Row],[dem_gop_total]]</f>
        <v>0.63949468536693044</v>
      </c>
      <c r="L2358" s="3">
        <v>-82.000163000000001</v>
      </c>
      <c r="M2358" s="3">
        <v>34.962730999999998</v>
      </c>
      <c r="N2358" s="3">
        <v>-80.974236173913027</v>
      </c>
      <c r="O2358" s="3">
        <v>33.961044434782664</v>
      </c>
      <c r="P2358" s="3">
        <f>VLOOKUP(Table2[[#This Row],[State]],State!A:G,7,FALSE)</f>
        <v>9</v>
      </c>
      <c r="Q2358" s="3" t="str">
        <f>VLOOKUP(Table2[[#This Row],[State]],State!A:F,6,FALSE)</f>
        <v>Republican</v>
      </c>
    </row>
    <row r="2359" spans="1:17" ht="17" thickTop="1" thickBot="1" x14ac:dyDescent="0.25">
      <c r="A2359" s="7" t="s">
        <v>357</v>
      </c>
      <c r="B2359" s="21">
        <v>45085</v>
      </c>
      <c r="C2359" s="22" t="s">
        <v>449</v>
      </c>
      <c r="D2359" s="12">
        <v>27537</v>
      </c>
      <c r="E2359" s="12">
        <v>20290</v>
      </c>
      <c r="F2359" s="6">
        <v>2024</v>
      </c>
      <c r="G2359" s="18">
        <f>preds!$D2359+preds!$E2359</f>
        <v>47827</v>
      </c>
      <c r="H2359" s="12">
        <f>ABS(preds!$D2359-preds!$E2359)</f>
        <v>7247</v>
      </c>
      <c r="I2359" s="24">
        <f>Table2[[#This Row],[margin]]/Table2[[#This Row],[dem_gop_total]]</f>
        <v>0.15152528906266335</v>
      </c>
      <c r="J2359" s="24">
        <f>Table2[[#This Row],[dem_votes]]/Table2[[#This Row],[dem_gop_total]]</f>
        <v>0.57576264453133164</v>
      </c>
      <c r="K2359" s="24">
        <f>Table2[[#This Row],[gop_votes]]/Table2[[#This Row],[dem_gop_total]]</f>
        <v>0.42423735546866831</v>
      </c>
      <c r="L2359" s="3">
        <v>-80.387303000000003</v>
      </c>
      <c r="M2359" s="3">
        <v>33.929411000000002</v>
      </c>
      <c r="N2359" s="3">
        <v>-80.974236173913027</v>
      </c>
      <c r="O2359" s="3">
        <v>33.961044434782664</v>
      </c>
      <c r="P2359" s="3">
        <f>VLOOKUP(Table2[[#This Row],[State]],State!A:G,7,FALSE)</f>
        <v>9</v>
      </c>
      <c r="Q2359" s="3" t="str">
        <f>VLOOKUP(Table2[[#This Row],[State]],State!A:F,6,FALSE)</f>
        <v>Republican</v>
      </c>
    </row>
    <row r="2360" spans="1:17" ht="17" thickTop="1" thickBot="1" x14ac:dyDescent="0.25">
      <c r="A2360" s="8" t="s">
        <v>357</v>
      </c>
      <c r="B2360" s="19">
        <v>45087</v>
      </c>
      <c r="C2360" s="20" t="s">
        <v>553</v>
      </c>
      <c r="D2360" s="13">
        <v>5472</v>
      </c>
      <c r="E2360" s="13">
        <v>6587</v>
      </c>
      <c r="F2360" s="6">
        <v>2024</v>
      </c>
      <c r="G2360" s="18">
        <f>preds!$D2360+preds!$E2360</f>
        <v>12059</v>
      </c>
      <c r="H2360" s="12">
        <f>ABS(preds!$D2360-preds!$E2360)</f>
        <v>1115</v>
      </c>
      <c r="I2360" s="24">
        <f>Table2[[#This Row],[margin]]/Table2[[#This Row],[dem_gop_total]]</f>
        <v>9.2462061530806869E-2</v>
      </c>
      <c r="J2360" s="24">
        <f>Table2[[#This Row],[dem_votes]]/Table2[[#This Row],[dem_gop_total]]</f>
        <v>0.45376896923459659</v>
      </c>
      <c r="K2360" s="24">
        <f>Table2[[#This Row],[gop_votes]]/Table2[[#This Row],[dem_gop_total]]</f>
        <v>0.54623103076540347</v>
      </c>
      <c r="L2360" s="3">
        <v>-81.625388999999998</v>
      </c>
      <c r="M2360" s="3">
        <v>34.731949999999998</v>
      </c>
      <c r="N2360" s="3">
        <v>-80.974236173913027</v>
      </c>
      <c r="O2360" s="3">
        <v>33.961044434782664</v>
      </c>
      <c r="P2360" s="3">
        <f>VLOOKUP(Table2[[#This Row],[State]],State!A:G,7,FALSE)</f>
        <v>9</v>
      </c>
      <c r="Q2360" s="3" t="str">
        <f>VLOOKUP(Table2[[#This Row],[State]],State!A:F,6,FALSE)</f>
        <v>Republican</v>
      </c>
    </row>
    <row r="2361" spans="1:17" ht="17" thickTop="1" thickBot="1" x14ac:dyDescent="0.25">
      <c r="A2361" s="7" t="s">
        <v>357</v>
      </c>
      <c r="B2361" s="21">
        <v>45089</v>
      </c>
      <c r="C2361" s="22" t="s">
        <v>1846</v>
      </c>
      <c r="D2361" s="12">
        <v>10031</v>
      </c>
      <c r="E2361" s="12">
        <v>4845</v>
      </c>
      <c r="F2361" s="6">
        <v>2024</v>
      </c>
      <c r="G2361" s="18">
        <f>preds!$D2361+preds!$E2361</f>
        <v>14876</v>
      </c>
      <c r="H2361" s="12">
        <f>ABS(preds!$D2361-preds!$E2361)</f>
        <v>5186</v>
      </c>
      <c r="I2361" s="24">
        <f>Table2[[#This Row],[margin]]/Table2[[#This Row],[dem_gop_total]]</f>
        <v>0.34861521914493143</v>
      </c>
      <c r="J2361" s="24">
        <f>Table2[[#This Row],[dem_votes]]/Table2[[#This Row],[dem_gop_total]]</f>
        <v>0.67430760957246572</v>
      </c>
      <c r="K2361" s="24">
        <f>Table2[[#This Row],[gop_votes]]/Table2[[#This Row],[dem_gop_total]]</f>
        <v>0.32569239042753428</v>
      </c>
      <c r="L2361" s="3">
        <v>-79.733271000000002</v>
      </c>
      <c r="M2361" s="3">
        <v>33.654581</v>
      </c>
      <c r="N2361" s="3">
        <v>-80.974236173913027</v>
      </c>
      <c r="O2361" s="3">
        <v>33.961044434782664</v>
      </c>
      <c r="P2361" s="3">
        <f>VLOOKUP(Table2[[#This Row],[State]],State!A:G,7,FALSE)</f>
        <v>9</v>
      </c>
      <c r="Q2361" s="3" t="str">
        <f>VLOOKUP(Table2[[#This Row],[State]],State!A:F,6,FALSE)</f>
        <v>Republican</v>
      </c>
    </row>
    <row r="2362" spans="1:17" ht="17" thickTop="1" thickBot="1" x14ac:dyDescent="0.25">
      <c r="A2362" s="8" t="s">
        <v>357</v>
      </c>
      <c r="B2362" s="19">
        <v>45091</v>
      </c>
      <c r="C2362" s="20" t="s">
        <v>1209</v>
      </c>
      <c r="D2362" s="13">
        <v>65012</v>
      </c>
      <c r="E2362" s="13">
        <v>89305</v>
      </c>
      <c r="F2362" s="6">
        <v>2024</v>
      </c>
      <c r="G2362" s="18">
        <f>preds!$D2362+preds!$E2362</f>
        <v>154317</v>
      </c>
      <c r="H2362" s="12">
        <f>ABS(preds!$D2362-preds!$E2362)</f>
        <v>24293</v>
      </c>
      <c r="I2362" s="24">
        <f>Table2[[#This Row],[margin]]/Table2[[#This Row],[dem_gop_total]]</f>
        <v>0.15742270780276962</v>
      </c>
      <c r="J2362" s="24">
        <f>Table2[[#This Row],[dem_votes]]/Table2[[#This Row],[dem_gop_total]]</f>
        <v>0.42128864609861522</v>
      </c>
      <c r="K2362" s="24">
        <f>Table2[[#This Row],[gop_votes]]/Table2[[#This Row],[dem_gop_total]]</f>
        <v>0.57871135390138484</v>
      </c>
      <c r="L2362" s="3">
        <v>-81.061809999999994</v>
      </c>
      <c r="M2362" s="3">
        <v>34.991083000000003</v>
      </c>
      <c r="N2362" s="3">
        <v>-80.974236173913027</v>
      </c>
      <c r="O2362" s="3">
        <v>33.961044434782664</v>
      </c>
      <c r="P2362" s="3">
        <f>VLOOKUP(Table2[[#This Row],[State]],State!A:G,7,FALSE)</f>
        <v>9</v>
      </c>
      <c r="Q2362" s="3" t="str">
        <f>VLOOKUP(Table2[[#This Row],[State]],State!A:F,6,FALSE)</f>
        <v>Republican</v>
      </c>
    </row>
    <row r="2363" spans="1:17" ht="17" thickTop="1" thickBot="1" x14ac:dyDescent="0.25">
      <c r="A2363" s="7" t="s">
        <v>358</v>
      </c>
      <c r="B2363" s="21">
        <v>46003</v>
      </c>
      <c r="C2363" s="22" t="s">
        <v>1847</v>
      </c>
      <c r="D2363" s="12">
        <v>404</v>
      </c>
      <c r="E2363" s="12">
        <v>978</v>
      </c>
      <c r="F2363" s="6">
        <v>2024</v>
      </c>
      <c r="G2363" s="18">
        <f>preds!$D2363+preds!$E2363</f>
        <v>1382</v>
      </c>
      <c r="H2363" s="12">
        <f>ABS(preds!$D2363-preds!$E2363)</f>
        <v>574</v>
      </c>
      <c r="I2363" s="24">
        <f>Table2[[#This Row],[margin]]/Table2[[#This Row],[dem_gop_total]]</f>
        <v>0.41534008683068019</v>
      </c>
      <c r="J2363" s="24">
        <f>Table2[[#This Row],[dem_votes]]/Table2[[#This Row],[dem_gop_total]]</f>
        <v>0.29232995658465993</v>
      </c>
      <c r="K2363" s="24">
        <f>Table2[[#This Row],[gop_votes]]/Table2[[#This Row],[dem_gop_total]]</f>
        <v>0.70767004341534012</v>
      </c>
      <c r="L2363" s="3">
        <v>-98.531305000000003</v>
      </c>
      <c r="M2363" s="3">
        <v>43.694057000000001</v>
      </c>
      <c r="N2363" s="3">
        <v>-99.323130180871104</v>
      </c>
      <c r="O2363" s="3">
        <v>44.258820105113557</v>
      </c>
      <c r="P2363" s="3">
        <f>VLOOKUP(Table2[[#This Row],[State]],State!A:G,7,FALSE)</f>
        <v>3</v>
      </c>
      <c r="Q2363" s="3" t="str">
        <f>VLOOKUP(Table2[[#This Row],[State]],State!A:F,6,FALSE)</f>
        <v>Republican</v>
      </c>
    </row>
    <row r="2364" spans="1:17" ht="17" thickTop="1" thickBot="1" x14ac:dyDescent="0.25">
      <c r="A2364" s="8" t="s">
        <v>358</v>
      </c>
      <c r="B2364" s="19">
        <v>46005</v>
      </c>
      <c r="C2364" s="20" t="s">
        <v>1848</v>
      </c>
      <c r="D2364" s="13">
        <v>2539</v>
      </c>
      <c r="E2364" s="13">
        <v>4830</v>
      </c>
      <c r="F2364" s="6">
        <v>2024</v>
      </c>
      <c r="G2364" s="18">
        <f>preds!$D2364+preds!$E2364</f>
        <v>7369</v>
      </c>
      <c r="H2364" s="12">
        <f>ABS(preds!$D2364-preds!$E2364)</f>
        <v>2291</v>
      </c>
      <c r="I2364" s="24">
        <f>Table2[[#This Row],[margin]]/Table2[[#This Row],[dem_gop_total]]</f>
        <v>0.31089700094992534</v>
      </c>
      <c r="J2364" s="24">
        <f>Table2[[#This Row],[dem_votes]]/Table2[[#This Row],[dem_gop_total]]</f>
        <v>0.34455149952503733</v>
      </c>
      <c r="K2364" s="24">
        <f>Table2[[#This Row],[gop_votes]]/Table2[[#This Row],[dem_gop_total]]</f>
        <v>0.65544850047496273</v>
      </c>
      <c r="L2364" s="3">
        <v>-98.226726999999997</v>
      </c>
      <c r="M2364" s="3">
        <v>44.368344</v>
      </c>
      <c r="N2364" s="3">
        <v>-99.323130180871104</v>
      </c>
      <c r="O2364" s="3">
        <v>44.258820105113557</v>
      </c>
      <c r="P2364" s="3">
        <f>VLOOKUP(Table2[[#This Row],[State]],State!A:G,7,FALSE)</f>
        <v>3</v>
      </c>
      <c r="Q2364" s="3" t="str">
        <f>VLOOKUP(Table2[[#This Row],[State]],State!A:F,6,FALSE)</f>
        <v>Republican</v>
      </c>
    </row>
    <row r="2365" spans="1:17" ht="17" thickTop="1" thickBot="1" x14ac:dyDescent="0.25">
      <c r="A2365" s="7" t="s">
        <v>358</v>
      </c>
      <c r="B2365" s="21">
        <v>46007</v>
      </c>
      <c r="C2365" s="22" t="s">
        <v>1849</v>
      </c>
      <c r="D2365" s="12">
        <v>514</v>
      </c>
      <c r="E2365" s="12">
        <v>708</v>
      </c>
      <c r="F2365" s="6">
        <v>2024</v>
      </c>
      <c r="G2365" s="18">
        <f>preds!$D2365+preds!$E2365</f>
        <v>1222</v>
      </c>
      <c r="H2365" s="12">
        <f>ABS(preds!$D2365-preds!$E2365)</f>
        <v>194</v>
      </c>
      <c r="I2365" s="24">
        <f>Table2[[#This Row],[margin]]/Table2[[#This Row],[dem_gop_total]]</f>
        <v>0.15875613747954173</v>
      </c>
      <c r="J2365" s="24">
        <f>Table2[[#This Row],[dem_votes]]/Table2[[#This Row],[dem_gop_total]]</f>
        <v>0.42062193126022912</v>
      </c>
      <c r="K2365" s="24">
        <f>Table2[[#This Row],[gop_votes]]/Table2[[#This Row],[dem_gop_total]]</f>
        <v>0.57937806873977082</v>
      </c>
      <c r="L2365" s="3">
        <v>-101.786034</v>
      </c>
      <c r="M2365" s="3">
        <v>43.208288000000003</v>
      </c>
      <c r="N2365" s="3">
        <v>-99.323130180871104</v>
      </c>
      <c r="O2365" s="3">
        <v>44.258820105113557</v>
      </c>
      <c r="P2365" s="3">
        <f>VLOOKUP(Table2[[#This Row],[State]],State!A:G,7,FALSE)</f>
        <v>3</v>
      </c>
      <c r="Q2365" s="3" t="str">
        <f>VLOOKUP(Table2[[#This Row],[State]],State!A:F,6,FALSE)</f>
        <v>Republican</v>
      </c>
    </row>
    <row r="2366" spans="1:17" ht="17" thickTop="1" thickBot="1" x14ac:dyDescent="0.25">
      <c r="A2366" s="8" t="s">
        <v>358</v>
      </c>
      <c r="B2366" s="19">
        <v>46009</v>
      </c>
      <c r="C2366" s="20" t="s">
        <v>1850</v>
      </c>
      <c r="D2366" s="13">
        <v>908</v>
      </c>
      <c r="E2366" s="13">
        <v>2202</v>
      </c>
      <c r="F2366" s="6">
        <v>2024</v>
      </c>
      <c r="G2366" s="18">
        <f>preds!$D2366+preds!$E2366</f>
        <v>3110</v>
      </c>
      <c r="H2366" s="12">
        <f>ABS(preds!$D2366-preds!$E2366)</f>
        <v>1294</v>
      </c>
      <c r="I2366" s="24">
        <f>Table2[[#This Row],[margin]]/Table2[[#This Row],[dem_gop_total]]</f>
        <v>0.4160771704180064</v>
      </c>
      <c r="J2366" s="24">
        <f>Table2[[#This Row],[dem_votes]]/Table2[[#This Row],[dem_gop_total]]</f>
        <v>0.2919614147909968</v>
      </c>
      <c r="K2366" s="24">
        <f>Table2[[#This Row],[gop_votes]]/Table2[[#This Row],[dem_gop_total]]</f>
        <v>0.7080385852090032</v>
      </c>
      <c r="L2366" s="3">
        <v>-97.860350999999994</v>
      </c>
      <c r="M2366" s="3">
        <v>42.965558999999999</v>
      </c>
      <c r="N2366" s="3">
        <v>-99.323130180871104</v>
      </c>
      <c r="O2366" s="3">
        <v>44.258820105113557</v>
      </c>
      <c r="P2366" s="3">
        <f>VLOOKUP(Table2[[#This Row],[State]],State!A:G,7,FALSE)</f>
        <v>3</v>
      </c>
      <c r="Q2366" s="3" t="str">
        <f>VLOOKUP(Table2[[#This Row],[State]],State!A:F,6,FALSE)</f>
        <v>Republican</v>
      </c>
    </row>
    <row r="2367" spans="1:17" ht="17" thickTop="1" thickBot="1" x14ac:dyDescent="0.25">
      <c r="A2367" s="7" t="s">
        <v>358</v>
      </c>
      <c r="B2367" s="21">
        <v>46011</v>
      </c>
      <c r="C2367" s="22" t="s">
        <v>1851</v>
      </c>
      <c r="D2367" s="12">
        <v>5532</v>
      </c>
      <c r="E2367" s="12">
        <v>7320</v>
      </c>
      <c r="F2367" s="6">
        <v>2024</v>
      </c>
      <c r="G2367" s="18">
        <f>preds!$D2367+preds!$E2367</f>
        <v>12852</v>
      </c>
      <c r="H2367" s="12">
        <f>ABS(preds!$D2367-preds!$E2367)</f>
        <v>1788</v>
      </c>
      <c r="I2367" s="24">
        <f>Table2[[#This Row],[margin]]/Table2[[#This Row],[dem_gop_total]]</f>
        <v>0.13912231559290383</v>
      </c>
      <c r="J2367" s="24">
        <f>Table2[[#This Row],[dem_votes]]/Table2[[#This Row],[dem_gop_total]]</f>
        <v>0.43043884220354811</v>
      </c>
      <c r="K2367" s="24">
        <f>Table2[[#This Row],[gop_votes]]/Table2[[#This Row],[dem_gop_total]]</f>
        <v>0.56956115779645189</v>
      </c>
      <c r="L2367" s="3">
        <v>-96.786838000000003</v>
      </c>
      <c r="M2367" s="3">
        <v>44.312257000000002</v>
      </c>
      <c r="N2367" s="3">
        <v>-99.323130180871104</v>
      </c>
      <c r="O2367" s="3">
        <v>44.258820105113557</v>
      </c>
      <c r="P2367" s="3">
        <f>VLOOKUP(Table2[[#This Row],[State]],State!A:G,7,FALSE)</f>
        <v>3</v>
      </c>
      <c r="Q2367" s="3" t="str">
        <f>VLOOKUP(Table2[[#This Row],[State]],State!A:F,6,FALSE)</f>
        <v>Republican</v>
      </c>
    </row>
    <row r="2368" spans="1:17" ht="17" thickTop="1" thickBot="1" x14ac:dyDescent="0.25">
      <c r="A2368" s="8" t="s">
        <v>358</v>
      </c>
      <c r="B2368" s="19">
        <v>46013</v>
      </c>
      <c r="C2368" s="20" t="s">
        <v>876</v>
      </c>
      <c r="D2368" s="13">
        <v>7819</v>
      </c>
      <c r="E2368" s="13">
        <v>9626</v>
      </c>
      <c r="F2368" s="6">
        <v>2024</v>
      </c>
      <c r="G2368" s="18">
        <f>preds!$D2368+preds!$E2368</f>
        <v>17445</v>
      </c>
      <c r="H2368" s="12">
        <f>ABS(preds!$D2368-preds!$E2368)</f>
        <v>1807</v>
      </c>
      <c r="I2368" s="24">
        <f>Table2[[#This Row],[margin]]/Table2[[#This Row],[dem_gop_total]]</f>
        <v>0.10358268844941244</v>
      </c>
      <c r="J2368" s="24">
        <f>Table2[[#This Row],[dem_votes]]/Table2[[#This Row],[dem_gop_total]]</f>
        <v>0.44820865577529378</v>
      </c>
      <c r="K2368" s="24">
        <f>Table2[[#This Row],[gop_votes]]/Table2[[#This Row],[dem_gop_total]]</f>
        <v>0.55179134422470622</v>
      </c>
      <c r="L2368" s="3">
        <v>-98.448464000000001</v>
      </c>
      <c r="M2368" s="3">
        <v>45.477806999999999</v>
      </c>
      <c r="N2368" s="3">
        <v>-99.323130180871104</v>
      </c>
      <c r="O2368" s="3">
        <v>44.258820105113557</v>
      </c>
      <c r="P2368" s="3">
        <f>VLOOKUP(Table2[[#This Row],[State]],State!A:G,7,FALSE)</f>
        <v>3</v>
      </c>
      <c r="Q2368" s="3" t="str">
        <f>VLOOKUP(Table2[[#This Row],[State]],State!A:F,6,FALSE)</f>
        <v>Republican</v>
      </c>
    </row>
    <row r="2369" spans="1:17" ht="17" thickTop="1" thickBot="1" x14ac:dyDescent="0.25">
      <c r="A2369" s="7" t="s">
        <v>358</v>
      </c>
      <c r="B2369" s="21">
        <v>46015</v>
      </c>
      <c r="C2369" s="22" t="s">
        <v>1852</v>
      </c>
      <c r="D2369" s="12">
        <v>755</v>
      </c>
      <c r="E2369" s="12">
        <v>1643</v>
      </c>
      <c r="F2369" s="6">
        <v>2024</v>
      </c>
      <c r="G2369" s="18">
        <f>preds!$D2369+preds!$E2369</f>
        <v>2398</v>
      </c>
      <c r="H2369" s="12">
        <f>ABS(preds!$D2369-preds!$E2369)</f>
        <v>888</v>
      </c>
      <c r="I2369" s="24">
        <f>Table2[[#This Row],[margin]]/Table2[[#This Row],[dem_gop_total]]</f>
        <v>0.37030859049207671</v>
      </c>
      <c r="J2369" s="24">
        <f>Table2[[#This Row],[dem_votes]]/Table2[[#This Row],[dem_gop_total]]</f>
        <v>0.31484570475396162</v>
      </c>
      <c r="K2369" s="24">
        <f>Table2[[#This Row],[gop_votes]]/Table2[[#This Row],[dem_gop_total]]</f>
        <v>0.68515429524603833</v>
      </c>
      <c r="L2369" s="3">
        <v>-99.188650999999993</v>
      </c>
      <c r="M2369" s="3">
        <v>43.762079</v>
      </c>
      <c r="N2369" s="3">
        <v>-99.323130180871104</v>
      </c>
      <c r="O2369" s="3">
        <v>44.258820105113557</v>
      </c>
      <c r="P2369" s="3">
        <f>VLOOKUP(Table2[[#This Row],[State]],State!A:G,7,FALSE)</f>
        <v>3</v>
      </c>
      <c r="Q2369" s="3" t="str">
        <f>VLOOKUP(Table2[[#This Row],[State]],State!A:F,6,FALSE)</f>
        <v>Republican</v>
      </c>
    </row>
    <row r="2370" spans="1:17" ht="17" thickTop="1" thickBot="1" x14ac:dyDescent="0.25">
      <c r="A2370" s="8" t="s">
        <v>358</v>
      </c>
      <c r="B2370" s="19">
        <v>46017</v>
      </c>
      <c r="C2370" s="20" t="s">
        <v>1477</v>
      </c>
      <c r="D2370" s="13">
        <v>349</v>
      </c>
      <c r="E2370" s="13">
        <v>195</v>
      </c>
      <c r="F2370" s="6">
        <v>2024</v>
      </c>
      <c r="G2370" s="18">
        <f>preds!$D2370+preds!$E2370</f>
        <v>544</v>
      </c>
      <c r="H2370" s="12">
        <f>ABS(preds!$D2370-preds!$E2370)</f>
        <v>154</v>
      </c>
      <c r="I2370" s="24">
        <f>Table2[[#This Row],[margin]]/Table2[[#This Row],[dem_gop_total]]</f>
        <v>0.28308823529411764</v>
      </c>
      <c r="J2370" s="24">
        <f>Table2[[#This Row],[dem_votes]]/Table2[[#This Row],[dem_gop_total]]</f>
        <v>0.64154411764705888</v>
      </c>
      <c r="K2370" s="24">
        <f>Table2[[#This Row],[gop_votes]]/Table2[[#This Row],[dem_gop_total]]</f>
        <v>0.35845588235294118</v>
      </c>
      <c r="L2370" s="3">
        <v>-99.375242999999998</v>
      </c>
      <c r="M2370" s="3">
        <v>44.059259999999902</v>
      </c>
      <c r="N2370" s="3">
        <v>-99.323130180871104</v>
      </c>
      <c r="O2370" s="3">
        <v>44.258820105113557</v>
      </c>
      <c r="P2370" s="3">
        <f>VLOOKUP(Table2[[#This Row],[State]],State!A:G,7,FALSE)</f>
        <v>3</v>
      </c>
      <c r="Q2370" s="3" t="str">
        <f>VLOOKUP(Table2[[#This Row],[State]],State!A:F,6,FALSE)</f>
        <v>Republican</v>
      </c>
    </row>
    <row r="2371" spans="1:17" ht="17" thickTop="1" thickBot="1" x14ac:dyDescent="0.25">
      <c r="A2371" s="7" t="s">
        <v>358</v>
      </c>
      <c r="B2371" s="21">
        <v>46019</v>
      </c>
      <c r="C2371" s="22" t="s">
        <v>561</v>
      </c>
      <c r="D2371" s="12">
        <v>1107</v>
      </c>
      <c r="E2371" s="12">
        <v>3426</v>
      </c>
      <c r="F2371" s="6">
        <v>2024</v>
      </c>
      <c r="G2371" s="18">
        <f>preds!$D2371+preds!$E2371</f>
        <v>4533</v>
      </c>
      <c r="H2371" s="12">
        <f>ABS(preds!$D2371-preds!$E2371)</f>
        <v>2319</v>
      </c>
      <c r="I2371" s="24">
        <f>Table2[[#This Row],[margin]]/Table2[[#This Row],[dem_gop_total]]</f>
        <v>0.5115817339510258</v>
      </c>
      <c r="J2371" s="24">
        <f>Table2[[#This Row],[dem_votes]]/Table2[[#This Row],[dem_gop_total]]</f>
        <v>0.2442091330244871</v>
      </c>
      <c r="K2371" s="24">
        <f>Table2[[#This Row],[gop_votes]]/Table2[[#This Row],[dem_gop_total]]</f>
        <v>0.7557908669755129</v>
      </c>
      <c r="L2371" s="3">
        <v>-103.761216</v>
      </c>
      <c r="M2371" s="3">
        <v>44.672144000000003</v>
      </c>
      <c r="N2371" s="3">
        <v>-99.323130180871104</v>
      </c>
      <c r="O2371" s="3">
        <v>44.258820105113557</v>
      </c>
      <c r="P2371" s="3">
        <f>VLOOKUP(Table2[[#This Row],[State]],State!A:G,7,FALSE)</f>
        <v>3</v>
      </c>
      <c r="Q2371" s="3" t="str">
        <f>VLOOKUP(Table2[[#This Row],[State]],State!A:F,6,FALSE)</f>
        <v>Republican</v>
      </c>
    </row>
    <row r="2372" spans="1:17" ht="17" thickTop="1" thickBot="1" x14ac:dyDescent="0.25">
      <c r="A2372" s="8" t="s">
        <v>358</v>
      </c>
      <c r="B2372" s="19">
        <v>46021</v>
      </c>
      <c r="C2372" s="20" t="s">
        <v>1093</v>
      </c>
      <c r="D2372" s="13">
        <v>229</v>
      </c>
      <c r="E2372" s="13">
        <v>769</v>
      </c>
      <c r="F2372" s="6">
        <v>2024</v>
      </c>
      <c r="G2372" s="18">
        <f>preds!$D2372+preds!$E2372</f>
        <v>998</v>
      </c>
      <c r="H2372" s="12">
        <f>ABS(preds!$D2372-preds!$E2372)</f>
        <v>540</v>
      </c>
      <c r="I2372" s="24">
        <f>Table2[[#This Row],[margin]]/Table2[[#This Row],[dem_gop_total]]</f>
        <v>0.5410821643286573</v>
      </c>
      <c r="J2372" s="24">
        <f>Table2[[#This Row],[dem_votes]]/Table2[[#This Row],[dem_gop_total]]</f>
        <v>0.22945891783567135</v>
      </c>
      <c r="K2372" s="24">
        <f>Table2[[#This Row],[gop_votes]]/Table2[[#This Row],[dem_gop_total]]</f>
        <v>0.77054108216432871</v>
      </c>
      <c r="L2372" s="3">
        <v>-100.10166700000001</v>
      </c>
      <c r="M2372" s="3">
        <v>45.802878</v>
      </c>
      <c r="N2372" s="3">
        <v>-99.323130180871104</v>
      </c>
      <c r="O2372" s="3">
        <v>44.258820105113557</v>
      </c>
      <c r="P2372" s="3">
        <f>VLOOKUP(Table2[[#This Row],[State]],State!A:G,7,FALSE)</f>
        <v>3</v>
      </c>
      <c r="Q2372" s="3" t="str">
        <f>VLOOKUP(Table2[[#This Row],[State]],State!A:F,6,FALSE)</f>
        <v>Republican</v>
      </c>
    </row>
    <row r="2373" spans="1:17" ht="17" thickTop="1" thickBot="1" x14ac:dyDescent="0.25">
      <c r="A2373" s="7" t="s">
        <v>358</v>
      </c>
      <c r="B2373" s="21">
        <v>46023</v>
      </c>
      <c r="C2373" s="22" t="s">
        <v>1853</v>
      </c>
      <c r="D2373" s="12">
        <v>1332</v>
      </c>
      <c r="E2373" s="12">
        <v>2436</v>
      </c>
      <c r="F2373" s="6">
        <v>2024</v>
      </c>
      <c r="G2373" s="18">
        <f>preds!$D2373+preds!$E2373</f>
        <v>3768</v>
      </c>
      <c r="H2373" s="12">
        <f>ABS(preds!$D2373-preds!$E2373)</f>
        <v>1104</v>
      </c>
      <c r="I2373" s="24">
        <f>Table2[[#This Row],[margin]]/Table2[[#This Row],[dem_gop_total]]</f>
        <v>0.2929936305732484</v>
      </c>
      <c r="J2373" s="24">
        <f>Table2[[#This Row],[dem_votes]]/Table2[[#This Row],[dem_gop_total]]</f>
        <v>0.35350318471337577</v>
      </c>
      <c r="K2373" s="24">
        <f>Table2[[#This Row],[gop_votes]]/Table2[[#This Row],[dem_gop_total]]</f>
        <v>0.64649681528662417</v>
      </c>
      <c r="L2373" s="3">
        <v>-98.516452999999998</v>
      </c>
      <c r="M2373" s="3">
        <v>43.173935999999998</v>
      </c>
      <c r="N2373" s="3">
        <v>-99.323130180871104</v>
      </c>
      <c r="O2373" s="3">
        <v>44.258820105113557</v>
      </c>
      <c r="P2373" s="3">
        <f>VLOOKUP(Table2[[#This Row],[State]],State!A:G,7,FALSE)</f>
        <v>3</v>
      </c>
      <c r="Q2373" s="3" t="str">
        <f>VLOOKUP(Table2[[#This Row],[State]],State!A:F,6,FALSE)</f>
        <v>Republican</v>
      </c>
    </row>
    <row r="2374" spans="1:17" ht="17" thickTop="1" thickBot="1" x14ac:dyDescent="0.25">
      <c r="A2374" s="8" t="s">
        <v>358</v>
      </c>
      <c r="B2374" s="19">
        <v>46025</v>
      </c>
      <c r="C2374" s="20" t="s">
        <v>509</v>
      </c>
      <c r="D2374" s="13">
        <v>529</v>
      </c>
      <c r="E2374" s="13">
        <v>1471</v>
      </c>
      <c r="F2374" s="6">
        <v>2024</v>
      </c>
      <c r="G2374" s="18">
        <f>preds!$D2374+preds!$E2374</f>
        <v>2000</v>
      </c>
      <c r="H2374" s="12">
        <f>ABS(preds!$D2374-preds!$E2374)</f>
        <v>942</v>
      </c>
      <c r="I2374" s="24">
        <f>Table2[[#This Row],[margin]]/Table2[[#This Row],[dem_gop_total]]</f>
        <v>0.47099999999999997</v>
      </c>
      <c r="J2374" s="24">
        <f>Table2[[#This Row],[dem_votes]]/Table2[[#This Row],[dem_gop_total]]</f>
        <v>0.26450000000000001</v>
      </c>
      <c r="K2374" s="24">
        <f>Table2[[#This Row],[gop_votes]]/Table2[[#This Row],[dem_gop_total]]</f>
        <v>0.73550000000000004</v>
      </c>
      <c r="L2374" s="3">
        <v>-97.710087000000001</v>
      </c>
      <c r="M2374" s="3">
        <v>44.839528999999999</v>
      </c>
      <c r="N2374" s="3">
        <v>-99.323130180871104</v>
      </c>
      <c r="O2374" s="3">
        <v>44.258820105113557</v>
      </c>
      <c r="P2374" s="3">
        <f>VLOOKUP(Table2[[#This Row],[State]],State!A:G,7,FALSE)</f>
        <v>3</v>
      </c>
      <c r="Q2374" s="3" t="str">
        <f>VLOOKUP(Table2[[#This Row],[State]],State!A:F,6,FALSE)</f>
        <v>Republican</v>
      </c>
    </row>
    <row r="2375" spans="1:17" ht="17" thickTop="1" thickBot="1" x14ac:dyDescent="0.25">
      <c r="A2375" s="7" t="s">
        <v>358</v>
      </c>
      <c r="B2375" s="21">
        <v>46027</v>
      </c>
      <c r="C2375" s="22" t="s">
        <v>403</v>
      </c>
      <c r="D2375" s="12">
        <v>2883</v>
      </c>
      <c r="E2375" s="12">
        <v>2604</v>
      </c>
      <c r="F2375" s="6">
        <v>2024</v>
      </c>
      <c r="G2375" s="18">
        <f>preds!$D2375+preds!$E2375</f>
        <v>5487</v>
      </c>
      <c r="H2375" s="12">
        <f>ABS(preds!$D2375-preds!$E2375)</f>
        <v>279</v>
      </c>
      <c r="I2375" s="24">
        <f>Table2[[#This Row],[margin]]/Table2[[#This Row],[dem_gop_total]]</f>
        <v>5.0847457627118647E-2</v>
      </c>
      <c r="J2375" s="24">
        <f>Table2[[#This Row],[dem_votes]]/Table2[[#This Row],[dem_gop_total]]</f>
        <v>0.52542372881355937</v>
      </c>
      <c r="K2375" s="24">
        <f>Table2[[#This Row],[gop_votes]]/Table2[[#This Row],[dem_gop_total]]</f>
        <v>0.47457627118644069</v>
      </c>
      <c r="L2375" s="3">
        <v>-96.938059999999993</v>
      </c>
      <c r="M2375" s="3">
        <v>42.811174000000001</v>
      </c>
      <c r="N2375" s="3">
        <v>-99.323130180871104</v>
      </c>
      <c r="O2375" s="3">
        <v>44.258820105113557</v>
      </c>
      <c r="P2375" s="3">
        <f>VLOOKUP(Table2[[#This Row],[State]],State!A:G,7,FALSE)</f>
        <v>3</v>
      </c>
      <c r="Q2375" s="3" t="str">
        <f>VLOOKUP(Table2[[#This Row],[State]],State!A:F,6,FALSE)</f>
        <v>Republican</v>
      </c>
    </row>
    <row r="2376" spans="1:17" ht="17" thickTop="1" thickBot="1" x14ac:dyDescent="0.25">
      <c r="A2376" s="8" t="s">
        <v>358</v>
      </c>
      <c r="B2376" s="19">
        <v>46029</v>
      </c>
      <c r="C2376" s="20" t="s">
        <v>1854</v>
      </c>
      <c r="D2376" s="13">
        <v>4367</v>
      </c>
      <c r="E2376" s="13">
        <v>8480</v>
      </c>
      <c r="F2376" s="6">
        <v>2024</v>
      </c>
      <c r="G2376" s="18">
        <f>preds!$D2376+preds!$E2376</f>
        <v>12847</v>
      </c>
      <c r="H2376" s="12">
        <f>ABS(preds!$D2376-preds!$E2376)</f>
        <v>4113</v>
      </c>
      <c r="I2376" s="24">
        <f>Table2[[#This Row],[margin]]/Table2[[#This Row],[dem_gop_total]]</f>
        <v>0.32015256480112086</v>
      </c>
      <c r="J2376" s="24">
        <f>Table2[[#This Row],[dem_votes]]/Table2[[#This Row],[dem_gop_total]]</f>
        <v>0.33992371759943957</v>
      </c>
      <c r="K2376" s="24">
        <f>Table2[[#This Row],[gop_votes]]/Table2[[#This Row],[dem_gop_total]]</f>
        <v>0.66007628240056049</v>
      </c>
      <c r="L2376" s="3">
        <v>-97.131385999999907</v>
      </c>
      <c r="M2376" s="3">
        <v>44.913901000000003</v>
      </c>
      <c r="N2376" s="3">
        <v>-99.323130180871104</v>
      </c>
      <c r="O2376" s="3">
        <v>44.258820105113557</v>
      </c>
      <c r="P2376" s="3">
        <f>VLOOKUP(Table2[[#This Row],[State]],State!A:G,7,FALSE)</f>
        <v>3</v>
      </c>
      <c r="Q2376" s="3" t="str">
        <f>VLOOKUP(Table2[[#This Row],[State]],State!A:F,6,FALSE)</f>
        <v>Republican</v>
      </c>
    </row>
    <row r="2377" spans="1:17" ht="17" thickTop="1" thickBot="1" x14ac:dyDescent="0.25">
      <c r="A2377" s="7" t="s">
        <v>358</v>
      </c>
      <c r="B2377" s="21">
        <v>46031</v>
      </c>
      <c r="C2377" s="22" t="s">
        <v>1855</v>
      </c>
      <c r="D2377" s="12">
        <v>803</v>
      </c>
      <c r="E2377" s="12">
        <v>691</v>
      </c>
      <c r="F2377" s="6">
        <v>2024</v>
      </c>
      <c r="G2377" s="18">
        <f>preds!$D2377+preds!$E2377</f>
        <v>1494</v>
      </c>
      <c r="H2377" s="12">
        <f>ABS(preds!$D2377-preds!$E2377)</f>
        <v>112</v>
      </c>
      <c r="I2377" s="24">
        <f>Table2[[#This Row],[margin]]/Table2[[#This Row],[dem_gop_total]]</f>
        <v>7.4966532797858101E-2</v>
      </c>
      <c r="J2377" s="24">
        <f>Table2[[#This Row],[dem_votes]]/Table2[[#This Row],[dem_gop_total]]</f>
        <v>0.53748326639892907</v>
      </c>
      <c r="K2377" s="24">
        <f>Table2[[#This Row],[gop_votes]]/Table2[[#This Row],[dem_gop_total]]</f>
        <v>0.46251673360107093</v>
      </c>
      <c r="L2377" s="3">
        <v>-100.924599</v>
      </c>
      <c r="M2377" s="3">
        <v>45.764088999999998</v>
      </c>
      <c r="N2377" s="3">
        <v>-99.323130180871104</v>
      </c>
      <c r="O2377" s="3">
        <v>44.258820105113557</v>
      </c>
      <c r="P2377" s="3">
        <f>VLOOKUP(Table2[[#This Row],[State]],State!A:G,7,FALSE)</f>
        <v>3</v>
      </c>
      <c r="Q2377" s="3" t="str">
        <f>VLOOKUP(Table2[[#This Row],[State]],State!A:F,6,FALSE)</f>
        <v>Republican</v>
      </c>
    </row>
    <row r="2378" spans="1:17" ht="17" thickTop="1" thickBot="1" x14ac:dyDescent="0.25">
      <c r="A2378" s="8" t="s">
        <v>358</v>
      </c>
      <c r="B2378" s="19">
        <v>46033</v>
      </c>
      <c r="C2378" s="20" t="s">
        <v>628</v>
      </c>
      <c r="D2378" s="13">
        <v>1288</v>
      </c>
      <c r="E2378" s="13">
        <v>3941</v>
      </c>
      <c r="F2378" s="6">
        <v>2024</v>
      </c>
      <c r="G2378" s="18">
        <f>preds!$D2378+preds!$E2378</f>
        <v>5229</v>
      </c>
      <c r="H2378" s="12">
        <f>ABS(preds!$D2378-preds!$E2378)</f>
        <v>2653</v>
      </c>
      <c r="I2378" s="24">
        <f>Table2[[#This Row],[margin]]/Table2[[#This Row],[dem_gop_total]]</f>
        <v>0.50736278447121819</v>
      </c>
      <c r="J2378" s="24">
        <f>Table2[[#This Row],[dem_votes]]/Table2[[#This Row],[dem_gop_total]]</f>
        <v>0.24631860776439091</v>
      </c>
      <c r="K2378" s="24">
        <f>Table2[[#This Row],[gop_votes]]/Table2[[#This Row],[dem_gop_total]]</f>
        <v>0.75368139223560915</v>
      </c>
      <c r="L2378" s="3">
        <v>-103.518429</v>
      </c>
      <c r="M2378" s="3">
        <v>43.739995999999998</v>
      </c>
      <c r="N2378" s="3">
        <v>-99.323130180871104</v>
      </c>
      <c r="O2378" s="3">
        <v>44.258820105113557</v>
      </c>
      <c r="P2378" s="3">
        <f>VLOOKUP(Table2[[#This Row],[State]],State!A:G,7,FALSE)</f>
        <v>3</v>
      </c>
      <c r="Q2378" s="3" t="str">
        <f>VLOOKUP(Table2[[#This Row],[State]],State!A:F,6,FALSE)</f>
        <v>Republican</v>
      </c>
    </row>
    <row r="2379" spans="1:17" ht="17" thickTop="1" thickBot="1" x14ac:dyDescent="0.25">
      <c r="A2379" s="7" t="s">
        <v>358</v>
      </c>
      <c r="B2379" s="21">
        <v>46035</v>
      </c>
      <c r="C2379" s="22" t="s">
        <v>1856</v>
      </c>
      <c r="D2379" s="12">
        <v>2905</v>
      </c>
      <c r="E2379" s="12">
        <v>5101</v>
      </c>
      <c r="F2379" s="6">
        <v>2024</v>
      </c>
      <c r="G2379" s="18">
        <f>preds!$D2379+preds!$E2379</f>
        <v>8006</v>
      </c>
      <c r="H2379" s="12">
        <f>ABS(preds!$D2379-preds!$E2379)</f>
        <v>2196</v>
      </c>
      <c r="I2379" s="24">
        <f>Table2[[#This Row],[margin]]/Table2[[#This Row],[dem_gop_total]]</f>
        <v>0.27429427929053213</v>
      </c>
      <c r="J2379" s="24">
        <f>Table2[[#This Row],[dem_votes]]/Table2[[#This Row],[dem_gop_total]]</f>
        <v>0.36285286035473396</v>
      </c>
      <c r="K2379" s="24">
        <f>Table2[[#This Row],[gop_votes]]/Table2[[#This Row],[dem_gop_total]]</f>
        <v>0.63714713964526604</v>
      </c>
      <c r="L2379" s="3">
        <v>-98.041462999999993</v>
      </c>
      <c r="M2379" s="3">
        <v>43.706367999999998</v>
      </c>
      <c r="N2379" s="3">
        <v>-99.323130180871104</v>
      </c>
      <c r="O2379" s="3">
        <v>44.258820105113557</v>
      </c>
      <c r="P2379" s="3">
        <f>VLOOKUP(Table2[[#This Row],[State]],State!A:G,7,FALSE)</f>
        <v>3</v>
      </c>
      <c r="Q2379" s="3" t="str">
        <f>VLOOKUP(Table2[[#This Row],[State]],State!A:F,6,FALSE)</f>
        <v>Republican</v>
      </c>
    </row>
    <row r="2380" spans="1:17" ht="17" thickTop="1" thickBot="1" x14ac:dyDescent="0.25">
      <c r="A2380" s="8" t="s">
        <v>358</v>
      </c>
      <c r="B2380" s="19">
        <v>46037</v>
      </c>
      <c r="C2380" s="20" t="s">
        <v>1857</v>
      </c>
      <c r="D2380" s="13">
        <v>1175</v>
      </c>
      <c r="E2380" s="13">
        <v>1857</v>
      </c>
      <c r="F2380" s="6">
        <v>2024</v>
      </c>
      <c r="G2380" s="18">
        <f>preds!$D2380+preds!$E2380</f>
        <v>3032</v>
      </c>
      <c r="H2380" s="12">
        <f>ABS(preds!$D2380-preds!$E2380)</f>
        <v>682</v>
      </c>
      <c r="I2380" s="24">
        <f>Table2[[#This Row],[margin]]/Table2[[#This Row],[dem_gop_total]]</f>
        <v>0.22493403693931399</v>
      </c>
      <c r="J2380" s="24">
        <f>Table2[[#This Row],[dem_votes]]/Table2[[#This Row],[dem_gop_total]]</f>
        <v>0.38753298153034299</v>
      </c>
      <c r="K2380" s="24">
        <f>Table2[[#This Row],[gop_votes]]/Table2[[#This Row],[dem_gop_total]]</f>
        <v>0.61246701846965701</v>
      </c>
      <c r="L2380" s="3">
        <v>-97.520104000000003</v>
      </c>
      <c r="M2380" s="3">
        <v>45.364548999999997</v>
      </c>
      <c r="N2380" s="3">
        <v>-99.323130180871104</v>
      </c>
      <c r="O2380" s="3">
        <v>44.258820105113557</v>
      </c>
      <c r="P2380" s="3">
        <f>VLOOKUP(Table2[[#This Row],[State]],State!A:G,7,FALSE)</f>
        <v>3</v>
      </c>
      <c r="Q2380" s="3" t="str">
        <f>VLOOKUP(Table2[[#This Row],[State]],State!A:F,6,FALSE)</f>
        <v>Republican</v>
      </c>
    </row>
    <row r="2381" spans="1:17" ht="17" thickTop="1" thickBot="1" x14ac:dyDescent="0.25">
      <c r="A2381" s="7" t="s">
        <v>358</v>
      </c>
      <c r="B2381" s="21">
        <v>46039</v>
      </c>
      <c r="C2381" s="22" t="s">
        <v>1483</v>
      </c>
      <c r="D2381" s="12">
        <v>797</v>
      </c>
      <c r="E2381" s="12">
        <v>1535</v>
      </c>
      <c r="F2381" s="6">
        <v>2024</v>
      </c>
      <c r="G2381" s="18">
        <f>preds!$D2381+preds!$E2381</f>
        <v>2332</v>
      </c>
      <c r="H2381" s="12">
        <f>ABS(preds!$D2381-preds!$E2381)</f>
        <v>738</v>
      </c>
      <c r="I2381" s="24">
        <f>Table2[[#This Row],[margin]]/Table2[[#This Row],[dem_gop_total]]</f>
        <v>0.31646655231560894</v>
      </c>
      <c r="J2381" s="24">
        <f>Table2[[#This Row],[dem_votes]]/Table2[[#This Row],[dem_gop_total]]</f>
        <v>0.34176672384219553</v>
      </c>
      <c r="K2381" s="24">
        <f>Table2[[#This Row],[gop_votes]]/Table2[[#This Row],[dem_gop_total]]</f>
        <v>0.65823327615780447</v>
      </c>
      <c r="L2381" s="3">
        <v>-96.658744999999996</v>
      </c>
      <c r="M2381" s="3">
        <v>44.736641999999897</v>
      </c>
      <c r="N2381" s="3">
        <v>-99.323130180871104</v>
      </c>
      <c r="O2381" s="3">
        <v>44.258820105113557</v>
      </c>
      <c r="P2381" s="3">
        <f>VLOOKUP(Table2[[#This Row],[State]],State!A:G,7,FALSE)</f>
        <v>3</v>
      </c>
      <c r="Q2381" s="3" t="str">
        <f>VLOOKUP(Table2[[#This Row],[State]],State!A:F,6,FALSE)</f>
        <v>Republican</v>
      </c>
    </row>
    <row r="2382" spans="1:17" ht="17" thickTop="1" thickBot="1" x14ac:dyDescent="0.25">
      <c r="A2382" s="8" t="s">
        <v>358</v>
      </c>
      <c r="B2382" s="19">
        <v>46041</v>
      </c>
      <c r="C2382" s="20" t="s">
        <v>1738</v>
      </c>
      <c r="D2382" s="13">
        <v>1032</v>
      </c>
      <c r="E2382" s="13">
        <v>814</v>
      </c>
      <c r="F2382" s="6">
        <v>2024</v>
      </c>
      <c r="G2382" s="18">
        <f>preds!$D2382+preds!$E2382</f>
        <v>1846</v>
      </c>
      <c r="H2382" s="12">
        <f>ABS(preds!$D2382-preds!$E2382)</f>
        <v>218</v>
      </c>
      <c r="I2382" s="24">
        <f>Table2[[#This Row],[margin]]/Table2[[#This Row],[dem_gop_total]]</f>
        <v>0.1180931744312026</v>
      </c>
      <c r="J2382" s="24">
        <f>Table2[[#This Row],[dem_votes]]/Table2[[#This Row],[dem_gop_total]]</f>
        <v>0.5590465872156013</v>
      </c>
      <c r="K2382" s="24">
        <f>Table2[[#This Row],[gop_votes]]/Table2[[#This Row],[dem_gop_total]]</f>
        <v>0.4409534127843987</v>
      </c>
      <c r="L2382" s="3">
        <v>-101.117074</v>
      </c>
      <c r="M2382" s="3">
        <v>45.116807999999999</v>
      </c>
      <c r="N2382" s="3">
        <v>-99.323130180871104</v>
      </c>
      <c r="O2382" s="3">
        <v>44.258820105113557</v>
      </c>
      <c r="P2382" s="3">
        <f>VLOOKUP(Table2[[#This Row],[State]],State!A:G,7,FALSE)</f>
        <v>3</v>
      </c>
      <c r="Q2382" s="3" t="str">
        <f>VLOOKUP(Table2[[#This Row],[State]],State!A:F,6,FALSE)</f>
        <v>Republican</v>
      </c>
    </row>
    <row r="2383" spans="1:17" ht="17" thickTop="1" thickBot="1" x14ac:dyDescent="0.25">
      <c r="A2383" s="7" t="s">
        <v>358</v>
      </c>
      <c r="B2383" s="21">
        <v>46043</v>
      </c>
      <c r="C2383" s="22" t="s">
        <v>632</v>
      </c>
      <c r="D2383" s="12">
        <v>332</v>
      </c>
      <c r="E2383" s="12">
        <v>1492</v>
      </c>
      <c r="F2383" s="6">
        <v>2024</v>
      </c>
      <c r="G2383" s="18">
        <f>preds!$D2383+preds!$E2383</f>
        <v>1824</v>
      </c>
      <c r="H2383" s="12">
        <f>ABS(preds!$D2383-preds!$E2383)</f>
        <v>1160</v>
      </c>
      <c r="I2383" s="24">
        <f>Table2[[#This Row],[margin]]/Table2[[#This Row],[dem_gop_total]]</f>
        <v>0.63596491228070173</v>
      </c>
      <c r="J2383" s="24">
        <f>Table2[[#This Row],[dem_votes]]/Table2[[#This Row],[dem_gop_total]]</f>
        <v>0.18201754385964913</v>
      </c>
      <c r="K2383" s="24">
        <f>Table2[[#This Row],[gop_votes]]/Table2[[#This Row],[dem_gop_total]]</f>
        <v>0.81798245614035092</v>
      </c>
      <c r="L2383" s="3">
        <v>-98.357737</v>
      </c>
      <c r="M2383" s="3">
        <v>43.371090000000002</v>
      </c>
      <c r="N2383" s="3">
        <v>-99.323130180871104</v>
      </c>
      <c r="O2383" s="3">
        <v>44.258820105113557</v>
      </c>
      <c r="P2383" s="3">
        <f>VLOOKUP(Table2[[#This Row],[State]],State!A:G,7,FALSE)</f>
        <v>3</v>
      </c>
      <c r="Q2383" s="3" t="str">
        <f>VLOOKUP(Table2[[#This Row],[State]],State!A:F,6,FALSE)</f>
        <v>Republican</v>
      </c>
    </row>
    <row r="2384" spans="1:17" ht="17" thickTop="1" thickBot="1" x14ac:dyDescent="0.25">
      <c r="A2384" s="8" t="s">
        <v>358</v>
      </c>
      <c r="B2384" s="19">
        <v>46045</v>
      </c>
      <c r="C2384" s="20" t="s">
        <v>1858</v>
      </c>
      <c r="D2384" s="13">
        <v>510</v>
      </c>
      <c r="E2384" s="13">
        <v>1465</v>
      </c>
      <c r="F2384" s="6">
        <v>2024</v>
      </c>
      <c r="G2384" s="18">
        <f>preds!$D2384+preds!$E2384</f>
        <v>1975</v>
      </c>
      <c r="H2384" s="12">
        <f>ABS(preds!$D2384-preds!$E2384)</f>
        <v>955</v>
      </c>
      <c r="I2384" s="24">
        <f>Table2[[#This Row],[margin]]/Table2[[#This Row],[dem_gop_total]]</f>
        <v>0.48354430379746838</v>
      </c>
      <c r="J2384" s="24">
        <f>Table2[[#This Row],[dem_votes]]/Table2[[#This Row],[dem_gop_total]]</f>
        <v>0.25822784810126581</v>
      </c>
      <c r="K2384" s="24">
        <f>Table2[[#This Row],[gop_votes]]/Table2[[#This Row],[dem_gop_total]]</f>
        <v>0.74177215189873413</v>
      </c>
      <c r="L2384" s="3">
        <v>-99.160434999999893</v>
      </c>
      <c r="M2384" s="3">
        <v>45.453502</v>
      </c>
      <c r="N2384" s="3">
        <v>-99.323130180871104</v>
      </c>
      <c r="O2384" s="3">
        <v>44.258820105113557</v>
      </c>
      <c r="P2384" s="3">
        <f>VLOOKUP(Table2[[#This Row],[State]],State!A:G,7,FALSE)</f>
        <v>3</v>
      </c>
      <c r="Q2384" s="3" t="str">
        <f>VLOOKUP(Table2[[#This Row],[State]],State!A:F,6,FALSE)</f>
        <v>Republican</v>
      </c>
    </row>
    <row r="2385" spans="1:17" ht="17" thickTop="1" thickBot="1" x14ac:dyDescent="0.25">
      <c r="A2385" s="7" t="s">
        <v>358</v>
      </c>
      <c r="B2385" s="21">
        <v>46047</v>
      </c>
      <c r="C2385" s="22" t="s">
        <v>1859</v>
      </c>
      <c r="D2385" s="12">
        <v>1310</v>
      </c>
      <c r="E2385" s="12">
        <v>2546</v>
      </c>
      <c r="F2385" s="6">
        <v>2024</v>
      </c>
      <c r="G2385" s="18">
        <f>preds!$D2385+preds!$E2385</f>
        <v>3856</v>
      </c>
      <c r="H2385" s="12">
        <f>ABS(preds!$D2385-preds!$E2385)</f>
        <v>1236</v>
      </c>
      <c r="I2385" s="24">
        <f>Table2[[#This Row],[margin]]/Table2[[#This Row],[dem_gop_total]]</f>
        <v>0.32053941908713696</v>
      </c>
      <c r="J2385" s="24">
        <f>Table2[[#This Row],[dem_votes]]/Table2[[#This Row],[dem_gop_total]]</f>
        <v>0.33973029045643155</v>
      </c>
      <c r="K2385" s="24">
        <f>Table2[[#This Row],[gop_votes]]/Table2[[#This Row],[dem_gop_total]]</f>
        <v>0.66026970954356845</v>
      </c>
      <c r="L2385" s="3">
        <v>-103.514809</v>
      </c>
      <c r="M2385" s="3">
        <v>43.388191999999997</v>
      </c>
      <c r="N2385" s="3">
        <v>-99.323130180871104</v>
      </c>
      <c r="O2385" s="3">
        <v>44.258820105113557</v>
      </c>
      <c r="P2385" s="3">
        <f>VLOOKUP(Table2[[#This Row],[State]],State!A:G,7,FALSE)</f>
        <v>3</v>
      </c>
      <c r="Q2385" s="3" t="str">
        <f>VLOOKUP(Table2[[#This Row],[State]],State!A:F,6,FALSE)</f>
        <v>Republican</v>
      </c>
    </row>
    <row r="2386" spans="1:17" ht="17" thickTop="1" thickBot="1" x14ac:dyDescent="0.25">
      <c r="A2386" s="8" t="s">
        <v>358</v>
      </c>
      <c r="B2386" s="19">
        <v>46049</v>
      </c>
      <c r="C2386" s="20" t="s">
        <v>1860</v>
      </c>
      <c r="D2386" s="13">
        <v>256</v>
      </c>
      <c r="E2386" s="13">
        <v>970</v>
      </c>
      <c r="F2386" s="6">
        <v>2024</v>
      </c>
      <c r="G2386" s="18">
        <f>preds!$D2386+preds!$E2386</f>
        <v>1226</v>
      </c>
      <c r="H2386" s="12">
        <f>ABS(preds!$D2386-preds!$E2386)</f>
        <v>714</v>
      </c>
      <c r="I2386" s="24">
        <f>Table2[[#This Row],[margin]]/Table2[[#This Row],[dem_gop_total]]</f>
        <v>0.58238172920065256</v>
      </c>
      <c r="J2386" s="24">
        <f>Table2[[#This Row],[dem_votes]]/Table2[[#This Row],[dem_gop_total]]</f>
        <v>0.20880913539967375</v>
      </c>
      <c r="K2386" s="24">
        <f>Table2[[#This Row],[gop_votes]]/Table2[[#This Row],[dem_gop_total]]</f>
        <v>0.79119086460032628</v>
      </c>
      <c r="L2386" s="3">
        <v>-99.117069999999998</v>
      </c>
      <c r="M2386" s="3">
        <v>45.077019</v>
      </c>
      <c r="N2386" s="3">
        <v>-99.323130180871104</v>
      </c>
      <c r="O2386" s="3">
        <v>44.258820105113557</v>
      </c>
      <c r="P2386" s="3">
        <f>VLOOKUP(Table2[[#This Row],[State]],State!A:G,7,FALSE)</f>
        <v>3</v>
      </c>
      <c r="Q2386" s="3" t="str">
        <f>VLOOKUP(Table2[[#This Row],[State]],State!A:F,6,FALSE)</f>
        <v>Republican</v>
      </c>
    </row>
    <row r="2387" spans="1:17" ht="17" thickTop="1" thickBot="1" x14ac:dyDescent="0.25">
      <c r="A2387" s="7" t="s">
        <v>358</v>
      </c>
      <c r="B2387" s="21">
        <v>46051</v>
      </c>
      <c r="C2387" s="22" t="s">
        <v>522</v>
      </c>
      <c r="D2387" s="12">
        <v>1265</v>
      </c>
      <c r="E2387" s="12">
        <v>2492</v>
      </c>
      <c r="F2387" s="6">
        <v>2024</v>
      </c>
      <c r="G2387" s="18">
        <f>preds!$D2387+preds!$E2387</f>
        <v>3757</v>
      </c>
      <c r="H2387" s="12">
        <f>ABS(preds!$D2387-preds!$E2387)</f>
        <v>1227</v>
      </c>
      <c r="I2387" s="24">
        <f>Table2[[#This Row],[margin]]/Table2[[#This Row],[dem_gop_total]]</f>
        <v>0.3265903646526484</v>
      </c>
      <c r="J2387" s="24">
        <f>Table2[[#This Row],[dem_votes]]/Table2[[#This Row],[dem_gop_total]]</f>
        <v>0.33670481767367583</v>
      </c>
      <c r="K2387" s="24">
        <f>Table2[[#This Row],[gop_votes]]/Table2[[#This Row],[dem_gop_total]]</f>
        <v>0.66329518232632423</v>
      </c>
      <c r="L2387" s="3">
        <v>-96.652826000000005</v>
      </c>
      <c r="M2387" s="3">
        <v>45.205830999999897</v>
      </c>
      <c r="N2387" s="3">
        <v>-99.323130180871104</v>
      </c>
      <c r="O2387" s="3">
        <v>44.258820105113557</v>
      </c>
      <c r="P2387" s="3">
        <f>VLOOKUP(Table2[[#This Row],[State]],State!A:G,7,FALSE)</f>
        <v>3</v>
      </c>
      <c r="Q2387" s="3" t="str">
        <f>VLOOKUP(Table2[[#This Row],[State]],State!A:F,6,FALSE)</f>
        <v>Republican</v>
      </c>
    </row>
    <row r="2388" spans="1:17" ht="17" thickTop="1" thickBot="1" x14ac:dyDescent="0.25">
      <c r="A2388" s="8" t="s">
        <v>358</v>
      </c>
      <c r="B2388" s="19">
        <v>46053</v>
      </c>
      <c r="C2388" s="20" t="s">
        <v>1861</v>
      </c>
      <c r="D2388" s="13">
        <v>526</v>
      </c>
      <c r="E2388" s="13">
        <v>1680</v>
      </c>
      <c r="F2388" s="6">
        <v>2024</v>
      </c>
      <c r="G2388" s="18">
        <f>preds!$D2388+preds!$E2388</f>
        <v>2206</v>
      </c>
      <c r="H2388" s="12">
        <f>ABS(preds!$D2388-preds!$E2388)</f>
        <v>1154</v>
      </c>
      <c r="I2388" s="24">
        <f>Table2[[#This Row],[margin]]/Table2[[#This Row],[dem_gop_total]]</f>
        <v>0.52311876699909343</v>
      </c>
      <c r="J2388" s="24">
        <f>Table2[[#This Row],[dem_votes]]/Table2[[#This Row],[dem_gop_total]]</f>
        <v>0.23844061650045331</v>
      </c>
      <c r="K2388" s="24">
        <f>Table2[[#This Row],[gop_votes]]/Table2[[#This Row],[dem_gop_total]]</f>
        <v>0.76155938349954666</v>
      </c>
      <c r="L2388" s="3">
        <v>-99.278796999999997</v>
      </c>
      <c r="M2388" s="3">
        <v>43.182984999999903</v>
      </c>
      <c r="N2388" s="3">
        <v>-99.323130180871104</v>
      </c>
      <c r="O2388" s="3">
        <v>44.258820105113557</v>
      </c>
      <c r="P2388" s="3">
        <f>VLOOKUP(Table2[[#This Row],[State]],State!A:G,7,FALSE)</f>
        <v>3</v>
      </c>
      <c r="Q2388" s="3" t="str">
        <f>VLOOKUP(Table2[[#This Row],[State]],State!A:F,6,FALSE)</f>
        <v>Republican</v>
      </c>
    </row>
    <row r="2389" spans="1:17" ht="17" thickTop="1" thickBot="1" x14ac:dyDescent="0.25">
      <c r="A2389" s="7" t="s">
        <v>358</v>
      </c>
      <c r="B2389" s="21">
        <v>46055</v>
      </c>
      <c r="C2389" s="22" t="s">
        <v>1862</v>
      </c>
      <c r="D2389" s="12">
        <v>129</v>
      </c>
      <c r="E2389" s="12">
        <v>963</v>
      </c>
      <c r="F2389" s="6">
        <v>2024</v>
      </c>
      <c r="G2389" s="18">
        <f>preds!$D2389+preds!$E2389</f>
        <v>1092</v>
      </c>
      <c r="H2389" s="12">
        <f>ABS(preds!$D2389-preds!$E2389)</f>
        <v>834</v>
      </c>
      <c r="I2389" s="24">
        <f>Table2[[#This Row],[margin]]/Table2[[#This Row],[dem_gop_total]]</f>
        <v>0.76373626373626369</v>
      </c>
      <c r="J2389" s="24">
        <f>Table2[[#This Row],[dem_votes]]/Table2[[#This Row],[dem_gop_total]]</f>
        <v>0.11813186813186813</v>
      </c>
      <c r="K2389" s="24">
        <f>Table2[[#This Row],[gop_votes]]/Table2[[#This Row],[dem_gop_total]]</f>
        <v>0.88186813186813184</v>
      </c>
      <c r="L2389" s="3">
        <v>-101.577551</v>
      </c>
      <c r="M2389" s="3">
        <v>44.130701000000002</v>
      </c>
      <c r="N2389" s="3">
        <v>-99.323130180871104</v>
      </c>
      <c r="O2389" s="3">
        <v>44.258820105113557</v>
      </c>
      <c r="P2389" s="3">
        <f>VLOOKUP(Table2[[#This Row],[State]],State!A:G,7,FALSE)</f>
        <v>3</v>
      </c>
      <c r="Q2389" s="3" t="str">
        <f>VLOOKUP(Table2[[#This Row],[State]],State!A:F,6,FALSE)</f>
        <v>Republican</v>
      </c>
    </row>
    <row r="2390" spans="1:17" ht="17" thickTop="1" thickBot="1" x14ac:dyDescent="0.25">
      <c r="A2390" s="8" t="s">
        <v>358</v>
      </c>
      <c r="B2390" s="19">
        <v>46057</v>
      </c>
      <c r="C2390" s="20" t="s">
        <v>1863</v>
      </c>
      <c r="D2390" s="13">
        <v>1052</v>
      </c>
      <c r="E2390" s="13">
        <v>2161</v>
      </c>
      <c r="F2390" s="6">
        <v>2024</v>
      </c>
      <c r="G2390" s="18">
        <f>preds!$D2390+preds!$E2390</f>
        <v>3213</v>
      </c>
      <c r="H2390" s="12">
        <f>ABS(preds!$D2390-preds!$E2390)</f>
        <v>1109</v>
      </c>
      <c r="I2390" s="24">
        <f>Table2[[#This Row],[margin]]/Table2[[#This Row],[dem_gop_total]]</f>
        <v>0.34516028633675694</v>
      </c>
      <c r="J2390" s="24">
        <f>Table2[[#This Row],[dem_votes]]/Table2[[#This Row],[dem_gop_total]]</f>
        <v>0.32741985683162156</v>
      </c>
      <c r="K2390" s="24">
        <f>Table2[[#This Row],[gop_votes]]/Table2[[#This Row],[dem_gop_total]]</f>
        <v>0.67258014316837844</v>
      </c>
      <c r="L2390" s="3">
        <v>-97.142213999999996</v>
      </c>
      <c r="M2390" s="3">
        <v>44.647395000000003</v>
      </c>
      <c r="N2390" s="3">
        <v>-99.323130180871104</v>
      </c>
      <c r="O2390" s="3">
        <v>44.258820105113557</v>
      </c>
      <c r="P2390" s="3">
        <f>VLOOKUP(Table2[[#This Row],[State]],State!A:G,7,FALSE)</f>
        <v>3</v>
      </c>
      <c r="Q2390" s="3" t="str">
        <f>VLOOKUP(Table2[[#This Row],[State]],State!A:F,6,FALSE)</f>
        <v>Republican</v>
      </c>
    </row>
    <row r="2391" spans="1:17" ht="17" thickTop="1" thickBot="1" x14ac:dyDescent="0.25">
      <c r="A2391" s="7" t="s">
        <v>358</v>
      </c>
      <c r="B2391" s="21">
        <v>46059</v>
      </c>
      <c r="C2391" s="22" t="s">
        <v>1864</v>
      </c>
      <c r="D2391" s="12">
        <v>450</v>
      </c>
      <c r="E2391" s="12">
        <v>1516</v>
      </c>
      <c r="F2391" s="6">
        <v>2024</v>
      </c>
      <c r="G2391" s="18">
        <f>preds!$D2391+preds!$E2391</f>
        <v>1966</v>
      </c>
      <c r="H2391" s="12">
        <f>ABS(preds!$D2391-preds!$E2391)</f>
        <v>1066</v>
      </c>
      <c r="I2391" s="24">
        <f>Table2[[#This Row],[margin]]/Table2[[#This Row],[dem_gop_total]]</f>
        <v>0.54221770091556465</v>
      </c>
      <c r="J2391" s="24">
        <f>Table2[[#This Row],[dem_votes]]/Table2[[#This Row],[dem_gop_total]]</f>
        <v>0.2288911495422177</v>
      </c>
      <c r="K2391" s="24">
        <f>Table2[[#This Row],[gop_votes]]/Table2[[#This Row],[dem_gop_total]]</f>
        <v>0.77110885045778232</v>
      </c>
      <c r="L2391" s="3">
        <v>-98.990894999999995</v>
      </c>
      <c r="M2391" s="3">
        <v>44.529313999999999</v>
      </c>
      <c r="N2391" s="3">
        <v>-99.323130180871104</v>
      </c>
      <c r="O2391" s="3">
        <v>44.258820105113557</v>
      </c>
      <c r="P2391" s="3">
        <f>VLOOKUP(Table2[[#This Row],[State]],State!A:G,7,FALSE)</f>
        <v>3</v>
      </c>
      <c r="Q2391" s="3" t="str">
        <f>VLOOKUP(Table2[[#This Row],[State]],State!A:F,6,FALSE)</f>
        <v>Republican</v>
      </c>
    </row>
    <row r="2392" spans="1:17" ht="17" thickTop="1" thickBot="1" x14ac:dyDescent="0.25">
      <c r="A2392" s="8" t="s">
        <v>358</v>
      </c>
      <c r="B2392" s="19">
        <v>46061</v>
      </c>
      <c r="C2392" s="20" t="s">
        <v>1865</v>
      </c>
      <c r="D2392" s="13">
        <v>760</v>
      </c>
      <c r="E2392" s="13">
        <v>1691</v>
      </c>
      <c r="F2392" s="6">
        <v>2024</v>
      </c>
      <c r="G2392" s="18">
        <f>preds!$D2392+preds!$E2392</f>
        <v>2451</v>
      </c>
      <c r="H2392" s="12">
        <f>ABS(preds!$D2392-preds!$E2392)</f>
        <v>931</v>
      </c>
      <c r="I2392" s="24">
        <f>Table2[[#This Row],[margin]]/Table2[[#This Row],[dem_gop_total]]</f>
        <v>0.37984496124031009</v>
      </c>
      <c r="J2392" s="24">
        <f>Table2[[#This Row],[dem_votes]]/Table2[[#This Row],[dem_gop_total]]</f>
        <v>0.31007751937984496</v>
      </c>
      <c r="K2392" s="24">
        <f>Table2[[#This Row],[gop_votes]]/Table2[[#This Row],[dem_gop_total]]</f>
        <v>0.68992248062015504</v>
      </c>
      <c r="L2392" s="3">
        <v>-97.780794999999998</v>
      </c>
      <c r="M2392" s="3">
        <v>43.658194999999999</v>
      </c>
      <c r="N2392" s="3">
        <v>-99.323130180871104</v>
      </c>
      <c r="O2392" s="3">
        <v>44.258820105113557</v>
      </c>
      <c r="P2392" s="3">
        <f>VLOOKUP(Table2[[#This Row],[State]],State!A:G,7,FALSE)</f>
        <v>3</v>
      </c>
      <c r="Q2392" s="3" t="str">
        <f>VLOOKUP(Table2[[#This Row],[State]],State!A:F,6,FALSE)</f>
        <v>Republican</v>
      </c>
    </row>
    <row r="2393" spans="1:17" ht="17" thickTop="1" thickBot="1" x14ac:dyDescent="0.25">
      <c r="A2393" s="7" t="s">
        <v>358</v>
      </c>
      <c r="B2393" s="21">
        <v>46063</v>
      </c>
      <c r="C2393" s="22" t="s">
        <v>1551</v>
      </c>
      <c r="D2393" s="12">
        <v>79</v>
      </c>
      <c r="E2393" s="12">
        <v>646</v>
      </c>
      <c r="F2393" s="6">
        <v>2024</v>
      </c>
      <c r="G2393" s="18">
        <f>preds!$D2393+preds!$E2393</f>
        <v>725</v>
      </c>
      <c r="H2393" s="12">
        <f>ABS(preds!$D2393-preds!$E2393)</f>
        <v>567</v>
      </c>
      <c r="I2393" s="24">
        <f>Table2[[#This Row],[margin]]/Table2[[#This Row],[dem_gop_total]]</f>
        <v>0.78206896551724137</v>
      </c>
      <c r="J2393" s="24">
        <f>Table2[[#This Row],[dem_votes]]/Table2[[#This Row],[dem_gop_total]]</f>
        <v>0.10896551724137932</v>
      </c>
      <c r="K2393" s="24">
        <f>Table2[[#This Row],[gop_votes]]/Table2[[#This Row],[dem_gop_total]]</f>
        <v>0.89103448275862074</v>
      </c>
      <c r="L2393" s="3">
        <v>-103.525357</v>
      </c>
      <c r="M2393" s="3">
        <v>45.612412999999997</v>
      </c>
      <c r="N2393" s="3">
        <v>-99.323130180871104</v>
      </c>
      <c r="O2393" s="3">
        <v>44.258820105113557</v>
      </c>
      <c r="P2393" s="3">
        <f>VLOOKUP(Table2[[#This Row],[State]],State!A:G,7,FALSE)</f>
        <v>3</v>
      </c>
      <c r="Q2393" s="3" t="str">
        <f>VLOOKUP(Table2[[#This Row],[State]],State!A:F,6,FALSE)</f>
        <v>Republican</v>
      </c>
    </row>
    <row r="2394" spans="1:17" ht="17" thickTop="1" thickBot="1" x14ac:dyDescent="0.25">
      <c r="A2394" s="8" t="s">
        <v>358</v>
      </c>
      <c r="B2394" s="19">
        <v>46065</v>
      </c>
      <c r="C2394" s="20" t="s">
        <v>1742</v>
      </c>
      <c r="D2394" s="13">
        <v>2607</v>
      </c>
      <c r="E2394" s="13">
        <v>5406</v>
      </c>
      <c r="F2394" s="6">
        <v>2024</v>
      </c>
      <c r="G2394" s="18">
        <f>preds!$D2394+preds!$E2394</f>
        <v>8013</v>
      </c>
      <c r="H2394" s="12">
        <f>ABS(preds!$D2394-preds!$E2394)</f>
        <v>2799</v>
      </c>
      <c r="I2394" s="24">
        <f>Table2[[#This Row],[margin]]/Table2[[#This Row],[dem_gop_total]]</f>
        <v>0.34930737551478847</v>
      </c>
      <c r="J2394" s="24">
        <f>Table2[[#This Row],[dem_votes]]/Table2[[#This Row],[dem_gop_total]]</f>
        <v>0.32534631224260574</v>
      </c>
      <c r="K2394" s="24">
        <f>Table2[[#This Row],[gop_votes]]/Table2[[#This Row],[dem_gop_total]]</f>
        <v>0.6746536877573942</v>
      </c>
      <c r="L2394" s="3">
        <v>-100.305241</v>
      </c>
      <c r="M2394" s="3">
        <v>44.382661999999897</v>
      </c>
      <c r="N2394" s="3">
        <v>-99.323130180871104</v>
      </c>
      <c r="O2394" s="3">
        <v>44.258820105113557</v>
      </c>
      <c r="P2394" s="3">
        <f>VLOOKUP(Table2[[#This Row],[State]],State!A:G,7,FALSE)</f>
        <v>3</v>
      </c>
      <c r="Q2394" s="3" t="str">
        <f>VLOOKUP(Table2[[#This Row],[State]],State!A:F,6,FALSE)</f>
        <v>Republican</v>
      </c>
    </row>
    <row r="2395" spans="1:17" ht="17" thickTop="1" thickBot="1" x14ac:dyDescent="0.25">
      <c r="A2395" s="7" t="s">
        <v>358</v>
      </c>
      <c r="B2395" s="21">
        <v>46067</v>
      </c>
      <c r="C2395" s="22" t="s">
        <v>1866</v>
      </c>
      <c r="D2395" s="12">
        <v>946</v>
      </c>
      <c r="E2395" s="12">
        <v>2908</v>
      </c>
      <c r="F2395" s="6">
        <v>2024</v>
      </c>
      <c r="G2395" s="18">
        <f>preds!$D2395+preds!$E2395</f>
        <v>3854</v>
      </c>
      <c r="H2395" s="12">
        <f>ABS(preds!$D2395-preds!$E2395)</f>
        <v>1962</v>
      </c>
      <c r="I2395" s="24">
        <f>Table2[[#This Row],[margin]]/Table2[[#This Row],[dem_gop_total]]</f>
        <v>0.50908147379346136</v>
      </c>
      <c r="J2395" s="24">
        <f>Table2[[#This Row],[dem_votes]]/Table2[[#This Row],[dem_gop_total]]</f>
        <v>0.24545926310326932</v>
      </c>
      <c r="K2395" s="24">
        <f>Table2[[#This Row],[gop_votes]]/Table2[[#This Row],[dem_gop_total]]</f>
        <v>0.75454073689673062</v>
      </c>
      <c r="L2395" s="3">
        <v>-97.746735000000001</v>
      </c>
      <c r="M2395" s="3">
        <v>43.336046000000003</v>
      </c>
      <c r="N2395" s="3">
        <v>-99.323130180871104</v>
      </c>
      <c r="O2395" s="3">
        <v>44.258820105113557</v>
      </c>
      <c r="P2395" s="3">
        <f>VLOOKUP(Table2[[#This Row],[State]],State!A:G,7,FALSE)</f>
        <v>3</v>
      </c>
      <c r="Q2395" s="3" t="str">
        <f>VLOOKUP(Table2[[#This Row],[State]],State!A:F,6,FALSE)</f>
        <v>Republican</v>
      </c>
    </row>
    <row r="2396" spans="1:17" ht="17" thickTop="1" thickBot="1" x14ac:dyDescent="0.25">
      <c r="A2396" s="8" t="s">
        <v>358</v>
      </c>
      <c r="B2396" s="19">
        <v>46069</v>
      </c>
      <c r="C2396" s="20" t="s">
        <v>1630</v>
      </c>
      <c r="D2396" s="13">
        <v>159</v>
      </c>
      <c r="E2396" s="13">
        <v>609</v>
      </c>
      <c r="F2396" s="6">
        <v>2024</v>
      </c>
      <c r="G2396" s="18">
        <f>preds!$D2396+preds!$E2396</f>
        <v>768</v>
      </c>
      <c r="H2396" s="12">
        <f>ABS(preds!$D2396-preds!$E2396)</f>
        <v>450</v>
      </c>
      <c r="I2396" s="24">
        <f>Table2[[#This Row],[margin]]/Table2[[#This Row],[dem_gop_total]]</f>
        <v>0.5859375</v>
      </c>
      <c r="J2396" s="24">
        <f>Table2[[#This Row],[dem_votes]]/Table2[[#This Row],[dem_gop_total]]</f>
        <v>0.20703125</v>
      </c>
      <c r="K2396" s="24">
        <f>Table2[[#This Row],[gop_votes]]/Table2[[#This Row],[dem_gop_total]]</f>
        <v>0.79296875</v>
      </c>
      <c r="L2396" s="3">
        <v>-99.46011</v>
      </c>
      <c r="M2396" s="3">
        <v>44.511150999999998</v>
      </c>
      <c r="N2396" s="3">
        <v>-99.323130180871104</v>
      </c>
      <c r="O2396" s="3">
        <v>44.258820105113557</v>
      </c>
      <c r="P2396" s="3">
        <f>VLOOKUP(Table2[[#This Row],[State]],State!A:G,7,FALSE)</f>
        <v>3</v>
      </c>
      <c r="Q2396" s="3" t="str">
        <f>VLOOKUP(Table2[[#This Row],[State]],State!A:F,6,FALSE)</f>
        <v>Republican</v>
      </c>
    </row>
    <row r="2397" spans="1:17" ht="17" thickTop="1" thickBot="1" x14ac:dyDescent="0.25">
      <c r="A2397" s="7" t="s">
        <v>358</v>
      </c>
      <c r="B2397" s="21">
        <v>46071</v>
      </c>
      <c r="C2397" s="22" t="s">
        <v>425</v>
      </c>
      <c r="D2397" s="12">
        <v>369</v>
      </c>
      <c r="E2397" s="12">
        <v>691</v>
      </c>
      <c r="F2397" s="6">
        <v>2024</v>
      </c>
      <c r="G2397" s="18">
        <f>preds!$D2397+preds!$E2397</f>
        <v>1060</v>
      </c>
      <c r="H2397" s="12">
        <f>ABS(preds!$D2397-preds!$E2397)</f>
        <v>322</v>
      </c>
      <c r="I2397" s="24">
        <f>Table2[[#This Row],[margin]]/Table2[[#This Row],[dem_gop_total]]</f>
        <v>0.30377358490566037</v>
      </c>
      <c r="J2397" s="24">
        <f>Table2[[#This Row],[dem_votes]]/Table2[[#This Row],[dem_gop_total]]</f>
        <v>0.34811320754716979</v>
      </c>
      <c r="K2397" s="24">
        <f>Table2[[#This Row],[gop_votes]]/Table2[[#This Row],[dem_gop_total]]</f>
        <v>0.65188679245283021</v>
      </c>
      <c r="L2397" s="3">
        <v>-101.651749</v>
      </c>
      <c r="M2397" s="3">
        <v>43.662756000000002</v>
      </c>
      <c r="N2397" s="3">
        <v>-99.323130180871104</v>
      </c>
      <c r="O2397" s="3">
        <v>44.258820105113557</v>
      </c>
      <c r="P2397" s="3">
        <f>VLOOKUP(Table2[[#This Row],[State]],State!A:G,7,FALSE)</f>
        <v>3</v>
      </c>
      <c r="Q2397" s="3" t="str">
        <f>VLOOKUP(Table2[[#This Row],[State]],State!A:F,6,FALSE)</f>
        <v>Republican</v>
      </c>
    </row>
    <row r="2398" spans="1:17" ht="17" thickTop="1" thickBot="1" x14ac:dyDescent="0.25">
      <c r="A2398" s="8" t="s">
        <v>358</v>
      </c>
      <c r="B2398" s="19">
        <v>46073</v>
      </c>
      <c r="C2398" s="20" t="s">
        <v>1867</v>
      </c>
      <c r="D2398" s="13">
        <v>325</v>
      </c>
      <c r="E2398" s="13">
        <v>771</v>
      </c>
      <c r="F2398" s="6">
        <v>2024</v>
      </c>
      <c r="G2398" s="18">
        <f>preds!$D2398+preds!$E2398</f>
        <v>1096</v>
      </c>
      <c r="H2398" s="12">
        <f>ABS(preds!$D2398-preds!$E2398)</f>
        <v>446</v>
      </c>
      <c r="I2398" s="24">
        <f>Table2[[#This Row],[margin]]/Table2[[#This Row],[dem_gop_total]]</f>
        <v>0.40693430656934304</v>
      </c>
      <c r="J2398" s="24">
        <f>Table2[[#This Row],[dem_votes]]/Table2[[#This Row],[dem_gop_total]]</f>
        <v>0.29653284671532848</v>
      </c>
      <c r="K2398" s="24">
        <f>Table2[[#This Row],[gop_votes]]/Table2[[#This Row],[dem_gop_total]]</f>
        <v>0.70346715328467158</v>
      </c>
      <c r="L2398" s="3">
        <v>-98.562252999999998</v>
      </c>
      <c r="M2398" s="3">
        <v>44.087702</v>
      </c>
      <c r="N2398" s="3">
        <v>-99.323130180871104</v>
      </c>
      <c r="O2398" s="3">
        <v>44.258820105113557</v>
      </c>
      <c r="P2398" s="3">
        <f>VLOOKUP(Table2[[#This Row],[State]],State!A:G,7,FALSE)</f>
        <v>3</v>
      </c>
      <c r="Q2398" s="3" t="str">
        <f>VLOOKUP(Table2[[#This Row],[State]],State!A:F,6,FALSE)</f>
        <v>Republican</v>
      </c>
    </row>
    <row r="2399" spans="1:17" ht="17" thickTop="1" thickBot="1" x14ac:dyDescent="0.25">
      <c r="A2399" s="7" t="s">
        <v>358</v>
      </c>
      <c r="B2399" s="21">
        <v>46075</v>
      </c>
      <c r="C2399" s="22" t="s">
        <v>789</v>
      </c>
      <c r="D2399" s="12">
        <v>102</v>
      </c>
      <c r="E2399" s="12">
        <v>571</v>
      </c>
      <c r="F2399" s="6">
        <v>2024</v>
      </c>
      <c r="G2399" s="18">
        <f>preds!$D2399+preds!$E2399</f>
        <v>673</v>
      </c>
      <c r="H2399" s="12">
        <f>ABS(preds!$D2399-preds!$E2399)</f>
        <v>469</v>
      </c>
      <c r="I2399" s="24">
        <f>Table2[[#This Row],[margin]]/Table2[[#This Row],[dem_gop_total]]</f>
        <v>0.69687964338781572</v>
      </c>
      <c r="J2399" s="24">
        <f>Table2[[#This Row],[dem_votes]]/Table2[[#This Row],[dem_gop_total]]</f>
        <v>0.15156017830609211</v>
      </c>
      <c r="K2399" s="24">
        <f>Table2[[#This Row],[gop_votes]]/Table2[[#This Row],[dem_gop_total]]</f>
        <v>0.84843982169390786</v>
      </c>
      <c r="L2399" s="3">
        <v>-100.69776400000001</v>
      </c>
      <c r="M2399" s="3">
        <v>43.902515999999999</v>
      </c>
      <c r="N2399" s="3">
        <v>-99.323130180871104</v>
      </c>
      <c r="O2399" s="3">
        <v>44.258820105113557</v>
      </c>
      <c r="P2399" s="3">
        <f>VLOOKUP(Table2[[#This Row],[State]],State!A:G,7,FALSE)</f>
        <v>3</v>
      </c>
      <c r="Q2399" s="3" t="str">
        <f>VLOOKUP(Table2[[#This Row],[State]],State!A:F,6,FALSE)</f>
        <v>Republican</v>
      </c>
    </row>
    <row r="2400" spans="1:17" ht="17" thickTop="1" thickBot="1" x14ac:dyDescent="0.25">
      <c r="A2400" s="8" t="s">
        <v>358</v>
      </c>
      <c r="B2400" s="19">
        <v>46077</v>
      </c>
      <c r="C2400" s="20" t="s">
        <v>1868</v>
      </c>
      <c r="D2400" s="13">
        <v>925</v>
      </c>
      <c r="E2400" s="13">
        <v>1948</v>
      </c>
      <c r="F2400" s="6">
        <v>2024</v>
      </c>
      <c r="G2400" s="18">
        <f>preds!$D2400+preds!$E2400</f>
        <v>2873</v>
      </c>
      <c r="H2400" s="12">
        <f>ABS(preds!$D2400-preds!$E2400)</f>
        <v>1023</v>
      </c>
      <c r="I2400" s="24">
        <f>Table2[[#This Row],[margin]]/Table2[[#This Row],[dem_gop_total]]</f>
        <v>0.35607379046293075</v>
      </c>
      <c r="J2400" s="24">
        <f>Table2[[#This Row],[dem_votes]]/Table2[[#This Row],[dem_gop_total]]</f>
        <v>0.32196310476853462</v>
      </c>
      <c r="K2400" s="24">
        <f>Table2[[#This Row],[gop_votes]]/Table2[[#This Row],[dem_gop_total]]</f>
        <v>0.67803689523146538</v>
      </c>
      <c r="L2400" s="3">
        <v>-97.405001999999996</v>
      </c>
      <c r="M2400" s="3">
        <v>44.374375000000001</v>
      </c>
      <c r="N2400" s="3">
        <v>-99.323130180871104</v>
      </c>
      <c r="O2400" s="3">
        <v>44.258820105113557</v>
      </c>
      <c r="P2400" s="3">
        <f>VLOOKUP(Table2[[#This Row],[State]],State!A:G,7,FALSE)</f>
        <v>3</v>
      </c>
      <c r="Q2400" s="3" t="str">
        <f>VLOOKUP(Table2[[#This Row],[State]],State!A:F,6,FALSE)</f>
        <v>Republican</v>
      </c>
    </row>
    <row r="2401" spans="1:17" ht="17" thickTop="1" thickBot="1" x14ac:dyDescent="0.25">
      <c r="A2401" s="7" t="s">
        <v>358</v>
      </c>
      <c r="B2401" s="21">
        <v>46079</v>
      </c>
      <c r="C2401" s="22" t="s">
        <v>574</v>
      </c>
      <c r="D2401" s="12">
        <v>2752</v>
      </c>
      <c r="E2401" s="12">
        <v>3317</v>
      </c>
      <c r="F2401" s="6">
        <v>2024</v>
      </c>
      <c r="G2401" s="18">
        <f>preds!$D2401+preds!$E2401</f>
        <v>6069</v>
      </c>
      <c r="H2401" s="12">
        <f>ABS(preds!$D2401-preds!$E2401)</f>
        <v>565</v>
      </c>
      <c r="I2401" s="24">
        <f>Table2[[#This Row],[margin]]/Table2[[#This Row],[dem_gop_total]]</f>
        <v>9.309606195419344E-2</v>
      </c>
      <c r="J2401" s="24">
        <f>Table2[[#This Row],[dem_votes]]/Table2[[#This Row],[dem_gop_total]]</f>
        <v>0.4534519690229033</v>
      </c>
      <c r="K2401" s="24">
        <f>Table2[[#This Row],[gop_votes]]/Table2[[#This Row],[dem_gop_total]]</f>
        <v>0.5465480309770967</v>
      </c>
      <c r="L2401" s="3">
        <v>-97.100119999999905</v>
      </c>
      <c r="M2401" s="3">
        <v>44.002690999999999</v>
      </c>
      <c r="N2401" s="3">
        <v>-99.323130180871104</v>
      </c>
      <c r="O2401" s="3">
        <v>44.258820105113557</v>
      </c>
      <c r="P2401" s="3">
        <f>VLOOKUP(Table2[[#This Row],[State]],State!A:G,7,FALSE)</f>
        <v>3</v>
      </c>
      <c r="Q2401" s="3" t="str">
        <f>VLOOKUP(Table2[[#This Row],[State]],State!A:F,6,FALSE)</f>
        <v>Republican</v>
      </c>
    </row>
    <row r="2402" spans="1:17" ht="17" thickTop="1" thickBot="1" x14ac:dyDescent="0.25">
      <c r="A2402" s="8" t="s">
        <v>358</v>
      </c>
      <c r="B2402" s="19">
        <v>46081</v>
      </c>
      <c r="C2402" s="20" t="s">
        <v>429</v>
      </c>
      <c r="D2402" s="13">
        <v>3836</v>
      </c>
      <c r="E2402" s="13">
        <v>8541</v>
      </c>
      <c r="F2402" s="6">
        <v>2024</v>
      </c>
      <c r="G2402" s="18">
        <f>preds!$D2402+preds!$E2402</f>
        <v>12377</v>
      </c>
      <c r="H2402" s="12">
        <f>ABS(preds!$D2402-preds!$E2402)</f>
        <v>4705</v>
      </c>
      <c r="I2402" s="24">
        <f>Table2[[#This Row],[margin]]/Table2[[#This Row],[dem_gop_total]]</f>
        <v>0.38014058334006623</v>
      </c>
      <c r="J2402" s="24">
        <f>Table2[[#This Row],[dem_votes]]/Table2[[#This Row],[dem_gop_total]]</f>
        <v>0.30992970832996686</v>
      </c>
      <c r="K2402" s="24">
        <f>Table2[[#This Row],[gop_votes]]/Table2[[#This Row],[dem_gop_total]]</f>
        <v>0.69007029167003309</v>
      </c>
      <c r="L2402" s="3">
        <v>-103.800718</v>
      </c>
      <c r="M2402" s="3">
        <v>44.447051000000002</v>
      </c>
      <c r="N2402" s="3">
        <v>-99.323130180871104</v>
      </c>
      <c r="O2402" s="3">
        <v>44.258820105113557</v>
      </c>
      <c r="P2402" s="3">
        <f>VLOOKUP(Table2[[#This Row],[State]],State!A:G,7,FALSE)</f>
        <v>3</v>
      </c>
      <c r="Q2402" s="3" t="str">
        <f>VLOOKUP(Table2[[#This Row],[State]],State!A:F,6,FALSE)</f>
        <v>Republican</v>
      </c>
    </row>
    <row r="2403" spans="1:17" ht="17" thickTop="1" thickBot="1" x14ac:dyDescent="0.25">
      <c r="A2403" s="7" t="s">
        <v>358</v>
      </c>
      <c r="B2403" s="21">
        <v>46083</v>
      </c>
      <c r="C2403" s="22" t="s">
        <v>530</v>
      </c>
      <c r="D2403" s="12">
        <v>13815</v>
      </c>
      <c r="E2403" s="12">
        <v>20812</v>
      </c>
      <c r="F2403" s="6">
        <v>2024</v>
      </c>
      <c r="G2403" s="18">
        <f>preds!$D2403+preds!$E2403</f>
        <v>34627</v>
      </c>
      <c r="H2403" s="12">
        <f>ABS(preds!$D2403-preds!$E2403)</f>
        <v>6997</v>
      </c>
      <c r="I2403" s="24">
        <f>Table2[[#This Row],[margin]]/Table2[[#This Row],[dem_gop_total]]</f>
        <v>0.20206775059924337</v>
      </c>
      <c r="J2403" s="24">
        <f>Table2[[#This Row],[dem_votes]]/Table2[[#This Row],[dem_gop_total]]</f>
        <v>0.39896612470037834</v>
      </c>
      <c r="K2403" s="24">
        <f>Table2[[#This Row],[gop_votes]]/Table2[[#This Row],[dem_gop_total]]</f>
        <v>0.60103387529962171</v>
      </c>
      <c r="L2403" s="3">
        <v>-96.746071999999998</v>
      </c>
      <c r="M2403" s="3">
        <v>43.427562000000002</v>
      </c>
      <c r="N2403" s="3">
        <v>-99.323130180871104</v>
      </c>
      <c r="O2403" s="3">
        <v>44.258820105113557</v>
      </c>
      <c r="P2403" s="3">
        <f>VLOOKUP(Table2[[#This Row],[State]],State!A:G,7,FALSE)</f>
        <v>3</v>
      </c>
      <c r="Q2403" s="3" t="str">
        <f>VLOOKUP(Table2[[#This Row],[State]],State!A:F,6,FALSE)</f>
        <v>Republican</v>
      </c>
    </row>
    <row r="2404" spans="1:17" ht="17" thickTop="1" thickBot="1" x14ac:dyDescent="0.25">
      <c r="A2404" s="8" t="s">
        <v>358</v>
      </c>
      <c r="B2404" s="19">
        <v>46085</v>
      </c>
      <c r="C2404" s="20" t="s">
        <v>1869</v>
      </c>
      <c r="D2404" s="13">
        <v>608</v>
      </c>
      <c r="E2404" s="13">
        <v>1007</v>
      </c>
      <c r="F2404" s="6">
        <v>2024</v>
      </c>
      <c r="G2404" s="18">
        <f>preds!$D2404+preds!$E2404</f>
        <v>1615</v>
      </c>
      <c r="H2404" s="12">
        <f>ABS(preds!$D2404-preds!$E2404)</f>
        <v>399</v>
      </c>
      <c r="I2404" s="24">
        <f>Table2[[#This Row],[margin]]/Table2[[#This Row],[dem_gop_total]]</f>
        <v>0.24705882352941178</v>
      </c>
      <c r="J2404" s="24">
        <f>Table2[[#This Row],[dem_votes]]/Table2[[#This Row],[dem_gop_total]]</f>
        <v>0.37647058823529411</v>
      </c>
      <c r="K2404" s="24">
        <f>Table2[[#This Row],[gop_votes]]/Table2[[#This Row],[dem_gop_total]]</f>
        <v>0.62352941176470589</v>
      </c>
      <c r="L2404" s="3">
        <v>-99.721301999999994</v>
      </c>
      <c r="M2404" s="3">
        <v>43.951380999999998</v>
      </c>
      <c r="N2404" s="3">
        <v>-99.323130180871104</v>
      </c>
      <c r="O2404" s="3">
        <v>44.258820105113557</v>
      </c>
      <c r="P2404" s="3">
        <f>VLOOKUP(Table2[[#This Row],[State]],State!A:G,7,FALSE)</f>
        <v>3</v>
      </c>
      <c r="Q2404" s="3" t="str">
        <f>VLOOKUP(Table2[[#This Row],[State]],State!A:F,6,FALSE)</f>
        <v>Republican</v>
      </c>
    </row>
    <row r="2405" spans="1:17" ht="17" thickTop="1" thickBot="1" x14ac:dyDescent="0.25">
      <c r="A2405" s="7" t="s">
        <v>358</v>
      </c>
      <c r="B2405" s="21">
        <v>46087</v>
      </c>
      <c r="C2405" s="22" t="s">
        <v>1870</v>
      </c>
      <c r="D2405" s="12">
        <v>835</v>
      </c>
      <c r="E2405" s="12">
        <v>1988</v>
      </c>
      <c r="F2405" s="6">
        <v>2024</v>
      </c>
      <c r="G2405" s="18">
        <f>preds!$D2405+preds!$E2405</f>
        <v>2823</v>
      </c>
      <c r="H2405" s="12">
        <f>ABS(preds!$D2405-preds!$E2405)</f>
        <v>1153</v>
      </c>
      <c r="I2405" s="24">
        <f>Table2[[#This Row],[margin]]/Table2[[#This Row],[dem_gop_total]]</f>
        <v>0.40843074743181013</v>
      </c>
      <c r="J2405" s="24">
        <f>Table2[[#This Row],[dem_votes]]/Table2[[#This Row],[dem_gop_total]]</f>
        <v>0.29578462628409491</v>
      </c>
      <c r="K2405" s="24">
        <f>Table2[[#This Row],[gop_votes]]/Table2[[#This Row],[dem_gop_total]]</f>
        <v>0.70421537371590504</v>
      </c>
      <c r="L2405" s="3">
        <v>-97.344877999999994</v>
      </c>
      <c r="M2405" s="3">
        <v>43.666865999999999</v>
      </c>
      <c r="N2405" s="3">
        <v>-99.323130180871104</v>
      </c>
      <c r="O2405" s="3">
        <v>44.258820105113557</v>
      </c>
      <c r="P2405" s="3">
        <f>VLOOKUP(Table2[[#This Row],[State]],State!A:G,7,FALSE)</f>
        <v>3</v>
      </c>
      <c r="Q2405" s="3" t="str">
        <f>VLOOKUP(Table2[[#This Row],[State]],State!A:F,6,FALSE)</f>
        <v>Republican</v>
      </c>
    </row>
    <row r="2406" spans="1:17" ht="17" thickTop="1" thickBot="1" x14ac:dyDescent="0.25">
      <c r="A2406" s="8" t="s">
        <v>358</v>
      </c>
      <c r="B2406" s="19">
        <v>46089</v>
      </c>
      <c r="C2406" s="20" t="s">
        <v>1045</v>
      </c>
      <c r="D2406" s="13">
        <v>371</v>
      </c>
      <c r="E2406" s="13">
        <v>1123</v>
      </c>
      <c r="F2406" s="6">
        <v>2024</v>
      </c>
      <c r="G2406" s="18">
        <f>preds!$D2406+preds!$E2406</f>
        <v>1494</v>
      </c>
      <c r="H2406" s="12">
        <f>ABS(preds!$D2406-preds!$E2406)</f>
        <v>752</v>
      </c>
      <c r="I2406" s="24">
        <f>Table2[[#This Row],[margin]]/Table2[[#This Row],[dem_gop_total]]</f>
        <v>0.50334672021419014</v>
      </c>
      <c r="J2406" s="24">
        <f>Table2[[#This Row],[dem_votes]]/Table2[[#This Row],[dem_gop_total]]</f>
        <v>0.24832663989290496</v>
      </c>
      <c r="K2406" s="24">
        <f>Table2[[#This Row],[gop_votes]]/Table2[[#This Row],[dem_gop_total]]</f>
        <v>0.75167336010709507</v>
      </c>
      <c r="L2406" s="3">
        <v>-99.263772000000003</v>
      </c>
      <c r="M2406" s="3">
        <v>45.760166999999903</v>
      </c>
      <c r="N2406" s="3">
        <v>-99.323130180871104</v>
      </c>
      <c r="O2406" s="3">
        <v>44.258820105113557</v>
      </c>
      <c r="P2406" s="3">
        <f>VLOOKUP(Table2[[#This Row],[State]],State!A:G,7,FALSE)</f>
        <v>3</v>
      </c>
      <c r="Q2406" s="3" t="str">
        <f>VLOOKUP(Table2[[#This Row],[State]],State!A:F,6,FALSE)</f>
        <v>Republican</v>
      </c>
    </row>
    <row r="2407" spans="1:17" ht="17" thickTop="1" thickBot="1" x14ac:dyDescent="0.25">
      <c r="A2407" s="7" t="s">
        <v>358</v>
      </c>
      <c r="B2407" s="21">
        <v>46091</v>
      </c>
      <c r="C2407" s="22" t="s">
        <v>437</v>
      </c>
      <c r="D2407" s="12">
        <v>941</v>
      </c>
      <c r="E2407" s="12">
        <v>1323</v>
      </c>
      <c r="F2407" s="6">
        <v>2024</v>
      </c>
      <c r="G2407" s="18">
        <f>preds!$D2407+preds!$E2407</f>
        <v>2264</v>
      </c>
      <c r="H2407" s="12">
        <f>ABS(preds!$D2407-preds!$E2407)</f>
        <v>382</v>
      </c>
      <c r="I2407" s="24">
        <f>Table2[[#This Row],[margin]]/Table2[[#This Row],[dem_gop_total]]</f>
        <v>0.1687279151943463</v>
      </c>
      <c r="J2407" s="24">
        <f>Table2[[#This Row],[dem_votes]]/Table2[[#This Row],[dem_gop_total]]</f>
        <v>0.41563604240282687</v>
      </c>
      <c r="K2407" s="24">
        <f>Table2[[#This Row],[gop_votes]]/Table2[[#This Row],[dem_gop_total]]</f>
        <v>0.58436395759717319</v>
      </c>
      <c r="L2407" s="3">
        <v>-97.619970999999893</v>
      </c>
      <c r="M2407" s="3">
        <v>45.766216</v>
      </c>
      <c r="N2407" s="3">
        <v>-99.323130180871104</v>
      </c>
      <c r="O2407" s="3">
        <v>44.258820105113557</v>
      </c>
      <c r="P2407" s="3">
        <f>VLOOKUP(Table2[[#This Row],[State]],State!A:G,7,FALSE)</f>
        <v>3</v>
      </c>
      <c r="Q2407" s="3" t="str">
        <f>VLOOKUP(Table2[[#This Row],[State]],State!A:F,6,FALSE)</f>
        <v>Republican</v>
      </c>
    </row>
    <row r="2408" spans="1:17" ht="17" thickTop="1" thickBot="1" x14ac:dyDescent="0.25">
      <c r="A2408" s="8" t="s">
        <v>358</v>
      </c>
      <c r="B2408" s="19">
        <v>46093</v>
      </c>
      <c r="C2408" s="20" t="s">
        <v>1046</v>
      </c>
      <c r="D2408" s="13">
        <v>2768</v>
      </c>
      <c r="E2408" s="13">
        <v>9918</v>
      </c>
      <c r="F2408" s="6">
        <v>2024</v>
      </c>
      <c r="G2408" s="18">
        <f>preds!$D2408+preds!$E2408</f>
        <v>12686</v>
      </c>
      <c r="H2408" s="12">
        <f>ABS(preds!$D2408-preds!$E2408)</f>
        <v>7150</v>
      </c>
      <c r="I2408" s="24">
        <f>Table2[[#This Row],[margin]]/Table2[[#This Row],[dem_gop_total]]</f>
        <v>0.563613432129907</v>
      </c>
      <c r="J2408" s="24">
        <f>Table2[[#This Row],[dem_votes]]/Table2[[#This Row],[dem_gop_total]]</f>
        <v>0.2181932839350465</v>
      </c>
      <c r="K2408" s="24">
        <f>Table2[[#This Row],[gop_votes]]/Table2[[#This Row],[dem_gop_total]]</f>
        <v>0.78180671606495344</v>
      </c>
      <c r="L2408" s="3">
        <v>-103.28890899999899</v>
      </c>
      <c r="M2408" s="3">
        <v>44.296996</v>
      </c>
      <c r="N2408" s="3">
        <v>-99.323130180871104</v>
      </c>
      <c r="O2408" s="3">
        <v>44.258820105113557</v>
      </c>
      <c r="P2408" s="3">
        <f>VLOOKUP(Table2[[#This Row],[State]],State!A:G,7,FALSE)</f>
        <v>3</v>
      </c>
      <c r="Q2408" s="3" t="str">
        <f>VLOOKUP(Table2[[#This Row],[State]],State!A:F,6,FALSE)</f>
        <v>Republican</v>
      </c>
    </row>
    <row r="2409" spans="1:17" ht="17" thickTop="1" thickBot="1" x14ac:dyDescent="0.25">
      <c r="A2409" s="7" t="s">
        <v>358</v>
      </c>
      <c r="B2409" s="21">
        <v>46095</v>
      </c>
      <c r="C2409" s="22" t="s">
        <v>1871</v>
      </c>
      <c r="D2409" s="12">
        <v>322</v>
      </c>
      <c r="E2409" s="12">
        <v>509</v>
      </c>
      <c r="F2409" s="6">
        <v>2024</v>
      </c>
      <c r="G2409" s="18">
        <f>preds!$D2409+preds!$E2409</f>
        <v>831</v>
      </c>
      <c r="H2409" s="12">
        <f>ABS(preds!$D2409-preds!$E2409)</f>
        <v>187</v>
      </c>
      <c r="I2409" s="24">
        <f>Table2[[#This Row],[margin]]/Table2[[#This Row],[dem_gop_total]]</f>
        <v>0.22503008423586041</v>
      </c>
      <c r="J2409" s="24">
        <f>Table2[[#This Row],[dem_votes]]/Table2[[#This Row],[dem_gop_total]]</f>
        <v>0.38748495788206977</v>
      </c>
      <c r="K2409" s="24">
        <f>Table2[[#This Row],[gop_votes]]/Table2[[#This Row],[dem_gop_total]]</f>
        <v>0.61251504211793018</v>
      </c>
      <c r="L2409" s="3">
        <v>-100.81463199999899</v>
      </c>
      <c r="M2409" s="3">
        <v>43.548670999999999</v>
      </c>
      <c r="N2409" s="3">
        <v>-99.323130180871104</v>
      </c>
      <c r="O2409" s="3">
        <v>44.258820105113557</v>
      </c>
      <c r="P2409" s="3">
        <f>VLOOKUP(Table2[[#This Row],[State]],State!A:G,7,FALSE)</f>
        <v>3</v>
      </c>
      <c r="Q2409" s="3" t="str">
        <f>VLOOKUP(Table2[[#This Row],[State]],State!A:F,6,FALSE)</f>
        <v>Republican</v>
      </c>
    </row>
    <row r="2410" spans="1:17" ht="17" thickTop="1" thickBot="1" x14ac:dyDescent="0.25">
      <c r="A2410" s="8" t="s">
        <v>358</v>
      </c>
      <c r="B2410" s="19">
        <v>46097</v>
      </c>
      <c r="C2410" s="20" t="s">
        <v>1872</v>
      </c>
      <c r="D2410" s="13">
        <v>367</v>
      </c>
      <c r="E2410" s="13">
        <v>802</v>
      </c>
      <c r="F2410" s="6">
        <v>2024</v>
      </c>
      <c r="G2410" s="18">
        <f>preds!$D2410+preds!$E2410</f>
        <v>1169</v>
      </c>
      <c r="H2410" s="12">
        <f>ABS(preds!$D2410-preds!$E2410)</f>
        <v>435</v>
      </c>
      <c r="I2410" s="24">
        <f>Table2[[#This Row],[margin]]/Table2[[#This Row],[dem_gop_total]]</f>
        <v>0.37211291702309668</v>
      </c>
      <c r="J2410" s="24">
        <f>Table2[[#This Row],[dem_votes]]/Table2[[#This Row],[dem_gop_total]]</f>
        <v>0.31394354148845166</v>
      </c>
      <c r="K2410" s="24">
        <f>Table2[[#This Row],[gop_votes]]/Table2[[#This Row],[dem_gop_total]]</f>
        <v>0.68605645851154828</v>
      </c>
      <c r="L2410" s="3">
        <v>-97.555355000000006</v>
      </c>
      <c r="M2410" s="3">
        <v>44.015889999999999</v>
      </c>
      <c r="N2410" s="3">
        <v>-99.323130180871104</v>
      </c>
      <c r="O2410" s="3">
        <v>44.258820105113557</v>
      </c>
      <c r="P2410" s="3">
        <f>VLOOKUP(Table2[[#This Row],[State]],State!A:G,7,FALSE)</f>
        <v>3</v>
      </c>
      <c r="Q2410" s="3" t="str">
        <f>VLOOKUP(Table2[[#This Row],[State]],State!A:F,6,FALSE)</f>
        <v>Republican</v>
      </c>
    </row>
    <row r="2411" spans="1:17" ht="17" thickTop="1" thickBot="1" x14ac:dyDescent="0.25">
      <c r="A2411" s="7" t="s">
        <v>358</v>
      </c>
      <c r="B2411" s="21">
        <v>46099</v>
      </c>
      <c r="C2411" s="22" t="s">
        <v>1873</v>
      </c>
      <c r="D2411" s="12">
        <v>36420</v>
      </c>
      <c r="E2411" s="12">
        <v>48435</v>
      </c>
      <c r="F2411" s="6">
        <v>2024</v>
      </c>
      <c r="G2411" s="18">
        <f>preds!$D2411+preds!$E2411</f>
        <v>84855</v>
      </c>
      <c r="H2411" s="12">
        <f>ABS(preds!$D2411-preds!$E2411)</f>
        <v>12015</v>
      </c>
      <c r="I2411" s="24">
        <f>Table2[[#This Row],[margin]]/Table2[[#This Row],[dem_gop_total]]</f>
        <v>0.14159448470920982</v>
      </c>
      <c r="J2411" s="24">
        <f>Table2[[#This Row],[dem_votes]]/Table2[[#This Row],[dem_gop_total]]</f>
        <v>0.42920275764539506</v>
      </c>
      <c r="K2411" s="24">
        <f>Table2[[#This Row],[gop_votes]]/Table2[[#This Row],[dem_gop_total]]</f>
        <v>0.57079724235460494</v>
      </c>
      <c r="L2411" s="3">
        <v>-96.732328999999993</v>
      </c>
      <c r="M2411" s="3">
        <v>43.559390999999998</v>
      </c>
      <c r="N2411" s="3">
        <v>-99.323130180871104</v>
      </c>
      <c r="O2411" s="3">
        <v>44.258820105113557</v>
      </c>
      <c r="P2411" s="3">
        <f>VLOOKUP(Table2[[#This Row],[State]],State!A:G,7,FALSE)</f>
        <v>3</v>
      </c>
      <c r="Q2411" s="3" t="str">
        <f>VLOOKUP(Table2[[#This Row],[State]],State!A:F,6,FALSE)</f>
        <v>Republican</v>
      </c>
    </row>
    <row r="2412" spans="1:17" ht="17" thickTop="1" thickBot="1" x14ac:dyDescent="0.25">
      <c r="A2412" s="8" t="s">
        <v>358</v>
      </c>
      <c r="B2412" s="19">
        <v>46101</v>
      </c>
      <c r="C2412" s="20" t="s">
        <v>1874</v>
      </c>
      <c r="D2412" s="13">
        <v>1319</v>
      </c>
      <c r="E2412" s="13">
        <v>1838</v>
      </c>
      <c r="F2412" s="6">
        <v>2024</v>
      </c>
      <c r="G2412" s="18">
        <f>preds!$D2412+preds!$E2412</f>
        <v>3157</v>
      </c>
      <c r="H2412" s="12">
        <f>ABS(preds!$D2412-preds!$E2412)</f>
        <v>519</v>
      </c>
      <c r="I2412" s="24">
        <f>Table2[[#This Row],[margin]]/Table2[[#This Row],[dem_gop_total]]</f>
        <v>0.16439657903072538</v>
      </c>
      <c r="J2412" s="24">
        <f>Table2[[#This Row],[dem_votes]]/Table2[[#This Row],[dem_gop_total]]</f>
        <v>0.41780171048463732</v>
      </c>
      <c r="K2412" s="24">
        <f>Table2[[#This Row],[gop_votes]]/Table2[[#This Row],[dem_gop_total]]</f>
        <v>0.58219828951536268</v>
      </c>
      <c r="L2412" s="3">
        <v>-96.657609999999906</v>
      </c>
      <c r="M2412" s="3">
        <v>44.019542000000001</v>
      </c>
      <c r="N2412" s="3">
        <v>-99.323130180871104</v>
      </c>
      <c r="O2412" s="3">
        <v>44.258820105113557</v>
      </c>
      <c r="P2412" s="3">
        <f>VLOOKUP(Table2[[#This Row],[State]],State!A:G,7,FALSE)</f>
        <v>3</v>
      </c>
      <c r="Q2412" s="3" t="str">
        <f>VLOOKUP(Table2[[#This Row],[State]],State!A:F,6,FALSE)</f>
        <v>Republican</v>
      </c>
    </row>
    <row r="2413" spans="1:17" ht="17" thickTop="1" thickBot="1" x14ac:dyDescent="0.25">
      <c r="A2413" s="7" t="s">
        <v>358</v>
      </c>
      <c r="B2413" s="21">
        <v>46103</v>
      </c>
      <c r="C2413" s="22" t="s">
        <v>1337</v>
      </c>
      <c r="D2413" s="12">
        <v>17411</v>
      </c>
      <c r="E2413" s="12">
        <v>35934</v>
      </c>
      <c r="F2413" s="6">
        <v>2024</v>
      </c>
      <c r="G2413" s="18">
        <f>preds!$D2413+preds!$E2413</f>
        <v>53345</v>
      </c>
      <c r="H2413" s="12">
        <f>ABS(preds!$D2413-preds!$E2413)</f>
        <v>18523</v>
      </c>
      <c r="I2413" s="24">
        <f>Table2[[#This Row],[margin]]/Table2[[#This Row],[dem_gop_total]]</f>
        <v>0.34723029337332456</v>
      </c>
      <c r="J2413" s="24">
        <f>Table2[[#This Row],[dem_votes]]/Table2[[#This Row],[dem_gop_total]]</f>
        <v>0.32638485331333772</v>
      </c>
      <c r="K2413" s="24">
        <f>Table2[[#This Row],[gop_votes]]/Table2[[#This Row],[dem_gop_total]]</f>
        <v>0.67361514668666234</v>
      </c>
      <c r="L2413" s="3">
        <v>-103.213752</v>
      </c>
      <c r="M2413" s="3">
        <v>44.064633000000001</v>
      </c>
      <c r="N2413" s="3">
        <v>-99.323130180871104</v>
      </c>
      <c r="O2413" s="3">
        <v>44.258820105113557</v>
      </c>
      <c r="P2413" s="3">
        <f>VLOOKUP(Table2[[#This Row],[State]],State!A:G,7,FALSE)</f>
        <v>3</v>
      </c>
      <c r="Q2413" s="3" t="str">
        <f>VLOOKUP(Table2[[#This Row],[State]],State!A:F,6,FALSE)</f>
        <v>Republican</v>
      </c>
    </row>
    <row r="2414" spans="1:17" ht="17" thickTop="1" thickBot="1" x14ac:dyDescent="0.25">
      <c r="A2414" s="8" t="s">
        <v>358</v>
      </c>
      <c r="B2414" s="19">
        <v>46105</v>
      </c>
      <c r="C2414" s="20" t="s">
        <v>1505</v>
      </c>
      <c r="D2414" s="13">
        <v>294</v>
      </c>
      <c r="E2414" s="13">
        <v>1401</v>
      </c>
      <c r="F2414" s="6">
        <v>2024</v>
      </c>
      <c r="G2414" s="18">
        <f>preds!$D2414+preds!$E2414</f>
        <v>1695</v>
      </c>
      <c r="H2414" s="12">
        <f>ABS(preds!$D2414-preds!$E2414)</f>
        <v>1107</v>
      </c>
      <c r="I2414" s="24">
        <f>Table2[[#This Row],[margin]]/Table2[[#This Row],[dem_gop_total]]</f>
        <v>0.65309734513274331</v>
      </c>
      <c r="J2414" s="24">
        <f>Table2[[#This Row],[dem_votes]]/Table2[[#This Row],[dem_gop_total]]</f>
        <v>0.17345132743362832</v>
      </c>
      <c r="K2414" s="24">
        <f>Table2[[#This Row],[gop_votes]]/Table2[[#This Row],[dem_gop_total]]</f>
        <v>0.82654867256637166</v>
      </c>
      <c r="L2414" s="3">
        <v>-102.322856</v>
      </c>
      <c r="M2414" s="3">
        <v>45.711883</v>
      </c>
      <c r="N2414" s="3">
        <v>-99.323130180871104</v>
      </c>
      <c r="O2414" s="3">
        <v>44.258820105113557</v>
      </c>
      <c r="P2414" s="3">
        <f>VLOOKUP(Table2[[#This Row],[State]],State!A:G,7,FALSE)</f>
        <v>3</v>
      </c>
      <c r="Q2414" s="3" t="str">
        <f>VLOOKUP(Table2[[#This Row],[State]],State!A:F,6,FALSE)</f>
        <v>Republican</v>
      </c>
    </row>
    <row r="2415" spans="1:17" ht="17" thickTop="1" thickBot="1" x14ac:dyDescent="0.25">
      <c r="A2415" s="7" t="s">
        <v>358</v>
      </c>
      <c r="B2415" s="21">
        <v>46107</v>
      </c>
      <c r="C2415" s="22" t="s">
        <v>1812</v>
      </c>
      <c r="D2415" s="12">
        <v>288</v>
      </c>
      <c r="E2415" s="12">
        <v>1204</v>
      </c>
      <c r="F2415" s="6">
        <v>2024</v>
      </c>
      <c r="G2415" s="18">
        <f>preds!$D2415+preds!$E2415</f>
        <v>1492</v>
      </c>
      <c r="H2415" s="12">
        <f>ABS(preds!$D2415-preds!$E2415)</f>
        <v>916</v>
      </c>
      <c r="I2415" s="24">
        <f>Table2[[#This Row],[margin]]/Table2[[#This Row],[dem_gop_total]]</f>
        <v>0.613941018766756</v>
      </c>
      <c r="J2415" s="24">
        <f>Table2[[#This Row],[dem_votes]]/Table2[[#This Row],[dem_gop_total]]</f>
        <v>0.19302949061662197</v>
      </c>
      <c r="K2415" s="24">
        <f>Table2[[#This Row],[gop_votes]]/Table2[[#This Row],[dem_gop_total]]</f>
        <v>0.806970509383378</v>
      </c>
      <c r="L2415" s="3">
        <v>-99.909039000000007</v>
      </c>
      <c r="M2415" s="3">
        <v>45.076726999999998</v>
      </c>
      <c r="N2415" s="3">
        <v>-99.323130180871104</v>
      </c>
      <c r="O2415" s="3">
        <v>44.258820105113557</v>
      </c>
      <c r="P2415" s="3">
        <f>VLOOKUP(Table2[[#This Row],[State]],State!A:G,7,FALSE)</f>
        <v>3</v>
      </c>
      <c r="Q2415" s="3" t="str">
        <f>VLOOKUP(Table2[[#This Row],[State]],State!A:F,6,FALSE)</f>
        <v>Republican</v>
      </c>
    </row>
    <row r="2416" spans="1:17" ht="17" thickTop="1" thickBot="1" x14ac:dyDescent="0.25">
      <c r="A2416" s="8" t="s">
        <v>358</v>
      </c>
      <c r="B2416" s="19">
        <v>46109</v>
      </c>
      <c r="C2416" s="20" t="s">
        <v>1875</v>
      </c>
      <c r="D2416" s="13">
        <v>2031</v>
      </c>
      <c r="E2416" s="13">
        <v>2383</v>
      </c>
      <c r="F2416" s="6">
        <v>2024</v>
      </c>
      <c r="G2416" s="18">
        <f>preds!$D2416+preds!$E2416</f>
        <v>4414</v>
      </c>
      <c r="H2416" s="12">
        <f>ABS(preds!$D2416-preds!$E2416)</f>
        <v>352</v>
      </c>
      <c r="I2416" s="24">
        <f>Table2[[#This Row],[margin]]/Table2[[#This Row],[dem_gop_total]]</f>
        <v>7.9746261893973713E-2</v>
      </c>
      <c r="J2416" s="24">
        <f>Table2[[#This Row],[dem_votes]]/Table2[[#This Row],[dem_gop_total]]</f>
        <v>0.46012686905301314</v>
      </c>
      <c r="K2416" s="24">
        <f>Table2[[#This Row],[gop_votes]]/Table2[[#This Row],[dem_gop_total]]</f>
        <v>0.53987313094698686</v>
      </c>
      <c r="L2416" s="3">
        <v>-96.952207000000001</v>
      </c>
      <c r="M2416" s="3">
        <v>45.613019999999999</v>
      </c>
      <c r="N2416" s="3">
        <v>-99.323130180871104</v>
      </c>
      <c r="O2416" s="3">
        <v>44.258820105113557</v>
      </c>
      <c r="P2416" s="3">
        <f>VLOOKUP(Table2[[#This Row],[State]],State!A:G,7,FALSE)</f>
        <v>3</v>
      </c>
      <c r="Q2416" s="3" t="str">
        <f>VLOOKUP(Table2[[#This Row],[State]],State!A:F,6,FALSE)</f>
        <v>Republican</v>
      </c>
    </row>
    <row r="2417" spans="1:17" ht="17" thickTop="1" thickBot="1" x14ac:dyDescent="0.25">
      <c r="A2417" s="7" t="s">
        <v>358</v>
      </c>
      <c r="B2417" s="21">
        <v>46111</v>
      </c>
      <c r="C2417" s="22" t="s">
        <v>1876</v>
      </c>
      <c r="D2417" s="12">
        <v>296</v>
      </c>
      <c r="E2417" s="12">
        <v>921</v>
      </c>
      <c r="F2417" s="6">
        <v>2024</v>
      </c>
      <c r="G2417" s="18">
        <f>preds!$D2417+preds!$E2417</f>
        <v>1217</v>
      </c>
      <c r="H2417" s="12">
        <f>ABS(preds!$D2417-preds!$E2417)</f>
        <v>625</v>
      </c>
      <c r="I2417" s="24">
        <f>Table2[[#This Row],[margin]]/Table2[[#This Row],[dem_gop_total]]</f>
        <v>0.5135579293344289</v>
      </c>
      <c r="J2417" s="24">
        <f>Table2[[#This Row],[dem_votes]]/Table2[[#This Row],[dem_gop_total]]</f>
        <v>0.24322103533278555</v>
      </c>
      <c r="K2417" s="24">
        <f>Table2[[#This Row],[gop_votes]]/Table2[[#This Row],[dem_gop_total]]</f>
        <v>0.7567789646672145</v>
      </c>
      <c r="L2417" s="3">
        <v>-98.149484000000001</v>
      </c>
      <c r="M2417" s="3">
        <v>44.006287999999998</v>
      </c>
      <c r="N2417" s="3">
        <v>-99.323130180871104</v>
      </c>
      <c r="O2417" s="3">
        <v>44.258820105113557</v>
      </c>
      <c r="P2417" s="3">
        <f>VLOOKUP(Table2[[#This Row],[State]],State!A:G,7,FALSE)</f>
        <v>3</v>
      </c>
      <c r="Q2417" s="3" t="str">
        <f>VLOOKUP(Table2[[#This Row],[State]],State!A:F,6,FALSE)</f>
        <v>Republican</v>
      </c>
    </row>
    <row r="2418" spans="1:17" ht="17" thickTop="1" thickBot="1" x14ac:dyDescent="0.25">
      <c r="A2418" s="8" t="s">
        <v>358</v>
      </c>
      <c r="B2418" s="19">
        <v>46113</v>
      </c>
      <c r="C2418" s="20" t="s">
        <v>1431</v>
      </c>
      <c r="D2418" s="13">
        <v>2379</v>
      </c>
      <c r="E2418" s="13">
        <v>309</v>
      </c>
      <c r="F2418" s="6">
        <v>2024</v>
      </c>
      <c r="G2418" s="18">
        <f>preds!$D2418+preds!$E2418</f>
        <v>2688</v>
      </c>
      <c r="H2418" s="12">
        <f>ABS(preds!$D2418-preds!$E2418)</f>
        <v>2070</v>
      </c>
      <c r="I2418" s="24">
        <f>Table2[[#This Row],[margin]]/Table2[[#This Row],[dem_gop_total]]</f>
        <v>0.7700892857142857</v>
      </c>
      <c r="J2418" s="24">
        <f>Table2[[#This Row],[dem_votes]]/Table2[[#This Row],[dem_gop_total]]</f>
        <v>0.8850446428571429</v>
      </c>
      <c r="K2418" s="24">
        <f>Table2[[#This Row],[gop_votes]]/Table2[[#This Row],[dem_gop_total]]</f>
        <v>0.11495535714285714</v>
      </c>
      <c r="L2418" s="3">
        <v>-102.48747400000001</v>
      </c>
      <c r="M2418" s="3">
        <v>43.186405999999998</v>
      </c>
      <c r="N2418" s="3">
        <v>-99.323130180871104</v>
      </c>
      <c r="O2418" s="3">
        <v>44.258820105113557</v>
      </c>
      <c r="P2418" s="3">
        <f>VLOOKUP(Table2[[#This Row],[State]],State!A:G,7,FALSE)</f>
        <v>3</v>
      </c>
      <c r="Q2418" s="3" t="str">
        <f>VLOOKUP(Table2[[#This Row],[State]],State!A:F,6,FALSE)</f>
        <v>Republican</v>
      </c>
    </row>
    <row r="2419" spans="1:17" ht="17" thickTop="1" thickBot="1" x14ac:dyDescent="0.25">
      <c r="A2419" s="7" t="s">
        <v>358</v>
      </c>
      <c r="B2419" s="21">
        <v>46115</v>
      </c>
      <c r="C2419" s="22" t="s">
        <v>1877</v>
      </c>
      <c r="D2419" s="12">
        <v>1110</v>
      </c>
      <c r="E2419" s="12">
        <v>2142</v>
      </c>
      <c r="F2419" s="6">
        <v>2024</v>
      </c>
      <c r="G2419" s="18">
        <f>preds!$D2419+preds!$E2419</f>
        <v>3252</v>
      </c>
      <c r="H2419" s="12">
        <f>ABS(preds!$D2419-preds!$E2419)</f>
        <v>1032</v>
      </c>
      <c r="I2419" s="24">
        <f>Table2[[#This Row],[margin]]/Table2[[#This Row],[dem_gop_total]]</f>
        <v>0.31734317343173429</v>
      </c>
      <c r="J2419" s="24">
        <f>Table2[[#This Row],[dem_votes]]/Table2[[#This Row],[dem_gop_total]]</f>
        <v>0.34132841328413283</v>
      </c>
      <c r="K2419" s="24">
        <f>Table2[[#This Row],[gop_votes]]/Table2[[#This Row],[dem_gop_total]]</f>
        <v>0.65867158671586712</v>
      </c>
      <c r="L2419" s="3">
        <v>-98.429642000000001</v>
      </c>
      <c r="M2419" s="3">
        <v>44.910381000000001</v>
      </c>
      <c r="N2419" s="3">
        <v>-99.323130180871104</v>
      </c>
      <c r="O2419" s="3">
        <v>44.258820105113557</v>
      </c>
      <c r="P2419" s="3">
        <f>VLOOKUP(Table2[[#This Row],[State]],State!A:G,7,FALSE)</f>
        <v>3</v>
      </c>
      <c r="Q2419" s="3" t="str">
        <f>VLOOKUP(Table2[[#This Row],[State]],State!A:F,6,FALSE)</f>
        <v>Republican</v>
      </c>
    </row>
    <row r="2420" spans="1:17" ht="17" thickTop="1" thickBot="1" x14ac:dyDescent="0.25">
      <c r="A2420" s="8" t="s">
        <v>358</v>
      </c>
      <c r="B2420" s="19">
        <v>46117</v>
      </c>
      <c r="C2420" s="20" t="s">
        <v>1878</v>
      </c>
      <c r="D2420" s="13">
        <v>497</v>
      </c>
      <c r="E2420" s="13">
        <v>1138</v>
      </c>
      <c r="F2420" s="6">
        <v>2024</v>
      </c>
      <c r="G2420" s="18">
        <f>preds!$D2420+preds!$E2420</f>
        <v>1635</v>
      </c>
      <c r="H2420" s="12">
        <f>ABS(preds!$D2420-preds!$E2420)</f>
        <v>641</v>
      </c>
      <c r="I2420" s="24">
        <f>Table2[[#This Row],[margin]]/Table2[[#This Row],[dem_gop_total]]</f>
        <v>0.39204892966360855</v>
      </c>
      <c r="J2420" s="24">
        <f>Table2[[#This Row],[dem_votes]]/Table2[[#This Row],[dem_gop_total]]</f>
        <v>0.3039755351681957</v>
      </c>
      <c r="K2420" s="24">
        <f>Table2[[#This Row],[gop_votes]]/Table2[[#This Row],[dem_gop_total]]</f>
        <v>0.69602446483180425</v>
      </c>
      <c r="L2420" s="3">
        <v>-100.43633699999999</v>
      </c>
      <c r="M2420" s="3">
        <v>44.363197999999997</v>
      </c>
      <c r="N2420" s="3">
        <v>-99.323130180871104</v>
      </c>
      <c r="O2420" s="3">
        <v>44.258820105113557</v>
      </c>
      <c r="P2420" s="3">
        <f>VLOOKUP(Table2[[#This Row],[State]],State!A:G,7,FALSE)</f>
        <v>3</v>
      </c>
      <c r="Q2420" s="3" t="str">
        <f>VLOOKUP(Table2[[#This Row],[State]],State!A:F,6,FALSE)</f>
        <v>Republican</v>
      </c>
    </row>
    <row r="2421" spans="1:17" ht="17" thickTop="1" thickBot="1" x14ac:dyDescent="0.25">
      <c r="A2421" s="7" t="s">
        <v>358</v>
      </c>
      <c r="B2421" s="21">
        <v>46119</v>
      </c>
      <c r="C2421" s="22" t="s">
        <v>1879</v>
      </c>
      <c r="D2421" s="12">
        <v>203</v>
      </c>
      <c r="E2421" s="12">
        <v>730</v>
      </c>
      <c r="F2421" s="6">
        <v>2024</v>
      </c>
      <c r="G2421" s="18">
        <f>preds!$D2421+preds!$E2421</f>
        <v>933</v>
      </c>
      <c r="H2421" s="12">
        <f>ABS(preds!$D2421-preds!$E2421)</f>
        <v>527</v>
      </c>
      <c r="I2421" s="24">
        <f>Table2[[#This Row],[margin]]/Table2[[#This Row],[dem_gop_total]]</f>
        <v>0.56484458735262599</v>
      </c>
      <c r="J2421" s="24">
        <f>Table2[[#This Row],[dem_votes]]/Table2[[#This Row],[dem_gop_total]]</f>
        <v>0.21757770632368703</v>
      </c>
      <c r="K2421" s="24">
        <f>Table2[[#This Row],[gop_votes]]/Table2[[#This Row],[dem_gop_total]]</f>
        <v>0.782422293676313</v>
      </c>
      <c r="L2421" s="3">
        <v>-100.121731</v>
      </c>
      <c r="M2421" s="3">
        <v>44.710627000000002</v>
      </c>
      <c r="N2421" s="3">
        <v>-99.323130180871104</v>
      </c>
      <c r="O2421" s="3">
        <v>44.258820105113557</v>
      </c>
      <c r="P2421" s="3">
        <f>VLOOKUP(Table2[[#This Row],[State]],State!A:G,7,FALSE)</f>
        <v>3</v>
      </c>
      <c r="Q2421" s="3" t="str">
        <f>VLOOKUP(Table2[[#This Row],[State]],State!A:F,6,FALSE)</f>
        <v>Republican</v>
      </c>
    </row>
    <row r="2422" spans="1:17" ht="17" thickTop="1" thickBot="1" x14ac:dyDescent="0.25">
      <c r="A2422" s="8" t="s">
        <v>358</v>
      </c>
      <c r="B2422" s="19">
        <v>46121</v>
      </c>
      <c r="C2422" s="20" t="s">
        <v>1132</v>
      </c>
      <c r="D2422" s="13">
        <v>1697</v>
      </c>
      <c r="E2422" s="13">
        <v>600</v>
      </c>
      <c r="F2422" s="6">
        <v>2024</v>
      </c>
      <c r="G2422" s="18">
        <f>preds!$D2422+preds!$E2422</f>
        <v>2297</v>
      </c>
      <c r="H2422" s="12">
        <f>ABS(preds!$D2422-preds!$E2422)</f>
        <v>1097</v>
      </c>
      <c r="I2422" s="24">
        <f>Table2[[#This Row],[margin]]/Table2[[#This Row],[dem_gop_total]]</f>
        <v>0.47757945145842401</v>
      </c>
      <c r="J2422" s="24">
        <f>Table2[[#This Row],[dem_votes]]/Table2[[#This Row],[dem_gop_total]]</f>
        <v>0.73878972572921198</v>
      </c>
      <c r="K2422" s="24">
        <f>Table2[[#This Row],[gop_votes]]/Table2[[#This Row],[dem_gop_total]]</f>
        <v>0.26121027427078797</v>
      </c>
      <c r="L2422" s="3">
        <v>-100.783743</v>
      </c>
      <c r="M2422" s="3">
        <v>43.248142999999999</v>
      </c>
      <c r="N2422" s="3">
        <v>-99.323130180871104</v>
      </c>
      <c r="O2422" s="3">
        <v>44.258820105113557</v>
      </c>
      <c r="P2422" s="3">
        <f>VLOOKUP(Table2[[#This Row],[State]],State!A:G,7,FALSE)</f>
        <v>3</v>
      </c>
      <c r="Q2422" s="3" t="str">
        <f>VLOOKUP(Table2[[#This Row],[State]],State!A:F,6,FALSE)</f>
        <v>Republican</v>
      </c>
    </row>
    <row r="2423" spans="1:17" ht="17" thickTop="1" thickBot="1" x14ac:dyDescent="0.25">
      <c r="A2423" s="7" t="s">
        <v>358</v>
      </c>
      <c r="B2423" s="21">
        <v>46123</v>
      </c>
      <c r="C2423" s="22" t="s">
        <v>1880</v>
      </c>
      <c r="D2423" s="12">
        <v>622</v>
      </c>
      <c r="E2423" s="12">
        <v>2125</v>
      </c>
      <c r="F2423" s="6">
        <v>2024</v>
      </c>
      <c r="G2423" s="18">
        <f>preds!$D2423+preds!$E2423</f>
        <v>2747</v>
      </c>
      <c r="H2423" s="12">
        <f>ABS(preds!$D2423-preds!$E2423)</f>
        <v>1503</v>
      </c>
      <c r="I2423" s="24">
        <f>Table2[[#This Row],[margin]]/Table2[[#This Row],[dem_gop_total]]</f>
        <v>0.5471423370950127</v>
      </c>
      <c r="J2423" s="24">
        <f>Table2[[#This Row],[dem_votes]]/Table2[[#This Row],[dem_gop_total]]</f>
        <v>0.22642883145249362</v>
      </c>
      <c r="K2423" s="24">
        <f>Table2[[#This Row],[gop_votes]]/Table2[[#This Row],[dem_gop_total]]</f>
        <v>0.7735711685475064</v>
      </c>
      <c r="L2423" s="3">
        <v>-99.851545000000002</v>
      </c>
      <c r="M2423" s="3">
        <v>43.349801999999997</v>
      </c>
      <c r="N2423" s="3">
        <v>-99.323130180871104</v>
      </c>
      <c r="O2423" s="3">
        <v>44.258820105113557</v>
      </c>
      <c r="P2423" s="3">
        <f>VLOOKUP(Table2[[#This Row],[State]],State!A:G,7,FALSE)</f>
        <v>3</v>
      </c>
      <c r="Q2423" s="3" t="str">
        <f>VLOOKUP(Table2[[#This Row],[State]],State!A:F,6,FALSE)</f>
        <v>Republican</v>
      </c>
    </row>
    <row r="2424" spans="1:17" ht="17" thickTop="1" thickBot="1" x14ac:dyDescent="0.25">
      <c r="A2424" s="8" t="s">
        <v>358</v>
      </c>
      <c r="B2424" s="19">
        <v>46125</v>
      </c>
      <c r="C2424" s="20" t="s">
        <v>825</v>
      </c>
      <c r="D2424" s="13">
        <v>1458</v>
      </c>
      <c r="E2424" s="13">
        <v>3136</v>
      </c>
      <c r="F2424" s="6">
        <v>2024</v>
      </c>
      <c r="G2424" s="18">
        <f>preds!$D2424+preds!$E2424</f>
        <v>4594</v>
      </c>
      <c r="H2424" s="12">
        <f>ABS(preds!$D2424-preds!$E2424)</f>
        <v>1678</v>
      </c>
      <c r="I2424" s="24">
        <f>Table2[[#This Row],[margin]]/Table2[[#This Row],[dem_gop_total]]</f>
        <v>0.36525903352198519</v>
      </c>
      <c r="J2424" s="24">
        <f>Table2[[#This Row],[dem_votes]]/Table2[[#This Row],[dem_gop_total]]</f>
        <v>0.31737048323900741</v>
      </c>
      <c r="K2424" s="24">
        <f>Table2[[#This Row],[gop_votes]]/Table2[[#This Row],[dem_gop_total]]</f>
        <v>0.68262951676099259</v>
      </c>
      <c r="L2424" s="3">
        <v>-97.115892000000002</v>
      </c>
      <c r="M2424" s="3">
        <v>43.301965000000003</v>
      </c>
      <c r="N2424" s="3">
        <v>-99.323130180871104</v>
      </c>
      <c r="O2424" s="3">
        <v>44.258820105113557</v>
      </c>
      <c r="P2424" s="3">
        <f>VLOOKUP(Table2[[#This Row],[State]],State!A:G,7,FALSE)</f>
        <v>3</v>
      </c>
      <c r="Q2424" s="3" t="str">
        <f>VLOOKUP(Table2[[#This Row],[State]],State!A:F,6,FALSE)</f>
        <v>Republican</v>
      </c>
    </row>
    <row r="2425" spans="1:17" ht="17" thickTop="1" thickBot="1" x14ac:dyDescent="0.25">
      <c r="A2425" s="7" t="s">
        <v>358</v>
      </c>
      <c r="B2425" s="21">
        <v>46127</v>
      </c>
      <c r="C2425" s="22" t="s">
        <v>553</v>
      </c>
      <c r="D2425" s="12">
        <v>2474</v>
      </c>
      <c r="E2425" s="12">
        <v>6067</v>
      </c>
      <c r="F2425" s="6">
        <v>2024</v>
      </c>
      <c r="G2425" s="18">
        <f>preds!$D2425+preds!$E2425</f>
        <v>8541</v>
      </c>
      <c r="H2425" s="12">
        <f>ABS(preds!$D2425-preds!$E2425)</f>
        <v>3593</v>
      </c>
      <c r="I2425" s="24">
        <f>Table2[[#This Row],[margin]]/Table2[[#This Row],[dem_gop_total]]</f>
        <v>0.4206767357452289</v>
      </c>
      <c r="J2425" s="24">
        <f>Table2[[#This Row],[dem_votes]]/Table2[[#This Row],[dem_gop_total]]</f>
        <v>0.28966163212738555</v>
      </c>
      <c r="K2425" s="24">
        <f>Table2[[#This Row],[gop_votes]]/Table2[[#This Row],[dem_gop_total]]</f>
        <v>0.7103383678726144</v>
      </c>
      <c r="L2425" s="3">
        <v>-96.600368000000003</v>
      </c>
      <c r="M2425" s="3">
        <v>42.702762</v>
      </c>
      <c r="N2425" s="3">
        <v>-99.323130180871104</v>
      </c>
      <c r="O2425" s="3">
        <v>44.258820105113557</v>
      </c>
      <c r="P2425" s="3">
        <f>VLOOKUP(Table2[[#This Row],[State]],State!A:G,7,FALSE)</f>
        <v>3</v>
      </c>
      <c r="Q2425" s="3" t="str">
        <f>VLOOKUP(Table2[[#This Row],[State]],State!A:F,6,FALSE)</f>
        <v>Republican</v>
      </c>
    </row>
    <row r="2426" spans="1:17" ht="17" thickTop="1" thickBot="1" x14ac:dyDescent="0.25">
      <c r="A2426" s="8" t="s">
        <v>358</v>
      </c>
      <c r="B2426" s="19">
        <v>46129</v>
      </c>
      <c r="C2426" s="20" t="s">
        <v>1881</v>
      </c>
      <c r="D2426" s="13">
        <v>650</v>
      </c>
      <c r="E2426" s="13">
        <v>2005</v>
      </c>
      <c r="F2426" s="6">
        <v>2024</v>
      </c>
      <c r="G2426" s="18">
        <f>preds!$D2426+preds!$E2426</f>
        <v>2655</v>
      </c>
      <c r="H2426" s="12">
        <f>ABS(preds!$D2426-preds!$E2426)</f>
        <v>1355</v>
      </c>
      <c r="I2426" s="24">
        <f>Table2[[#This Row],[margin]]/Table2[[#This Row],[dem_gop_total]]</f>
        <v>0.5103578154425612</v>
      </c>
      <c r="J2426" s="24">
        <f>Table2[[#This Row],[dem_votes]]/Table2[[#This Row],[dem_gop_total]]</f>
        <v>0.2448210922787194</v>
      </c>
      <c r="K2426" s="24">
        <f>Table2[[#This Row],[gop_votes]]/Table2[[#This Row],[dem_gop_total]]</f>
        <v>0.7551789077212806</v>
      </c>
      <c r="L2426" s="3">
        <v>-100.313424</v>
      </c>
      <c r="M2426" s="3">
        <v>45.520018999999998</v>
      </c>
      <c r="N2426" s="3">
        <v>-99.323130180871104</v>
      </c>
      <c r="O2426" s="3">
        <v>44.258820105113557</v>
      </c>
      <c r="P2426" s="3">
        <f>VLOOKUP(Table2[[#This Row],[State]],State!A:G,7,FALSE)</f>
        <v>3</v>
      </c>
      <c r="Q2426" s="3" t="str">
        <f>VLOOKUP(Table2[[#This Row],[State]],State!A:F,6,FALSE)</f>
        <v>Republican</v>
      </c>
    </row>
    <row r="2427" spans="1:17" ht="17" thickTop="1" thickBot="1" x14ac:dyDescent="0.25">
      <c r="A2427" s="7" t="s">
        <v>358</v>
      </c>
      <c r="B2427" s="21">
        <v>46135</v>
      </c>
      <c r="C2427" s="22" t="s">
        <v>1882</v>
      </c>
      <c r="D2427" s="12">
        <v>3813</v>
      </c>
      <c r="E2427" s="12">
        <v>6054</v>
      </c>
      <c r="F2427" s="6">
        <v>2024</v>
      </c>
      <c r="G2427" s="18">
        <f>preds!$D2427+preds!$E2427</f>
        <v>9867</v>
      </c>
      <c r="H2427" s="12">
        <f>ABS(preds!$D2427-preds!$E2427)</f>
        <v>2241</v>
      </c>
      <c r="I2427" s="24">
        <f>Table2[[#This Row],[margin]]/Table2[[#This Row],[dem_gop_total]]</f>
        <v>0.22712070538157494</v>
      </c>
      <c r="J2427" s="24">
        <f>Table2[[#This Row],[dem_votes]]/Table2[[#This Row],[dem_gop_total]]</f>
        <v>0.38643964730921254</v>
      </c>
      <c r="K2427" s="24">
        <f>Table2[[#This Row],[gop_votes]]/Table2[[#This Row],[dem_gop_total]]</f>
        <v>0.61356035269078746</v>
      </c>
      <c r="L2427" s="3">
        <v>-97.394906999999904</v>
      </c>
      <c r="M2427" s="3">
        <v>42.902431</v>
      </c>
      <c r="N2427" s="3">
        <v>-99.323130180871104</v>
      </c>
      <c r="O2427" s="3">
        <v>44.258820105113557</v>
      </c>
      <c r="P2427" s="3">
        <f>VLOOKUP(Table2[[#This Row],[State]],State!A:G,7,FALSE)</f>
        <v>3</v>
      </c>
      <c r="Q2427" s="3" t="str">
        <f>VLOOKUP(Table2[[#This Row],[State]],State!A:F,6,FALSE)</f>
        <v>Republican</v>
      </c>
    </row>
    <row r="2428" spans="1:17" ht="17" thickTop="1" thickBot="1" x14ac:dyDescent="0.25">
      <c r="A2428" s="8" t="s">
        <v>358</v>
      </c>
      <c r="B2428" s="19">
        <v>46137</v>
      </c>
      <c r="C2428" s="20" t="s">
        <v>1883</v>
      </c>
      <c r="D2428" s="13">
        <v>427</v>
      </c>
      <c r="E2428" s="13">
        <v>394</v>
      </c>
      <c r="F2428" s="6">
        <v>2024</v>
      </c>
      <c r="G2428" s="18">
        <f>preds!$D2428+preds!$E2428</f>
        <v>821</v>
      </c>
      <c r="H2428" s="12">
        <f>ABS(preds!$D2428-preds!$E2428)</f>
        <v>33</v>
      </c>
      <c r="I2428" s="24">
        <f>Table2[[#This Row],[margin]]/Table2[[#This Row],[dem_gop_total]]</f>
        <v>4.0194884287454324E-2</v>
      </c>
      <c r="J2428" s="24">
        <f>Table2[[#This Row],[dem_votes]]/Table2[[#This Row],[dem_gop_total]]</f>
        <v>0.52009744214372711</v>
      </c>
      <c r="K2428" s="24">
        <f>Table2[[#This Row],[gop_votes]]/Table2[[#This Row],[dem_gop_total]]</f>
        <v>0.47990255785627284</v>
      </c>
      <c r="L2428" s="3">
        <v>-101.524925</v>
      </c>
      <c r="M2428" s="3">
        <v>44.939040999999897</v>
      </c>
      <c r="N2428" s="3">
        <v>-99.323130180871104</v>
      </c>
      <c r="O2428" s="3">
        <v>44.258820105113557</v>
      </c>
      <c r="P2428" s="3">
        <f>VLOOKUP(Table2[[#This Row],[State]],State!A:G,7,FALSE)</f>
        <v>3</v>
      </c>
      <c r="Q2428" s="3" t="str">
        <f>VLOOKUP(Table2[[#This Row],[State]],State!A:F,6,FALSE)</f>
        <v>Republican</v>
      </c>
    </row>
    <row r="2429" spans="1:17" ht="17" thickTop="1" thickBot="1" x14ac:dyDescent="0.25">
      <c r="A2429" s="7" t="s">
        <v>359</v>
      </c>
      <c r="B2429" s="21">
        <v>47001</v>
      </c>
      <c r="C2429" s="22" t="s">
        <v>1014</v>
      </c>
      <c r="D2429" s="12">
        <v>10855</v>
      </c>
      <c r="E2429" s="12">
        <v>22404</v>
      </c>
      <c r="F2429" s="6">
        <v>2024</v>
      </c>
      <c r="G2429" s="18">
        <f>preds!$D2429+preds!$E2429</f>
        <v>33259</v>
      </c>
      <c r="H2429" s="12">
        <f>ABS(preds!$D2429-preds!$E2429)</f>
        <v>11549</v>
      </c>
      <c r="I2429" s="24">
        <f>Table2[[#This Row],[margin]]/Table2[[#This Row],[dem_gop_total]]</f>
        <v>0.34724435491145256</v>
      </c>
      <c r="J2429" s="24">
        <f>Table2[[#This Row],[dem_votes]]/Table2[[#This Row],[dem_gop_total]]</f>
        <v>0.32637782254427372</v>
      </c>
      <c r="K2429" s="24">
        <f>Table2[[#This Row],[gop_votes]]/Table2[[#This Row],[dem_gop_total]]</f>
        <v>0.67362217745572628</v>
      </c>
      <c r="L2429" s="3">
        <v>-84.180288000000004</v>
      </c>
      <c r="M2429" s="3">
        <v>36.082028999999999</v>
      </c>
      <c r="N2429" s="3">
        <v>-86.110329389473762</v>
      </c>
      <c r="O2429" s="3">
        <v>35.888371189473688</v>
      </c>
      <c r="P2429" s="3">
        <f>VLOOKUP(Table2[[#This Row],[State]],State!A:G,7,FALSE)</f>
        <v>11</v>
      </c>
      <c r="Q2429" s="3" t="str">
        <f>VLOOKUP(Table2[[#This Row],[State]],State!A:F,6,FALSE)</f>
        <v>Republican</v>
      </c>
    </row>
    <row r="2430" spans="1:17" ht="17" thickTop="1" thickBot="1" x14ac:dyDescent="0.25">
      <c r="A2430" s="8" t="s">
        <v>359</v>
      </c>
      <c r="B2430" s="19">
        <v>47003</v>
      </c>
      <c r="C2430" s="20" t="s">
        <v>1787</v>
      </c>
      <c r="D2430" s="13">
        <v>4837</v>
      </c>
      <c r="E2430" s="13">
        <v>14737</v>
      </c>
      <c r="F2430" s="6">
        <v>2024</v>
      </c>
      <c r="G2430" s="18">
        <f>preds!$D2430+preds!$E2430</f>
        <v>19574</v>
      </c>
      <c r="H2430" s="12">
        <f>ABS(preds!$D2430-preds!$E2430)</f>
        <v>9900</v>
      </c>
      <c r="I2430" s="24">
        <f>Table2[[#This Row],[margin]]/Table2[[#This Row],[dem_gop_total]]</f>
        <v>0.50577296413609896</v>
      </c>
      <c r="J2430" s="24">
        <f>Table2[[#This Row],[dem_votes]]/Table2[[#This Row],[dem_gop_total]]</f>
        <v>0.24711351793195055</v>
      </c>
      <c r="K2430" s="24">
        <f>Table2[[#This Row],[gop_votes]]/Table2[[#This Row],[dem_gop_total]]</f>
        <v>0.75288648206804942</v>
      </c>
      <c r="L2430" s="3">
        <v>-86.464741000000004</v>
      </c>
      <c r="M2430" s="3">
        <v>35.512409999999903</v>
      </c>
      <c r="N2430" s="3">
        <v>-86.110329389473762</v>
      </c>
      <c r="O2430" s="3">
        <v>35.888371189473688</v>
      </c>
      <c r="P2430" s="3">
        <f>VLOOKUP(Table2[[#This Row],[State]],State!A:G,7,FALSE)</f>
        <v>11</v>
      </c>
      <c r="Q2430" s="3" t="str">
        <f>VLOOKUP(Table2[[#This Row],[State]],State!A:F,6,FALSE)</f>
        <v>Republican</v>
      </c>
    </row>
    <row r="2431" spans="1:17" ht="17" thickTop="1" thickBot="1" x14ac:dyDescent="0.25">
      <c r="A2431" s="7" t="s">
        <v>359</v>
      </c>
      <c r="B2431" s="21">
        <v>47005</v>
      </c>
      <c r="C2431" s="22" t="s">
        <v>504</v>
      </c>
      <c r="D2431" s="12">
        <v>2721</v>
      </c>
      <c r="E2431" s="12">
        <v>5484</v>
      </c>
      <c r="F2431" s="6">
        <v>2024</v>
      </c>
      <c r="G2431" s="18">
        <f>preds!$D2431+preds!$E2431</f>
        <v>8205</v>
      </c>
      <c r="H2431" s="12">
        <f>ABS(preds!$D2431-preds!$E2431)</f>
        <v>2763</v>
      </c>
      <c r="I2431" s="24">
        <f>Table2[[#This Row],[margin]]/Table2[[#This Row],[dem_gop_total]]</f>
        <v>0.33674588665447897</v>
      </c>
      <c r="J2431" s="24">
        <f>Table2[[#This Row],[dem_votes]]/Table2[[#This Row],[dem_gop_total]]</f>
        <v>0.33162705667276049</v>
      </c>
      <c r="K2431" s="24">
        <f>Table2[[#This Row],[gop_votes]]/Table2[[#This Row],[dem_gop_total]]</f>
        <v>0.66837294332723951</v>
      </c>
      <c r="L2431" s="3">
        <v>-88.090019999999996</v>
      </c>
      <c r="M2431" s="3">
        <v>36.071513000000003</v>
      </c>
      <c r="N2431" s="3">
        <v>-86.110329389473762</v>
      </c>
      <c r="O2431" s="3">
        <v>35.888371189473688</v>
      </c>
      <c r="P2431" s="3">
        <f>VLOOKUP(Table2[[#This Row],[State]],State!A:G,7,FALSE)</f>
        <v>11</v>
      </c>
      <c r="Q2431" s="3" t="str">
        <f>VLOOKUP(Table2[[#This Row],[State]],State!A:F,6,FALSE)</f>
        <v>Republican</v>
      </c>
    </row>
    <row r="2432" spans="1:17" ht="17" thickTop="1" thickBot="1" x14ac:dyDescent="0.25">
      <c r="A2432" s="8" t="s">
        <v>359</v>
      </c>
      <c r="B2432" s="19">
        <v>47007</v>
      </c>
      <c r="C2432" s="20" t="s">
        <v>1884</v>
      </c>
      <c r="D2432" s="13">
        <v>1302</v>
      </c>
      <c r="E2432" s="13">
        <v>4863</v>
      </c>
      <c r="F2432" s="6">
        <v>2024</v>
      </c>
      <c r="G2432" s="18">
        <f>preds!$D2432+preds!$E2432</f>
        <v>6165</v>
      </c>
      <c r="H2432" s="12">
        <f>ABS(preds!$D2432-preds!$E2432)</f>
        <v>3561</v>
      </c>
      <c r="I2432" s="24">
        <f>Table2[[#This Row],[margin]]/Table2[[#This Row],[dem_gop_total]]</f>
        <v>0.57761557177615575</v>
      </c>
      <c r="J2432" s="24">
        <f>Table2[[#This Row],[dem_votes]]/Table2[[#This Row],[dem_gop_total]]</f>
        <v>0.21119221411192213</v>
      </c>
      <c r="K2432" s="24">
        <f>Table2[[#This Row],[gop_votes]]/Table2[[#This Row],[dem_gop_total]]</f>
        <v>0.78880778588807787</v>
      </c>
      <c r="L2432" s="3">
        <v>-85.195882999999995</v>
      </c>
      <c r="M2432" s="3">
        <v>35.612132000000003</v>
      </c>
      <c r="N2432" s="3">
        <v>-86.110329389473762</v>
      </c>
      <c r="O2432" s="3">
        <v>35.888371189473688</v>
      </c>
      <c r="P2432" s="3">
        <f>VLOOKUP(Table2[[#This Row],[State]],State!A:G,7,FALSE)</f>
        <v>11</v>
      </c>
      <c r="Q2432" s="3" t="str">
        <f>VLOOKUP(Table2[[#This Row],[State]],State!A:F,6,FALSE)</f>
        <v>Republican</v>
      </c>
    </row>
    <row r="2433" spans="1:17" ht="17" thickTop="1" thickBot="1" x14ac:dyDescent="0.25">
      <c r="A2433" s="7" t="s">
        <v>359</v>
      </c>
      <c r="B2433" s="21">
        <v>47009</v>
      </c>
      <c r="C2433" s="22" t="s">
        <v>394</v>
      </c>
      <c r="D2433" s="12">
        <v>15187</v>
      </c>
      <c r="E2433" s="12">
        <v>50898</v>
      </c>
      <c r="F2433" s="6">
        <v>2024</v>
      </c>
      <c r="G2433" s="18">
        <f>preds!$D2433+preds!$E2433</f>
        <v>66085</v>
      </c>
      <c r="H2433" s="12">
        <f>ABS(preds!$D2433-preds!$E2433)</f>
        <v>35711</v>
      </c>
      <c r="I2433" s="24">
        <f>Table2[[#This Row],[margin]]/Table2[[#This Row],[dem_gop_total]]</f>
        <v>0.5403798138760687</v>
      </c>
      <c r="J2433" s="24">
        <f>Table2[[#This Row],[dem_votes]]/Table2[[#This Row],[dem_gop_total]]</f>
        <v>0.22981009306196565</v>
      </c>
      <c r="K2433" s="24">
        <f>Table2[[#This Row],[gop_votes]]/Table2[[#This Row],[dem_gop_total]]</f>
        <v>0.77018990693803435</v>
      </c>
      <c r="L2433" s="3">
        <v>-83.973022</v>
      </c>
      <c r="M2433" s="3">
        <v>35.752926000000002</v>
      </c>
      <c r="N2433" s="3">
        <v>-86.110329389473762</v>
      </c>
      <c r="O2433" s="3">
        <v>35.888371189473688</v>
      </c>
      <c r="P2433" s="3">
        <f>VLOOKUP(Table2[[#This Row],[State]],State!A:G,7,FALSE)</f>
        <v>11</v>
      </c>
      <c r="Q2433" s="3" t="str">
        <f>VLOOKUP(Table2[[#This Row],[State]],State!A:F,6,FALSE)</f>
        <v>Republican</v>
      </c>
    </row>
    <row r="2434" spans="1:17" ht="17" thickTop="1" thickBot="1" x14ac:dyDescent="0.25">
      <c r="A2434" s="8" t="s">
        <v>359</v>
      </c>
      <c r="B2434" s="19">
        <v>47011</v>
      </c>
      <c r="C2434" s="20" t="s">
        <v>506</v>
      </c>
      <c r="D2434" s="13">
        <v>9061</v>
      </c>
      <c r="E2434" s="13">
        <v>36320</v>
      </c>
      <c r="F2434" s="6">
        <v>2024</v>
      </c>
      <c r="G2434" s="18">
        <f>preds!$D2434+preds!$E2434</f>
        <v>45381</v>
      </c>
      <c r="H2434" s="12">
        <f>ABS(preds!$D2434-preds!$E2434)</f>
        <v>27259</v>
      </c>
      <c r="I2434" s="24">
        <f>Table2[[#This Row],[margin]]/Table2[[#This Row],[dem_gop_total]]</f>
        <v>0.60066988387210507</v>
      </c>
      <c r="J2434" s="24">
        <f>Table2[[#This Row],[dem_votes]]/Table2[[#This Row],[dem_gop_total]]</f>
        <v>0.19966505806394746</v>
      </c>
      <c r="K2434" s="24">
        <f>Table2[[#This Row],[gop_votes]]/Table2[[#This Row],[dem_gop_total]]</f>
        <v>0.80033494193605248</v>
      </c>
      <c r="L2434" s="3">
        <v>-84.859341000000001</v>
      </c>
      <c r="M2434" s="3">
        <v>35.166015000000002</v>
      </c>
      <c r="N2434" s="3">
        <v>-86.110329389473762</v>
      </c>
      <c r="O2434" s="3">
        <v>35.888371189473688</v>
      </c>
      <c r="P2434" s="3">
        <f>VLOOKUP(Table2[[#This Row],[State]],State!A:G,7,FALSE)</f>
        <v>11</v>
      </c>
      <c r="Q2434" s="3" t="str">
        <f>VLOOKUP(Table2[[#This Row],[State]],State!A:F,6,FALSE)</f>
        <v>Republican</v>
      </c>
    </row>
    <row r="2435" spans="1:17" ht="17" thickTop="1" thickBot="1" x14ac:dyDescent="0.25">
      <c r="A2435" s="7" t="s">
        <v>359</v>
      </c>
      <c r="B2435" s="21">
        <v>47013</v>
      </c>
      <c r="C2435" s="22" t="s">
        <v>1093</v>
      </c>
      <c r="D2435" s="12">
        <v>3288</v>
      </c>
      <c r="E2435" s="12">
        <v>12845</v>
      </c>
      <c r="F2435" s="6">
        <v>2024</v>
      </c>
      <c r="G2435" s="18">
        <f>preds!$D2435+preds!$E2435</f>
        <v>16133</v>
      </c>
      <c r="H2435" s="12">
        <f>ABS(preds!$D2435-preds!$E2435)</f>
        <v>9557</v>
      </c>
      <c r="I2435" s="24">
        <f>Table2[[#This Row],[margin]]/Table2[[#This Row],[dem_gop_total]]</f>
        <v>0.59238827248496873</v>
      </c>
      <c r="J2435" s="24">
        <f>Table2[[#This Row],[dem_votes]]/Table2[[#This Row],[dem_gop_total]]</f>
        <v>0.20380586375751564</v>
      </c>
      <c r="K2435" s="24">
        <f>Table2[[#This Row],[gop_votes]]/Table2[[#This Row],[dem_gop_total]]</f>
        <v>0.79619413624248436</v>
      </c>
      <c r="L2435" s="3">
        <v>-84.125923</v>
      </c>
      <c r="M2435" s="3">
        <v>36.383124000000002</v>
      </c>
      <c r="N2435" s="3">
        <v>-86.110329389473762</v>
      </c>
      <c r="O2435" s="3">
        <v>35.888371189473688</v>
      </c>
      <c r="P2435" s="3">
        <f>VLOOKUP(Table2[[#This Row],[State]],State!A:G,7,FALSE)</f>
        <v>11</v>
      </c>
      <c r="Q2435" s="3" t="str">
        <f>VLOOKUP(Table2[[#This Row],[State]],State!A:F,6,FALSE)</f>
        <v>Republican</v>
      </c>
    </row>
    <row r="2436" spans="1:17" ht="17" thickTop="1" thickBot="1" x14ac:dyDescent="0.25">
      <c r="A2436" s="8" t="s">
        <v>359</v>
      </c>
      <c r="B2436" s="19">
        <v>47015</v>
      </c>
      <c r="C2436" s="20" t="s">
        <v>1885</v>
      </c>
      <c r="D2436" s="13">
        <v>1600</v>
      </c>
      <c r="E2436" s="13">
        <v>5241</v>
      </c>
      <c r="F2436" s="6">
        <v>2024</v>
      </c>
      <c r="G2436" s="18">
        <f>preds!$D2436+preds!$E2436</f>
        <v>6841</v>
      </c>
      <c r="H2436" s="12">
        <f>ABS(preds!$D2436-preds!$E2436)</f>
        <v>3641</v>
      </c>
      <c r="I2436" s="24">
        <f>Table2[[#This Row],[margin]]/Table2[[#This Row],[dem_gop_total]]</f>
        <v>0.53223212980558399</v>
      </c>
      <c r="J2436" s="24">
        <f>Table2[[#This Row],[dem_votes]]/Table2[[#This Row],[dem_gop_total]]</f>
        <v>0.23388393509720801</v>
      </c>
      <c r="K2436" s="24">
        <f>Table2[[#This Row],[gop_votes]]/Table2[[#This Row],[dem_gop_total]]</f>
        <v>0.76611606490279194</v>
      </c>
      <c r="L2436" s="3">
        <v>-86.062619999999995</v>
      </c>
      <c r="M2436" s="3">
        <v>35.800319999999999</v>
      </c>
      <c r="N2436" s="3">
        <v>-86.110329389473762</v>
      </c>
      <c r="O2436" s="3">
        <v>35.888371189473688</v>
      </c>
      <c r="P2436" s="3">
        <f>VLOOKUP(Table2[[#This Row],[State]],State!A:G,7,FALSE)</f>
        <v>11</v>
      </c>
      <c r="Q2436" s="3" t="str">
        <f>VLOOKUP(Table2[[#This Row],[State]],State!A:F,6,FALSE)</f>
        <v>Republican</v>
      </c>
    </row>
    <row r="2437" spans="1:17" ht="17" thickTop="1" thickBot="1" x14ac:dyDescent="0.25">
      <c r="A2437" s="7" t="s">
        <v>359</v>
      </c>
      <c r="B2437" s="21">
        <v>47017</v>
      </c>
      <c r="C2437" s="22" t="s">
        <v>507</v>
      </c>
      <c r="D2437" s="12">
        <v>3620</v>
      </c>
      <c r="E2437" s="12">
        <v>8480</v>
      </c>
      <c r="F2437" s="6">
        <v>2024</v>
      </c>
      <c r="G2437" s="18">
        <f>preds!$D2437+preds!$E2437</f>
        <v>12100</v>
      </c>
      <c r="H2437" s="12">
        <f>ABS(preds!$D2437-preds!$E2437)</f>
        <v>4860</v>
      </c>
      <c r="I2437" s="24">
        <f>Table2[[#This Row],[margin]]/Table2[[#This Row],[dem_gop_total]]</f>
        <v>0.40165289256198344</v>
      </c>
      <c r="J2437" s="24">
        <f>Table2[[#This Row],[dem_votes]]/Table2[[#This Row],[dem_gop_total]]</f>
        <v>0.29917355371900828</v>
      </c>
      <c r="K2437" s="24">
        <f>Table2[[#This Row],[gop_votes]]/Table2[[#This Row],[dem_gop_total]]</f>
        <v>0.70082644628099178</v>
      </c>
      <c r="L2437" s="3">
        <v>-88.464474999999993</v>
      </c>
      <c r="M2437" s="3">
        <v>36.018048</v>
      </c>
      <c r="N2437" s="3">
        <v>-86.110329389473762</v>
      </c>
      <c r="O2437" s="3">
        <v>35.888371189473688</v>
      </c>
      <c r="P2437" s="3">
        <f>VLOOKUP(Table2[[#This Row],[State]],State!A:G,7,FALSE)</f>
        <v>11</v>
      </c>
      <c r="Q2437" s="3" t="str">
        <f>VLOOKUP(Table2[[#This Row],[State]],State!A:F,6,FALSE)</f>
        <v>Republican</v>
      </c>
    </row>
    <row r="2438" spans="1:17" ht="17" thickTop="1" thickBot="1" x14ac:dyDescent="0.25">
      <c r="A2438" s="8" t="s">
        <v>359</v>
      </c>
      <c r="B2438" s="19">
        <v>47019</v>
      </c>
      <c r="C2438" s="20" t="s">
        <v>1095</v>
      </c>
      <c r="D2438" s="13">
        <v>4862</v>
      </c>
      <c r="E2438" s="13">
        <v>18862</v>
      </c>
      <c r="F2438" s="6">
        <v>2024</v>
      </c>
      <c r="G2438" s="18">
        <f>preds!$D2438+preds!$E2438</f>
        <v>23724</v>
      </c>
      <c r="H2438" s="12">
        <f>ABS(preds!$D2438-preds!$E2438)</f>
        <v>14000</v>
      </c>
      <c r="I2438" s="24">
        <f>Table2[[#This Row],[margin]]/Table2[[#This Row],[dem_gop_total]]</f>
        <v>0.59011970999831398</v>
      </c>
      <c r="J2438" s="24">
        <f>Table2[[#This Row],[dem_votes]]/Table2[[#This Row],[dem_gop_total]]</f>
        <v>0.20494014500084304</v>
      </c>
      <c r="K2438" s="24">
        <f>Table2[[#This Row],[gop_votes]]/Table2[[#This Row],[dem_gop_total]]</f>
        <v>0.79505985499915699</v>
      </c>
      <c r="L2438" s="3">
        <v>-82.201420999999996</v>
      </c>
      <c r="M2438" s="3">
        <v>36.318376000000001</v>
      </c>
      <c r="N2438" s="3">
        <v>-86.110329389473762</v>
      </c>
      <c r="O2438" s="3">
        <v>35.888371189473688</v>
      </c>
      <c r="P2438" s="3">
        <f>VLOOKUP(Table2[[#This Row],[State]],State!A:G,7,FALSE)</f>
        <v>11</v>
      </c>
      <c r="Q2438" s="3" t="str">
        <f>VLOOKUP(Table2[[#This Row],[State]],State!A:F,6,FALSE)</f>
        <v>Republican</v>
      </c>
    </row>
    <row r="2439" spans="1:17" ht="17" thickTop="1" thickBot="1" x14ac:dyDescent="0.25">
      <c r="A2439" s="7" t="s">
        <v>359</v>
      </c>
      <c r="B2439" s="21">
        <v>47021</v>
      </c>
      <c r="C2439" s="22" t="s">
        <v>1886</v>
      </c>
      <c r="D2439" s="12">
        <v>5094</v>
      </c>
      <c r="E2439" s="12">
        <v>15493</v>
      </c>
      <c r="F2439" s="6">
        <v>2024</v>
      </c>
      <c r="G2439" s="18">
        <f>preds!$D2439+preds!$E2439</f>
        <v>20587</v>
      </c>
      <c r="H2439" s="12">
        <f>ABS(preds!$D2439-preds!$E2439)</f>
        <v>10399</v>
      </c>
      <c r="I2439" s="24">
        <f>Table2[[#This Row],[margin]]/Table2[[#This Row],[dem_gop_total]]</f>
        <v>0.50512459318987712</v>
      </c>
      <c r="J2439" s="24">
        <f>Table2[[#This Row],[dem_votes]]/Table2[[#This Row],[dem_gop_total]]</f>
        <v>0.24743770340506144</v>
      </c>
      <c r="K2439" s="24">
        <f>Table2[[#This Row],[gop_votes]]/Table2[[#This Row],[dem_gop_total]]</f>
        <v>0.75256229659493856</v>
      </c>
      <c r="L2439" s="3">
        <v>-87.063974000000002</v>
      </c>
      <c r="M2439" s="3">
        <v>36.269635000000001</v>
      </c>
      <c r="N2439" s="3">
        <v>-86.110329389473762</v>
      </c>
      <c r="O2439" s="3">
        <v>35.888371189473688</v>
      </c>
      <c r="P2439" s="3">
        <f>VLOOKUP(Table2[[#This Row],[State]],State!A:G,7,FALSE)</f>
        <v>11</v>
      </c>
      <c r="Q2439" s="3" t="str">
        <f>VLOOKUP(Table2[[#This Row],[State]],State!A:F,6,FALSE)</f>
        <v>Republican</v>
      </c>
    </row>
    <row r="2440" spans="1:17" ht="17" thickTop="1" thickBot="1" x14ac:dyDescent="0.25">
      <c r="A2440" s="8" t="s">
        <v>359</v>
      </c>
      <c r="B2440" s="19">
        <v>47023</v>
      </c>
      <c r="C2440" s="20" t="s">
        <v>1794</v>
      </c>
      <c r="D2440" s="13">
        <v>1734</v>
      </c>
      <c r="E2440" s="13">
        <v>5130</v>
      </c>
      <c r="F2440" s="6">
        <v>2024</v>
      </c>
      <c r="G2440" s="18">
        <f>preds!$D2440+preds!$E2440</f>
        <v>6864</v>
      </c>
      <c r="H2440" s="12">
        <f>ABS(preds!$D2440-preds!$E2440)</f>
        <v>3396</v>
      </c>
      <c r="I2440" s="24">
        <f>Table2[[#This Row],[margin]]/Table2[[#This Row],[dem_gop_total]]</f>
        <v>0.49475524475524474</v>
      </c>
      <c r="J2440" s="24">
        <f>Table2[[#This Row],[dem_votes]]/Table2[[#This Row],[dem_gop_total]]</f>
        <v>0.2526223776223776</v>
      </c>
      <c r="K2440" s="24">
        <f>Table2[[#This Row],[gop_votes]]/Table2[[#This Row],[dem_gop_total]]</f>
        <v>0.7473776223776224</v>
      </c>
      <c r="L2440" s="3">
        <v>-88.622570999999994</v>
      </c>
      <c r="M2440" s="3">
        <v>35.436863000000002</v>
      </c>
      <c r="N2440" s="3">
        <v>-86.110329389473762</v>
      </c>
      <c r="O2440" s="3">
        <v>35.888371189473688</v>
      </c>
      <c r="P2440" s="3">
        <f>VLOOKUP(Table2[[#This Row],[State]],State!A:G,7,FALSE)</f>
        <v>11</v>
      </c>
      <c r="Q2440" s="3" t="str">
        <f>VLOOKUP(Table2[[#This Row],[State]],State!A:F,6,FALSE)</f>
        <v>Republican</v>
      </c>
    </row>
    <row r="2441" spans="1:17" ht="17" thickTop="1" thickBot="1" x14ac:dyDescent="0.25">
      <c r="A2441" s="7" t="s">
        <v>359</v>
      </c>
      <c r="B2441" s="21">
        <v>47025</v>
      </c>
      <c r="C2441" s="22" t="s">
        <v>1364</v>
      </c>
      <c r="D2441" s="12">
        <v>2491</v>
      </c>
      <c r="E2441" s="12">
        <v>11477</v>
      </c>
      <c r="F2441" s="6">
        <v>2024</v>
      </c>
      <c r="G2441" s="18">
        <f>preds!$D2441+preds!$E2441</f>
        <v>13968</v>
      </c>
      <c r="H2441" s="12">
        <f>ABS(preds!$D2441-preds!$E2441)</f>
        <v>8986</v>
      </c>
      <c r="I2441" s="24">
        <f>Table2[[#This Row],[margin]]/Table2[[#This Row],[dem_gop_total]]</f>
        <v>0.64332760595647198</v>
      </c>
      <c r="J2441" s="24">
        <f>Table2[[#This Row],[dem_votes]]/Table2[[#This Row],[dem_gop_total]]</f>
        <v>0.17833619702176404</v>
      </c>
      <c r="K2441" s="24">
        <f>Table2[[#This Row],[gop_votes]]/Table2[[#This Row],[dem_gop_total]]</f>
        <v>0.82166380297823594</v>
      </c>
      <c r="L2441" s="3">
        <v>-83.641750000000002</v>
      </c>
      <c r="M2441" s="3">
        <v>36.491597999999897</v>
      </c>
      <c r="N2441" s="3">
        <v>-86.110329389473762</v>
      </c>
      <c r="O2441" s="3">
        <v>35.888371189473688</v>
      </c>
      <c r="P2441" s="3">
        <f>VLOOKUP(Table2[[#This Row],[State]],State!A:G,7,FALSE)</f>
        <v>11</v>
      </c>
      <c r="Q2441" s="3" t="str">
        <f>VLOOKUP(Table2[[#This Row],[State]],State!A:F,6,FALSE)</f>
        <v>Republican</v>
      </c>
    </row>
    <row r="2442" spans="1:17" ht="17" thickTop="1" thickBot="1" x14ac:dyDescent="0.25">
      <c r="A2442" s="8" t="s">
        <v>359</v>
      </c>
      <c r="B2442" s="19">
        <v>47027</v>
      </c>
      <c r="C2442" s="20" t="s">
        <v>403</v>
      </c>
      <c r="D2442" s="13">
        <v>972</v>
      </c>
      <c r="E2442" s="13">
        <v>2851</v>
      </c>
      <c r="F2442" s="6">
        <v>2024</v>
      </c>
      <c r="G2442" s="18">
        <f>preds!$D2442+preds!$E2442</f>
        <v>3823</v>
      </c>
      <c r="H2442" s="12">
        <f>ABS(preds!$D2442-preds!$E2442)</f>
        <v>1879</v>
      </c>
      <c r="I2442" s="24">
        <f>Table2[[#This Row],[margin]]/Table2[[#This Row],[dem_gop_total]]</f>
        <v>0.49149882291394192</v>
      </c>
      <c r="J2442" s="24">
        <f>Table2[[#This Row],[dem_votes]]/Table2[[#This Row],[dem_gop_total]]</f>
        <v>0.25425058854302901</v>
      </c>
      <c r="K2442" s="24">
        <f>Table2[[#This Row],[gop_votes]]/Table2[[#This Row],[dem_gop_total]]</f>
        <v>0.74574941145697093</v>
      </c>
      <c r="L2442" s="3">
        <v>-85.560946999999999</v>
      </c>
      <c r="M2442" s="3">
        <v>36.553964999999998</v>
      </c>
      <c r="N2442" s="3">
        <v>-86.110329389473762</v>
      </c>
      <c r="O2442" s="3">
        <v>35.888371189473688</v>
      </c>
      <c r="P2442" s="3">
        <f>VLOOKUP(Table2[[#This Row],[State]],State!A:G,7,FALSE)</f>
        <v>11</v>
      </c>
      <c r="Q2442" s="3" t="str">
        <f>VLOOKUP(Table2[[#This Row],[State]],State!A:F,6,FALSE)</f>
        <v>Republican</v>
      </c>
    </row>
    <row r="2443" spans="1:17" ht="17" thickTop="1" thickBot="1" x14ac:dyDescent="0.25">
      <c r="A2443" s="7" t="s">
        <v>359</v>
      </c>
      <c r="B2443" s="21">
        <v>47029</v>
      </c>
      <c r="C2443" s="22" t="s">
        <v>1887</v>
      </c>
      <c r="D2443" s="12">
        <v>2480</v>
      </c>
      <c r="E2443" s="12">
        <v>11808</v>
      </c>
      <c r="F2443" s="6">
        <v>2024</v>
      </c>
      <c r="G2443" s="18">
        <f>preds!$D2443+preds!$E2443</f>
        <v>14288</v>
      </c>
      <c r="H2443" s="12">
        <f>ABS(preds!$D2443-preds!$E2443)</f>
        <v>9328</v>
      </c>
      <c r="I2443" s="24">
        <f>Table2[[#This Row],[margin]]/Table2[[#This Row],[dem_gop_total]]</f>
        <v>0.6528555431131019</v>
      </c>
      <c r="J2443" s="24">
        <f>Table2[[#This Row],[dem_votes]]/Table2[[#This Row],[dem_gop_total]]</f>
        <v>0.17357222844344905</v>
      </c>
      <c r="K2443" s="24">
        <f>Table2[[#This Row],[gop_votes]]/Table2[[#This Row],[dem_gop_total]]</f>
        <v>0.82642777155655101</v>
      </c>
      <c r="L2443" s="3">
        <v>-83.174767000000003</v>
      </c>
      <c r="M2443" s="3">
        <v>35.947226999999998</v>
      </c>
      <c r="N2443" s="3">
        <v>-86.110329389473762</v>
      </c>
      <c r="O2443" s="3">
        <v>35.888371189473688</v>
      </c>
      <c r="P2443" s="3">
        <f>VLOOKUP(Table2[[#This Row],[State]],State!A:G,7,FALSE)</f>
        <v>11</v>
      </c>
      <c r="Q2443" s="3" t="str">
        <f>VLOOKUP(Table2[[#This Row],[State]],State!A:F,6,FALSE)</f>
        <v>Republican</v>
      </c>
    </row>
    <row r="2444" spans="1:17" ht="17" thickTop="1" thickBot="1" x14ac:dyDescent="0.25">
      <c r="A2444" s="8" t="s">
        <v>359</v>
      </c>
      <c r="B2444" s="19">
        <v>47031</v>
      </c>
      <c r="C2444" s="20" t="s">
        <v>405</v>
      </c>
      <c r="D2444" s="13">
        <v>5902</v>
      </c>
      <c r="E2444" s="13">
        <v>17909</v>
      </c>
      <c r="F2444" s="6">
        <v>2024</v>
      </c>
      <c r="G2444" s="18">
        <f>preds!$D2444+preds!$E2444</f>
        <v>23811</v>
      </c>
      <c r="H2444" s="12">
        <f>ABS(preds!$D2444-preds!$E2444)</f>
        <v>12007</v>
      </c>
      <c r="I2444" s="24">
        <f>Table2[[#This Row],[margin]]/Table2[[#This Row],[dem_gop_total]]</f>
        <v>0.50426273571038593</v>
      </c>
      <c r="J2444" s="24">
        <f>Table2[[#This Row],[dem_votes]]/Table2[[#This Row],[dem_gop_total]]</f>
        <v>0.24786863214480703</v>
      </c>
      <c r="K2444" s="24">
        <f>Table2[[#This Row],[gop_votes]]/Table2[[#This Row],[dem_gop_total]]</f>
        <v>0.75213136785519297</v>
      </c>
      <c r="L2444" s="3">
        <v>-86.124954000000002</v>
      </c>
      <c r="M2444" s="3">
        <v>35.454014000000001</v>
      </c>
      <c r="N2444" s="3">
        <v>-86.110329389473762</v>
      </c>
      <c r="O2444" s="3">
        <v>35.888371189473688</v>
      </c>
      <c r="P2444" s="3">
        <f>VLOOKUP(Table2[[#This Row],[State]],State!A:G,7,FALSE)</f>
        <v>11</v>
      </c>
      <c r="Q2444" s="3" t="str">
        <f>VLOOKUP(Table2[[#This Row],[State]],State!A:F,6,FALSE)</f>
        <v>Republican</v>
      </c>
    </row>
    <row r="2445" spans="1:17" ht="17" thickTop="1" thickBot="1" x14ac:dyDescent="0.25">
      <c r="A2445" s="7" t="s">
        <v>359</v>
      </c>
      <c r="B2445" s="21">
        <v>47033</v>
      </c>
      <c r="C2445" s="22" t="s">
        <v>1888</v>
      </c>
      <c r="D2445" s="12">
        <v>1766</v>
      </c>
      <c r="E2445" s="12">
        <v>4258</v>
      </c>
      <c r="F2445" s="6">
        <v>2024</v>
      </c>
      <c r="G2445" s="18">
        <f>preds!$D2445+preds!$E2445</f>
        <v>6024</v>
      </c>
      <c r="H2445" s="12">
        <f>ABS(preds!$D2445-preds!$E2445)</f>
        <v>2492</v>
      </c>
      <c r="I2445" s="24">
        <f>Table2[[#This Row],[margin]]/Table2[[#This Row],[dem_gop_total]]</f>
        <v>0.41367861885790175</v>
      </c>
      <c r="J2445" s="24">
        <f>Table2[[#This Row],[dem_votes]]/Table2[[#This Row],[dem_gop_total]]</f>
        <v>0.29316069057104915</v>
      </c>
      <c r="K2445" s="24">
        <f>Table2[[#This Row],[gop_votes]]/Table2[[#This Row],[dem_gop_total]]</f>
        <v>0.7068393094289509</v>
      </c>
      <c r="L2445" s="3">
        <v>-89.122631999999996</v>
      </c>
      <c r="M2445" s="3">
        <v>35.789487999999999</v>
      </c>
      <c r="N2445" s="3">
        <v>-86.110329389473762</v>
      </c>
      <c r="O2445" s="3">
        <v>35.888371189473688</v>
      </c>
      <c r="P2445" s="3">
        <f>VLOOKUP(Table2[[#This Row],[State]],State!A:G,7,FALSE)</f>
        <v>11</v>
      </c>
      <c r="Q2445" s="3" t="str">
        <f>VLOOKUP(Table2[[#This Row],[State]],State!A:F,6,FALSE)</f>
        <v>Republican</v>
      </c>
    </row>
    <row r="2446" spans="1:17" ht="17" thickTop="1" thickBot="1" x14ac:dyDescent="0.25">
      <c r="A2446" s="8" t="s">
        <v>359</v>
      </c>
      <c r="B2446" s="19">
        <v>47035</v>
      </c>
      <c r="C2446" s="20" t="s">
        <v>883</v>
      </c>
      <c r="D2446" s="13">
        <v>6522</v>
      </c>
      <c r="E2446" s="13">
        <v>26842</v>
      </c>
      <c r="F2446" s="6">
        <v>2024</v>
      </c>
      <c r="G2446" s="18">
        <f>preds!$D2446+preds!$E2446</f>
        <v>33364</v>
      </c>
      <c r="H2446" s="12">
        <f>ABS(preds!$D2446-preds!$E2446)</f>
        <v>20320</v>
      </c>
      <c r="I2446" s="24">
        <f>Table2[[#This Row],[margin]]/Table2[[#This Row],[dem_gop_total]]</f>
        <v>0.60903968349118809</v>
      </c>
      <c r="J2446" s="24">
        <f>Table2[[#This Row],[dem_votes]]/Table2[[#This Row],[dem_gop_total]]</f>
        <v>0.19548015825440596</v>
      </c>
      <c r="K2446" s="24">
        <f>Table2[[#This Row],[gop_votes]]/Table2[[#This Row],[dem_gop_total]]</f>
        <v>0.8045198417455941</v>
      </c>
      <c r="L2446" s="3">
        <v>-85.020108999999906</v>
      </c>
      <c r="M2446" s="3">
        <v>35.954565000000002</v>
      </c>
      <c r="N2446" s="3">
        <v>-86.110329389473762</v>
      </c>
      <c r="O2446" s="3">
        <v>35.888371189473688</v>
      </c>
      <c r="P2446" s="3">
        <f>VLOOKUP(Table2[[#This Row],[State]],State!A:G,7,FALSE)</f>
        <v>11</v>
      </c>
      <c r="Q2446" s="3" t="str">
        <f>VLOOKUP(Table2[[#This Row],[State]],State!A:F,6,FALSE)</f>
        <v>Republican</v>
      </c>
    </row>
    <row r="2447" spans="1:17" ht="17" thickTop="1" thickBot="1" x14ac:dyDescent="0.25">
      <c r="A2447" s="7" t="s">
        <v>359</v>
      </c>
      <c r="B2447" s="21">
        <v>47037</v>
      </c>
      <c r="C2447" s="22" t="s">
        <v>1616</v>
      </c>
      <c r="D2447" s="12">
        <v>200131</v>
      </c>
      <c r="E2447" s="12">
        <v>93577</v>
      </c>
      <c r="F2447" s="6">
        <v>2024</v>
      </c>
      <c r="G2447" s="18">
        <f>preds!$D2447+preds!$E2447</f>
        <v>293708</v>
      </c>
      <c r="H2447" s="12">
        <f>ABS(preds!$D2447-preds!$E2447)</f>
        <v>106554</v>
      </c>
      <c r="I2447" s="24">
        <f>Table2[[#This Row],[margin]]/Table2[[#This Row],[dem_gop_total]]</f>
        <v>0.36278889236929196</v>
      </c>
      <c r="J2447" s="24">
        <f>Table2[[#This Row],[dem_votes]]/Table2[[#This Row],[dem_gop_total]]</f>
        <v>0.68139444618464595</v>
      </c>
      <c r="K2447" s="24">
        <f>Table2[[#This Row],[gop_votes]]/Table2[[#This Row],[dem_gop_total]]</f>
        <v>0.31860555381535405</v>
      </c>
      <c r="L2447" s="3">
        <v>-86.745450000000005</v>
      </c>
      <c r="M2447" s="3">
        <v>36.140596000000002</v>
      </c>
      <c r="N2447" s="3">
        <v>-86.110329389473762</v>
      </c>
      <c r="O2447" s="3">
        <v>35.888371189473688</v>
      </c>
      <c r="P2447" s="3">
        <f>VLOOKUP(Table2[[#This Row],[State]],State!A:G,7,FALSE)</f>
        <v>11</v>
      </c>
      <c r="Q2447" s="3" t="str">
        <f>VLOOKUP(Table2[[#This Row],[State]],State!A:F,6,FALSE)</f>
        <v>Republican</v>
      </c>
    </row>
    <row r="2448" spans="1:17" ht="17" thickTop="1" thickBot="1" x14ac:dyDescent="0.25">
      <c r="A2448" s="8" t="s">
        <v>359</v>
      </c>
      <c r="B2448" s="19">
        <v>47039</v>
      </c>
      <c r="C2448" s="20" t="s">
        <v>760</v>
      </c>
      <c r="D2448" s="13">
        <v>1256</v>
      </c>
      <c r="E2448" s="13">
        <v>4007</v>
      </c>
      <c r="F2448" s="6">
        <v>2024</v>
      </c>
      <c r="G2448" s="18">
        <f>preds!$D2448+preds!$E2448</f>
        <v>5263</v>
      </c>
      <c r="H2448" s="12">
        <f>ABS(preds!$D2448-preds!$E2448)</f>
        <v>2751</v>
      </c>
      <c r="I2448" s="24">
        <f>Table2[[#This Row],[margin]]/Table2[[#This Row],[dem_gop_total]]</f>
        <v>0.52270568117043514</v>
      </c>
      <c r="J2448" s="24">
        <f>Table2[[#This Row],[dem_votes]]/Table2[[#This Row],[dem_gop_total]]</f>
        <v>0.23864715941478246</v>
      </c>
      <c r="K2448" s="24">
        <f>Table2[[#This Row],[gop_votes]]/Table2[[#This Row],[dem_gop_total]]</f>
        <v>0.76135284058521757</v>
      </c>
      <c r="L2448" s="3">
        <v>-88.126565999999997</v>
      </c>
      <c r="M2448" s="3">
        <v>35.610751999999998</v>
      </c>
      <c r="N2448" s="3">
        <v>-86.110329389473762</v>
      </c>
      <c r="O2448" s="3">
        <v>35.888371189473688</v>
      </c>
      <c r="P2448" s="3">
        <f>VLOOKUP(Table2[[#This Row],[State]],State!A:G,7,FALSE)</f>
        <v>11</v>
      </c>
      <c r="Q2448" s="3" t="str">
        <f>VLOOKUP(Table2[[#This Row],[State]],State!A:F,6,FALSE)</f>
        <v>Republican</v>
      </c>
    </row>
    <row r="2449" spans="1:17" ht="17" thickTop="1" thickBot="1" x14ac:dyDescent="0.25">
      <c r="A2449" s="7" t="s">
        <v>359</v>
      </c>
      <c r="B2449" s="21">
        <v>47041</v>
      </c>
      <c r="C2449" s="22" t="s">
        <v>414</v>
      </c>
      <c r="D2449" s="12">
        <v>2054</v>
      </c>
      <c r="E2449" s="12">
        <v>7111</v>
      </c>
      <c r="F2449" s="6">
        <v>2024</v>
      </c>
      <c r="G2449" s="18">
        <f>preds!$D2449+preds!$E2449</f>
        <v>9165</v>
      </c>
      <c r="H2449" s="12">
        <f>ABS(preds!$D2449-preds!$E2449)</f>
        <v>5057</v>
      </c>
      <c r="I2449" s="24">
        <f>Table2[[#This Row],[margin]]/Table2[[#This Row],[dem_gop_total]]</f>
        <v>0.55177304964539009</v>
      </c>
      <c r="J2449" s="24">
        <f>Table2[[#This Row],[dem_votes]]/Table2[[#This Row],[dem_gop_total]]</f>
        <v>0.22411347517730495</v>
      </c>
      <c r="K2449" s="24">
        <f>Table2[[#This Row],[gop_votes]]/Table2[[#This Row],[dem_gop_total]]</f>
        <v>0.77588652482269505</v>
      </c>
      <c r="L2449" s="3">
        <v>-85.838616999999999</v>
      </c>
      <c r="M2449" s="3">
        <v>35.966234</v>
      </c>
      <c r="N2449" s="3">
        <v>-86.110329389473762</v>
      </c>
      <c r="O2449" s="3">
        <v>35.888371189473688</v>
      </c>
      <c r="P2449" s="3">
        <f>VLOOKUP(Table2[[#This Row],[State]],State!A:G,7,FALSE)</f>
        <v>11</v>
      </c>
      <c r="Q2449" s="3" t="str">
        <f>VLOOKUP(Table2[[#This Row],[State]],State!A:F,6,FALSE)</f>
        <v>Republican</v>
      </c>
    </row>
    <row r="2450" spans="1:17" ht="17" thickTop="1" thickBot="1" x14ac:dyDescent="0.25">
      <c r="A2450" s="8" t="s">
        <v>359</v>
      </c>
      <c r="B2450" s="19">
        <v>47043</v>
      </c>
      <c r="C2450" s="20" t="s">
        <v>1889</v>
      </c>
      <c r="D2450" s="13">
        <v>6340</v>
      </c>
      <c r="E2450" s="13">
        <v>18863</v>
      </c>
      <c r="F2450" s="6">
        <v>2024</v>
      </c>
      <c r="G2450" s="18">
        <f>preds!$D2450+preds!$E2450</f>
        <v>25203</v>
      </c>
      <c r="H2450" s="12">
        <f>ABS(preds!$D2450-preds!$E2450)</f>
        <v>12523</v>
      </c>
      <c r="I2450" s="24">
        <f>Table2[[#This Row],[margin]]/Table2[[#This Row],[dem_gop_total]]</f>
        <v>0.49688529143355947</v>
      </c>
      <c r="J2450" s="24">
        <f>Table2[[#This Row],[dem_votes]]/Table2[[#This Row],[dem_gop_total]]</f>
        <v>0.25155735428322024</v>
      </c>
      <c r="K2450" s="24">
        <f>Table2[[#This Row],[gop_votes]]/Table2[[#This Row],[dem_gop_total]]</f>
        <v>0.74844264571677976</v>
      </c>
      <c r="L2450" s="3">
        <v>-87.345597999999995</v>
      </c>
      <c r="M2450" s="3">
        <v>36.106096000000001</v>
      </c>
      <c r="N2450" s="3">
        <v>-86.110329389473762</v>
      </c>
      <c r="O2450" s="3">
        <v>35.888371189473688</v>
      </c>
      <c r="P2450" s="3">
        <f>VLOOKUP(Table2[[#This Row],[State]],State!A:G,7,FALSE)</f>
        <v>11</v>
      </c>
      <c r="Q2450" s="3" t="str">
        <f>VLOOKUP(Table2[[#This Row],[State]],State!A:F,6,FALSE)</f>
        <v>Republican</v>
      </c>
    </row>
    <row r="2451" spans="1:17" ht="17" thickTop="1" thickBot="1" x14ac:dyDescent="0.25">
      <c r="A2451" s="7" t="s">
        <v>359</v>
      </c>
      <c r="B2451" s="21">
        <v>47045</v>
      </c>
      <c r="C2451" s="22" t="s">
        <v>1890</v>
      </c>
      <c r="D2451" s="12">
        <v>4029</v>
      </c>
      <c r="E2451" s="12">
        <v>11114</v>
      </c>
      <c r="F2451" s="6">
        <v>2024</v>
      </c>
      <c r="G2451" s="18">
        <f>preds!$D2451+preds!$E2451</f>
        <v>15143</v>
      </c>
      <c r="H2451" s="12">
        <f>ABS(preds!$D2451-preds!$E2451)</f>
        <v>7085</v>
      </c>
      <c r="I2451" s="24">
        <f>Table2[[#This Row],[margin]]/Table2[[#This Row],[dem_gop_total]]</f>
        <v>0.46787294459486234</v>
      </c>
      <c r="J2451" s="24">
        <f>Table2[[#This Row],[dem_votes]]/Table2[[#This Row],[dem_gop_total]]</f>
        <v>0.26606352770256886</v>
      </c>
      <c r="K2451" s="24">
        <f>Table2[[#This Row],[gop_votes]]/Table2[[#This Row],[dem_gop_total]]</f>
        <v>0.7339364722974312</v>
      </c>
      <c r="L2451" s="3">
        <v>-89.359385000000003</v>
      </c>
      <c r="M2451" s="3">
        <v>36.058796999999998</v>
      </c>
      <c r="N2451" s="3">
        <v>-86.110329389473762</v>
      </c>
      <c r="O2451" s="3">
        <v>35.888371189473688</v>
      </c>
      <c r="P2451" s="3">
        <f>VLOOKUP(Table2[[#This Row],[State]],State!A:G,7,FALSE)</f>
        <v>11</v>
      </c>
      <c r="Q2451" s="3" t="str">
        <f>VLOOKUP(Table2[[#This Row],[State]],State!A:F,6,FALSE)</f>
        <v>Republican</v>
      </c>
    </row>
    <row r="2452" spans="1:17" ht="17" thickTop="1" thickBot="1" x14ac:dyDescent="0.25">
      <c r="A2452" s="8" t="s">
        <v>359</v>
      </c>
      <c r="B2452" s="19">
        <v>47047</v>
      </c>
      <c r="C2452" s="20" t="s">
        <v>418</v>
      </c>
      <c r="D2452" s="13">
        <v>7528</v>
      </c>
      <c r="E2452" s="13">
        <v>15534</v>
      </c>
      <c r="F2452" s="6">
        <v>2024</v>
      </c>
      <c r="G2452" s="18">
        <f>preds!$D2452+preds!$E2452</f>
        <v>23062</v>
      </c>
      <c r="H2452" s="12">
        <f>ABS(preds!$D2452-preds!$E2452)</f>
        <v>8006</v>
      </c>
      <c r="I2452" s="24">
        <f>Table2[[#This Row],[margin]]/Table2[[#This Row],[dem_gop_total]]</f>
        <v>0.3471511577486775</v>
      </c>
      <c r="J2452" s="24">
        <f>Table2[[#This Row],[dem_votes]]/Table2[[#This Row],[dem_gop_total]]</f>
        <v>0.32642442112566128</v>
      </c>
      <c r="K2452" s="24">
        <f>Table2[[#This Row],[gop_votes]]/Table2[[#This Row],[dem_gop_total]]</f>
        <v>0.67357557887433872</v>
      </c>
      <c r="L2452" s="3">
        <v>-89.470444999999998</v>
      </c>
      <c r="M2452" s="3">
        <v>35.203082999999999</v>
      </c>
      <c r="N2452" s="3">
        <v>-86.110329389473762</v>
      </c>
      <c r="O2452" s="3">
        <v>35.888371189473688</v>
      </c>
      <c r="P2452" s="3">
        <f>VLOOKUP(Table2[[#This Row],[State]],State!A:G,7,FALSE)</f>
        <v>11</v>
      </c>
      <c r="Q2452" s="3" t="str">
        <f>VLOOKUP(Table2[[#This Row],[State]],State!A:F,6,FALSE)</f>
        <v>Republican</v>
      </c>
    </row>
    <row r="2453" spans="1:17" ht="17" thickTop="1" thickBot="1" x14ac:dyDescent="0.25">
      <c r="A2453" s="7" t="s">
        <v>359</v>
      </c>
      <c r="B2453" s="21">
        <v>47049</v>
      </c>
      <c r="C2453" s="22" t="s">
        <v>1891</v>
      </c>
      <c r="D2453" s="12">
        <v>1339</v>
      </c>
      <c r="E2453" s="12">
        <v>7918</v>
      </c>
      <c r="F2453" s="6">
        <v>2024</v>
      </c>
      <c r="G2453" s="18">
        <f>preds!$D2453+preds!$E2453</f>
        <v>9257</v>
      </c>
      <c r="H2453" s="12">
        <f>ABS(preds!$D2453-preds!$E2453)</f>
        <v>6579</v>
      </c>
      <c r="I2453" s="24">
        <f>Table2[[#This Row],[margin]]/Table2[[#This Row],[dem_gop_total]]</f>
        <v>0.71070541212055738</v>
      </c>
      <c r="J2453" s="24">
        <f>Table2[[#This Row],[dem_votes]]/Table2[[#This Row],[dem_gop_total]]</f>
        <v>0.14464729393972128</v>
      </c>
      <c r="K2453" s="24">
        <f>Table2[[#This Row],[gop_votes]]/Table2[[#This Row],[dem_gop_total]]</f>
        <v>0.85535270606027869</v>
      </c>
      <c r="L2453" s="3">
        <v>-84.936629999999994</v>
      </c>
      <c r="M2453" s="3">
        <v>36.365518000000002</v>
      </c>
      <c r="N2453" s="3">
        <v>-86.110329389473762</v>
      </c>
      <c r="O2453" s="3">
        <v>35.888371189473688</v>
      </c>
      <c r="P2453" s="3">
        <f>VLOOKUP(Table2[[#This Row],[State]],State!A:G,7,FALSE)</f>
        <v>11</v>
      </c>
      <c r="Q2453" s="3" t="str">
        <f>VLOOKUP(Table2[[#This Row],[State]],State!A:F,6,FALSE)</f>
        <v>Republican</v>
      </c>
    </row>
    <row r="2454" spans="1:17" ht="17" thickTop="1" thickBot="1" x14ac:dyDescent="0.25">
      <c r="A2454" s="8" t="s">
        <v>359</v>
      </c>
      <c r="B2454" s="19">
        <v>47051</v>
      </c>
      <c r="C2454" s="20" t="s">
        <v>419</v>
      </c>
      <c r="D2454" s="13">
        <v>5665</v>
      </c>
      <c r="E2454" s="13">
        <v>13972</v>
      </c>
      <c r="F2454" s="6">
        <v>2024</v>
      </c>
      <c r="G2454" s="18">
        <f>preds!$D2454+preds!$E2454</f>
        <v>19637</v>
      </c>
      <c r="H2454" s="12">
        <f>ABS(preds!$D2454-preds!$E2454)</f>
        <v>8307</v>
      </c>
      <c r="I2454" s="24">
        <f>Table2[[#This Row],[margin]]/Table2[[#This Row],[dem_gop_total]]</f>
        <v>0.42302795742730559</v>
      </c>
      <c r="J2454" s="24">
        <f>Table2[[#This Row],[dem_votes]]/Table2[[#This Row],[dem_gop_total]]</f>
        <v>0.28848602128634721</v>
      </c>
      <c r="K2454" s="24">
        <f>Table2[[#This Row],[gop_votes]]/Table2[[#This Row],[dem_gop_total]]</f>
        <v>0.71151397871365285</v>
      </c>
      <c r="L2454" s="3">
        <v>-86.116238999999993</v>
      </c>
      <c r="M2454" s="3">
        <v>35.206924000000001</v>
      </c>
      <c r="N2454" s="3">
        <v>-86.110329389473762</v>
      </c>
      <c r="O2454" s="3">
        <v>35.888371189473688</v>
      </c>
      <c r="P2454" s="3">
        <f>VLOOKUP(Table2[[#This Row],[State]],State!A:G,7,FALSE)</f>
        <v>11</v>
      </c>
      <c r="Q2454" s="3" t="str">
        <f>VLOOKUP(Table2[[#This Row],[State]],State!A:F,6,FALSE)</f>
        <v>Republican</v>
      </c>
    </row>
    <row r="2455" spans="1:17" ht="17" thickTop="1" thickBot="1" x14ac:dyDescent="0.25">
      <c r="A2455" s="7" t="s">
        <v>359</v>
      </c>
      <c r="B2455" s="21">
        <v>47053</v>
      </c>
      <c r="C2455" s="22" t="s">
        <v>937</v>
      </c>
      <c r="D2455" s="12">
        <v>7019</v>
      </c>
      <c r="E2455" s="12">
        <v>14899</v>
      </c>
      <c r="F2455" s="6">
        <v>2024</v>
      </c>
      <c r="G2455" s="18">
        <f>preds!$D2455+preds!$E2455</f>
        <v>21918</v>
      </c>
      <c r="H2455" s="12">
        <f>ABS(preds!$D2455-preds!$E2455)</f>
        <v>7880</v>
      </c>
      <c r="I2455" s="24">
        <f>Table2[[#This Row],[margin]]/Table2[[#This Row],[dem_gop_total]]</f>
        <v>0.35952185418377591</v>
      </c>
      <c r="J2455" s="24">
        <f>Table2[[#This Row],[dem_votes]]/Table2[[#This Row],[dem_gop_total]]</f>
        <v>0.32023907290811204</v>
      </c>
      <c r="K2455" s="24">
        <f>Table2[[#This Row],[gop_votes]]/Table2[[#This Row],[dem_gop_total]]</f>
        <v>0.67976092709188796</v>
      </c>
      <c r="L2455" s="3">
        <v>-88.876406000000003</v>
      </c>
      <c r="M2455" s="3">
        <v>35.938052999999996</v>
      </c>
      <c r="N2455" s="3">
        <v>-86.110329389473762</v>
      </c>
      <c r="O2455" s="3">
        <v>35.888371189473688</v>
      </c>
      <c r="P2455" s="3">
        <f>VLOOKUP(Table2[[#This Row],[State]],State!A:G,7,FALSE)</f>
        <v>11</v>
      </c>
      <c r="Q2455" s="3" t="str">
        <f>VLOOKUP(Table2[[#This Row],[State]],State!A:F,6,FALSE)</f>
        <v>Republican</v>
      </c>
    </row>
    <row r="2456" spans="1:17" ht="17" thickTop="1" thickBot="1" x14ac:dyDescent="0.25">
      <c r="A2456" s="8" t="s">
        <v>359</v>
      </c>
      <c r="B2456" s="19">
        <v>47055</v>
      </c>
      <c r="C2456" s="20" t="s">
        <v>1892</v>
      </c>
      <c r="D2456" s="13">
        <v>4021</v>
      </c>
      <c r="E2456" s="13">
        <v>9965</v>
      </c>
      <c r="F2456" s="6">
        <v>2024</v>
      </c>
      <c r="G2456" s="18">
        <f>preds!$D2456+preds!$E2456</f>
        <v>13986</v>
      </c>
      <c r="H2456" s="12">
        <f>ABS(preds!$D2456-preds!$E2456)</f>
        <v>5944</v>
      </c>
      <c r="I2456" s="24">
        <f>Table2[[#This Row],[margin]]/Table2[[#This Row],[dem_gop_total]]</f>
        <v>0.42499642499642498</v>
      </c>
      <c r="J2456" s="24">
        <f>Table2[[#This Row],[dem_votes]]/Table2[[#This Row],[dem_gop_total]]</f>
        <v>0.28750178750178751</v>
      </c>
      <c r="K2456" s="24">
        <f>Table2[[#This Row],[gop_votes]]/Table2[[#This Row],[dem_gop_total]]</f>
        <v>0.71249821249821255</v>
      </c>
      <c r="L2456" s="3">
        <v>-87.031070999999997</v>
      </c>
      <c r="M2456" s="3">
        <v>35.191240999999998</v>
      </c>
      <c r="N2456" s="3">
        <v>-86.110329389473762</v>
      </c>
      <c r="O2456" s="3">
        <v>35.888371189473688</v>
      </c>
      <c r="P2456" s="3">
        <f>VLOOKUP(Table2[[#This Row],[State]],State!A:G,7,FALSE)</f>
        <v>11</v>
      </c>
      <c r="Q2456" s="3" t="str">
        <f>VLOOKUP(Table2[[#This Row],[State]],State!A:F,6,FALSE)</f>
        <v>Republican</v>
      </c>
    </row>
    <row r="2457" spans="1:17" ht="17" thickTop="1" thickBot="1" x14ac:dyDescent="0.25">
      <c r="A2457" s="7" t="s">
        <v>359</v>
      </c>
      <c r="B2457" s="21">
        <v>47057</v>
      </c>
      <c r="C2457" s="22" t="s">
        <v>1893</v>
      </c>
      <c r="D2457" s="12">
        <v>1489</v>
      </c>
      <c r="E2457" s="12">
        <v>9340</v>
      </c>
      <c r="F2457" s="6">
        <v>2024</v>
      </c>
      <c r="G2457" s="18">
        <f>preds!$D2457+preds!$E2457</f>
        <v>10829</v>
      </c>
      <c r="H2457" s="12">
        <f>ABS(preds!$D2457-preds!$E2457)</f>
        <v>7851</v>
      </c>
      <c r="I2457" s="24">
        <f>Table2[[#This Row],[margin]]/Table2[[#This Row],[dem_gop_total]]</f>
        <v>0.72499769138424597</v>
      </c>
      <c r="J2457" s="24">
        <f>Table2[[#This Row],[dem_votes]]/Table2[[#This Row],[dem_gop_total]]</f>
        <v>0.13750115430787699</v>
      </c>
      <c r="K2457" s="24">
        <f>Table2[[#This Row],[gop_votes]]/Table2[[#This Row],[dem_gop_total]]</f>
        <v>0.86249884569212298</v>
      </c>
      <c r="L2457" s="3">
        <v>-83.483361000000002</v>
      </c>
      <c r="M2457" s="3">
        <v>36.269199</v>
      </c>
      <c r="N2457" s="3">
        <v>-86.110329389473762</v>
      </c>
      <c r="O2457" s="3">
        <v>35.888371189473688</v>
      </c>
      <c r="P2457" s="3">
        <f>VLOOKUP(Table2[[#This Row],[State]],State!A:G,7,FALSE)</f>
        <v>11</v>
      </c>
      <c r="Q2457" s="3" t="str">
        <f>VLOOKUP(Table2[[#This Row],[State]],State!A:F,6,FALSE)</f>
        <v>Republican</v>
      </c>
    </row>
    <row r="2458" spans="1:17" ht="17" thickTop="1" thickBot="1" x14ac:dyDescent="0.25">
      <c r="A2458" s="8" t="s">
        <v>359</v>
      </c>
      <c r="B2458" s="19">
        <v>47059</v>
      </c>
      <c r="C2458" s="20" t="s">
        <v>421</v>
      </c>
      <c r="D2458" s="13">
        <v>5862</v>
      </c>
      <c r="E2458" s="13">
        <v>24009</v>
      </c>
      <c r="F2458" s="6">
        <v>2024</v>
      </c>
      <c r="G2458" s="18">
        <f>preds!$D2458+preds!$E2458</f>
        <v>29871</v>
      </c>
      <c r="H2458" s="12">
        <f>ABS(preds!$D2458-preds!$E2458)</f>
        <v>18147</v>
      </c>
      <c r="I2458" s="24">
        <f>Table2[[#This Row],[margin]]/Table2[[#This Row],[dem_gop_total]]</f>
        <v>0.60751230290248071</v>
      </c>
      <c r="J2458" s="24">
        <f>Table2[[#This Row],[dem_votes]]/Table2[[#This Row],[dem_gop_total]]</f>
        <v>0.19624384854875968</v>
      </c>
      <c r="K2458" s="24">
        <f>Table2[[#This Row],[gop_votes]]/Table2[[#This Row],[dem_gop_total]]</f>
        <v>0.80375615145124035</v>
      </c>
      <c r="L2458" s="3">
        <v>-82.833455999999998</v>
      </c>
      <c r="M2458" s="3">
        <v>36.177294000000003</v>
      </c>
      <c r="N2458" s="3">
        <v>-86.110329389473762</v>
      </c>
      <c r="O2458" s="3">
        <v>35.888371189473688</v>
      </c>
      <c r="P2458" s="3">
        <f>VLOOKUP(Table2[[#This Row],[State]],State!A:G,7,FALSE)</f>
        <v>11</v>
      </c>
      <c r="Q2458" s="3" t="str">
        <f>VLOOKUP(Table2[[#This Row],[State]],State!A:F,6,FALSE)</f>
        <v>Republican</v>
      </c>
    </row>
    <row r="2459" spans="1:17" ht="17" thickTop="1" thickBot="1" x14ac:dyDescent="0.25">
      <c r="A2459" s="7" t="s">
        <v>359</v>
      </c>
      <c r="B2459" s="21">
        <v>47061</v>
      </c>
      <c r="C2459" s="22" t="s">
        <v>890</v>
      </c>
      <c r="D2459" s="12">
        <v>1770</v>
      </c>
      <c r="E2459" s="12">
        <v>4871</v>
      </c>
      <c r="F2459" s="6">
        <v>2024</v>
      </c>
      <c r="G2459" s="18">
        <f>preds!$D2459+preds!$E2459</f>
        <v>6641</v>
      </c>
      <c r="H2459" s="12">
        <f>ABS(preds!$D2459-preds!$E2459)</f>
        <v>3101</v>
      </c>
      <c r="I2459" s="24">
        <f>Table2[[#This Row],[margin]]/Table2[[#This Row],[dem_gop_total]]</f>
        <v>0.4669477488330071</v>
      </c>
      <c r="J2459" s="24">
        <f>Table2[[#This Row],[dem_votes]]/Table2[[#This Row],[dem_gop_total]]</f>
        <v>0.26652612558349648</v>
      </c>
      <c r="K2459" s="24">
        <f>Table2[[#This Row],[gop_votes]]/Table2[[#This Row],[dem_gop_total]]</f>
        <v>0.73347387441650358</v>
      </c>
      <c r="L2459" s="3">
        <v>-85.720235000000002</v>
      </c>
      <c r="M2459" s="3">
        <v>35.341946</v>
      </c>
      <c r="N2459" s="3">
        <v>-86.110329389473762</v>
      </c>
      <c r="O2459" s="3">
        <v>35.888371189473688</v>
      </c>
      <c r="P2459" s="3">
        <f>VLOOKUP(Table2[[#This Row],[State]],State!A:G,7,FALSE)</f>
        <v>11</v>
      </c>
      <c r="Q2459" s="3" t="str">
        <f>VLOOKUP(Table2[[#This Row],[State]],State!A:F,6,FALSE)</f>
        <v>Republican</v>
      </c>
    </row>
    <row r="2460" spans="1:17" ht="17" thickTop="1" thickBot="1" x14ac:dyDescent="0.25">
      <c r="A2460" s="8" t="s">
        <v>359</v>
      </c>
      <c r="B2460" s="19">
        <v>47063</v>
      </c>
      <c r="C2460" s="20" t="s">
        <v>1894</v>
      </c>
      <c r="D2460" s="13">
        <v>5780</v>
      </c>
      <c r="E2460" s="13">
        <v>18749</v>
      </c>
      <c r="F2460" s="6">
        <v>2024</v>
      </c>
      <c r="G2460" s="18">
        <f>preds!$D2460+preds!$E2460</f>
        <v>24529</v>
      </c>
      <c r="H2460" s="12">
        <f>ABS(preds!$D2460-preds!$E2460)</f>
        <v>12969</v>
      </c>
      <c r="I2460" s="24">
        <f>Table2[[#This Row],[margin]]/Table2[[#This Row],[dem_gop_total]]</f>
        <v>0.52872110563007058</v>
      </c>
      <c r="J2460" s="24">
        <f>Table2[[#This Row],[dem_votes]]/Table2[[#This Row],[dem_gop_total]]</f>
        <v>0.23563944718496474</v>
      </c>
      <c r="K2460" s="24">
        <f>Table2[[#This Row],[gop_votes]]/Table2[[#This Row],[dem_gop_total]]</f>
        <v>0.76436055281503523</v>
      </c>
      <c r="L2460" s="3">
        <v>-83.296406000000005</v>
      </c>
      <c r="M2460" s="3">
        <v>36.215972999999998</v>
      </c>
      <c r="N2460" s="3">
        <v>-86.110329389473762</v>
      </c>
      <c r="O2460" s="3">
        <v>35.888371189473688</v>
      </c>
      <c r="P2460" s="3">
        <f>VLOOKUP(Table2[[#This Row],[State]],State!A:G,7,FALSE)</f>
        <v>11</v>
      </c>
      <c r="Q2460" s="3" t="str">
        <f>VLOOKUP(Table2[[#This Row],[State]],State!A:F,6,FALSE)</f>
        <v>Republican</v>
      </c>
    </row>
    <row r="2461" spans="1:17" ht="17" thickTop="1" thickBot="1" x14ac:dyDescent="0.25">
      <c r="A2461" s="7" t="s">
        <v>359</v>
      </c>
      <c r="B2461" s="21">
        <v>47065</v>
      </c>
      <c r="C2461" s="22" t="s">
        <v>697</v>
      </c>
      <c r="D2461" s="12">
        <v>66204</v>
      </c>
      <c r="E2461" s="12">
        <v>86099</v>
      </c>
      <c r="F2461" s="6">
        <v>2024</v>
      </c>
      <c r="G2461" s="18">
        <f>preds!$D2461+preds!$E2461</f>
        <v>152303</v>
      </c>
      <c r="H2461" s="12">
        <f>ABS(preds!$D2461-preds!$E2461)</f>
        <v>19895</v>
      </c>
      <c r="I2461" s="24">
        <f>Table2[[#This Row],[margin]]/Table2[[#This Row],[dem_gop_total]]</f>
        <v>0.1306277617643776</v>
      </c>
      <c r="J2461" s="24">
        <f>Table2[[#This Row],[dem_votes]]/Table2[[#This Row],[dem_gop_total]]</f>
        <v>0.43468611911781119</v>
      </c>
      <c r="K2461" s="24">
        <f>Table2[[#This Row],[gop_votes]]/Table2[[#This Row],[dem_gop_total]]</f>
        <v>0.56531388088218881</v>
      </c>
      <c r="L2461" s="3">
        <v>-85.205177000000006</v>
      </c>
      <c r="M2461" s="3">
        <v>35.093485000000001</v>
      </c>
      <c r="N2461" s="3">
        <v>-86.110329389473762</v>
      </c>
      <c r="O2461" s="3">
        <v>35.888371189473688</v>
      </c>
      <c r="P2461" s="3">
        <f>VLOOKUP(Table2[[#This Row],[State]],State!A:G,7,FALSE)</f>
        <v>11</v>
      </c>
      <c r="Q2461" s="3" t="str">
        <f>VLOOKUP(Table2[[#This Row],[State]],State!A:F,6,FALSE)</f>
        <v>Republican</v>
      </c>
    </row>
    <row r="2462" spans="1:17" ht="17" thickTop="1" thickBot="1" x14ac:dyDescent="0.25">
      <c r="A2462" s="8" t="s">
        <v>359</v>
      </c>
      <c r="B2462" s="19">
        <v>47067</v>
      </c>
      <c r="C2462" s="20" t="s">
        <v>780</v>
      </c>
      <c r="D2462" s="13">
        <v>533</v>
      </c>
      <c r="E2462" s="13">
        <v>1888</v>
      </c>
      <c r="F2462" s="6">
        <v>2024</v>
      </c>
      <c r="G2462" s="18">
        <f>preds!$D2462+preds!$E2462</f>
        <v>2421</v>
      </c>
      <c r="H2462" s="12">
        <f>ABS(preds!$D2462-preds!$E2462)</f>
        <v>1355</v>
      </c>
      <c r="I2462" s="24">
        <f>Table2[[#This Row],[margin]]/Table2[[#This Row],[dem_gop_total]]</f>
        <v>0.5596860801321768</v>
      </c>
      <c r="J2462" s="24">
        <f>Table2[[#This Row],[dem_votes]]/Table2[[#This Row],[dem_gop_total]]</f>
        <v>0.2201569599339116</v>
      </c>
      <c r="K2462" s="24">
        <f>Table2[[#This Row],[gop_votes]]/Table2[[#This Row],[dem_gop_total]]</f>
        <v>0.7798430400660884</v>
      </c>
      <c r="L2462" s="3">
        <v>-83.231350000000006</v>
      </c>
      <c r="M2462" s="3">
        <v>36.517795</v>
      </c>
      <c r="N2462" s="3">
        <v>-86.110329389473762</v>
      </c>
      <c r="O2462" s="3">
        <v>35.888371189473688</v>
      </c>
      <c r="P2462" s="3">
        <f>VLOOKUP(Table2[[#This Row],[State]],State!A:G,7,FALSE)</f>
        <v>11</v>
      </c>
      <c r="Q2462" s="3" t="str">
        <f>VLOOKUP(Table2[[#This Row],[State]],State!A:F,6,FALSE)</f>
        <v>Republican</v>
      </c>
    </row>
    <row r="2463" spans="1:17" ht="17" thickTop="1" thickBot="1" x14ac:dyDescent="0.25">
      <c r="A2463" s="7" t="s">
        <v>359</v>
      </c>
      <c r="B2463" s="21">
        <v>47069</v>
      </c>
      <c r="C2463" s="22" t="s">
        <v>1895</v>
      </c>
      <c r="D2463" s="12">
        <v>4150</v>
      </c>
      <c r="E2463" s="12">
        <v>5243</v>
      </c>
      <c r="F2463" s="6">
        <v>2024</v>
      </c>
      <c r="G2463" s="18">
        <f>preds!$D2463+preds!$E2463</f>
        <v>9393</v>
      </c>
      <c r="H2463" s="12">
        <f>ABS(preds!$D2463-preds!$E2463)</f>
        <v>1093</v>
      </c>
      <c r="I2463" s="24">
        <f>Table2[[#This Row],[margin]]/Table2[[#This Row],[dem_gop_total]]</f>
        <v>0.11636324922814863</v>
      </c>
      <c r="J2463" s="24">
        <f>Table2[[#This Row],[dem_votes]]/Table2[[#This Row],[dem_gop_total]]</f>
        <v>0.44181837538592567</v>
      </c>
      <c r="K2463" s="24">
        <f>Table2[[#This Row],[gop_votes]]/Table2[[#This Row],[dem_gop_total]]</f>
        <v>0.55818162461407428</v>
      </c>
      <c r="L2463" s="3">
        <v>-89.017223999999999</v>
      </c>
      <c r="M2463" s="3">
        <v>35.222290000000001</v>
      </c>
      <c r="N2463" s="3">
        <v>-86.110329389473762</v>
      </c>
      <c r="O2463" s="3">
        <v>35.888371189473688</v>
      </c>
      <c r="P2463" s="3">
        <f>VLOOKUP(Table2[[#This Row],[State]],State!A:G,7,FALSE)</f>
        <v>11</v>
      </c>
      <c r="Q2463" s="3" t="str">
        <f>VLOOKUP(Table2[[#This Row],[State]],State!A:F,6,FALSE)</f>
        <v>Republican</v>
      </c>
    </row>
    <row r="2464" spans="1:17" ht="17" thickTop="1" thickBot="1" x14ac:dyDescent="0.25">
      <c r="A2464" s="8" t="s">
        <v>359</v>
      </c>
      <c r="B2464" s="19">
        <v>47071</v>
      </c>
      <c r="C2464" s="20" t="s">
        <v>891</v>
      </c>
      <c r="D2464" s="13">
        <v>2159</v>
      </c>
      <c r="E2464" s="13">
        <v>9485</v>
      </c>
      <c r="F2464" s="6">
        <v>2024</v>
      </c>
      <c r="G2464" s="18">
        <f>preds!$D2464+preds!$E2464</f>
        <v>11644</v>
      </c>
      <c r="H2464" s="12">
        <f>ABS(preds!$D2464-preds!$E2464)</f>
        <v>7326</v>
      </c>
      <c r="I2464" s="24">
        <f>Table2[[#This Row],[margin]]/Table2[[#This Row],[dem_gop_total]]</f>
        <v>0.629165235314325</v>
      </c>
      <c r="J2464" s="24">
        <f>Table2[[#This Row],[dem_votes]]/Table2[[#This Row],[dem_gop_total]]</f>
        <v>0.1854173823428375</v>
      </c>
      <c r="K2464" s="24">
        <f>Table2[[#This Row],[gop_votes]]/Table2[[#This Row],[dem_gop_total]]</f>
        <v>0.81458261765716244</v>
      </c>
      <c r="L2464" s="3">
        <v>-88.226837000000003</v>
      </c>
      <c r="M2464" s="3">
        <v>35.199677999999999</v>
      </c>
      <c r="N2464" s="3">
        <v>-86.110329389473762</v>
      </c>
      <c r="O2464" s="3">
        <v>35.888371189473688</v>
      </c>
      <c r="P2464" s="3">
        <f>VLOOKUP(Table2[[#This Row],[State]],State!A:G,7,FALSE)</f>
        <v>11</v>
      </c>
      <c r="Q2464" s="3" t="str">
        <f>VLOOKUP(Table2[[#This Row],[State]],State!A:F,6,FALSE)</f>
        <v>Republican</v>
      </c>
    </row>
    <row r="2465" spans="1:17" ht="17" thickTop="1" thickBot="1" x14ac:dyDescent="0.25">
      <c r="A2465" s="7" t="s">
        <v>359</v>
      </c>
      <c r="B2465" s="21">
        <v>47073</v>
      </c>
      <c r="C2465" s="22" t="s">
        <v>1896</v>
      </c>
      <c r="D2465" s="12">
        <v>4706</v>
      </c>
      <c r="E2465" s="12">
        <v>21341</v>
      </c>
      <c r="F2465" s="6">
        <v>2024</v>
      </c>
      <c r="G2465" s="18">
        <f>preds!$D2465+preds!$E2465</f>
        <v>26047</v>
      </c>
      <c r="H2465" s="12">
        <f>ABS(preds!$D2465-preds!$E2465)</f>
        <v>16635</v>
      </c>
      <c r="I2465" s="24">
        <f>Table2[[#This Row],[margin]]/Table2[[#This Row],[dem_gop_total]]</f>
        <v>0.63865320382385682</v>
      </c>
      <c r="J2465" s="24">
        <f>Table2[[#This Row],[dem_votes]]/Table2[[#This Row],[dem_gop_total]]</f>
        <v>0.18067339808807156</v>
      </c>
      <c r="K2465" s="24">
        <f>Table2[[#This Row],[gop_votes]]/Table2[[#This Row],[dem_gop_total]]</f>
        <v>0.81932660191192841</v>
      </c>
      <c r="L2465" s="3">
        <v>-82.873902000000001</v>
      </c>
      <c r="M2465" s="3">
        <v>36.462944</v>
      </c>
      <c r="N2465" s="3">
        <v>-86.110329389473762</v>
      </c>
      <c r="O2465" s="3">
        <v>35.888371189473688</v>
      </c>
      <c r="P2465" s="3">
        <f>VLOOKUP(Table2[[#This Row],[State]],State!A:G,7,FALSE)</f>
        <v>11</v>
      </c>
      <c r="Q2465" s="3" t="str">
        <f>VLOOKUP(Table2[[#This Row],[State]],State!A:F,6,FALSE)</f>
        <v>Republican</v>
      </c>
    </row>
    <row r="2466" spans="1:17" ht="17" thickTop="1" thickBot="1" x14ac:dyDescent="0.25">
      <c r="A2466" s="8" t="s">
        <v>359</v>
      </c>
      <c r="B2466" s="19">
        <v>47075</v>
      </c>
      <c r="C2466" s="20" t="s">
        <v>1627</v>
      </c>
      <c r="D2466" s="13">
        <v>3905</v>
      </c>
      <c r="E2466" s="13">
        <v>2935</v>
      </c>
      <c r="F2466" s="6">
        <v>2024</v>
      </c>
      <c r="G2466" s="18">
        <f>preds!$D2466+preds!$E2466</f>
        <v>6840</v>
      </c>
      <c r="H2466" s="12">
        <f>ABS(preds!$D2466-preds!$E2466)</f>
        <v>970</v>
      </c>
      <c r="I2466" s="24">
        <f>Table2[[#This Row],[margin]]/Table2[[#This Row],[dem_gop_total]]</f>
        <v>0.14181286549707603</v>
      </c>
      <c r="J2466" s="24">
        <f>Table2[[#This Row],[dem_votes]]/Table2[[#This Row],[dem_gop_total]]</f>
        <v>0.57090643274853803</v>
      </c>
      <c r="K2466" s="24">
        <f>Table2[[#This Row],[gop_votes]]/Table2[[#This Row],[dem_gop_total]]</f>
        <v>0.42909356725146197</v>
      </c>
      <c r="L2466" s="3">
        <v>-89.267291</v>
      </c>
      <c r="M2466" s="3">
        <v>35.586187000000002</v>
      </c>
      <c r="N2466" s="3">
        <v>-86.110329389473762</v>
      </c>
      <c r="O2466" s="3">
        <v>35.888371189473688</v>
      </c>
      <c r="P2466" s="3">
        <f>VLOOKUP(Table2[[#This Row],[State]],State!A:G,7,FALSE)</f>
        <v>11</v>
      </c>
      <c r="Q2466" s="3" t="str">
        <f>VLOOKUP(Table2[[#This Row],[State]],State!A:F,6,FALSE)</f>
        <v>Republican</v>
      </c>
    </row>
    <row r="2467" spans="1:17" ht="17" thickTop="1" thickBot="1" x14ac:dyDescent="0.25">
      <c r="A2467" s="7" t="s">
        <v>359</v>
      </c>
      <c r="B2467" s="21">
        <v>47077</v>
      </c>
      <c r="C2467" s="22" t="s">
        <v>892</v>
      </c>
      <c r="D2467" s="12">
        <v>2252</v>
      </c>
      <c r="E2467" s="12">
        <v>9805</v>
      </c>
      <c r="F2467" s="6">
        <v>2024</v>
      </c>
      <c r="G2467" s="18">
        <f>preds!$D2467+preds!$E2467</f>
        <v>12057</v>
      </c>
      <c r="H2467" s="12">
        <f>ABS(preds!$D2467-preds!$E2467)</f>
        <v>7553</v>
      </c>
      <c r="I2467" s="24">
        <f>Table2[[#This Row],[margin]]/Table2[[#This Row],[dem_gop_total]]</f>
        <v>0.6264410715766775</v>
      </c>
      <c r="J2467" s="24">
        <f>Table2[[#This Row],[dem_votes]]/Table2[[#This Row],[dem_gop_total]]</f>
        <v>0.18677946421166128</v>
      </c>
      <c r="K2467" s="24">
        <f>Table2[[#This Row],[gop_votes]]/Table2[[#This Row],[dem_gop_total]]</f>
        <v>0.81322053578833875</v>
      </c>
      <c r="L2467" s="3">
        <v>-88.402035999999995</v>
      </c>
      <c r="M2467" s="3">
        <v>35.648435999999997</v>
      </c>
      <c r="N2467" s="3">
        <v>-86.110329389473762</v>
      </c>
      <c r="O2467" s="3">
        <v>35.888371189473688</v>
      </c>
      <c r="P2467" s="3">
        <f>VLOOKUP(Table2[[#This Row],[State]],State!A:G,7,FALSE)</f>
        <v>11</v>
      </c>
      <c r="Q2467" s="3" t="str">
        <f>VLOOKUP(Table2[[#This Row],[State]],State!A:F,6,FALSE)</f>
        <v>Republican</v>
      </c>
    </row>
    <row r="2468" spans="1:17" ht="17" thickTop="1" thickBot="1" x14ac:dyDescent="0.25">
      <c r="A2468" s="8" t="s">
        <v>359</v>
      </c>
      <c r="B2468" s="19">
        <v>47079</v>
      </c>
      <c r="C2468" s="20" t="s">
        <v>423</v>
      </c>
      <c r="D2468" s="13">
        <v>4594</v>
      </c>
      <c r="E2468" s="13">
        <v>10811</v>
      </c>
      <c r="F2468" s="6">
        <v>2024</v>
      </c>
      <c r="G2468" s="18">
        <f>preds!$D2468+preds!$E2468</f>
        <v>15405</v>
      </c>
      <c r="H2468" s="12">
        <f>ABS(preds!$D2468-preds!$E2468)</f>
        <v>6217</v>
      </c>
      <c r="I2468" s="24">
        <f>Table2[[#This Row],[margin]]/Table2[[#This Row],[dem_gop_total]]</f>
        <v>0.40357026939305418</v>
      </c>
      <c r="J2468" s="24">
        <f>Table2[[#This Row],[dem_votes]]/Table2[[#This Row],[dem_gop_total]]</f>
        <v>0.29821486530347291</v>
      </c>
      <c r="K2468" s="24">
        <f>Table2[[#This Row],[gop_votes]]/Table2[[#This Row],[dem_gop_total]]</f>
        <v>0.70178513469652715</v>
      </c>
      <c r="L2468" s="3">
        <v>-88.293739000000002</v>
      </c>
      <c r="M2468" s="3">
        <v>36.319164000000001</v>
      </c>
      <c r="N2468" s="3">
        <v>-86.110329389473762</v>
      </c>
      <c r="O2468" s="3">
        <v>35.888371189473688</v>
      </c>
      <c r="P2468" s="3">
        <f>VLOOKUP(Table2[[#This Row],[State]],State!A:G,7,FALSE)</f>
        <v>11</v>
      </c>
      <c r="Q2468" s="3" t="str">
        <f>VLOOKUP(Table2[[#This Row],[State]],State!A:F,6,FALSE)</f>
        <v>Republican</v>
      </c>
    </row>
    <row r="2469" spans="1:17" ht="17" thickTop="1" thickBot="1" x14ac:dyDescent="0.25">
      <c r="A2469" s="7" t="s">
        <v>359</v>
      </c>
      <c r="B2469" s="21">
        <v>47081</v>
      </c>
      <c r="C2469" s="22" t="s">
        <v>1107</v>
      </c>
      <c r="D2469" s="12">
        <v>2664</v>
      </c>
      <c r="E2469" s="12">
        <v>7766</v>
      </c>
      <c r="F2469" s="6">
        <v>2024</v>
      </c>
      <c r="G2469" s="18">
        <f>preds!$D2469+preds!$E2469</f>
        <v>10430</v>
      </c>
      <c r="H2469" s="12">
        <f>ABS(preds!$D2469-preds!$E2469)</f>
        <v>5102</v>
      </c>
      <c r="I2469" s="24">
        <f>Table2[[#This Row],[margin]]/Table2[[#This Row],[dem_gop_total]]</f>
        <v>0.4891658676893576</v>
      </c>
      <c r="J2469" s="24">
        <f>Table2[[#This Row],[dem_votes]]/Table2[[#This Row],[dem_gop_total]]</f>
        <v>0.25541706615532117</v>
      </c>
      <c r="K2469" s="24">
        <f>Table2[[#This Row],[gop_votes]]/Table2[[#This Row],[dem_gop_total]]</f>
        <v>0.74458293384467877</v>
      </c>
      <c r="L2469" s="3">
        <v>-87.403678999999997</v>
      </c>
      <c r="M2469" s="3">
        <v>35.852522</v>
      </c>
      <c r="N2469" s="3">
        <v>-86.110329389473762</v>
      </c>
      <c r="O2469" s="3">
        <v>35.888371189473688</v>
      </c>
      <c r="P2469" s="3">
        <f>VLOOKUP(Table2[[#This Row],[State]],State!A:G,7,FALSE)</f>
        <v>11</v>
      </c>
      <c r="Q2469" s="3" t="str">
        <f>VLOOKUP(Table2[[#This Row],[State]],State!A:F,6,FALSE)</f>
        <v>Republican</v>
      </c>
    </row>
    <row r="2470" spans="1:17" ht="17" thickTop="1" thickBot="1" x14ac:dyDescent="0.25">
      <c r="A2470" s="8" t="s">
        <v>359</v>
      </c>
      <c r="B2470" s="19">
        <v>47083</v>
      </c>
      <c r="C2470" s="20" t="s">
        <v>424</v>
      </c>
      <c r="D2470" s="13">
        <v>1229</v>
      </c>
      <c r="E2470" s="13">
        <v>2686</v>
      </c>
      <c r="F2470" s="6">
        <v>2024</v>
      </c>
      <c r="G2470" s="18">
        <f>preds!$D2470+preds!$E2470</f>
        <v>3915</v>
      </c>
      <c r="H2470" s="12">
        <f>ABS(preds!$D2470-preds!$E2470)</f>
        <v>1457</v>
      </c>
      <c r="I2470" s="24">
        <f>Table2[[#This Row],[margin]]/Table2[[#This Row],[dem_gop_total]]</f>
        <v>0.37215836526181356</v>
      </c>
      <c r="J2470" s="24">
        <f>Table2[[#This Row],[dem_votes]]/Table2[[#This Row],[dem_gop_total]]</f>
        <v>0.31392081736909322</v>
      </c>
      <c r="K2470" s="24">
        <f>Table2[[#This Row],[gop_votes]]/Table2[[#This Row],[dem_gop_total]]</f>
        <v>0.68607918263090673</v>
      </c>
      <c r="L2470" s="3">
        <v>-87.703329999999994</v>
      </c>
      <c r="M2470" s="3">
        <v>36.304687000000001</v>
      </c>
      <c r="N2470" s="3">
        <v>-86.110329389473762</v>
      </c>
      <c r="O2470" s="3">
        <v>35.888371189473688</v>
      </c>
      <c r="P2470" s="3">
        <f>VLOOKUP(Table2[[#This Row],[State]],State!A:G,7,FALSE)</f>
        <v>11</v>
      </c>
      <c r="Q2470" s="3" t="str">
        <f>VLOOKUP(Table2[[#This Row],[State]],State!A:F,6,FALSE)</f>
        <v>Republican</v>
      </c>
    </row>
    <row r="2471" spans="1:17" ht="17" thickTop="1" thickBot="1" x14ac:dyDescent="0.25">
      <c r="A2471" s="7" t="s">
        <v>359</v>
      </c>
      <c r="B2471" s="21">
        <v>47085</v>
      </c>
      <c r="C2471" s="22" t="s">
        <v>1371</v>
      </c>
      <c r="D2471" s="12">
        <v>2718</v>
      </c>
      <c r="E2471" s="12">
        <v>6009</v>
      </c>
      <c r="F2471" s="6">
        <v>2024</v>
      </c>
      <c r="G2471" s="18">
        <f>preds!$D2471+preds!$E2471</f>
        <v>8727</v>
      </c>
      <c r="H2471" s="12">
        <f>ABS(preds!$D2471-preds!$E2471)</f>
        <v>3291</v>
      </c>
      <c r="I2471" s="24">
        <f>Table2[[#This Row],[margin]]/Table2[[#This Row],[dem_gop_total]]</f>
        <v>0.37710553454795465</v>
      </c>
      <c r="J2471" s="24">
        <f>Table2[[#This Row],[dem_votes]]/Table2[[#This Row],[dem_gop_total]]</f>
        <v>0.3114472327260227</v>
      </c>
      <c r="K2471" s="24">
        <f>Table2[[#This Row],[gop_votes]]/Table2[[#This Row],[dem_gop_total]]</f>
        <v>0.6885527672739773</v>
      </c>
      <c r="L2471" s="3">
        <v>-87.774505000000005</v>
      </c>
      <c r="M2471" s="3">
        <v>36.072232999999997</v>
      </c>
      <c r="N2471" s="3">
        <v>-86.110329389473762</v>
      </c>
      <c r="O2471" s="3">
        <v>35.888371189473688</v>
      </c>
      <c r="P2471" s="3">
        <f>VLOOKUP(Table2[[#This Row],[State]],State!A:G,7,FALSE)</f>
        <v>11</v>
      </c>
      <c r="Q2471" s="3" t="str">
        <f>VLOOKUP(Table2[[#This Row],[State]],State!A:F,6,FALSE)</f>
        <v>Republican</v>
      </c>
    </row>
    <row r="2472" spans="1:17" ht="17" thickTop="1" thickBot="1" x14ac:dyDescent="0.25">
      <c r="A2472" s="8" t="s">
        <v>359</v>
      </c>
      <c r="B2472" s="19">
        <v>47087</v>
      </c>
      <c r="C2472" s="20" t="s">
        <v>425</v>
      </c>
      <c r="D2472" s="13">
        <v>1660</v>
      </c>
      <c r="E2472" s="13">
        <v>4325</v>
      </c>
      <c r="F2472" s="6">
        <v>2024</v>
      </c>
      <c r="G2472" s="18">
        <f>preds!$D2472+preds!$E2472</f>
        <v>5985</v>
      </c>
      <c r="H2472" s="12">
        <f>ABS(preds!$D2472-preds!$E2472)</f>
        <v>2665</v>
      </c>
      <c r="I2472" s="24">
        <f>Table2[[#This Row],[margin]]/Table2[[#This Row],[dem_gop_total]]</f>
        <v>0.44527986633249789</v>
      </c>
      <c r="J2472" s="24">
        <f>Table2[[#This Row],[dem_votes]]/Table2[[#This Row],[dem_gop_total]]</f>
        <v>0.27736006683375103</v>
      </c>
      <c r="K2472" s="24">
        <f>Table2[[#This Row],[gop_votes]]/Table2[[#This Row],[dem_gop_total]]</f>
        <v>0.72263993316624897</v>
      </c>
      <c r="L2472" s="3">
        <v>-85.628303000000002</v>
      </c>
      <c r="M2472" s="3">
        <v>36.329915999999997</v>
      </c>
      <c r="N2472" s="3">
        <v>-86.110329389473762</v>
      </c>
      <c r="O2472" s="3">
        <v>35.888371189473688</v>
      </c>
      <c r="P2472" s="3">
        <f>VLOOKUP(Table2[[#This Row],[State]],State!A:G,7,FALSE)</f>
        <v>11</v>
      </c>
      <c r="Q2472" s="3" t="str">
        <f>VLOOKUP(Table2[[#This Row],[State]],State!A:F,6,FALSE)</f>
        <v>Republican</v>
      </c>
    </row>
    <row r="2473" spans="1:17" ht="17" thickTop="1" thickBot="1" x14ac:dyDescent="0.25">
      <c r="A2473" s="7" t="s">
        <v>359</v>
      </c>
      <c r="B2473" s="21">
        <v>47089</v>
      </c>
      <c r="C2473" s="22" t="s">
        <v>426</v>
      </c>
      <c r="D2473" s="12">
        <v>4251</v>
      </c>
      <c r="E2473" s="12">
        <v>20312</v>
      </c>
      <c r="F2473" s="6">
        <v>2024</v>
      </c>
      <c r="G2473" s="18">
        <f>preds!$D2473+preds!$E2473</f>
        <v>24563</v>
      </c>
      <c r="H2473" s="12">
        <f>ABS(preds!$D2473-preds!$E2473)</f>
        <v>16061</v>
      </c>
      <c r="I2473" s="24">
        <f>Table2[[#This Row],[margin]]/Table2[[#This Row],[dem_gop_total]]</f>
        <v>0.65386964133045633</v>
      </c>
      <c r="J2473" s="24">
        <f>Table2[[#This Row],[dem_votes]]/Table2[[#This Row],[dem_gop_total]]</f>
        <v>0.17306517933477181</v>
      </c>
      <c r="K2473" s="24">
        <f>Table2[[#This Row],[gop_votes]]/Table2[[#This Row],[dem_gop_total]]</f>
        <v>0.82693482066522817</v>
      </c>
      <c r="L2473" s="3">
        <v>-83.453521999999893</v>
      </c>
      <c r="M2473" s="3">
        <v>36.067034</v>
      </c>
      <c r="N2473" s="3">
        <v>-86.110329389473762</v>
      </c>
      <c r="O2473" s="3">
        <v>35.888371189473688</v>
      </c>
      <c r="P2473" s="3">
        <f>VLOOKUP(Table2[[#This Row],[State]],State!A:G,7,FALSE)</f>
        <v>11</v>
      </c>
      <c r="Q2473" s="3" t="str">
        <f>VLOOKUP(Table2[[#This Row],[State]],State!A:F,6,FALSE)</f>
        <v>Republican</v>
      </c>
    </row>
    <row r="2474" spans="1:17" ht="17" thickTop="1" thickBot="1" x14ac:dyDescent="0.25">
      <c r="A2474" s="8" t="s">
        <v>359</v>
      </c>
      <c r="B2474" s="19">
        <v>47091</v>
      </c>
      <c r="C2474" s="20" t="s">
        <v>528</v>
      </c>
      <c r="D2474" s="13">
        <v>1355</v>
      </c>
      <c r="E2474" s="13">
        <v>6511</v>
      </c>
      <c r="F2474" s="6">
        <v>2024</v>
      </c>
      <c r="G2474" s="18">
        <f>preds!$D2474+preds!$E2474</f>
        <v>7866</v>
      </c>
      <c r="H2474" s="12">
        <f>ABS(preds!$D2474-preds!$E2474)</f>
        <v>5156</v>
      </c>
      <c r="I2474" s="24">
        <f>Table2[[#This Row],[margin]]/Table2[[#This Row],[dem_gop_total]]</f>
        <v>0.65547927790490723</v>
      </c>
      <c r="J2474" s="24">
        <f>Table2[[#This Row],[dem_votes]]/Table2[[#This Row],[dem_gop_total]]</f>
        <v>0.17226036104754641</v>
      </c>
      <c r="K2474" s="24">
        <f>Table2[[#This Row],[gop_votes]]/Table2[[#This Row],[dem_gop_total]]</f>
        <v>0.82773963895245362</v>
      </c>
      <c r="L2474" s="3">
        <v>-81.843102999999999</v>
      </c>
      <c r="M2474" s="3">
        <v>36.450734999999902</v>
      </c>
      <c r="N2474" s="3">
        <v>-86.110329389473762</v>
      </c>
      <c r="O2474" s="3">
        <v>35.888371189473688</v>
      </c>
      <c r="P2474" s="3">
        <f>VLOOKUP(Table2[[#This Row],[State]],State!A:G,7,FALSE)</f>
        <v>11</v>
      </c>
      <c r="Q2474" s="3" t="str">
        <f>VLOOKUP(Table2[[#This Row],[State]],State!A:F,6,FALSE)</f>
        <v>Republican</v>
      </c>
    </row>
    <row r="2475" spans="1:17" ht="17" thickTop="1" thickBot="1" x14ac:dyDescent="0.25">
      <c r="A2475" s="7" t="s">
        <v>359</v>
      </c>
      <c r="B2475" s="21">
        <v>47093</v>
      </c>
      <c r="C2475" s="22" t="s">
        <v>899</v>
      </c>
      <c r="D2475" s="12">
        <v>75739</v>
      </c>
      <c r="E2475" s="12">
        <v>127713</v>
      </c>
      <c r="F2475" s="6">
        <v>2024</v>
      </c>
      <c r="G2475" s="18">
        <f>preds!$D2475+preds!$E2475</f>
        <v>203452</v>
      </c>
      <c r="H2475" s="12">
        <f>ABS(preds!$D2475-preds!$E2475)</f>
        <v>51974</v>
      </c>
      <c r="I2475" s="24">
        <f>Table2[[#This Row],[margin]]/Table2[[#This Row],[dem_gop_total]]</f>
        <v>0.25546074749818137</v>
      </c>
      <c r="J2475" s="24">
        <f>Table2[[#This Row],[dem_votes]]/Table2[[#This Row],[dem_gop_total]]</f>
        <v>0.37226962625090931</v>
      </c>
      <c r="K2475" s="24">
        <f>Table2[[#This Row],[gop_votes]]/Table2[[#This Row],[dem_gop_total]]</f>
        <v>0.62773037374909069</v>
      </c>
      <c r="L2475" s="3">
        <v>-83.985912999999996</v>
      </c>
      <c r="M2475" s="3">
        <v>35.973838999999998</v>
      </c>
      <c r="N2475" s="3">
        <v>-86.110329389473762</v>
      </c>
      <c r="O2475" s="3">
        <v>35.888371189473688</v>
      </c>
      <c r="P2475" s="3">
        <f>VLOOKUP(Table2[[#This Row],[State]],State!A:G,7,FALSE)</f>
        <v>11</v>
      </c>
      <c r="Q2475" s="3" t="str">
        <f>VLOOKUP(Table2[[#This Row],[State]],State!A:F,6,FALSE)</f>
        <v>Republican</v>
      </c>
    </row>
    <row r="2476" spans="1:17" ht="17" thickTop="1" thickBot="1" x14ac:dyDescent="0.25">
      <c r="A2476" s="8" t="s">
        <v>359</v>
      </c>
      <c r="B2476" s="19">
        <v>47095</v>
      </c>
      <c r="C2476" s="20" t="s">
        <v>574</v>
      </c>
      <c r="D2476" s="13">
        <v>1380</v>
      </c>
      <c r="E2476" s="13">
        <v>1177</v>
      </c>
      <c r="F2476" s="6">
        <v>2024</v>
      </c>
      <c r="G2476" s="18">
        <f>preds!$D2476+preds!$E2476</f>
        <v>2557</v>
      </c>
      <c r="H2476" s="12">
        <f>ABS(preds!$D2476-preds!$E2476)</f>
        <v>203</v>
      </c>
      <c r="I2476" s="24">
        <f>Table2[[#This Row],[margin]]/Table2[[#This Row],[dem_gop_total]]</f>
        <v>7.9389910050840826E-2</v>
      </c>
      <c r="J2476" s="24">
        <f>Table2[[#This Row],[dem_votes]]/Table2[[#This Row],[dem_gop_total]]</f>
        <v>0.53969495502542042</v>
      </c>
      <c r="K2476" s="24">
        <f>Table2[[#This Row],[gop_votes]]/Table2[[#This Row],[dem_gop_total]]</f>
        <v>0.46030504497457958</v>
      </c>
      <c r="L2476" s="3">
        <v>-89.468132999999995</v>
      </c>
      <c r="M2476" s="3">
        <v>36.357362000000002</v>
      </c>
      <c r="N2476" s="3">
        <v>-86.110329389473762</v>
      </c>
      <c r="O2476" s="3">
        <v>35.888371189473688</v>
      </c>
      <c r="P2476" s="3">
        <f>VLOOKUP(Table2[[#This Row],[State]],State!A:G,7,FALSE)</f>
        <v>11</v>
      </c>
      <c r="Q2476" s="3" t="str">
        <f>VLOOKUP(Table2[[#This Row],[State]],State!A:F,6,FALSE)</f>
        <v>Republican</v>
      </c>
    </row>
    <row r="2477" spans="1:17" ht="17" thickTop="1" thickBot="1" x14ac:dyDescent="0.25">
      <c r="A2477" s="7" t="s">
        <v>359</v>
      </c>
      <c r="B2477" s="21">
        <v>47097</v>
      </c>
      <c r="C2477" s="22" t="s">
        <v>428</v>
      </c>
      <c r="D2477" s="12">
        <v>3501</v>
      </c>
      <c r="E2477" s="12">
        <v>5154</v>
      </c>
      <c r="F2477" s="6">
        <v>2024</v>
      </c>
      <c r="G2477" s="18">
        <f>preds!$D2477+preds!$E2477</f>
        <v>8655</v>
      </c>
      <c r="H2477" s="12">
        <f>ABS(preds!$D2477-preds!$E2477)</f>
        <v>1653</v>
      </c>
      <c r="I2477" s="24">
        <f>Table2[[#This Row],[margin]]/Table2[[#This Row],[dem_gop_total]]</f>
        <v>0.19098786828422876</v>
      </c>
      <c r="J2477" s="24">
        <f>Table2[[#This Row],[dem_votes]]/Table2[[#This Row],[dem_gop_total]]</f>
        <v>0.40450606585788562</v>
      </c>
      <c r="K2477" s="24">
        <f>Table2[[#This Row],[gop_votes]]/Table2[[#This Row],[dem_gop_total]]</f>
        <v>0.59549393414211438</v>
      </c>
      <c r="L2477" s="3">
        <v>-89.541740000000004</v>
      </c>
      <c r="M2477" s="3">
        <v>35.762745000000002</v>
      </c>
      <c r="N2477" s="3">
        <v>-86.110329389473762</v>
      </c>
      <c r="O2477" s="3">
        <v>35.888371189473688</v>
      </c>
      <c r="P2477" s="3">
        <f>VLOOKUP(Table2[[#This Row],[State]],State!A:G,7,FALSE)</f>
        <v>11</v>
      </c>
      <c r="Q2477" s="3" t="str">
        <f>VLOOKUP(Table2[[#This Row],[State]],State!A:F,6,FALSE)</f>
        <v>Republican</v>
      </c>
    </row>
    <row r="2478" spans="1:17" ht="17" thickTop="1" thickBot="1" x14ac:dyDescent="0.25">
      <c r="A2478" s="8" t="s">
        <v>359</v>
      </c>
      <c r="B2478" s="19">
        <v>47099</v>
      </c>
      <c r="C2478" s="20" t="s">
        <v>429</v>
      </c>
      <c r="D2478" s="13">
        <v>4602</v>
      </c>
      <c r="E2478" s="13">
        <v>15260</v>
      </c>
      <c r="F2478" s="6">
        <v>2024</v>
      </c>
      <c r="G2478" s="18">
        <f>preds!$D2478+preds!$E2478</f>
        <v>19862</v>
      </c>
      <c r="H2478" s="12">
        <f>ABS(preds!$D2478-preds!$E2478)</f>
        <v>10658</v>
      </c>
      <c r="I2478" s="24">
        <f>Table2[[#This Row],[margin]]/Table2[[#This Row],[dem_gop_total]]</f>
        <v>0.53660255764776965</v>
      </c>
      <c r="J2478" s="24">
        <f>Table2[[#This Row],[dem_votes]]/Table2[[#This Row],[dem_gop_total]]</f>
        <v>0.2316987211761152</v>
      </c>
      <c r="K2478" s="24">
        <f>Table2[[#This Row],[gop_votes]]/Table2[[#This Row],[dem_gop_total]]</f>
        <v>0.76830127882388477</v>
      </c>
      <c r="L2478" s="3">
        <v>-87.355852999999996</v>
      </c>
      <c r="M2478" s="3">
        <v>35.235100000000003</v>
      </c>
      <c r="N2478" s="3">
        <v>-86.110329389473762</v>
      </c>
      <c r="O2478" s="3">
        <v>35.888371189473688</v>
      </c>
      <c r="P2478" s="3">
        <f>VLOOKUP(Table2[[#This Row],[State]],State!A:G,7,FALSE)</f>
        <v>11</v>
      </c>
      <c r="Q2478" s="3" t="str">
        <f>VLOOKUP(Table2[[#This Row],[State]],State!A:F,6,FALSE)</f>
        <v>Republican</v>
      </c>
    </row>
    <row r="2479" spans="1:17" ht="17" thickTop="1" thickBot="1" x14ac:dyDescent="0.25">
      <c r="A2479" s="7" t="s">
        <v>359</v>
      </c>
      <c r="B2479" s="21">
        <v>47101</v>
      </c>
      <c r="C2479" s="22" t="s">
        <v>863</v>
      </c>
      <c r="D2479" s="12">
        <v>1603</v>
      </c>
      <c r="E2479" s="12">
        <v>4669</v>
      </c>
      <c r="F2479" s="6">
        <v>2024</v>
      </c>
      <c r="G2479" s="18">
        <f>preds!$D2479+preds!$E2479</f>
        <v>6272</v>
      </c>
      <c r="H2479" s="12">
        <f>ABS(preds!$D2479-preds!$E2479)</f>
        <v>3066</v>
      </c>
      <c r="I2479" s="24">
        <f>Table2[[#This Row],[margin]]/Table2[[#This Row],[dem_gop_total]]</f>
        <v>0.4888392857142857</v>
      </c>
      <c r="J2479" s="24">
        <f>Table2[[#This Row],[dem_votes]]/Table2[[#This Row],[dem_gop_total]]</f>
        <v>0.25558035714285715</v>
      </c>
      <c r="K2479" s="24">
        <f>Table2[[#This Row],[gop_votes]]/Table2[[#This Row],[dem_gop_total]]</f>
        <v>0.7444196428571429</v>
      </c>
      <c r="L2479" s="3">
        <v>-87.523744999999906</v>
      </c>
      <c r="M2479" s="3">
        <v>35.533805999999998</v>
      </c>
      <c r="N2479" s="3">
        <v>-86.110329389473762</v>
      </c>
      <c r="O2479" s="3">
        <v>35.888371189473688</v>
      </c>
      <c r="P2479" s="3">
        <f>VLOOKUP(Table2[[#This Row],[State]],State!A:G,7,FALSE)</f>
        <v>11</v>
      </c>
      <c r="Q2479" s="3" t="str">
        <f>VLOOKUP(Table2[[#This Row],[State]],State!A:F,6,FALSE)</f>
        <v>Republican</v>
      </c>
    </row>
    <row r="2480" spans="1:17" ht="17" thickTop="1" thickBot="1" x14ac:dyDescent="0.25">
      <c r="A2480" s="8" t="s">
        <v>359</v>
      </c>
      <c r="B2480" s="19">
        <v>47103</v>
      </c>
      <c r="C2480" s="20" t="s">
        <v>530</v>
      </c>
      <c r="D2480" s="13">
        <v>3770</v>
      </c>
      <c r="E2480" s="13">
        <v>12222</v>
      </c>
      <c r="F2480" s="6">
        <v>2024</v>
      </c>
      <c r="G2480" s="18">
        <f>preds!$D2480+preds!$E2480</f>
        <v>15992</v>
      </c>
      <c r="H2480" s="12">
        <f>ABS(preds!$D2480-preds!$E2480)</f>
        <v>8452</v>
      </c>
      <c r="I2480" s="24">
        <f>Table2[[#This Row],[margin]]/Table2[[#This Row],[dem_gop_total]]</f>
        <v>0.52851425712856426</v>
      </c>
      <c r="J2480" s="24">
        <f>Table2[[#This Row],[dem_votes]]/Table2[[#This Row],[dem_gop_total]]</f>
        <v>0.23574287143571787</v>
      </c>
      <c r="K2480" s="24">
        <f>Table2[[#This Row],[gop_votes]]/Table2[[#This Row],[dem_gop_total]]</f>
        <v>0.76425712856428218</v>
      </c>
      <c r="L2480" s="3">
        <v>-86.574657999999999</v>
      </c>
      <c r="M2480" s="3">
        <v>35.107495</v>
      </c>
      <c r="N2480" s="3">
        <v>-86.110329389473762</v>
      </c>
      <c r="O2480" s="3">
        <v>35.888371189473688</v>
      </c>
      <c r="P2480" s="3">
        <f>VLOOKUP(Table2[[#This Row],[State]],State!A:G,7,FALSE)</f>
        <v>11</v>
      </c>
      <c r="Q2480" s="3" t="str">
        <f>VLOOKUP(Table2[[#This Row],[State]],State!A:F,6,FALSE)</f>
        <v>Republican</v>
      </c>
    </row>
    <row r="2481" spans="1:17" ht="17" thickTop="1" thickBot="1" x14ac:dyDescent="0.25">
      <c r="A2481" s="7" t="s">
        <v>359</v>
      </c>
      <c r="B2481" s="21">
        <v>47105</v>
      </c>
      <c r="C2481" s="22" t="s">
        <v>1897</v>
      </c>
      <c r="D2481" s="12">
        <v>5906</v>
      </c>
      <c r="E2481" s="12">
        <v>23233</v>
      </c>
      <c r="F2481" s="6">
        <v>2024</v>
      </c>
      <c r="G2481" s="18">
        <f>preds!$D2481+preds!$E2481</f>
        <v>29139</v>
      </c>
      <c r="H2481" s="12">
        <f>ABS(preds!$D2481-preds!$E2481)</f>
        <v>17327</v>
      </c>
      <c r="I2481" s="24">
        <f>Table2[[#This Row],[margin]]/Table2[[#This Row],[dem_gop_total]]</f>
        <v>0.5946326229451937</v>
      </c>
      <c r="J2481" s="24">
        <f>Table2[[#This Row],[dem_votes]]/Table2[[#This Row],[dem_gop_total]]</f>
        <v>0.20268368852740315</v>
      </c>
      <c r="K2481" s="24">
        <f>Table2[[#This Row],[gop_votes]]/Table2[[#This Row],[dem_gop_total]]</f>
        <v>0.79731631147259685</v>
      </c>
      <c r="L2481" s="3">
        <v>-84.286321999999998</v>
      </c>
      <c r="M2481" s="3">
        <v>35.759678999999998</v>
      </c>
      <c r="N2481" s="3">
        <v>-86.110329389473762</v>
      </c>
      <c r="O2481" s="3">
        <v>35.888371189473688</v>
      </c>
      <c r="P2481" s="3">
        <f>VLOOKUP(Table2[[#This Row],[State]],State!A:G,7,FALSE)</f>
        <v>11</v>
      </c>
      <c r="Q2481" s="3" t="str">
        <f>VLOOKUP(Table2[[#This Row],[State]],State!A:F,6,FALSE)</f>
        <v>Republican</v>
      </c>
    </row>
    <row r="2482" spans="1:17" ht="17" thickTop="1" thickBot="1" x14ac:dyDescent="0.25">
      <c r="A2482" s="8" t="s">
        <v>359</v>
      </c>
      <c r="B2482" s="19">
        <v>47107</v>
      </c>
      <c r="C2482" s="20" t="s">
        <v>1898</v>
      </c>
      <c r="D2482" s="13">
        <v>5149</v>
      </c>
      <c r="E2482" s="13">
        <v>15132</v>
      </c>
      <c r="F2482" s="6">
        <v>2024</v>
      </c>
      <c r="G2482" s="18">
        <f>preds!$D2482+preds!$E2482</f>
        <v>20281</v>
      </c>
      <c r="H2482" s="12">
        <f>ABS(preds!$D2482-preds!$E2482)</f>
        <v>9983</v>
      </c>
      <c r="I2482" s="24">
        <f>Table2[[#This Row],[margin]]/Table2[[#This Row],[dem_gop_total]]</f>
        <v>0.49223411074404616</v>
      </c>
      <c r="J2482" s="24">
        <f>Table2[[#This Row],[dem_votes]]/Table2[[#This Row],[dem_gop_total]]</f>
        <v>0.25388294462797695</v>
      </c>
      <c r="K2482" s="24">
        <f>Table2[[#This Row],[gop_votes]]/Table2[[#This Row],[dem_gop_total]]</f>
        <v>0.74611705537202311</v>
      </c>
      <c r="L2482" s="3">
        <v>-84.598552999999995</v>
      </c>
      <c r="M2482" s="3">
        <v>35.425632</v>
      </c>
      <c r="N2482" s="3">
        <v>-86.110329389473762</v>
      </c>
      <c r="O2482" s="3">
        <v>35.888371189473688</v>
      </c>
      <c r="P2482" s="3">
        <f>VLOOKUP(Table2[[#This Row],[State]],State!A:G,7,FALSE)</f>
        <v>11</v>
      </c>
      <c r="Q2482" s="3" t="str">
        <f>VLOOKUP(Table2[[#This Row],[State]],State!A:F,6,FALSE)</f>
        <v>Republican</v>
      </c>
    </row>
    <row r="2483" spans="1:17" ht="17" thickTop="1" thickBot="1" x14ac:dyDescent="0.25">
      <c r="A2483" s="7" t="s">
        <v>359</v>
      </c>
      <c r="B2483" s="21">
        <v>47109</v>
      </c>
      <c r="C2483" s="22" t="s">
        <v>1899</v>
      </c>
      <c r="D2483" s="12">
        <v>3771</v>
      </c>
      <c r="E2483" s="12">
        <v>7043</v>
      </c>
      <c r="F2483" s="6">
        <v>2024</v>
      </c>
      <c r="G2483" s="18">
        <f>preds!$D2483+preds!$E2483</f>
        <v>10814</v>
      </c>
      <c r="H2483" s="12">
        <f>ABS(preds!$D2483-preds!$E2483)</f>
        <v>3272</v>
      </c>
      <c r="I2483" s="24">
        <f>Table2[[#This Row],[margin]]/Table2[[#This Row],[dem_gop_total]]</f>
        <v>0.30257074163121878</v>
      </c>
      <c r="J2483" s="24">
        <f>Table2[[#This Row],[dem_votes]]/Table2[[#This Row],[dem_gop_total]]</f>
        <v>0.34871462918439061</v>
      </c>
      <c r="K2483" s="24">
        <f>Table2[[#This Row],[gop_votes]]/Table2[[#This Row],[dem_gop_total]]</f>
        <v>0.65128537081560944</v>
      </c>
      <c r="L2483" s="3">
        <v>-88.542589000000007</v>
      </c>
      <c r="M2483" s="3">
        <v>35.177180999999997</v>
      </c>
      <c r="N2483" s="3">
        <v>-86.110329389473762</v>
      </c>
      <c r="O2483" s="3">
        <v>35.888371189473688</v>
      </c>
      <c r="P2483" s="3">
        <f>VLOOKUP(Table2[[#This Row],[State]],State!A:G,7,FALSE)</f>
        <v>11</v>
      </c>
      <c r="Q2483" s="3" t="str">
        <f>VLOOKUP(Table2[[#This Row],[State]],State!A:F,6,FALSE)</f>
        <v>Republican</v>
      </c>
    </row>
    <row r="2484" spans="1:17" ht="17" thickTop="1" thickBot="1" x14ac:dyDescent="0.25">
      <c r="A2484" s="8" t="s">
        <v>359</v>
      </c>
      <c r="B2484" s="19">
        <v>47111</v>
      </c>
      <c r="C2484" s="20" t="s">
        <v>433</v>
      </c>
      <c r="D2484" s="13">
        <v>1620</v>
      </c>
      <c r="E2484" s="13">
        <v>7885</v>
      </c>
      <c r="F2484" s="6">
        <v>2024</v>
      </c>
      <c r="G2484" s="18">
        <f>preds!$D2484+preds!$E2484</f>
        <v>9505</v>
      </c>
      <c r="H2484" s="12">
        <f>ABS(preds!$D2484-preds!$E2484)</f>
        <v>6265</v>
      </c>
      <c r="I2484" s="24">
        <f>Table2[[#This Row],[margin]]/Table2[[#This Row],[dem_gop_total]]</f>
        <v>0.6591267753813782</v>
      </c>
      <c r="J2484" s="24">
        <f>Table2[[#This Row],[dem_votes]]/Table2[[#This Row],[dem_gop_total]]</f>
        <v>0.1704366123093109</v>
      </c>
      <c r="K2484" s="24">
        <f>Table2[[#This Row],[gop_votes]]/Table2[[#This Row],[dem_gop_total]]</f>
        <v>0.82956338769068916</v>
      </c>
      <c r="L2484" s="3">
        <v>-86.022065999999995</v>
      </c>
      <c r="M2484" s="3">
        <v>36.535536999999998</v>
      </c>
      <c r="N2484" s="3">
        <v>-86.110329389473762</v>
      </c>
      <c r="O2484" s="3">
        <v>35.888371189473688</v>
      </c>
      <c r="P2484" s="3">
        <f>VLOOKUP(Table2[[#This Row],[State]],State!A:G,7,FALSE)</f>
        <v>11</v>
      </c>
      <c r="Q2484" s="3" t="str">
        <f>VLOOKUP(Table2[[#This Row],[State]],State!A:F,6,FALSE)</f>
        <v>Republican</v>
      </c>
    </row>
    <row r="2485" spans="1:17" ht="17" thickTop="1" thickBot="1" x14ac:dyDescent="0.25">
      <c r="A2485" s="7" t="s">
        <v>359</v>
      </c>
      <c r="B2485" s="21">
        <v>47113</v>
      </c>
      <c r="C2485" s="22" t="s">
        <v>434</v>
      </c>
      <c r="D2485" s="12">
        <v>13887</v>
      </c>
      <c r="E2485" s="12">
        <v>18670</v>
      </c>
      <c r="F2485" s="6">
        <v>2024</v>
      </c>
      <c r="G2485" s="18">
        <f>preds!$D2485+preds!$E2485</f>
        <v>32557</v>
      </c>
      <c r="H2485" s="12">
        <f>ABS(preds!$D2485-preds!$E2485)</f>
        <v>4783</v>
      </c>
      <c r="I2485" s="24">
        <f>Table2[[#This Row],[margin]]/Table2[[#This Row],[dem_gop_total]]</f>
        <v>0.14691157047639525</v>
      </c>
      <c r="J2485" s="24">
        <f>Table2[[#This Row],[dem_votes]]/Table2[[#This Row],[dem_gop_total]]</f>
        <v>0.42654421476180238</v>
      </c>
      <c r="K2485" s="24">
        <f>Table2[[#This Row],[gop_votes]]/Table2[[#This Row],[dem_gop_total]]</f>
        <v>0.57345578523819762</v>
      </c>
      <c r="L2485" s="3">
        <v>-88.822588999999994</v>
      </c>
      <c r="M2485" s="3">
        <v>35.650005</v>
      </c>
      <c r="N2485" s="3">
        <v>-86.110329389473762</v>
      </c>
      <c r="O2485" s="3">
        <v>35.888371189473688</v>
      </c>
      <c r="P2485" s="3">
        <f>VLOOKUP(Table2[[#This Row],[State]],State!A:G,7,FALSE)</f>
        <v>11</v>
      </c>
      <c r="Q2485" s="3" t="str">
        <f>VLOOKUP(Table2[[#This Row],[State]],State!A:F,6,FALSE)</f>
        <v>Republican</v>
      </c>
    </row>
    <row r="2486" spans="1:17" ht="17" thickTop="1" thickBot="1" x14ac:dyDescent="0.25">
      <c r="A2486" s="8" t="s">
        <v>359</v>
      </c>
      <c r="B2486" s="19">
        <v>47115</v>
      </c>
      <c r="C2486" s="20" t="s">
        <v>436</v>
      </c>
      <c r="D2486" s="13">
        <v>4312</v>
      </c>
      <c r="E2486" s="13">
        <v>7210</v>
      </c>
      <c r="F2486" s="6">
        <v>2024</v>
      </c>
      <c r="G2486" s="18">
        <f>preds!$D2486+preds!$E2486</f>
        <v>11522</v>
      </c>
      <c r="H2486" s="12">
        <f>ABS(preds!$D2486-preds!$E2486)</f>
        <v>2898</v>
      </c>
      <c r="I2486" s="24">
        <f>Table2[[#This Row],[margin]]/Table2[[#This Row],[dem_gop_total]]</f>
        <v>0.25151883353584448</v>
      </c>
      <c r="J2486" s="24">
        <f>Table2[[#This Row],[dem_votes]]/Table2[[#This Row],[dem_gop_total]]</f>
        <v>0.37424058323207776</v>
      </c>
      <c r="K2486" s="24">
        <f>Table2[[#This Row],[gop_votes]]/Table2[[#This Row],[dem_gop_total]]</f>
        <v>0.62575941676792224</v>
      </c>
      <c r="L2486" s="3">
        <v>-85.604157999999998</v>
      </c>
      <c r="M2486" s="3">
        <v>35.109363999999999</v>
      </c>
      <c r="N2486" s="3">
        <v>-86.110329389473762</v>
      </c>
      <c r="O2486" s="3">
        <v>35.888371189473688</v>
      </c>
      <c r="P2486" s="3">
        <f>VLOOKUP(Table2[[#This Row],[State]],State!A:G,7,FALSE)</f>
        <v>11</v>
      </c>
      <c r="Q2486" s="3" t="str">
        <f>VLOOKUP(Table2[[#This Row],[State]],State!A:F,6,FALSE)</f>
        <v>Republican</v>
      </c>
    </row>
    <row r="2487" spans="1:17" ht="17" thickTop="1" thickBot="1" x14ac:dyDescent="0.25">
      <c r="A2487" s="7" t="s">
        <v>359</v>
      </c>
      <c r="B2487" s="21">
        <v>47117</v>
      </c>
      <c r="C2487" s="22" t="s">
        <v>437</v>
      </c>
      <c r="D2487" s="12">
        <v>3312</v>
      </c>
      <c r="E2487" s="12">
        <v>9138</v>
      </c>
      <c r="F2487" s="6">
        <v>2024</v>
      </c>
      <c r="G2487" s="18">
        <f>preds!$D2487+preds!$E2487</f>
        <v>12450</v>
      </c>
      <c r="H2487" s="12">
        <f>ABS(preds!$D2487-preds!$E2487)</f>
        <v>5826</v>
      </c>
      <c r="I2487" s="24">
        <f>Table2[[#This Row],[margin]]/Table2[[#This Row],[dem_gop_total]]</f>
        <v>0.46795180722891566</v>
      </c>
      <c r="J2487" s="24">
        <f>Table2[[#This Row],[dem_votes]]/Table2[[#This Row],[dem_gop_total]]</f>
        <v>0.26602409638554214</v>
      </c>
      <c r="K2487" s="24">
        <f>Table2[[#This Row],[gop_votes]]/Table2[[#This Row],[dem_gop_total]]</f>
        <v>0.73397590361445786</v>
      </c>
      <c r="L2487" s="3">
        <v>-86.772777000000005</v>
      </c>
      <c r="M2487" s="3">
        <v>35.488655999999999</v>
      </c>
      <c r="N2487" s="3">
        <v>-86.110329389473762</v>
      </c>
      <c r="O2487" s="3">
        <v>35.888371189473688</v>
      </c>
      <c r="P2487" s="3">
        <f>VLOOKUP(Table2[[#This Row],[State]],State!A:G,7,FALSE)</f>
        <v>11</v>
      </c>
      <c r="Q2487" s="3" t="str">
        <f>VLOOKUP(Table2[[#This Row],[State]],State!A:F,6,FALSE)</f>
        <v>Republican</v>
      </c>
    </row>
    <row r="2488" spans="1:17" ht="17" thickTop="1" thickBot="1" x14ac:dyDescent="0.25">
      <c r="A2488" s="8" t="s">
        <v>359</v>
      </c>
      <c r="B2488" s="19">
        <v>47119</v>
      </c>
      <c r="C2488" s="20" t="s">
        <v>1900</v>
      </c>
      <c r="D2488" s="13">
        <v>9800</v>
      </c>
      <c r="E2488" s="13">
        <v>27594</v>
      </c>
      <c r="F2488" s="6">
        <v>2024</v>
      </c>
      <c r="G2488" s="18">
        <f>preds!$D2488+preds!$E2488</f>
        <v>37394</v>
      </c>
      <c r="H2488" s="12">
        <f>ABS(preds!$D2488-preds!$E2488)</f>
        <v>17794</v>
      </c>
      <c r="I2488" s="24">
        <f>Table2[[#This Row],[margin]]/Table2[[#This Row],[dem_gop_total]]</f>
        <v>0.47585174092100335</v>
      </c>
      <c r="J2488" s="24">
        <f>Table2[[#This Row],[dem_votes]]/Table2[[#This Row],[dem_gop_total]]</f>
        <v>0.26207412953949832</v>
      </c>
      <c r="K2488" s="24">
        <f>Table2[[#This Row],[gop_votes]]/Table2[[#This Row],[dem_gop_total]]</f>
        <v>0.73792587046050173</v>
      </c>
      <c r="L2488" s="3">
        <v>-87.045666999999995</v>
      </c>
      <c r="M2488" s="3">
        <v>35.622999999999998</v>
      </c>
      <c r="N2488" s="3">
        <v>-86.110329389473762</v>
      </c>
      <c r="O2488" s="3">
        <v>35.888371189473688</v>
      </c>
      <c r="P2488" s="3">
        <f>VLOOKUP(Table2[[#This Row],[State]],State!A:G,7,FALSE)</f>
        <v>11</v>
      </c>
      <c r="Q2488" s="3" t="str">
        <f>VLOOKUP(Table2[[#This Row],[State]],State!A:F,6,FALSE)</f>
        <v>Republican</v>
      </c>
    </row>
    <row r="2489" spans="1:17" ht="17" thickTop="1" thickBot="1" x14ac:dyDescent="0.25">
      <c r="A2489" s="7" t="s">
        <v>359</v>
      </c>
      <c r="B2489" s="21">
        <v>47121</v>
      </c>
      <c r="C2489" s="22" t="s">
        <v>1712</v>
      </c>
      <c r="D2489" s="12">
        <v>1015</v>
      </c>
      <c r="E2489" s="12">
        <v>4796</v>
      </c>
      <c r="F2489" s="6">
        <v>2024</v>
      </c>
      <c r="G2489" s="18">
        <f>preds!$D2489+preds!$E2489</f>
        <v>5811</v>
      </c>
      <c r="H2489" s="12">
        <f>ABS(preds!$D2489-preds!$E2489)</f>
        <v>3781</v>
      </c>
      <c r="I2489" s="24">
        <f>Table2[[#This Row],[margin]]/Table2[[#This Row],[dem_gop_total]]</f>
        <v>0.65066253656857687</v>
      </c>
      <c r="J2489" s="24">
        <f>Table2[[#This Row],[dem_votes]]/Table2[[#This Row],[dem_gop_total]]</f>
        <v>0.17466873171571159</v>
      </c>
      <c r="K2489" s="24">
        <f>Table2[[#This Row],[gop_votes]]/Table2[[#This Row],[dem_gop_total]]</f>
        <v>0.82533126828428838</v>
      </c>
      <c r="L2489" s="3">
        <v>-84.815614999999994</v>
      </c>
      <c r="M2489" s="3">
        <v>35.503802</v>
      </c>
      <c r="N2489" s="3">
        <v>-86.110329389473762</v>
      </c>
      <c r="O2489" s="3">
        <v>35.888371189473688</v>
      </c>
      <c r="P2489" s="3">
        <f>VLOOKUP(Table2[[#This Row],[State]],State!A:G,7,FALSE)</f>
        <v>11</v>
      </c>
      <c r="Q2489" s="3" t="str">
        <f>VLOOKUP(Table2[[#This Row],[State]],State!A:F,6,FALSE)</f>
        <v>Republican</v>
      </c>
    </row>
    <row r="2490" spans="1:17" ht="17" thickTop="1" thickBot="1" x14ac:dyDescent="0.25">
      <c r="A2490" s="8" t="s">
        <v>359</v>
      </c>
      <c r="B2490" s="19">
        <v>47123</v>
      </c>
      <c r="C2490" s="20" t="s">
        <v>439</v>
      </c>
      <c r="D2490" s="13">
        <v>4201</v>
      </c>
      <c r="E2490" s="13">
        <v>17633</v>
      </c>
      <c r="F2490" s="6">
        <v>2024</v>
      </c>
      <c r="G2490" s="18">
        <f>preds!$D2490+preds!$E2490</f>
        <v>21834</v>
      </c>
      <c r="H2490" s="12">
        <f>ABS(preds!$D2490-preds!$E2490)</f>
        <v>13432</v>
      </c>
      <c r="I2490" s="24">
        <f>Table2[[#This Row],[margin]]/Table2[[#This Row],[dem_gop_total]]</f>
        <v>0.61518732252450303</v>
      </c>
      <c r="J2490" s="24">
        <f>Table2[[#This Row],[dem_votes]]/Table2[[#This Row],[dem_gop_total]]</f>
        <v>0.19240633873774846</v>
      </c>
      <c r="K2490" s="24">
        <f>Table2[[#This Row],[gop_votes]]/Table2[[#This Row],[dem_gop_total]]</f>
        <v>0.80759366126225152</v>
      </c>
      <c r="L2490" s="3">
        <v>-84.353877999999995</v>
      </c>
      <c r="M2490" s="3">
        <v>35.517148999999897</v>
      </c>
      <c r="N2490" s="3">
        <v>-86.110329389473762</v>
      </c>
      <c r="O2490" s="3">
        <v>35.888371189473688</v>
      </c>
      <c r="P2490" s="3">
        <f>VLOOKUP(Table2[[#This Row],[State]],State!A:G,7,FALSE)</f>
        <v>11</v>
      </c>
      <c r="Q2490" s="3" t="str">
        <f>VLOOKUP(Table2[[#This Row],[State]],State!A:F,6,FALSE)</f>
        <v>Republican</v>
      </c>
    </row>
    <row r="2491" spans="1:17" ht="17" thickTop="1" thickBot="1" x14ac:dyDescent="0.25">
      <c r="A2491" s="7" t="s">
        <v>359</v>
      </c>
      <c r="B2491" s="21">
        <v>47125</v>
      </c>
      <c r="C2491" s="22" t="s">
        <v>440</v>
      </c>
      <c r="D2491" s="12">
        <v>29371</v>
      </c>
      <c r="E2491" s="12">
        <v>45212</v>
      </c>
      <c r="F2491" s="6">
        <v>2024</v>
      </c>
      <c r="G2491" s="18">
        <f>preds!$D2491+preds!$E2491</f>
        <v>74583</v>
      </c>
      <c r="H2491" s="12">
        <f>ABS(preds!$D2491-preds!$E2491)</f>
        <v>15841</v>
      </c>
      <c r="I2491" s="24">
        <f>Table2[[#This Row],[margin]]/Table2[[#This Row],[dem_gop_total]]</f>
        <v>0.21239424533740933</v>
      </c>
      <c r="J2491" s="24">
        <f>Table2[[#This Row],[dem_votes]]/Table2[[#This Row],[dem_gop_total]]</f>
        <v>0.39380287733129532</v>
      </c>
      <c r="K2491" s="24">
        <f>Table2[[#This Row],[gop_votes]]/Table2[[#This Row],[dem_gop_total]]</f>
        <v>0.60619712266870462</v>
      </c>
      <c r="L2491" s="3">
        <v>-87.352951000000004</v>
      </c>
      <c r="M2491" s="3">
        <v>36.551703000000003</v>
      </c>
      <c r="N2491" s="3">
        <v>-86.110329389473762</v>
      </c>
      <c r="O2491" s="3">
        <v>35.888371189473688</v>
      </c>
      <c r="P2491" s="3">
        <f>VLOOKUP(Table2[[#This Row],[State]],State!A:G,7,FALSE)</f>
        <v>11</v>
      </c>
      <c r="Q2491" s="3" t="str">
        <f>VLOOKUP(Table2[[#This Row],[State]],State!A:F,6,FALSE)</f>
        <v>Republican</v>
      </c>
    </row>
    <row r="2492" spans="1:17" ht="17" thickTop="1" thickBot="1" x14ac:dyDescent="0.25">
      <c r="A2492" s="8" t="s">
        <v>359</v>
      </c>
      <c r="B2492" s="19">
        <v>47127</v>
      </c>
      <c r="C2492" s="20" t="s">
        <v>1636</v>
      </c>
      <c r="D2492" s="13">
        <v>777</v>
      </c>
      <c r="E2492" s="13">
        <v>2995</v>
      </c>
      <c r="F2492" s="6">
        <v>2024</v>
      </c>
      <c r="G2492" s="18">
        <f>preds!$D2492+preds!$E2492</f>
        <v>3772</v>
      </c>
      <c r="H2492" s="12">
        <f>ABS(preds!$D2492-preds!$E2492)</f>
        <v>2218</v>
      </c>
      <c r="I2492" s="24">
        <f>Table2[[#This Row],[margin]]/Table2[[#This Row],[dem_gop_total]]</f>
        <v>0.588016967126193</v>
      </c>
      <c r="J2492" s="24">
        <f>Table2[[#This Row],[dem_votes]]/Table2[[#This Row],[dem_gop_total]]</f>
        <v>0.2059915164369035</v>
      </c>
      <c r="K2492" s="24">
        <f>Table2[[#This Row],[gop_votes]]/Table2[[#This Row],[dem_gop_total]]</f>
        <v>0.7940084835630965</v>
      </c>
      <c r="L2492" s="3">
        <v>-86.341443999999996</v>
      </c>
      <c r="M2492" s="3">
        <v>35.297553000000001</v>
      </c>
      <c r="N2492" s="3">
        <v>-86.110329389473762</v>
      </c>
      <c r="O2492" s="3">
        <v>35.888371189473688</v>
      </c>
      <c r="P2492" s="3">
        <f>VLOOKUP(Table2[[#This Row],[State]],State!A:G,7,FALSE)</f>
        <v>11</v>
      </c>
      <c r="Q2492" s="3" t="str">
        <f>VLOOKUP(Table2[[#This Row],[State]],State!A:F,6,FALSE)</f>
        <v>Republican</v>
      </c>
    </row>
    <row r="2493" spans="1:17" ht="17" thickTop="1" thickBot="1" x14ac:dyDescent="0.25">
      <c r="A2493" s="7" t="s">
        <v>359</v>
      </c>
      <c r="B2493" s="21">
        <v>47129</v>
      </c>
      <c r="C2493" s="22" t="s">
        <v>441</v>
      </c>
      <c r="D2493" s="12">
        <v>1639</v>
      </c>
      <c r="E2493" s="12">
        <v>7081</v>
      </c>
      <c r="F2493" s="6">
        <v>2024</v>
      </c>
      <c r="G2493" s="18">
        <f>preds!$D2493+preds!$E2493</f>
        <v>8720</v>
      </c>
      <c r="H2493" s="12">
        <f>ABS(preds!$D2493-preds!$E2493)</f>
        <v>5442</v>
      </c>
      <c r="I2493" s="24">
        <f>Table2[[#This Row],[margin]]/Table2[[#This Row],[dem_gop_total]]</f>
        <v>0.62408256880733948</v>
      </c>
      <c r="J2493" s="24">
        <f>Table2[[#This Row],[dem_votes]]/Table2[[#This Row],[dem_gop_total]]</f>
        <v>0.18795871559633026</v>
      </c>
      <c r="K2493" s="24">
        <f>Table2[[#This Row],[gop_votes]]/Table2[[#This Row],[dem_gop_total]]</f>
        <v>0.81204128440366974</v>
      </c>
      <c r="L2493" s="3">
        <v>-84.590380999999994</v>
      </c>
      <c r="M2493" s="3">
        <v>36.098632000000002</v>
      </c>
      <c r="N2493" s="3">
        <v>-86.110329389473762</v>
      </c>
      <c r="O2493" s="3">
        <v>35.888371189473688</v>
      </c>
      <c r="P2493" s="3">
        <f>VLOOKUP(Table2[[#This Row],[State]],State!A:G,7,FALSE)</f>
        <v>11</v>
      </c>
      <c r="Q2493" s="3" t="str">
        <f>VLOOKUP(Table2[[#This Row],[State]],State!A:F,6,FALSE)</f>
        <v>Republican</v>
      </c>
    </row>
    <row r="2494" spans="1:17" ht="17" thickTop="1" thickBot="1" x14ac:dyDescent="0.25">
      <c r="A2494" s="8" t="s">
        <v>359</v>
      </c>
      <c r="B2494" s="19">
        <v>47131</v>
      </c>
      <c r="C2494" s="20" t="s">
        <v>1901</v>
      </c>
      <c r="D2494" s="13">
        <v>4030</v>
      </c>
      <c r="E2494" s="13">
        <v>9989</v>
      </c>
      <c r="F2494" s="6">
        <v>2024</v>
      </c>
      <c r="G2494" s="18">
        <f>preds!$D2494+preds!$E2494</f>
        <v>14019</v>
      </c>
      <c r="H2494" s="12">
        <f>ABS(preds!$D2494-preds!$E2494)</f>
        <v>5959</v>
      </c>
      <c r="I2494" s="24">
        <f>Table2[[#This Row],[margin]]/Table2[[#This Row],[dem_gop_total]]</f>
        <v>0.42506598188173195</v>
      </c>
      <c r="J2494" s="24">
        <f>Table2[[#This Row],[dem_votes]]/Table2[[#This Row],[dem_gop_total]]</f>
        <v>0.28746700905913403</v>
      </c>
      <c r="K2494" s="24">
        <f>Table2[[#This Row],[gop_votes]]/Table2[[#This Row],[dem_gop_total]]</f>
        <v>0.71253299094086597</v>
      </c>
      <c r="L2494" s="3">
        <v>-89.080698999999996</v>
      </c>
      <c r="M2494" s="3">
        <v>36.396172999999997</v>
      </c>
      <c r="N2494" s="3">
        <v>-86.110329389473762</v>
      </c>
      <c r="O2494" s="3">
        <v>35.888371189473688</v>
      </c>
      <c r="P2494" s="3">
        <f>VLOOKUP(Table2[[#This Row],[State]],State!A:G,7,FALSE)</f>
        <v>11</v>
      </c>
      <c r="Q2494" s="3" t="str">
        <f>VLOOKUP(Table2[[#This Row],[State]],State!A:F,6,FALSE)</f>
        <v>Republican</v>
      </c>
    </row>
    <row r="2495" spans="1:17" ht="17" thickTop="1" thickBot="1" x14ac:dyDescent="0.25">
      <c r="A2495" s="7" t="s">
        <v>359</v>
      </c>
      <c r="B2495" s="21">
        <v>47133</v>
      </c>
      <c r="C2495" s="22" t="s">
        <v>1902</v>
      </c>
      <c r="D2495" s="12">
        <v>2746</v>
      </c>
      <c r="E2495" s="12">
        <v>8285</v>
      </c>
      <c r="F2495" s="6">
        <v>2024</v>
      </c>
      <c r="G2495" s="18">
        <f>preds!$D2495+preds!$E2495</f>
        <v>11031</v>
      </c>
      <c r="H2495" s="12">
        <f>ABS(preds!$D2495-preds!$E2495)</f>
        <v>5539</v>
      </c>
      <c r="I2495" s="24">
        <f>Table2[[#This Row],[margin]]/Table2[[#This Row],[dem_gop_total]]</f>
        <v>0.50213035989484178</v>
      </c>
      <c r="J2495" s="24">
        <f>Table2[[#This Row],[dem_votes]]/Table2[[#This Row],[dem_gop_total]]</f>
        <v>0.24893482005257911</v>
      </c>
      <c r="K2495" s="24">
        <f>Table2[[#This Row],[gop_votes]]/Table2[[#This Row],[dem_gop_total]]</f>
        <v>0.75106517994742095</v>
      </c>
      <c r="L2495" s="3">
        <v>-85.322852999999995</v>
      </c>
      <c r="M2495" s="3">
        <v>36.348292000000001</v>
      </c>
      <c r="N2495" s="3">
        <v>-86.110329389473762</v>
      </c>
      <c r="O2495" s="3">
        <v>35.888371189473688</v>
      </c>
      <c r="P2495" s="3">
        <f>VLOOKUP(Table2[[#This Row],[State]],State!A:G,7,FALSE)</f>
        <v>11</v>
      </c>
      <c r="Q2495" s="3" t="str">
        <f>VLOOKUP(Table2[[#This Row],[State]],State!A:F,6,FALSE)</f>
        <v>Republican</v>
      </c>
    </row>
    <row r="2496" spans="1:17" ht="17" thickTop="1" thickBot="1" x14ac:dyDescent="0.25">
      <c r="A2496" s="8" t="s">
        <v>359</v>
      </c>
      <c r="B2496" s="19">
        <v>47135</v>
      </c>
      <c r="C2496" s="20" t="s">
        <v>442</v>
      </c>
      <c r="D2496" s="13">
        <v>947</v>
      </c>
      <c r="E2496" s="13">
        <v>2810</v>
      </c>
      <c r="F2496" s="6">
        <v>2024</v>
      </c>
      <c r="G2496" s="18">
        <f>preds!$D2496+preds!$E2496</f>
        <v>3757</v>
      </c>
      <c r="H2496" s="12">
        <f>ABS(preds!$D2496-preds!$E2496)</f>
        <v>1863</v>
      </c>
      <c r="I2496" s="24">
        <f>Table2[[#This Row],[margin]]/Table2[[#This Row],[dem_gop_total]]</f>
        <v>0.4958743678466862</v>
      </c>
      <c r="J2496" s="24">
        <f>Table2[[#This Row],[dem_votes]]/Table2[[#This Row],[dem_gop_total]]</f>
        <v>0.25206281607665693</v>
      </c>
      <c r="K2496" s="24">
        <f>Table2[[#This Row],[gop_votes]]/Table2[[#This Row],[dem_gop_total]]</f>
        <v>0.74793718392334307</v>
      </c>
      <c r="L2496" s="3">
        <v>-87.858652000000006</v>
      </c>
      <c r="M2496" s="3">
        <v>35.652569</v>
      </c>
      <c r="N2496" s="3">
        <v>-86.110329389473762</v>
      </c>
      <c r="O2496" s="3">
        <v>35.888371189473688</v>
      </c>
      <c r="P2496" s="3">
        <f>VLOOKUP(Table2[[#This Row],[State]],State!A:G,7,FALSE)</f>
        <v>11</v>
      </c>
      <c r="Q2496" s="3" t="str">
        <f>VLOOKUP(Table2[[#This Row],[State]],State!A:F,6,FALSE)</f>
        <v>Republican</v>
      </c>
    </row>
    <row r="2497" spans="1:17" ht="17" thickTop="1" thickBot="1" x14ac:dyDescent="0.25">
      <c r="A2497" s="7" t="s">
        <v>359</v>
      </c>
      <c r="B2497" s="21">
        <v>47137</v>
      </c>
      <c r="C2497" s="22" t="s">
        <v>1903</v>
      </c>
      <c r="D2497" s="12">
        <v>655</v>
      </c>
      <c r="E2497" s="12">
        <v>2389</v>
      </c>
      <c r="F2497" s="6">
        <v>2024</v>
      </c>
      <c r="G2497" s="18">
        <f>preds!$D2497+preds!$E2497</f>
        <v>3044</v>
      </c>
      <c r="H2497" s="12">
        <f>ABS(preds!$D2497-preds!$E2497)</f>
        <v>1734</v>
      </c>
      <c r="I2497" s="24">
        <f>Table2[[#This Row],[margin]]/Table2[[#This Row],[dem_gop_total]]</f>
        <v>0.56964520367936922</v>
      </c>
      <c r="J2497" s="24">
        <f>Table2[[#This Row],[dem_votes]]/Table2[[#This Row],[dem_gop_total]]</f>
        <v>0.21517739816031536</v>
      </c>
      <c r="K2497" s="24">
        <f>Table2[[#This Row],[gop_votes]]/Table2[[#This Row],[dem_gop_total]]</f>
        <v>0.78482260183968466</v>
      </c>
      <c r="L2497" s="3">
        <v>-85.141613000000007</v>
      </c>
      <c r="M2497" s="3">
        <v>36.566056000000003</v>
      </c>
      <c r="N2497" s="3">
        <v>-86.110329389473762</v>
      </c>
      <c r="O2497" s="3">
        <v>35.888371189473688</v>
      </c>
      <c r="P2497" s="3">
        <f>VLOOKUP(Table2[[#This Row],[State]],State!A:G,7,FALSE)</f>
        <v>11</v>
      </c>
      <c r="Q2497" s="3" t="str">
        <f>VLOOKUP(Table2[[#This Row],[State]],State!A:F,6,FALSE)</f>
        <v>Republican</v>
      </c>
    </row>
    <row r="2498" spans="1:17" ht="17" thickTop="1" thickBot="1" x14ac:dyDescent="0.25">
      <c r="A2498" s="8" t="s">
        <v>359</v>
      </c>
      <c r="B2498" s="19">
        <v>47139</v>
      </c>
      <c r="C2498" s="20" t="s">
        <v>541</v>
      </c>
      <c r="D2498" s="13">
        <v>2016</v>
      </c>
      <c r="E2498" s="13">
        <v>7192</v>
      </c>
      <c r="F2498" s="6">
        <v>2024</v>
      </c>
      <c r="G2498" s="18">
        <f>preds!$D2498+preds!$E2498</f>
        <v>9208</v>
      </c>
      <c r="H2498" s="12">
        <f>ABS(preds!$D2498-preds!$E2498)</f>
        <v>5176</v>
      </c>
      <c r="I2498" s="24">
        <f>Table2[[#This Row],[margin]]/Table2[[#This Row],[dem_gop_total]]</f>
        <v>0.56211989574283228</v>
      </c>
      <c r="J2498" s="24">
        <f>Table2[[#This Row],[dem_votes]]/Table2[[#This Row],[dem_gop_total]]</f>
        <v>0.21894005212858383</v>
      </c>
      <c r="K2498" s="24">
        <f>Table2[[#This Row],[gop_votes]]/Table2[[#This Row],[dem_gop_total]]</f>
        <v>0.78105994787141619</v>
      </c>
      <c r="L2498" s="3">
        <v>-84.565985999999995</v>
      </c>
      <c r="M2498" s="3">
        <v>35.125650999999998</v>
      </c>
      <c r="N2498" s="3">
        <v>-86.110329389473762</v>
      </c>
      <c r="O2498" s="3">
        <v>35.888371189473688</v>
      </c>
      <c r="P2498" s="3">
        <f>VLOOKUP(Table2[[#This Row],[State]],State!A:G,7,FALSE)</f>
        <v>11</v>
      </c>
      <c r="Q2498" s="3" t="str">
        <f>VLOOKUP(Table2[[#This Row],[State]],State!A:F,6,FALSE)</f>
        <v>Republican</v>
      </c>
    </row>
    <row r="2499" spans="1:17" ht="17" thickTop="1" thickBot="1" x14ac:dyDescent="0.25">
      <c r="A2499" s="7" t="s">
        <v>359</v>
      </c>
      <c r="B2499" s="21">
        <v>47141</v>
      </c>
      <c r="C2499" s="22" t="s">
        <v>718</v>
      </c>
      <c r="D2499" s="12">
        <v>8499</v>
      </c>
      <c r="E2499" s="12">
        <v>24932</v>
      </c>
      <c r="F2499" s="6">
        <v>2024</v>
      </c>
      <c r="G2499" s="18">
        <f>preds!$D2499+preds!$E2499</f>
        <v>33431</v>
      </c>
      <c r="H2499" s="12">
        <f>ABS(preds!$D2499-preds!$E2499)</f>
        <v>16433</v>
      </c>
      <c r="I2499" s="24">
        <f>Table2[[#This Row],[margin]]/Table2[[#This Row],[dem_gop_total]]</f>
        <v>0.49154975920552779</v>
      </c>
      <c r="J2499" s="24">
        <f>Table2[[#This Row],[dem_votes]]/Table2[[#This Row],[dem_gop_total]]</f>
        <v>0.2542251203972361</v>
      </c>
      <c r="K2499" s="24">
        <f>Table2[[#This Row],[gop_votes]]/Table2[[#This Row],[dem_gop_total]]</f>
        <v>0.7457748796027639</v>
      </c>
      <c r="L2499" s="3">
        <v>-85.503294999999994</v>
      </c>
      <c r="M2499" s="3">
        <v>36.163404999999997</v>
      </c>
      <c r="N2499" s="3">
        <v>-86.110329389473762</v>
      </c>
      <c r="O2499" s="3">
        <v>35.888371189473688</v>
      </c>
      <c r="P2499" s="3">
        <f>VLOOKUP(Table2[[#This Row],[State]],State!A:G,7,FALSE)</f>
        <v>11</v>
      </c>
      <c r="Q2499" s="3" t="str">
        <f>VLOOKUP(Table2[[#This Row],[State]],State!A:F,6,FALSE)</f>
        <v>Republican</v>
      </c>
    </row>
    <row r="2500" spans="1:17" ht="17" thickTop="1" thickBot="1" x14ac:dyDescent="0.25">
      <c r="A2500" s="8" t="s">
        <v>359</v>
      </c>
      <c r="B2500" s="19">
        <v>47143</v>
      </c>
      <c r="C2500" s="20" t="s">
        <v>1904</v>
      </c>
      <c r="D2500" s="13">
        <v>2662</v>
      </c>
      <c r="E2500" s="13">
        <v>11396</v>
      </c>
      <c r="F2500" s="6">
        <v>2024</v>
      </c>
      <c r="G2500" s="18">
        <f>preds!$D2500+preds!$E2500</f>
        <v>14058</v>
      </c>
      <c r="H2500" s="12">
        <f>ABS(preds!$D2500-preds!$E2500)</f>
        <v>8734</v>
      </c>
      <c r="I2500" s="24">
        <f>Table2[[#This Row],[margin]]/Table2[[#This Row],[dem_gop_total]]</f>
        <v>0.62128325508607196</v>
      </c>
      <c r="J2500" s="24">
        <f>Table2[[#This Row],[dem_votes]]/Table2[[#This Row],[dem_gop_total]]</f>
        <v>0.18935837245696402</v>
      </c>
      <c r="K2500" s="24">
        <f>Table2[[#This Row],[gop_votes]]/Table2[[#This Row],[dem_gop_total]]</f>
        <v>0.81064162754303604</v>
      </c>
      <c r="L2500" s="3">
        <v>-84.955218000000002</v>
      </c>
      <c r="M2500" s="3">
        <v>35.556241999999997</v>
      </c>
      <c r="N2500" s="3">
        <v>-86.110329389473762</v>
      </c>
      <c r="O2500" s="3">
        <v>35.888371189473688</v>
      </c>
      <c r="P2500" s="3">
        <f>VLOOKUP(Table2[[#This Row],[State]],State!A:G,7,FALSE)</f>
        <v>11</v>
      </c>
      <c r="Q2500" s="3" t="str">
        <f>VLOOKUP(Table2[[#This Row],[State]],State!A:F,6,FALSE)</f>
        <v>Republican</v>
      </c>
    </row>
    <row r="2501" spans="1:17" ht="17" thickTop="1" thickBot="1" x14ac:dyDescent="0.25">
      <c r="A2501" s="7" t="s">
        <v>359</v>
      </c>
      <c r="B2501" s="21">
        <v>47145</v>
      </c>
      <c r="C2501" s="22" t="s">
        <v>1905</v>
      </c>
      <c r="D2501" s="12">
        <v>6484</v>
      </c>
      <c r="E2501" s="12">
        <v>18909</v>
      </c>
      <c r="F2501" s="6">
        <v>2024</v>
      </c>
      <c r="G2501" s="18">
        <f>preds!$D2501+preds!$E2501</f>
        <v>25393</v>
      </c>
      <c r="H2501" s="12">
        <f>ABS(preds!$D2501-preds!$E2501)</f>
        <v>12425</v>
      </c>
      <c r="I2501" s="24">
        <f>Table2[[#This Row],[margin]]/Table2[[#This Row],[dem_gop_total]]</f>
        <v>0.48930807702910251</v>
      </c>
      <c r="J2501" s="24">
        <f>Table2[[#This Row],[dem_votes]]/Table2[[#This Row],[dem_gop_total]]</f>
        <v>0.25534596148544875</v>
      </c>
      <c r="K2501" s="24">
        <f>Table2[[#This Row],[gop_votes]]/Table2[[#This Row],[dem_gop_total]]</f>
        <v>0.74465403851455125</v>
      </c>
      <c r="L2501" s="3">
        <v>-84.524135999999999</v>
      </c>
      <c r="M2501" s="3">
        <v>35.882072999999998</v>
      </c>
      <c r="N2501" s="3">
        <v>-86.110329389473762</v>
      </c>
      <c r="O2501" s="3">
        <v>35.888371189473688</v>
      </c>
      <c r="P2501" s="3">
        <f>VLOOKUP(Table2[[#This Row],[State]],State!A:G,7,FALSE)</f>
        <v>11</v>
      </c>
      <c r="Q2501" s="3" t="str">
        <f>VLOOKUP(Table2[[#This Row],[State]],State!A:F,6,FALSE)</f>
        <v>Republican</v>
      </c>
    </row>
    <row r="2502" spans="1:17" ht="17" thickTop="1" thickBot="1" x14ac:dyDescent="0.25">
      <c r="A2502" s="8" t="s">
        <v>359</v>
      </c>
      <c r="B2502" s="19">
        <v>47147</v>
      </c>
      <c r="C2502" s="20" t="s">
        <v>1128</v>
      </c>
      <c r="D2502" s="13">
        <v>8702</v>
      </c>
      <c r="E2502" s="13">
        <v>26165</v>
      </c>
      <c r="F2502" s="6">
        <v>2024</v>
      </c>
      <c r="G2502" s="18">
        <f>preds!$D2502+preds!$E2502</f>
        <v>34867</v>
      </c>
      <c r="H2502" s="12">
        <f>ABS(preds!$D2502-preds!$E2502)</f>
        <v>17463</v>
      </c>
      <c r="I2502" s="24">
        <f>Table2[[#This Row],[margin]]/Table2[[#This Row],[dem_gop_total]]</f>
        <v>0.50084607221728283</v>
      </c>
      <c r="J2502" s="24">
        <f>Table2[[#This Row],[dem_votes]]/Table2[[#This Row],[dem_gop_total]]</f>
        <v>0.24957696389135858</v>
      </c>
      <c r="K2502" s="24">
        <f>Table2[[#This Row],[gop_votes]]/Table2[[#This Row],[dem_gop_total]]</f>
        <v>0.75042303610864136</v>
      </c>
      <c r="L2502" s="3">
        <v>-86.832295999999999</v>
      </c>
      <c r="M2502" s="3">
        <v>36.484932999999998</v>
      </c>
      <c r="N2502" s="3">
        <v>-86.110329389473762</v>
      </c>
      <c r="O2502" s="3">
        <v>35.888371189473688</v>
      </c>
      <c r="P2502" s="3">
        <f>VLOOKUP(Table2[[#This Row],[State]],State!A:G,7,FALSE)</f>
        <v>11</v>
      </c>
      <c r="Q2502" s="3" t="str">
        <f>VLOOKUP(Table2[[#This Row],[State]],State!A:F,6,FALSE)</f>
        <v>Republican</v>
      </c>
    </row>
    <row r="2503" spans="1:17" ht="17" thickTop="1" thickBot="1" x14ac:dyDescent="0.25">
      <c r="A2503" s="7" t="s">
        <v>359</v>
      </c>
      <c r="B2503" s="21">
        <v>47149</v>
      </c>
      <c r="C2503" s="22" t="s">
        <v>1648</v>
      </c>
      <c r="D2503" s="12">
        <v>66569</v>
      </c>
      <c r="E2503" s="12">
        <v>87775</v>
      </c>
      <c r="F2503" s="6">
        <v>2024</v>
      </c>
      <c r="G2503" s="18">
        <f>preds!$D2503+preds!$E2503</f>
        <v>154344</v>
      </c>
      <c r="H2503" s="12">
        <f>ABS(preds!$D2503-preds!$E2503)</f>
        <v>21206</v>
      </c>
      <c r="I2503" s="24">
        <f>Table2[[#This Row],[margin]]/Table2[[#This Row],[dem_gop_total]]</f>
        <v>0.13739439174830248</v>
      </c>
      <c r="J2503" s="24">
        <f>Table2[[#This Row],[dem_votes]]/Table2[[#This Row],[dem_gop_total]]</f>
        <v>0.43130280412584876</v>
      </c>
      <c r="K2503" s="24">
        <f>Table2[[#This Row],[gop_votes]]/Table2[[#This Row],[dem_gop_total]]</f>
        <v>0.56869719587415124</v>
      </c>
      <c r="L2503" s="3">
        <v>-86.447980000000001</v>
      </c>
      <c r="M2503" s="3">
        <v>35.892015999999998</v>
      </c>
      <c r="N2503" s="3">
        <v>-86.110329389473762</v>
      </c>
      <c r="O2503" s="3">
        <v>35.888371189473688</v>
      </c>
      <c r="P2503" s="3">
        <f>VLOOKUP(Table2[[#This Row],[State]],State!A:G,7,FALSE)</f>
        <v>11</v>
      </c>
      <c r="Q2503" s="3" t="str">
        <f>VLOOKUP(Table2[[#This Row],[State]],State!A:F,6,FALSE)</f>
        <v>Republican</v>
      </c>
    </row>
    <row r="2504" spans="1:17" ht="17" thickTop="1" thickBot="1" x14ac:dyDescent="0.25">
      <c r="A2504" s="8" t="s">
        <v>359</v>
      </c>
      <c r="B2504" s="19">
        <v>47151</v>
      </c>
      <c r="C2504" s="20" t="s">
        <v>547</v>
      </c>
      <c r="D2504" s="13">
        <v>1351</v>
      </c>
      <c r="E2504" s="13">
        <v>8416</v>
      </c>
      <c r="F2504" s="6">
        <v>2024</v>
      </c>
      <c r="G2504" s="18">
        <f>preds!$D2504+preds!$E2504</f>
        <v>9767</v>
      </c>
      <c r="H2504" s="12">
        <f>ABS(preds!$D2504-preds!$E2504)</f>
        <v>7065</v>
      </c>
      <c r="I2504" s="24">
        <f>Table2[[#This Row],[margin]]/Table2[[#This Row],[dem_gop_total]]</f>
        <v>0.7233541517354356</v>
      </c>
      <c r="J2504" s="24">
        <f>Table2[[#This Row],[dem_votes]]/Table2[[#This Row],[dem_gop_total]]</f>
        <v>0.13832292413228217</v>
      </c>
      <c r="K2504" s="24">
        <f>Table2[[#This Row],[gop_votes]]/Table2[[#This Row],[dem_gop_total]]</f>
        <v>0.8616770758677178</v>
      </c>
      <c r="L2504" s="3">
        <v>-84.506553999999994</v>
      </c>
      <c r="M2504" s="3">
        <v>36.453952999999998</v>
      </c>
      <c r="N2504" s="3">
        <v>-86.110329389473762</v>
      </c>
      <c r="O2504" s="3">
        <v>35.888371189473688</v>
      </c>
      <c r="P2504" s="3">
        <f>VLOOKUP(Table2[[#This Row],[State]],State!A:G,7,FALSE)</f>
        <v>11</v>
      </c>
      <c r="Q2504" s="3" t="str">
        <f>VLOOKUP(Table2[[#This Row],[State]],State!A:F,6,FALSE)</f>
        <v>Republican</v>
      </c>
    </row>
    <row r="2505" spans="1:17" ht="17" thickTop="1" thickBot="1" x14ac:dyDescent="0.25">
      <c r="A2505" s="7" t="s">
        <v>359</v>
      </c>
      <c r="B2505" s="21">
        <v>47153</v>
      </c>
      <c r="C2505" s="22" t="s">
        <v>1906</v>
      </c>
      <c r="D2505" s="12">
        <v>1431</v>
      </c>
      <c r="E2505" s="12">
        <v>6142</v>
      </c>
      <c r="F2505" s="6">
        <v>2024</v>
      </c>
      <c r="G2505" s="18">
        <f>preds!$D2505+preds!$E2505</f>
        <v>7573</v>
      </c>
      <c r="H2505" s="12">
        <f>ABS(preds!$D2505-preds!$E2505)</f>
        <v>4711</v>
      </c>
      <c r="I2505" s="24">
        <f>Table2[[#This Row],[margin]]/Table2[[#This Row],[dem_gop_total]]</f>
        <v>0.62207843655090456</v>
      </c>
      <c r="J2505" s="24">
        <f>Table2[[#This Row],[dem_votes]]/Table2[[#This Row],[dem_gop_total]]</f>
        <v>0.18896078172454772</v>
      </c>
      <c r="K2505" s="24">
        <f>Table2[[#This Row],[gop_votes]]/Table2[[#This Row],[dem_gop_total]]</f>
        <v>0.81103921827545222</v>
      </c>
      <c r="L2505" s="3">
        <v>-85.392052000000007</v>
      </c>
      <c r="M2505" s="3">
        <v>35.354219000000001</v>
      </c>
      <c r="N2505" s="3">
        <v>-86.110329389473762</v>
      </c>
      <c r="O2505" s="3">
        <v>35.888371189473688</v>
      </c>
      <c r="P2505" s="3">
        <f>VLOOKUP(Table2[[#This Row],[State]],State!A:G,7,FALSE)</f>
        <v>11</v>
      </c>
      <c r="Q2505" s="3" t="str">
        <f>VLOOKUP(Table2[[#This Row],[State]],State!A:F,6,FALSE)</f>
        <v>Republican</v>
      </c>
    </row>
    <row r="2506" spans="1:17" ht="17" thickTop="1" thickBot="1" x14ac:dyDescent="0.25">
      <c r="A2506" s="8" t="s">
        <v>359</v>
      </c>
      <c r="B2506" s="19">
        <v>47155</v>
      </c>
      <c r="C2506" s="20" t="s">
        <v>550</v>
      </c>
      <c r="D2506" s="13">
        <v>8112</v>
      </c>
      <c r="E2506" s="13">
        <v>35617</v>
      </c>
      <c r="F2506" s="6">
        <v>2024</v>
      </c>
      <c r="G2506" s="18">
        <f>preds!$D2506+preds!$E2506</f>
        <v>43729</v>
      </c>
      <c r="H2506" s="12">
        <f>ABS(preds!$D2506-preds!$E2506)</f>
        <v>27505</v>
      </c>
      <c r="I2506" s="24">
        <f>Table2[[#This Row],[margin]]/Table2[[#This Row],[dem_gop_total]]</f>
        <v>0.62898762834732103</v>
      </c>
      <c r="J2506" s="24">
        <f>Table2[[#This Row],[dem_votes]]/Table2[[#This Row],[dem_gop_total]]</f>
        <v>0.18550618582633949</v>
      </c>
      <c r="K2506" s="24">
        <f>Table2[[#This Row],[gop_votes]]/Table2[[#This Row],[dem_gop_total]]</f>
        <v>0.81449381417366051</v>
      </c>
      <c r="L2506" s="3">
        <v>-83.580943999999903</v>
      </c>
      <c r="M2506" s="3">
        <v>35.861561999999999</v>
      </c>
      <c r="N2506" s="3">
        <v>-86.110329389473762</v>
      </c>
      <c r="O2506" s="3">
        <v>35.888371189473688</v>
      </c>
      <c r="P2506" s="3">
        <f>VLOOKUP(Table2[[#This Row],[State]],State!A:G,7,FALSE)</f>
        <v>11</v>
      </c>
      <c r="Q2506" s="3" t="str">
        <f>VLOOKUP(Table2[[#This Row],[State]],State!A:F,6,FALSE)</f>
        <v>Republican</v>
      </c>
    </row>
    <row r="2507" spans="1:17" ht="17" thickTop="1" thickBot="1" x14ac:dyDescent="0.25">
      <c r="A2507" s="7" t="s">
        <v>359</v>
      </c>
      <c r="B2507" s="21">
        <v>47157</v>
      </c>
      <c r="C2507" s="22" t="s">
        <v>448</v>
      </c>
      <c r="D2507" s="12">
        <v>234611</v>
      </c>
      <c r="E2507" s="12">
        <v>130034</v>
      </c>
      <c r="F2507" s="6">
        <v>2024</v>
      </c>
      <c r="G2507" s="18">
        <f>preds!$D2507+preds!$E2507</f>
        <v>364645</v>
      </c>
      <c r="H2507" s="12">
        <f>ABS(preds!$D2507-preds!$E2507)</f>
        <v>104577</v>
      </c>
      <c r="I2507" s="24">
        <f>Table2[[#This Row],[margin]]/Table2[[#This Row],[dem_gop_total]]</f>
        <v>0.28679126273498884</v>
      </c>
      <c r="J2507" s="24">
        <f>Table2[[#This Row],[dem_votes]]/Table2[[#This Row],[dem_gop_total]]</f>
        <v>0.64339563136749445</v>
      </c>
      <c r="K2507" s="24">
        <f>Table2[[#This Row],[gop_votes]]/Table2[[#This Row],[dem_gop_total]]</f>
        <v>0.35660436863250561</v>
      </c>
      <c r="L2507" s="3">
        <v>-89.894188</v>
      </c>
      <c r="M2507" s="3">
        <v>35.131228</v>
      </c>
      <c r="N2507" s="3">
        <v>-86.110329389473762</v>
      </c>
      <c r="O2507" s="3">
        <v>35.888371189473688</v>
      </c>
      <c r="P2507" s="3">
        <f>VLOOKUP(Table2[[#This Row],[State]],State!A:G,7,FALSE)</f>
        <v>11</v>
      </c>
      <c r="Q2507" s="3" t="str">
        <f>VLOOKUP(Table2[[#This Row],[State]],State!A:F,6,FALSE)</f>
        <v>Republican</v>
      </c>
    </row>
    <row r="2508" spans="1:17" ht="17" thickTop="1" thickBot="1" x14ac:dyDescent="0.25">
      <c r="A2508" s="8" t="s">
        <v>359</v>
      </c>
      <c r="B2508" s="19">
        <v>47159</v>
      </c>
      <c r="C2508" s="20" t="s">
        <v>1069</v>
      </c>
      <c r="D2508" s="13">
        <v>2469</v>
      </c>
      <c r="E2508" s="13">
        <v>7496</v>
      </c>
      <c r="F2508" s="6">
        <v>2024</v>
      </c>
      <c r="G2508" s="18">
        <f>preds!$D2508+preds!$E2508</f>
        <v>9965</v>
      </c>
      <c r="H2508" s="12">
        <f>ABS(preds!$D2508-preds!$E2508)</f>
        <v>5027</v>
      </c>
      <c r="I2508" s="24">
        <f>Table2[[#This Row],[margin]]/Table2[[#This Row],[dem_gop_total]]</f>
        <v>0.50446562970396391</v>
      </c>
      <c r="J2508" s="24">
        <f>Table2[[#This Row],[dem_votes]]/Table2[[#This Row],[dem_gop_total]]</f>
        <v>0.24776718514801807</v>
      </c>
      <c r="K2508" s="24">
        <f>Table2[[#This Row],[gop_votes]]/Table2[[#This Row],[dem_gop_total]]</f>
        <v>0.7522328148519819</v>
      </c>
      <c r="L2508" s="3">
        <v>-85.968484000000004</v>
      </c>
      <c r="M2508" s="3">
        <v>36.241092000000002</v>
      </c>
      <c r="N2508" s="3">
        <v>-86.110329389473762</v>
      </c>
      <c r="O2508" s="3">
        <v>35.888371189473688</v>
      </c>
      <c r="P2508" s="3">
        <f>VLOOKUP(Table2[[#This Row],[State]],State!A:G,7,FALSE)</f>
        <v>11</v>
      </c>
      <c r="Q2508" s="3" t="str">
        <f>VLOOKUP(Table2[[#This Row],[State]],State!A:F,6,FALSE)</f>
        <v>Republican</v>
      </c>
    </row>
    <row r="2509" spans="1:17" ht="17" thickTop="1" thickBot="1" x14ac:dyDescent="0.25">
      <c r="A2509" s="7" t="s">
        <v>359</v>
      </c>
      <c r="B2509" s="21">
        <v>47161</v>
      </c>
      <c r="C2509" s="22" t="s">
        <v>813</v>
      </c>
      <c r="D2509" s="12">
        <v>1845</v>
      </c>
      <c r="E2509" s="12">
        <v>5166</v>
      </c>
      <c r="F2509" s="6">
        <v>2024</v>
      </c>
      <c r="G2509" s="18">
        <f>preds!$D2509+preds!$E2509</f>
        <v>7011</v>
      </c>
      <c r="H2509" s="12">
        <f>ABS(preds!$D2509-preds!$E2509)</f>
        <v>3321</v>
      </c>
      <c r="I2509" s="24">
        <f>Table2[[#This Row],[margin]]/Table2[[#This Row],[dem_gop_total]]</f>
        <v>0.47368421052631576</v>
      </c>
      <c r="J2509" s="24">
        <f>Table2[[#This Row],[dem_votes]]/Table2[[#This Row],[dem_gop_total]]</f>
        <v>0.26315789473684209</v>
      </c>
      <c r="K2509" s="24">
        <f>Table2[[#This Row],[gop_votes]]/Table2[[#This Row],[dem_gop_total]]</f>
        <v>0.73684210526315785</v>
      </c>
      <c r="L2509" s="3">
        <v>-87.798679000000007</v>
      </c>
      <c r="M2509" s="3">
        <v>36.493716999999997</v>
      </c>
      <c r="N2509" s="3">
        <v>-86.110329389473762</v>
      </c>
      <c r="O2509" s="3">
        <v>35.888371189473688</v>
      </c>
      <c r="P2509" s="3">
        <f>VLOOKUP(Table2[[#This Row],[State]],State!A:G,7,FALSE)</f>
        <v>11</v>
      </c>
      <c r="Q2509" s="3" t="str">
        <f>VLOOKUP(Table2[[#This Row],[State]],State!A:F,6,FALSE)</f>
        <v>Republican</v>
      </c>
    </row>
    <row r="2510" spans="1:17" ht="17" thickTop="1" thickBot="1" x14ac:dyDescent="0.25">
      <c r="A2510" s="8" t="s">
        <v>359</v>
      </c>
      <c r="B2510" s="19">
        <v>47163</v>
      </c>
      <c r="C2510" s="20" t="s">
        <v>959</v>
      </c>
      <c r="D2510" s="13">
        <v>18605</v>
      </c>
      <c r="E2510" s="13">
        <v>59801</v>
      </c>
      <c r="F2510" s="6">
        <v>2024</v>
      </c>
      <c r="G2510" s="18">
        <f>preds!$D2510+preds!$E2510</f>
        <v>78406</v>
      </c>
      <c r="H2510" s="12">
        <f>ABS(preds!$D2510-preds!$E2510)</f>
        <v>41196</v>
      </c>
      <c r="I2510" s="24">
        <f>Table2[[#This Row],[margin]]/Table2[[#This Row],[dem_gop_total]]</f>
        <v>0.52541897303777774</v>
      </c>
      <c r="J2510" s="24">
        <f>Table2[[#This Row],[dem_votes]]/Table2[[#This Row],[dem_gop_total]]</f>
        <v>0.23729051348111113</v>
      </c>
      <c r="K2510" s="24">
        <f>Table2[[#This Row],[gop_votes]]/Table2[[#This Row],[dem_gop_total]]</f>
        <v>0.76270948651888881</v>
      </c>
      <c r="L2510" s="3">
        <v>-82.394917000000007</v>
      </c>
      <c r="M2510" s="3">
        <v>36.531452000000002</v>
      </c>
      <c r="N2510" s="3">
        <v>-86.110329389473762</v>
      </c>
      <c r="O2510" s="3">
        <v>35.888371189473688</v>
      </c>
      <c r="P2510" s="3">
        <f>VLOOKUP(Table2[[#This Row],[State]],State!A:G,7,FALSE)</f>
        <v>11</v>
      </c>
      <c r="Q2510" s="3" t="str">
        <f>VLOOKUP(Table2[[#This Row],[State]],State!A:F,6,FALSE)</f>
        <v>Republican</v>
      </c>
    </row>
    <row r="2511" spans="1:17" ht="17" thickTop="1" thickBot="1" x14ac:dyDescent="0.25">
      <c r="A2511" s="7" t="s">
        <v>359</v>
      </c>
      <c r="B2511" s="21">
        <v>47165</v>
      </c>
      <c r="C2511" s="22" t="s">
        <v>1073</v>
      </c>
      <c r="D2511" s="12">
        <v>25028</v>
      </c>
      <c r="E2511" s="12">
        <v>68470</v>
      </c>
      <c r="F2511" s="6">
        <v>2024</v>
      </c>
      <c r="G2511" s="18">
        <f>preds!$D2511+preds!$E2511</f>
        <v>93498</v>
      </c>
      <c r="H2511" s="12">
        <f>ABS(preds!$D2511-preds!$E2511)</f>
        <v>43442</v>
      </c>
      <c r="I2511" s="24">
        <f>Table2[[#This Row],[margin]]/Table2[[#This Row],[dem_gop_total]]</f>
        <v>0.46463025947079084</v>
      </c>
      <c r="J2511" s="24">
        <f>Table2[[#This Row],[dem_votes]]/Table2[[#This Row],[dem_gop_total]]</f>
        <v>0.26768487026460458</v>
      </c>
      <c r="K2511" s="24">
        <f>Table2[[#This Row],[gop_votes]]/Table2[[#This Row],[dem_gop_total]]</f>
        <v>0.73231512973539536</v>
      </c>
      <c r="L2511" s="3">
        <v>-86.536930999999996</v>
      </c>
      <c r="M2511" s="3">
        <v>36.398558999999999</v>
      </c>
      <c r="N2511" s="3">
        <v>-86.110329389473762</v>
      </c>
      <c r="O2511" s="3">
        <v>35.888371189473688</v>
      </c>
      <c r="P2511" s="3">
        <f>VLOOKUP(Table2[[#This Row],[State]],State!A:G,7,FALSE)</f>
        <v>11</v>
      </c>
      <c r="Q2511" s="3" t="str">
        <f>VLOOKUP(Table2[[#This Row],[State]],State!A:F,6,FALSE)</f>
        <v>Republican</v>
      </c>
    </row>
    <row r="2512" spans="1:17" ht="17" thickTop="1" thickBot="1" x14ac:dyDescent="0.25">
      <c r="A2512" s="8" t="s">
        <v>359</v>
      </c>
      <c r="B2512" s="19">
        <v>47167</v>
      </c>
      <c r="C2512" s="20" t="s">
        <v>962</v>
      </c>
      <c r="D2512" s="13">
        <v>6683</v>
      </c>
      <c r="E2512" s="13">
        <v>19821</v>
      </c>
      <c r="F2512" s="6">
        <v>2024</v>
      </c>
      <c r="G2512" s="18">
        <f>preds!$D2512+preds!$E2512</f>
        <v>26504</v>
      </c>
      <c r="H2512" s="12">
        <f>ABS(preds!$D2512-preds!$E2512)</f>
        <v>13138</v>
      </c>
      <c r="I2512" s="24">
        <f>Table2[[#This Row],[margin]]/Table2[[#This Row],[dem_gop_total]]</f>
        <v>0.49569876245095079</v>
      </c>
      <c r="J2512" s="24">
        <f>Table2[[#This Row],[dem_votes]]/Table2[[#This Row],[dem_gop_total]]</f>
        <v>0.2521506187745246</v>
      </c>
      <c r="K2512" s="24">
        <f>Table2[[#This Row],[gop_votes]]/Table2[[#This Row],[dem_gop_total]]</f>
        <v>0.7478493812254754</v>
      </c>
      <c r="L2512" s="3">
        <v>-89.748046000000002</v>
      </c>
      <c r="M2512" s="3">
        <v>35.478427000000003</v>
      </c>
      <c r="N2512" s="3">
        <v>-86.110329389473762</v>
      </c>
      <c r="O2512" s="3">
        <v>35.888371189473688</v>
      </c>
      <c r="P2512" s="3">
        <f>VLOOKUP(Table2[[#This Row],[State]],State!A:G,7,FALSE)</f>
        <v>11</v>
      </c>
      <c r="Q2512" s="3" t="str">
        <f>VLOOKUP(Table2[[#This Row],[State]],State!A:F,6,FALSE)</f>
        <v>Republican</v>
      </c>
    </row>
    <row r="2513" spans="1:17" ht="17" thickTop="1" thickBot="1" x14ac:dyDescent="0.25">
      <c r="A2513" s="7" t="s">
        <v>359</v>
      </c>
      <c r="B2513" s="21">
        <v>47169</v>
      </c>
      <c r="C2513" s="22" t="s">
        <v>1907</v>
      </c>
      <c r="D2513" s="12">
        <v>1202</v>
      </c>
      <c r="E2513" s="12">
        <v>2984</v>
      </c>
      <c r="F2513" s="6">
        <v>2024</v>
      </c>
      <c r="G2513" s="18">
        <f>preds!$D2513+preds!$E2513</f>
        <v>4186</v>
      </c>
      <c r="H2513" s="12">
        <f>ABS(preds!$D2513-preds!$E2513)</f>
        <v>1782</v>
      </c>
      <c r="I2513" s="24">
        <f>Table2[[#This Row],[margin]]/Table2[[#This Row],[dem_gop_total]]</f>
        <v>0.42570473005255616</v>
      </c>
      <c r="J2513" s="24">
        <f>Table2[[#This Row],[dem_votes]]/Table2[[#This Row],[dem_gop_total]]</f>
        <v>0.28714763497372192</v>
      </c>
      <c r="K2513" s="24">
        <f>Table2[[#This Row],[gop_votes]]/Table2[[#This Row],[dem_gop_total]]</f>
        <v>0.71285236502627802</v>
      </c>
      <c r="L2513" s="3">
        <v>-86.170445000000001</v>
      </c>
      <c r="M2513" s="3">
        <v>36.393982000000001</v>
      </c>
      <c r="N2513" s="3">
        <v>-86.110329389473762</v>
      </c>
      <c r="O2513" s="3">
        <v>35.888371189473688</v>
      </c>
      <c r="P2513" s="3">
        <f>VLOOKUP(Table2[[#This Row],[State]],State!A:G,7,FALSE)</f>
        <v>11</v>
      </c>
      <c r="Q2513" s="3" t="str">
        <f>VLOOKUP(Table2[[#This Row],[State]],State!A:F,6,FALSE)</f>
        <v>Republican</v>
      </c>
    </row>
    <row r="2514" spans="1:17" ht="17" thickTop="1" thickBot="1" x14ac:dyDescent="0.25">
      <c r="A2514" s="8" t="s">
        <v>359</v>
      </c>
      <c r="B2514" s="19">
        <v>47171</v>
      </c>
      <c r="C2514" s="20" t="s">
        <v>1908</v>
      </c>
      <c r="D2514" s="13">
        <v>1766</v>
      </c>
      <c r="E2514" s="13">
        <v>6750</v>
      </c>
      <c r="F2514" s="6">
        <v>2024</v>
      </c>
      <c r="G2514" s="18">
        <f>preds!$D2514+preds!$E2514</f>
        <v>8516</v>
      </c>
      <c r="H2514" s="12">
        <f>ABS(preds!$D2514-preds!$E2514)</f>
        <v>4984</v>
      </c>
      <c r="I2514" s="24">
        <f>Table2[[#This Row],[margin]]/Table2[[#This Row],[dem_gop_total]]</f>
        <v>0.58525129168623768</v>
      </c>
      <c r="J2514" s="24">
        <f>Table2[[#This Row],[dem_votes]]/Table2[[#This Row],[dem_gop_total]]</f>
        <v>0.20737435415688116</v>
      </c>
      <c r="K2514" s="24">
        <f>Table2[[#This Row],[gop_votes]]/Table2[[#This Row],[dem_gop_total]]</f>
        <v>0.79262564584311879</v>
      </c>
      <c r="L2514" s="3">
        <v>-82.396176999999994</v>
      </c>
      <c r="M2514" s="3">
        <v>36.149453000000001</v>
      </c>
      <c r="N2514" s="3">
        <v>-86.110329389473762</v>
      </c>
      <c r="O2514" s="3">
        <v>35.888371189473688</v>
      </c>
      <c r="P2514" s="3">
        <f>VLOOKUP(Table2[[#This Row],[State]],State!A:G,7,FALSE)</f>
        <v>11</v>
      </c>
      <c r="Q2514" s="3" t="str">
        <f>VLOOKUP(Table2[[#This Row],[State]],State!A:F,6,FALSE)</f>
        <v>Republican</v>
      </c>
    </row>
    <row r="2515" spans="1:17" ht="17" thickTop="1" thickBot="1" x14ac:dyDescent="0.25">
      <c r="A2515" s="7" t="s">
        <v>359</v>
      </c>
      <c r="B2515" s="21">
        <v>47173</v>
      </c>
      <c r="C2515" s="22" t="s">
        <v>553</v>
      </c>
      <c r="D2515" s="12">
        <v>1299</v>
      </c>
      <c r="E2515" s="12">
        <v>7312</v>
      </c>
      <c r="F2515" s="6">
        <v>2024</v>
      </c>
      <c r="G2515" s="18">
        <f>preds!$D2515+preds!$E2515</f>
        <v>8611</v>
      </c>
      <c r="H2515" s="12">
        <f>ABS(preds!$D2515-preds!$E2515)</f>
        <v>6013</v>
      </c>
      <c r="I2515" s="24">
        <f>Table2[[#This Row],[margin]]/Table2[[#This Row],[dem_gop_total]]</f>
        <v>0.69829288119846711</v>
      </c>
      <c r="J2515" s="24">
        <f>Table2[[#This Row],[dem_votes]]/Table2[[#This Row],[dem_gop_total]]</f>
        <v>0.15085355940076647</v>
      </c>
      <c r="K2515" s="24">
        <f>Table2[[#This Row],[gop_votes]]/Table2[[#This Row],[dem_gop_total]]</f>
        <v>0.8491464405992335</v>
      </c>
      <c r="L2515" s="3">
        <v>-83.816525999999996</v>
      </c>
      <c r="M2515" s="3">
        <v>36.243266999999904</v>
      </c>
      <c r="N2515" s="3">
        <v>-86.110329389473762</v>
      </c>
      <c r="O2515" s="3">
        <v>35.888371189473688</v>
      </c>
      <c r="P2515" s="3">
        <f>VLOOKUP(Table2[[#This Row],[State]],State!A:G,7,FALSE)</f>
        <v>11</v>
      </c>
      <c r="Q2515" s="3" t="str">
        <f>VLOOKUP(Table2[[#This Row],[State]],State!A:F,6,FALSE)</f>
        <v>Republican</v>
      </c>
    </row>
    <row r="2516" spans="1:17" ht="17" thickTop="1" thickBot="1" x14ac:dyDescent="0.25">
      <c r="A2516" s="8" t="s">
        <v>359</v>
      </c>
      <c r="B2516" s="19">
        <v>47175</v>
      </c>
      <c r="C2516" s="20" t="s">
        <v>554</v>
      </c>
      <c r="D2516" s="13">
        <v>698</v>
      </c>
      <c r="E2516" s="13">
        <v>2420</v>
      </c>
      <c r="F2516" s="6">
        <v>2024</v>
      </c>
      <c r="G2516" s="18">
        <f>preds!$D2516+preds!$E2516</f>
        <v>3118</v>
      </c>
      <c r="H2516" s="12">
        <f>ABS(preds!$D2516-preds!$E2516)</f>
        <v>1722</v>
      </c>
      <c r="I2516" s="24">
        <f>Table2[[#This Row],[margin]]/Table2[[#This Row],[dem_gop_total]]</f>
        <v>0.55227710070558045</v>
      </c>
      <c r="J2516" s="24">
        <f>Table2[[#This Row],[dem_votes]]/Table2[[#This Row],[dem_gop_total]]</f>
        <v>0.22386144964720975</v>
      </c>
      <c r="K2516" s="24">
        <f>Table2[[#This Row],[gop_votes]]/Table2[[#This Row],[dem_gop_total]]</f>
        <v>0.77613855035279022</v>
      </c>
      <c r="L2516" s="3">
        <v>-85.454470000000001</v>
      </c>
      <c r="M2516" s="3">
        <v>35.723509</v>
      </c>
      <c r="N2516" s="3">
        <v>-86.110329389473762</v>
      </c>
      <c r="O2516" s="3">
        <v>35.888371189473688</v>
      </c>
      <c r="P2516" s="3">
        <f>VLOOKUP(Table2[[#This Row],[State]],State!A:G,7,FALSE)</f>
        <v>11</v>
      </c>
      <c r="Q2516" s="3" t="str">
        <f>VLOOKUP(Table2[[#This Row],[State]],State!A:F,6,FALSE)</f>
        <v>Republican</v>
      </c>
    </row>
    <row r="2517" spans="1:17" ht="17" thickTop="1" thickBot="1" x14ac:dyDescent="0.25">
      <c r="A2517" s="7" t="s">
        <v>359</v>
      </c>
      <c r="B2517" s="21">
        <v>47177</v>
      </c>
      <c r="C2517" s="22" t="s">
        <v>829</v>
      </c>
      <c r="D2517" s="12">
        <v>4792</v>
      </c>
      <c r="E2517" s="12">
        <v>12027</v>
      </c>
      <c r="F2517" s="6">
        <v>2024</v>
      </c>
      <c r="G2517" s="18">
        <f>preds!$D2517+preds!$E2517</f>
        <v>16819</v>
      </c>
      <c r="H2517" s="12">
        <f>ABS(preds!$D2517-preds!$E2517)</f>
        <v>7235</v>
      </c>
      <c r="I2517" s="24">
        <f>Table2[[#This Row],[margin]]/Table2[[#This Row],[dem_gop_total]]</f>
        <v>0.43016826208454723</v>
      </c>
      <c r="J2517" s="24">
        <f>Table2[[#This Row],[dem_votes]]/Table2[[#This Row],[dem_gop_total]]</f>
        <v>0.28491586895772636</v>
      </c>
      <c r="K2517" s="24">
        <f>Table2[[#This Row],[gop_votes]]/Table2[[#This Row],[dem_gop_total]]</f>
        <v>0.71508413104227364</v>
      </c>
      <c r="L2517" s="3">
        <v>-85.792645999999905</v>
      </c>
      <c r="M2517" s="3">
        <v>35.695537000000002</v>
      </c>
      <c r="N2517" s="3">
        <v>-86.110329389473762</v>
      </c>
      <c r="O2517" s="3">
        <v>35.888371189473688</v>
      </c>
      <c r="P2517" s="3">
        <f>VLOOKUP(Table2[[#This Row],[State]],State!A:G,7,FALSE)</f>
        <v>11</v>
      </c>
      <c r="Q2517" s="3" t="str">
        <f>VLOOKUP(Table2[[#This Row],[State]],State!A:F,6,FALSE)</f>
        <v>Republican</v>
      </c>
    </row>
    <row r="2518" spans="1:17" ht="17" thickTop="1" thickBot="1" x14ac:dyDescent="0.25">
      <c r="A2518" s="8" t="s">
        <v>359</v>
      </c>
      <c r="B2518" s="19">
        <v>47179</v>
      </c>
      <c r="C2518" s="20" t="s">
        <v>454</v>
      </c>
      <c r="D2518" s="13">
        <v>15422</v>
      </c>
      <c r="E2518" s="13">
        <v>43633</v>
      </c>
      <c r="F2518" s="6">
        <v>2024</v>
      </c>
      <c r="G2518" s="18">
        <f>preds!$D2518+preds!$E2518</f>
        <v>59055</v>
      </c>
      <c r="H2518" s="12">
        <f>ABS(preds!$D2518-preds!$E2518)</f>
        <v>28211</v>
      </c>
      <c r="I2518" s="24">
        <f>Table2[[#This Row],[margin]]/Table2[[#This Row],[dem_gop_total]]</f>
        <v>0.47770722208111083</v>
      </c>
      <c r="J2518" s="24">
        <f>Table2[[#This Row],[dem_votes]]/Table2[[#This Row],[dem_gop_total]]</f>
        <v>0.26114638895944459</v>
      </c>
      <c r="K2518" s="24">
        <f>Table2[[#This Row],[gop_votes]]/Table2[[#This Row],[dem_gop_total]]</f>
        <v>0.73885361104055547</v>
      </c>
      <c r="L2518" s="3">
        <v>-82.434713000000002</v>
      </c>
      <c r="M2518" s="3">
        <v>36.324630999999997</v>
      </c>
      <c r="N2518" s="3">
        <v>-86.110329389473762</v>
      </c>
      <c r="O2518" s="3">
        <v>35.888371189473688</v>
      </c>
      <c r="P2518" s="3">
        <f>VLOOKUP(Table2[[#This Row],[State]],State!A:G,7,FALSE)</f>
        <v>11</v>
      </c>
      <c r="Q2518" s="3" t="str">
        <f>VLOOKUP(Table2[[#This Row],[State]],State!A:F,6,FALSE)</f>
        <v>Republican</v>
      </c>
    </row>
    <row r="2519" spans="1:17" ht="17" thickTop="1" thickBot="1" x14ac:dyDescent="0.25">
      <c r="A2519" s="7" t="s">
        <v>359</v>
      </c>
      <c r="B2519" s="21">
        <v>47181</v>
      </c>
      <c r="C2519" s="22" t="s">
        <v>830</v>
      </c>
      <c r="D2519" s="12">
        <v>1139</v>
      </c>
      <c r="E2519" s="12">
        <v>5717</v>
      </c>
      <c r="F2519" s="6">
        <v>2024</v>
      </c>
      <c r="G2519" s="18">
        <f>preds!$D2519+preds!$E2519</f>
        <v>6856</v>
      </c>
      <c r="H2519" s="12">
        <f>ABS(preds!$D2519-preds!$E2519)</f>
        <v>4578</v>
      </c>
      <c r="I2519" s="24">
        <f>Table2[[#This Row],[margin]]/Table2[[#This Row],[dem_gop_total]]</f>
        <v>0.6677362893815636</v>
      </c>
      <c r="J2519" s="24">
        <f>Table2[[#This Row],[dem_votes]]/Table2[[#This Row],[dem_gop_total]]</f>
        <v>0.1661318553092182</v>
      </c>
      <c r="K2519" s="24">
        <f>Table2[[#This Row],[gop_votes]]/Table2[[#This Row],[dem_gop_total]]</f>
        <v>0.83386814469078174</v>
      </c>
      <c r="L2519" s="3">
        <v>-87.789816999999999</v>
      </c>
      <c r="M2519" s="3">
        <v>35.257711</v>
      </c>
      <c r="N2519" s="3">
        <v>-86.110329389473762</v>
      </c>
      <c r="O2519" s="3">
        <v>35.888371189473688</v>
      </c>
      <c r="P2519" s="3">
        <f>VLOOKUP(Table2[[#This Row],[State]],State!A:G,7,FALSE)</f>
        <v>11</v>
      </c>
      <c r="Q2519" s="3" t="str">
        <f>VLOOKUP(Table2[[#This Row],[State]],State!A:F,6,FALSE)</f>
        <v>Republican</v>
      </c>
    </row>
    <row r="2520" spans="1:17" ht="17" thickTop="1" thickBot="1" x14ac:dyDescent="0.25">
      <c r="A2520" s="8" t="s">
        <v>359</v>
      </c>
      <c r="B2520" s="19">
        <v>47183</v>
      </c>
      <c r="C2520" s="20" t="s">
        <v>1909</v>
      </c>
      <c r="D2520" s="13">
        <v>4057</v>
      </c>
      <c r="E2520" s="13">
        <v>9569</v>
      </c>
      <c r="F2520" s="6">
        <v>2024</v>
      </c>
      <c r="G2520" s="18">
        <f>preds!$D2520+preds!$E2520</f>
        <v>13626</v>
      </c>
      <c r="H2520" s="12">
        <f>ABS(preds!$D2520-preds!$E2520)</f>
        <v>5512</v>
      </c>
      <c r="I2520" s="24">
        <f>Table2[[#This Row],[margin]]/Table2[[#This Row],[dem_gop_total]]</f>
        <v>0.40452076911786289</v>
      </c>
      <c r="J2520" s="24">
        <f>Table2[[#This Row],[dem_votes]]/Table2[[#This Row],[dem_gop_total]]</f>
        <v>0.29773961544106853</v>
      </c>
      <c r="K2520" s="24">
        <f>Table2[[#This Row],[gop_votes]]/Table2[[#This Row],[dem_gop_total]]</f>
        <v>0.70226038455893147</v>
      </c>
      <c r="L2520" s="3">
        <v>-88.773557999999994</v>
      </c>
      <c r="M2520" s="3">
        <v>36.292721</v>
      </c>
      <c r="N2520" s="3">
        <v>-86.110329389473762</v>
      </c>
      <c r="O2520" s="3">
        <v>35.888371189473688</v>
      </c>
      <c r="P2520" s="3">
        <f>VLOOKUP(Table2[[#This Row],[State]],State!A:G,7,FALSE)</f>
        <v>11</v>
      </c>
      <c r="Q2520" s="3" t="str">
        <f>VLOOKUP(Table2[[#This Row],[State]],State!A:F,6,FALSE)</f>
        <v>Republican</v>
      </c>
    </row>
    <row r="2521" spans="1:17" ht="17" thickTop="1" thickBot="1" x14ac:dyDescent="0.25">
      <c r="A2521" s="7" t="s">
        <v>359</v>
      </c>
      <c r="B2521" s="21">
        <v>47185</v>
      </c>
      <c r="C2521" s="22" t="s">
        <v>555</v>
      </c>
      <c r="D2521" s="12">
        <v>2690</v>
      </c>
      <c r="E2521" s="12">
        <v>10018</v>
      </c>
      <c r="F2521" s="6">
        <v>2024</v>
      </c>
      <c r="G2521" s="18">
        <f>preds!$D2521+preds!$E2521</f>
        <v>12708</v>
      </c>
      <c r="H2521" s="12">
        <f>ABS(preds!$D2521-preds!$E2521)</f>
        <v>7328</v>
      </c>
      <c r="I2521" s="24">
        <f>Table2[[#This Row],[margin]]/Table2[[#This Row],[dem_gop_total]]</f>
        <v>0.57664463330185711</v>
      </c>
      <c r="J2521" s="24">
        <f>Table2[[#This Row],[dem_votes]]/Table2[[#This Row],[dem_gop_total]]</f>
        <v>0.21167768334907144</v>
      </c>
      <c r="K2521" s="24">
        <f>Table2[[#This Row],[gop_votes]]/Table2[[#This Row],[dem_gop_total]]</f>
        <v>0.78832231665092856</v>
      </c>
      <c r="L2521" s="3">
        <v>-85.487470999999999</v>
      </c>
      <c r="M2521" s="3">
        <v>35.939892</v>
      </c>
      <c r="N2521" s="3">
        <v>-86.110329389473762</v>
      </c>
      <c r="O2521" s="3">
        <v>35.888371189473688</v>
      </c>
      <c r="P2521" s="3">
        <f>VLOOKUP(Table2[[#This Row],[State]],State!A:G,7,FALSE)</f>
        <v>11</v>
      </c>
      <c r="Q2521" s="3" t="str">
        <f>VLOOKUP(Table2[[#This Row],[State]],State!A:F,6,FALSE)</f>
        <v>Republican</v>
      </c>
    </row>
    <row r="2522" spans="1:17" ht="17" thickTop="1" thickBot="1" x14ac:dyDescent="0.25">
      <c r="A2522" s="8" t="s">
        <v>359</v>
      </c>
      <c r="B2522" s="19">
        <v>47187</v>
      </c>
      <c r="C2522" s="20" t="s">
        <v>925</v>
      </c>
      <c r="D2522" s="13">
        <v>55502</v>
      </c>
      <c r="E2522" s="13">
        <v>94232</v>
      </c>
      <c r="F2522" s="6">
        <v>2024</v>
      </c>
      <c r="G2522" s="18">
        <f>preds!$D2522+preds!$E2522</f>
        <v>149734</v>
      </c>
      <c r="H2522" s="12">
        <f>ABS(preds!$D2522-preds!$E2522)</f>
        <v>38730</v>
      </c>
      <c r="I2522" s="24">
        <f>Table2[[#This Row],[margin]]/Table2[[#This Row],[dem_gop_total]]</f>
        <v>0.25865868807351705</v>
      </c>
      <c r="J2522" s="24">
        <f>Table2[[#This Row],[dem_votes]]/Table2[[#This Row],[dem_gop_total]]</f>
        <v>0.3706706559632415</v>
      </c>
      <c r="K2522" s="24">
        <f>Table2[[#This Row],[gop_votes]]/Table2[[#This Row],[dem_gop_total]]</f>
        <v>0.62932934403675855</v>
      </c>
      <c r="L2522" s="3">
        <v>-86.855519999999999</v>
      </c>
      <c r="M2522" s="3">
        <v>35.920355000000001</v>
      </c>
      <c r="N2522" s="3">
        <v>-86.110329389473762</v>
      </c>
      <c r="O2522" s="3">
        <v>35.888371189473688</v>
      </c>
      <c r="P2522" s="3">
        <f>VLOOKUP(Table2[[#This Row],[State]],State!A:G,7,FALSE)</f>
        <v>11</v>
      </c>
      <c r="Q2522" s="3" t="str">
        <f>VLOOKUP(Table2[[#This Row],[State]],State!A:F,6,FALSE)</f>
        <v>Republican</v>
      </c>
    </row>
    <row r="2523" spans="1:17" ht="17" thickTop="1" thickBot="1" x14ac:dyDescent="0.25">
      <c r="A2523" s="7" t="s">
        <v>359</v>
      </c>
      <c r="B2523" s="21">
        <v>47189</v>
      </c>
      <c r="C2523" s="22" t="s">
        <v>1078</v>
      </c>
      <c r="D2523" s="12">
        <v>19894</v>
      </c>
      <c r="E2523" s="12">
        <v>55508</v>
      </c>
      <c r="F2523" s="6">
        <v>2024</v>
      </c>
      <c r="G2523" s="18">
        <f>preds!$D2523+preds!$E2523</f>
        <v>75402</v>
      </c>
      <c r="H2523" s="12">
        <f>ABS(preds!$D2523-preds!$E2523)</f>
        <v>35614</v>
      </c>
      <c r="I2523" s="24">
        <f>Table2[[#This Row],[margin]]/Table2[[#This Row],[dem_gop_total]]</f>
        <v>0.47232168907986527</v>
      </c>
      <c r="J2523" s="24">
        <f>Table2[[#This Row],[dem_votes]]/Table2[[#This Row],[dem_gop_total]]</f>
        <v>0.26383915546006736</v>
      </c>
      <c r="K2523" s="24">
        <f>Table2[[#This Row],[gop_votes]]/Table2[[#This Row],[dem_gop_total]]</f>
        <v>0.73616084453993258</v>
      </c>
      <c r="L2523" s="3">
        <v>-86.404093000000003</v>
      </c>
      <c r="M2523" s="3">
        <v>36.201285999999897</v>
      </c>
      <c r="N2523" s="3">
        <v>-86.110329389473762</v>
      </c>
      <c r="O2523" s="3">
        <v>35.888371189473688</v>
      </c>
      <c r="P2523" s="3">
        <f>VLOOKUP(Table2[[#This Row],[State]],State!A:G,7,FALSE)</f>
        <v>11</v>
      </c>
      <c r="Q2523" s="3" t="str">
        <f>VLOOKUP(Table2[[#This Row],[State]],State!A:F,6,FALSE)</f>
        <v>Republican</v>
      </c>
    </row>
    <row r="2524" spans="1:17" ht="17" thickTop="1" thickBot="1" x14ac:dyDescent="0.25">
      <c r="A2524" s="8" t="s">
        <v>360</v>
      </c>
      <c r="B2524" s="19">
        <v>48001</v>
      </c>
      <c r="C2524" s="20" t="s">
        <v>1014</v>
      </c>
      <c r="D2524" s="13">
        <v>4173</v>
      </c>
      <c r="E2524" s="13">
        <v>14845</v>
      </c>
      <c r="F2524" s="6">
        <v>2024</v>
      </c>
      <c r="G2524" s="18">
        <f>preds!$D2524+preds!$E2524</f>
        <v>19018</v>
      </c>
      <c r="H2524" s="12">
        <f>ABS(preds!$D2524-preds!$E2524)</f>
        <v>10672</v>
      </c>
      <c r="I2524" s="24">
        <f>Table2[[#This Row],[margin]]/Table2[[#This Row],[dem_gop_total]]</f>
        <v>0.5611525922809969</v>
      </c>
      <c r="J2524" s="24">
        <f>Table2[[#This Row],[dem_votes]]/Table2[[#This Row],[dem_gop_total]]</f>
        <v>0.21942370385950152</v>
      </c>
      <c r="K2524" s="24">
        <f>Table2[[#This Row],[gop_votes]]/Table2[[#This Row],[dem_gop_total]]</f>
        <v>0.7805762961404985</v>
      </c>
      <c r="L2524" s="3">
        <v>-95.687072000000001</v>
      </c>
      <c r="M2524" s="3">
        <v>31.776142999999902</v>
      </c>
      <c r="N2524" s="3">
        <v>-98.650929803149737</v>
      </c>
      <c r="O2524" s="3">
        <v>31.651859842519649</v>
      </c>
      <c r="P2524" s="3">
        <f>VLOOKUP(Table2[[#This Row],[State]],State!A:G,7,FALSE)</f>
        <v>38</v>
      </c>
      <c r="Q2524" s="3" t="str">
        <f>VLOOKUP(Table2[[#This Row],[State]],State!A:F,6,FALSE)</f>
        <v>Republican</v>
      </c>
    </row>
    <row r="2525" spans="1:17" ht="17" thickTop="1" thickBot="1" x14ac:dyDescent="0.25">
      <c r="A2525" s="7" t="s">
        <v>360</v>
      </c>
      <c r="B2525" s="21">
        <v>48003</v>
      </c>
      <c r="C2525" s="22" t="s">
        <v>1910</v>
      </c>
      <c r="D2525" s="12">
        <v>962</v>
      </c>
      <c r="E2525" s="12">
        <v>4775</v>
      </c>
      <c r="F2525" s="6">
        <v>2024</v>
      </c>
      <c r="G2525" s="18">
        <f>preds!$D2525+preds!$E2525</f>
        <v>5737</v>
      </c>
      <c r="H2525" s="12">
        <f>ABS(preds!$D2525-preds!$E2525)</f>
        <v>3813</v>
      </c>
      <c r="I2525" s="24">
        <f>Table2[[#This Row],[margin]]/Table2[[#This Row],[dem_gop_total]]</f>
        <v>0.6646330834931149</v>
      </c>
      <c r="J2525" s="24">
        <f>Table2[[#This Row],[dem_votes]]/Table2[[#This Row],[dem_gop_total]]</f>
        <v>0.16768345825344255</v>
      </c>
      <c r="K2525" s="24">
        <f>Table2[[#This Row],[gop_votes]]/Table2[[#This Row],[dem_gop_total]]</f>
        <v>0.83231654174655745</v>
      </c>
      <c r="L2525" s="3">
        <v>-102.542123</v>
      </c>
      <c r="M2525" s="3">
        <v>32.321659999999902</v>
      </c>
      <c r="N2525" s="3">
        <v>-98.650929803149737</v>
      </c>
      <c r="O2525" s="3">
        <v>31.651859842519649</v>
      </c>
      <c r="P2525" s="3">
        <f>VLOOKUP(Table2[[#This Row],[State]],State!A:G,7,FALSE)</f>
        <v>38</v>
      </c>
      <c r="Q2525" s="3" t="str">
        <f>VLOOKUP(Table2[[#This Row],[State]],State!A:F,6,FALSE)</f>
        <v>Republican</v>
      </c>
    </row>
    <row r="2526" spans="1:17" ht="17" thickTop="1" thickBot="1" x14ac:dyDescent="0.25">
      <c r="A2526" s="8" t="s">
        <v>360</v>
      </c>
      <c r="B2526" s="19">
        <v>48005</v>
      </c>
      <c r="C2526" s="20" t="s">
        <v>1911</v>
      </c>
      <c r="D2526" s="13">
        <v>9366</v>
      </c>
      <c r="E2526" s="13">
        <v>24015</v>
      </c>
      <c r="F2526" s="6">
        <v>2024</v>
      </c>
      <c r="G2526" s="18">
        <f>preds!$D2526+preds!$E2526</f>
        <v>33381</v>
      </c>
      <c r="H2526" s="12">
        <f>ABS(preds!$D2526-preds!$E2526)</f>
        <v>14649</v>
      </c>
      <c r="I2526" s="24">
        <f>Table2[[#This Row],[margin]]/Table2[[#This Row],[dem_gop_total]]</f>
        <v>0.43884245528893684</v>
      </c>
      <c r="J2526" s="24">
        <f>Table2[[#This Row],[dem_votes]]/Table2[[#This Row],[dem_gop_total]]</f>
        <v>0.28057877235553158</v>
      </c>
      <c r="K2526" s="24">
        <f>Table2[[#This Row],[gop_votes]]/Table2[[#This Row],[dem_gop_total]]</f>
        <v>0.71942122764446836</v>
      </c>
      <c r="L2526" s="3">
        <v>-94.714115000000007</v>
      </c>
      <c r="M2526" s="3">
        <v>31.312604999999898</v>
      </c>
      <c r="N2526" s="3">
        <v>-98.650929803149737</v>
      </c>
      <c r="O2526" s="3">
        <v>31.651859842519649</v>
      </c>
      <c r="P2526" s="3">
        <f>VLOOKUP(Table2[[#This Row],[State]],State!A:G,7,FALSE)</f>
        <v>38</v>
      </c>
      <c r="Q2526" s="3" t="str">
        <f>VLOOKUP(Table2[[#This Row],[State]],State!A:F,6,FALSE)</f>
        <v>Republican</v>
      </c>
    </row>
    <row r="2527" spans="1:17" ht="17" thickTop="1" thickBot="1" x14ac:dyDescent="0.25">
      <c r="A2527" s="7" t="s">
        <v>360</v>
      </c>
      <c r="B2527" s="21">
        <v>48007</v>
      </c>
      <c r="C2527" s="22" t="s">
        <v>1912</v>
      </c>
      <c r="D2527" s="12">
        <v>2706</v>
      </c>
      <c r="E2527" s="12">
        <v>9814</v>
      </c>
      <c r="F2527" s="6">
        <v>2024</v>
      </c>
      <c r="G2527" s="18">
        <f>preds!$D2527+preds!$E2527</f>
        <v>12520</v>
      </c>
      <c r="H2527" s="12">
        <f>ABS(preds!$D2527-preds!$E2527)</f>
        <v>7108</v>
      </c>
      <c r="I2527" s="24">
        <f>Table2[[#This Row],[margin]]/Table2[[#This Row],[dem_gop_total]]</f>
        <v>0.56773162939297128</v>
      </c>
      <c r="J2527" s="24">
        <f>Table2[[#This Row],[dem_votes]]/Table2[[#This Row],[dem_gop_total]]</f>
        <v>0.21613418530351439</v>
      </c>
      <c r="K2527" s="24">
        <f>Table2[[#This Row],[gop_votes]]/Table2[[#This Row],[dem_gop_total]]</f>
        <v>0.78386581469648564</v>
      </c>
      <c r="L2527" s="3">
        <v>-97.071875000000006</v>
      </c>
      <c r="M2527" s="3">
        <v>28.030071999999901</v>
      </c>
      <c r="N2527" s="3">
        <v>-98.650929803149737</v>
      </c>
      <c r="O2527" s="3">
        <v>31.651859842519649</v>
      </c>
      <c r="P2527" s="3">
        <f>VLOOKUP(Table2[[#This Row],[State]],State!A:G,7,FALSE)</f>
        <v>38</v>
      </c>
      <c r="Q2527" s="3" t="str">
        <f>VLOOKUP(Table2[[#This Row],[State]],State!A:F,6,FALSE)</f>
        <v>Republican</v>
      </c>
    </row>
    <row r="2528" spans="1:17" ht="17" thickTop="1" thickBot="1" x14ac:dyDescent="0.25">
      <c r="A2528" s="8" t="s">
        <v>360</v>
      </c>
      <c r="B2528" s="19">
        <v>48009</v>
      </c>
      <c r="C2528" s="20" t="s">
        <v>1913</v>
      </c>
      <c r="D2528" s="13">
        <v>618</v>
      </c>
      <c r="E2528" s="13">
        <v>4260</v>
      </c>
      <c r="F2528" s="6">
        <v>2024</v>
      </c>
      <c r="G2528" s="18">
        <f>preds!$D2528+preds!$E2528</f>
        <v>4878</v>
      </c>
      <c r="H2528" s="12">
        <f>ABS(preds!$D2528-preds!$E2528)</f>
        <v>3642</v>
      </c>
      <c r="I2528" s="24">
        <f>Table2[[#This Row],[margin]]/Table2[[#This Row],[dem_gop_total]]</f>
        <v>0.74661746617466174</v>
      </c>
      <c r="J2528" s="24">
        <f>Table2[[#This Row],[dem_votes]]/Table2[[#This Row],[dem_gop_total]]</f>
        <v>0.12669126691266913</v>
      </c>
      <c r="K2528" s="24">
        <f>Table2[[#This Row],[gop_votes]]/Table2[[#This Row],[dem_gop_total]]</f>
        <v>0.87330873308733092</v>
      </c>
      <c r="L2528" s="3">
        <v>-98.610344999999995</v>
      </c>
      <c r="M2528" s="3">
        <v>33.70449</v>
      </c>
      <c r="N2528" s="3">
        <v>-98.650929803149737</v>
      </c>
      <c r="O2528" s="3">
        <v>31.651859842519649</v>
      </c>
      <c r="P2528" s="3">
        <f>VLOOKUP(Table2[[#This Row],[State]],State!A:G,7,FALSE)</f>
        <v>38</v>
      </c>
      <c r="Q2528" s="3" t="str">
        <f>VLOOKUP(Table2[[#This Row],[State]],State!A:F,6,FALSE)</f>
        <v>Republican</v>
      </c>
    </row>
    <row r="2529" spans="1:17" ht="17" thickTop="1" thickBot="1" x14ac:dyDescent="0.25">
      <c r="A2529" s="7" t="s">
        <v>360</v>
      </c>
      <c r="B2529" s="21">
        <v>48011</v>
      </c>
      <c r="C2529" s="22" t="s">
        <v>1786</v>
      </c>
      <c r="D2529" s="12">
        <v>123</v>
      </c>
      <c r="E2529" s="12">
        <v>940</v>
      </c>
      <c r="F2529" s="6">
        <v>2024</v>
      </c>
      <c r="G2529" s="18">
        <f>preds!$D2529+preds!$E2529</f>
        <v>1063</v>
      </c>
      <c r="H2529" s="12">
        <f>ABS(preds!$D2529-preds!$E2529)</f>
        <v>817</v>
      </c>
      <c r="I2529" s="24">
        <f>Table2[[#This Row],[margin]]/Table2[[#This Row],[dem_gop_total]]</f>
        <v>0.76857949200376297</v>
      </c>
      <c r="J2529" s="24">
        <f>Table2[[#This Row],[dem_votes]]/Table2[[#This Row],[dem_gop_total]]</f>
        <v>0.11571025399811853</v>
      </c>
      <c r="K2529" s="24">
        <f>Table2[[#This Row],[gop_votes]]/Table2[[#This Row],[dem_gop_total]]</f>
        <v>0.88428974600188148</v>
      </c>
      <c r="L2529" s="3">
        <v>-101.39209200000001</v>
      </c>
      <c r="M2529" s="3">
        <v>35.085721999999997</v>
      </c>
      <c r="N2529" s="3">
        <v>-98.650929803149737</v>
      </c>
      <c r="O2529" s="3">
        <v>31.651859842519649</v>
      </c>
      <c r="P2529" s="3">
        <f>VLOOKUP(Table2[[#This Row],[State]],State!A:G,7,FALSE)</f>
        <v>38</v>
      </c>
      <c r="Q2529" s="3" t="str">
        <f>VLOOKUP(Table2[[#This Row],[State]],State!A:F,6,FALSE)</f>
        <v>Republican</v>
      </c>
    </row>
    <row r="2530" spans="1:17" ht="17" thickTop="1" thickBot="1" x14ac:dyDescent="0.25">
      <c r="A2530" s="8" t="s">
        <v>360</v>
      </c>
      <c r="B2530" s="19">
        <v>48013</v>
      </c>
      <c r="C2530" s="20" t="s">
        <v>1914</v>
      </c>
      <c r="D2530" s="13">
        <v>5053</v>
      </c>
      <c r="E2530" s="13">
        <v>11669</v>
      </c>
      <c r="F2530" s="6">
        <v>2024</v>
      </c>
      <c r="G2530" s="18">
        <f>preds!$D2530+preds!$E2530</f>
        <v>16722</v>
      </c>
      <c r="H2530" s="12">
        <f>ABS(preds!$D2530-preds!$E2530)</f>
        <v>6616</v>
      </c>
      <c r="I2530" s="24">
        <f>Table2[[#This Row],[margin]]/Table2[[#This Row],[dem_gop_total]]</f>
        <v>0.39564645377347207</v>
      </c>
      <c r="J2530" s="24">
        <f>Table2[[#This Row],[dem_votes]]/Table2[[#This Row],[dem_gop_total]]</f>
        <v>0.30217677311326396</v>
      </c>
      <c r="K2530" s="24">
        <f>Table2[[#This Row],[gop_votes]]/Table2[[#This Row],[dem_gop_total]]</f>
        <v>0.69782322688673604</v>
      </c>
      <c r="L2530" s="3">
        <v>-98.576201999999995</v>
      </c>
      <c r="M2530" s="3">
        <v>29.034631999999998</v>
      </c>
      <c r="N2530" s="3">
        <v>-98.650929803149737</v>
      </c>
      <c r="O2530" s="3">
        <v>31.651859842519649</v>
      </c>
      <c r="P2530" s="3">
        <f>VLOOKUP(Table2[[#This Row],[State]],State!A:G,7,FALSE)</f>
        <v>38</v>
      </c>
      <c r="Q2530" s="3" t="str">
        <f>VLOOKUP(Table2[[#This Row],[State]],State!A:F,6,FALSE)</f>
        <v>Republican</v>
      </c>
    </row>
    <row r="2531" spans="1:17" ht="17" thickTop="1" thickBot="1" x14ac:dyDescent="0.25">
      <c r="A2531" s="7" t="s">
        <v>360</v>
      </c>
      <c r="B2531" s="21">
        <v>48015</v>
      </c>
      <c r="C2531" s="22" t="s">
        <v>1915</v>
      </c>
      <c r="D2531" s="12">
        <v>2484</v>
      </c>
      <c r="E2531" s="12">
        <v>12510</v>
      </c>
      <c r="F2531" s="6">
        <v>2024</v>
      </c>
      <c r="G2531" s="18">
        <f>preds!$D2531+preds!$E2531</f>
        <v>14994</v>
      </c>
      <c r="H2531" s="12">
        <f>ABS(preds!$D2531-preds!$E2531)</f>
        <v>10026</v>
      </c>
      <c r="I2531" s="24">
        <f>Table2[[#This Row],[margin]]/Table2[[#This Row],[dem_gop_total]]</f>
        <v>0.66866746698679469</v>
      </c>
      <c r="J2531" s="24">
        <f>Table2[[#This Row],[dem_votes]]/Table2[[#This Row],[dem_gop_total]]</f>
        <v>0.16566626650660263</v>
      </c>
      <c r="K2531" s="24">
        <f>Table2[[#This Row],[gop_votes]]/Table2[[#This Row],[dem_gop_total]]</f>
        <v>0.83433373349339734</v>
      </c>
      <c r="L2531" s="3">
        <v>-96.221857999999997</v>
      </c>
      <c r="M2531" s="3">
        <v>29.853255999999998</v>
      </c>
      <c r="N2531" s="3">
        <v>-98.650929803149737</v>
      </c>
      <c r="O2531" s="3">
        <v>31.651859842519649</v>
      </c>
      <c r="P2531" s="3">
        <f>VLOOKUP(Table2[[#This Row],[State]],State!A:G,7,FALSE)</f>
        <v>38</v>
      </c>
      <c r="Q2531" s="3" t="str">
        <f>VLOOKUP(Table2[[#This Row],[State]],State!A:F,6,FALSE)</f>
        <v>Republican</v>
      </c>
    </row>
    <row r="2532" spans="1:17" ht="17" thickTop="1" thickBot="1" x14ac:dyDescent="0.25">
      <c r="A2532" s="8" t="s">
        <v>360</v>
      </c>
      <c r="B2532" s="19">
        <v>48017</v>
      </c>
      <c r="C2532" s="20" t="s">
        <v>1916</v>
      </c>
      <c r="D2532" s="13">
        <v>598</v>
      </c>
      <c r="E2532" s="13">
        <v>1462</v>
      </c>
      <c r="F2532" s="6">
        <v>2024</v>
      </c>
      <c r="G2532" s="18">
        <f>preds!$D2532+preds!$E2532</f>
        <v>2060</v>
      </c>
      <c r="H2532" s="12">
        <f>ABS(preds!$D2532-preds!$E2532)</f>
        <v>864</v>
      </c>
      <c r="I2532" s="24">
        <f>Table2[[#This Row],[margin]]/Table2[[#This Row],[dem_gop_total]]</f>
        <v>0.41941747572815535</v>
      </c>
      <c r="J2532" s="24">
        <f>Table2[[#This Row],[dem_votes]]/Table2[[#This Row],[dem_gop_total]]</f>
        <v>0.29029126213592232</v>
      </c>
      <c r="K2532" s="24">
        <f>Table2[[#This Row],[gop_votes]]/Table2[[#This Row],[dem_gop_total]]</f>
        <v>0.70970873786407762</v>
      </c>
      <c r="L2532" s="3">
        <v>-102.745529</v>
      </c>
      <c r="M2532" s="3">
        <v>34.216557000000002</v>
      </c>
      <c r="N2532" s="3">
        <v>-98.650929803149737</v>
      </c>
      <c r="O2532" s="3">
        <v>31.651859842519649</v>
      </c>
      <c r="P2532" s="3">
        <f>VLOOKUP(Table2[[#This Row],[State]],State!A:G,7,FALSE)</f>
        <v>38</v>
      </c>
      <c r="Q2532" s="3" t="str">
        <f>VLOOKUP(Table2[[#This Row],[State]],State!A:F,6,FALSE)</f>
        <v>Republican</v>
      </c>
    </row>
    <row r="2533" spans="1:17" ht="17" thickTop="1" thickBot="1" x14ac:dyDescent="0.25">
      <c r="A2533" s="7" t="s">
        <v>360</v>
      </c>
      <c r="B2533" s="21">
        <v>48019</v>
      </c>
      <c r="C2533" s="22" t="s">
        <v>1917</v>
      </c>
      <c r="D2533" s="12">
        <v>2160</v>
      </c>
      <c r="E2533" s="12">
        <v>10607</v>
      </c>
      <c r="F2533" s="6">
        <v>2024</v>
      </c>
      <c r="G2533" s="18">
        <f>preds!$D2533+preds!$E2533</f>
        <v>12767</v>
      </c>
      <c r="H2533" s="12">
        <f>ABS(preds!$D2533-preds!$E2533)</f>
        <v>8447</v>
      </c>
      <c r="I2533" s="24">
        <f>Table2[[#This Row],[margin]]/Table2[[#This Row],[dem_gop_total]]</f>
        <v>0.66162763374324429</v>
      </c>
      <c r="J2533" s="24">
        <f>Table2[[#This Row],[dem_votes]]/Table2[[#This Row],[dem_gop_total]]</f>
        <v>0.16918618312837785</v>
      </c>
      <c r="K2533" s="24">
        <f>Table2[[#This Row],[gop_votes]]/Table2[[#This Row],[dem_gop_total]]</f>
        <v>0.83081381687162215</v>
      </c>
      <c r="L2533" s="3">
        <v>-99.036030999999994</v>
      </c>
      <c r="M2533" s="3">
        <v>29.703543</v>
      </c>
      <c r="N2533" s="3">
        <v>-98.650929803149737</v>
      </c>
      <c r="O2533" s="3">
        <v>31.651859842519649</v>
      </c>
      <c r="P2533" s="3">
        <f>VLOOKUP(Table2[[#This Row],[State]],State!A:G,7,FALSE)</f>
        <v>38</v>
      </c>
      <c r="Q2533" s="3" t="str">
        <f>VLOOKUP(Table2[[#This Row],[State]],State!A:F,6,FALSE)</f>
        <v>Republican</v>
      </c>
    </row>
    <row r="2534" spans="1:17" ht="17" thickTop="1" thickBot="1" x14ac:dyDescent="0.25">
      <c r="A2534" s="8" t="s">
        <v>360</v>
      </c>
      <c r="B2534" s="19">
        <v>48021</v>
      </c>
      <c r="C2534" s="20" t="s">
        <v>1918</v>
      </c>
      <c r="D2534" s="13">
        <v>14061</v>
      </c>
      <c r="E2534" s="13">
        <v>22413</v>
      </c>
      <c r="F2534" s="6">
        <v>2024</v>
      </c>
      <c r="G2534" s="18">
        <f>preds!$D2534+preds!$E2534</f>
        <v>36474</v>
      </c>
      <c r="H2534" s="12">
        <f>ABS(preds!$D2534-preds!$E2534)</f>
        <v>8352</v>
      </c>
      <c r="I2534" s="24">
        <f>Table2[[#This Row],[margin]]/Table2[[#This Row],[dem_gop_total]]</f>
        <v>0.22898503043263696</v>
      </c>
      <c r="J2534" s="24">
        <f>Table2[[#This Row],[dem_votes]]/Table2[[#This Row],[dem_gop_total]]</f>
        <v>0.38550748478368152</v>
      </c>
      <c r="K2534" s="24">
        <f>Table2[[#This Row],[gop_votes]]/Table2[[#This Row],[dem_gop_total]]</f>
        <v>0.61449251521631842</v>
      </c>
      <c r="L2534" s="3">
        <v>-97.358915999999994</v>
      </c>
      <c r="M2534" s="3">
        <v>30.144282</v>
      </c>
      <c r="N2534" s="3">
        <v>-98.650929803149737</v>
      </c>
      <c r="O2534" s="3">
        <v>31.651859842519649</v>
      </c>
      <c r="P2534" s="3">
        <f>VLOOKUP(Table2[[#This Row],[State]],State!A:G,7,FALSE)</f>
        <v>38</v>
      </c>
      <c r="Q2534" s="3" t="str">
        <f>VLOOKUP(Table2[[#This Row],[State]],State!A:F,6,FALSE)</f>
        <v>Republican</v>
      </c>
    </row>
    <row r="2535" spans="1:17" ht="17" thickTop="1" thickBot="1" x14ac:dyDescent="0.25">
      <c r="A2535" s="7" t="s">
        <v>360</v>
      </c>
      <c r="B2535" s="21">
        <v>48023</v>
      </c>
      <c r="C2535" s="22" t="s">
        <v>1919</v>
      </c>
      <c r="D2535" s="12">
        <v>278</v>
      </c>
      <c r="E2535" s="12">
        <v>1292</v>
      </c>
      <c r="F2535" s="6">
        <v>2024</v>
      </c>
      <c r="G2535" s="18">
        <f>preds!$D2535+preds!$E2535</f>
        <v>1570</v>
      </c>
      <c r="H2535" s="12">
        <f>ABS(preds!$D2535-preds!$E2535)</f>
        <v>1014</v>
      </c>
      <c r="I2535" s="24">
        <f>Table2[[#This Row],[margin]]/Table2[[#This Row],[dem_gop_total]]</f>
        <v>0.64585987261146494</v>
      </c>
      <c r="J2535" s="24">
        <f>Table2[[#This Row],[dem_votes]]/Table2[[#This Row],[dem_gop_total]]</f>
        <v>0.1770700636942675</v>
      </c>
      <c r="K2535" s="24">
        <f>Table2[[#This Row],[gop_votes]]/Table2[[#This Row],[dem_gop_total]]</f>
        <v>0.82292993630573252</v>
      </c>
      <c r="L2535" s="3">
        <v>-99.261330000000001</v>
      </c>
      <c r="M2535" s="3">
        <v>33.596338000000003</v>
      </c>
      <c r="N2535" s="3">
        <v>-98.650929803149737</v>
      </c>
      <c r="O2535" s="3">
        <v>31.651859842519649</v>
      </c>
      <c r="P2535" s="3">
        <f>VLOOKUP(Table2[[#This Row],[State]],State!A:G,7,FALSE)</f>
        <v>38</v>
      </c>
      <c r="Q2535" s="3" t="str">
        <f>VLOOKUP(Table2[[#This Row],[State]],State!A:F,6,FALSE)</f>
        <v>Republican</v>
      </c>
    </row>
    <row r="2536" spans="1:17" ht="17" thickTop="1" thickBot="1" x14ac:dyDescent="0.25">
      <c r="A2536" s="8" t="s">
        <v>360</v>
      </c>
      <c r="B2536" s="19">
        <v>48025</v>
      </c>
      <c r="C2536" s="20" t="s">
        <v>1920</v>
      </c>
      <c r="D2536" s="13">
        <v>3383</v>
      </c>
      <c r="E2536" s="13">
        <v>5631</v>
      </c>
      <c r="F2536" s="6">
        <v>2024</v>
      </c>
      <c r="G2536" s="18">
        <f>preds!$D2536+preds!$E2536</f>
        <v>9014</v>
      </c>
      <c r="H2536" s="12">
        <f>ABS(preds!$D2536-preds!$E2536)</f>
        <v>2248</v>
      </c>
      <c r="I2536" s="24">
        <f>Table2[[#This Row],[margin]]/Table2[[#This Row],[dem_gop_total]]</f>
        <v>0.24938983802973153</v>
      </c>
      <c r="J2536" s="24">
        <f>Table2[[#This Row],[dem_votes]]/Table2[[#This Row],[dem_gop_total]]</f>
        <v>0.37530508098513421</v>
      </c>
      <c r="K2536" s="24">
        <f>Table2[[#This Row],[gop_votes]]/Table2[[#This Row],[dem_gop_total]]</f>
        <v>0.62469491901486573</v>
      </c>
      <c r="L2536" s="3">
        <v>-97.736901000000003</v>
      </c>
      <c r="M2536" s="3">
        <v>28.396654999999999</v>
      </c>
      <c r="N2536" s="3">
        <v>-98.650929803149737</v>
      </c>
      <c r="O2536" s="3">
        <v>31.651859842519649</v>
      </c>
      <c r="P2536" s="3">
        <f>VLOOKUP(Table2[[#This Row],[State]],State!A:G,7,FALSE)</f>
        <v>38</v>
      </c>
      <c r="Q2536" s="3" t="str">
        <f>VLOOKUP(Table2[[#This Row],[State]],State!A:F,6,FALSE)</f>
        <v>Republican</v>
      </c>
    </row>
    <row r="2537" spans="1:17" ht="17" thickTop="1" thickBot="1" x14ac:dyDescent="0.25">
      <c r="A2537" s="7" t="s">
        <v>360</v>
      </c>
      <c r="B2537" s="21">
        <v>48027</v>
      </c>
      <c r="C2537" s="22" t="s">
        <v>1084</v>
      </c>
      <c r="D2537" s="12">
        <v>58686</v>
      </c>
      <c r="E2537" s="12">
        <v>72061</v>
      </c>
      <c r="F2537" s="6">
        <v>2024</v>
      </c>
      <c r="G2537" s="18">
        <f>preds!$D2537+preds!$E2537</f>
        <v>130747</v>
      </c>
      <c r="H2537" s="12">
        <f>ABS(preds!$D2537-preds!$E2537)</f>
        <v>13375</v>
      </c>
      <c r="I2537" s="24">
        <f>Table2[[#This Row],[margin]]/Table2[[#This Row],[dem_gop_total]]</f>
        <v>0.10229680222108346</v>
      </c>
      <c r="J2537" s="24">
        <f>Table2[[#This Row],[dem_votes]]/Table2[[#This Row],[dem_gop_total]]</f>
        <v>0.44885159888945825</v>
      </c>
      <c r="K2537" s="24">
        <f>Table2[[#This Row],[gop_votes]]/Table2[[#This Row],[dem_gop_total]]</f>
        <v>0.55114840111054175</v>
      </c>
      <c r="L2537" s="3">
        <v>-97.592081999999905</v>
      </c>
      <c r="M2537" s="3">
        <v>31.084261999999999</v>
      </c>
      <c r="N2537" s="3">
        <v>-98.650929803149737</v>
      </c>
      <c r="O2537" s="3">
        <v>31.651859842519649</v>
      </c>
      <c r="P2537" s="3">
        <f>VLOOKUP(Table2[[#This Row],[State]],State!A:G,7,FALSE)</f>
        <v>38</v>
      </c>
      <c r="Q2537" s="3" t="str">
        <f>VLOOKUP(Table2[[#This Row],[State]],State!A:F,6,FALSE)</f>
        <v>Republican</v>
      </c>
    </row>
    <row r="2538" spans="1:17" ht="17" thickTop="1" thickBot="1" x14ac:dyDescent="0.25">
      <c r="A2538" s="8" t="s">
        <v>360</v>
      </c>
      <c r="B2538" s="19">
        <v>48029</v>
      </c>
      <c r="C2538" s="20" t="s">
        <v>1921</v>
      </c>
      <c r="D2538" s="13">
        <v>470009</v>
      </c>
      <c r="E2538" s="13">
        <v>318542</v>
      </c>
      <c r="F2538" s="6">
        <v>2024</v>
      </c>
      <c r="G2538" s="18">
        <f>preds!$D2538+preds!$E2538</f>
        <v>788551</v>
      </c>
      <c r="H2538" s="12">
        <f>ABS(preds!$D2538-preds!$E2538)</f>
        <v>151467</v>
      </c>
      <c r="I2538" s="24">
        <f>Table2[[#This Row],[margin]]/Table2[[#This Row],[dem_gop_total]]</f>
        <v>0.19208269344658749</v>
      </c>
      <c r="J2538" s="24">
        <f>Table2[[#This Row],[dem_votes]]/Table2[[#This Row],[dem_gop_total]]</f>
        <v>0.59604134672329379</v>
      </c>
      <c r="K2538" s="24">
        <f>Table2[[#This Row],[gop_votes]]/Table2[[#This Row],[dem_gop_total]]</f>
        <v>0.40395865327670627</v>
      </c>
      <c r="L2538" s="3">
        <v>-98.525238000000002</v>
      </c>
      <c r="M2538" s="3">
        <v>29.479254999999998</v>
      </c>
      <c r="N2538" s="3">
        <v>-98.650929803149737</v>
      </c>
      <c r="O2538" s="3">
        <v>31.651859842519649</v>
      </c>
      <c r="P2538" s="3">
        <f>VLOOKUP(Table2[[#This Row],[State]],State!A:G,7,FALSE)</f>
        <v>38</v>
      </c>
      <c r="Q2538" s="3" t="str">
        <f>VLOOKUP(Table2[[#This Row],[State]],State!A:F,6,FALSE)</f>
        <v>Republican</v>
      </c>
    </row>
    <row r="2539" spans="1:17" ht="17" thickTop="1" thickBot="1" x14ac:dyDescent="0.25">
      <c r="A2539" s="7" t="s">
        <v>360</v>
      </c>
      <c r="B2539" s="21">
        <v>48031</v>
      </c>
      <c r="C2539" s="22" t="s">
        <v>1922</v>
      </c>
      <c r="D2539" s="12">
        <v>1481</v>
      </c>
      <c r="E2539" s="12">
        <v>6070</v>
      </c>
      <c r="F2539" s="6">
        <v>2024</v>
      </c>
      <c r="G2539" s="18">
        <f>preds!$D2539+preds!$E2539</f>
        <v>7551</v>
      </c>
      <c r="H2539" s="12">
        <f>ABS(preds!$D2539-preds!$E2539)</f>
        <v>4589</v>
      </c>
      <c r="I2539" s="24">
        <f>Table2[[#This Row],[margin]]/Table2[[#This Row],[dem_gop_total]]</f>
        <v>0.6077340749569593</v>
      </c>
      <c r="J2539" s="24">
        <f>Table2[[#This Row],[dem_votes]]/Table2[[#This Row],[dem_gop_total]]</f>
        <v>0.19613296252152032</v>
      </c>
      <c r="K2539" s="24">
        <f>Table2[[#This Row],[gop_votes]]/Table2[[#This Row],[dem_gop_total]]</f>
        <v>0.80386703747847965</v>
      </c>
      <c r="L2539" s="3">
        <v>-98.393265</v>
      </c>
      <c r="M2539" s="3">
        <v>30.185496000000001</v>
      </c>
      <c r="N2539" s="3">
        <v>-98.650929803149737</v>
      </c>
      <c r="O2539" s="3">
        <v>31.651859842519649</v>
      </c>
      <c r="P2539" s="3">
        <f>VLOOKUP(Table2[[#This Row],[State]],State!A:G,7,FALSE)</f>
        <v>38</v>
      </c>
      <c r="Q2539" s="3" t="str">
        <f>VLOOKUP(Table2[[#This Row],[State]],State!A:F,6,FALSE)</f>
        <v>Republican</v>
      </c>
    </row>
    <row r="2540" spans="1:17" ht="17" thickTop="1" thickBot="1" x14ac:dyDescent="0.25">
      <c r="A2540" s="8" t="s">
        <v>360</v>
      </c>
      <c r="B2540" s="19">
        <v>48033</v>
      </c>
      <c r="C2540" s="20" t="s">
        <v>1923</v>
      </c>
      <c r="D2540" s="13">
        <v>36</v>
      </c>
      <c r="E2540" s="13">
        <v>324</v>
      </c>
      <c r="F2540" s="6">
        <v>2024</v>
      </c>
      <c r="G2540" s="18">
        <f>preds!$D2540+preds!$E2540</f>
        <v>360</v>
      </c>
      <c r="H2540" s="12">
        <f>ABS(preds!$D2540-preds!$E2540)</f>
        <v>288</v>
      </c>
      <c r="I2540" s="24">
        <f>Table2[[#This Row],[margin]]/Table2[[#This Row],[dem_gop_total]]</f>
        <v>0.8</v>
      </c>
      <c r="J2540" s="24">
        <f>Table2[[#This Row],[dem_votes]]/Table2[[#This Row],[dem_gop_total]]</f>
        <v>0.1</v>
      </c>
      <c r="K2540" s="24">
        <f>Table2[[#This Row],[gop_votes]]/Table2[[#This Row],[dem_gop_total]]</f>
        <v>0.9</v>
      </c>
      <c r="L2540" s="3">
        <v>-101.426185</v>
      </c>
      <c r="M2540" s="3">
        <v>32.746088999999998</v>
      </c>
      <c r="N2540" s="3">
        <v>-98.650929803149737</v>
      </c>
      <c r="O2540" s="3">
        <v>31.651859842519649</v>
      </c>
      <c r="P2540" s="3">
        <f>VLOOKUP(Table2[[#This Row],[State]],State!A:G,7,FALSE)</f>
        <v>38</v>
      </c>
      <c r="Q2540" s="3" t="str">
        <f>VLOOKUP(Table2[[#This Row],[State]],State!A:F,6,FALSE)</f>
        <v>Republican</v>
      </c>
    </row>
    <row r="2541" spans="1:17" ht="17" thickTop="1" thickBot="1" x14ac:dyDescent="0.25">
      <c r="A2541" s="7" t="s">
        <v>360</v>
      </c>
      <c r="B2541" s="21">
        <v>48035</v>
      </c>
      <c r="C2541" s="22" t="s">
        <v>1924</v>
      </c>
      <c r="D2541" s="12">
        <v>1989</v>
      </c>
      <c r="E2541" s="12">
        <v>7388</v>
      </c>
      <c r="F2541" s="6">
        <v>2024</v>
      </c>
      <c r="G2541" s="18">
        <f>preds!$D2541+preds!$E2541</f>
        <v>9377</v>
      </c>
      <c r="H2541" s="12">
        <f>ABS(preds!$D2541-preds!$E2541)</f>
        <v>5399</v>
      </c>
      <c r="I2541" s="24">
        <f>Table2[[#This Row],[margin]]/Table2[[#This Row],[dem_gop_total]]</f>
        <v>0.57577050229284421</v>
      </c>
      <c r="J2541" s="24">
        <f>Table2[[#This Row],[dem_votes]]/Table2[[#This Row],[dem_gop_total]]</f>
        <v>0.21211474885357789</v>
      </c>
      <c r="K2541" s="24">
        <f>Table2[[#This Row],[gop_votes]]/Table2[[#This Row],[dem_gop_total]]</f>
        <v>0.78788525114642205</v>
      </c>
      <c r="L2541" s="3">
        <v>-97.576971999999998</v>
      </c>
      <c r="M2541" s="3">
        <v>31.862159999999999</v>
      </c>
      <c r="N2541" s="3">
        <v>-98.650929803149737</v>
      </c>
      <c r="O2541" s="3">
        <v>31.651859842519649</v>
      </c>
      <c r="P2541" s="3">
        <f>VLOOKUP(Table2[[#This Row],[State]],State!A:G,7,FALSE)</f>
        <v>38</v>
      </c>
      <c r="Q2541" s="3" t="str">
        <f>VLOOKUP(Table2[[#This Row],[State]],State!A:F,6,FALSE)</f>
        <v>Republican</v>
      </c>
    </row>
    <row r="2542" spans="1:17" ht="17" thickTop="1" thickBot="1" x14ac:dyDescent="0.25">
      <c r="A2542" s="8" t="s">
        <v>360</v>
      </c>
      <c r="B2542" s="19">
        <v>48037</v>
      </c>
      <c r="C2542" s="20" t="s">
        <v>1925</v>
      </c>
      <c r="D2542" s="13">
        <v>11186</v>
      </c>
      <c r="E2542" s="13">
        <v>25884</v>
      </c>
      <c r="F2542" s="6">
        <v>2024</v>
      </c>
      <c r="G2542" s="18">
        <f>preds!$D2542+preds!$E2542</f>
        <v>37070</v>
      </c>
      <c r="H2542" s="12">
        <f>ABS(preds!$D2542-preds!$E2542)</f>
        <v>14698</v>
      </c>
      <c r="I2542" s="24">
        <f>Table2[[#This Row],[margin]]/Table2[[#This Row],[dem_gop_total]]</f>
        <v>0.39649312112220125</v>
      </c>
      <c r="J2542" s="24">
        <f>Table2[[#This Row],[dem_votes]]/Table2[[#This Row],[dem_gop_total]]</f>
        <v>0.30175343943889937</v>
      </c>
      <c r="K2542" s="24">
        <f>Table2[[#This Row],[gop_votes]]/Table2[[#This Row],[dem_gop_total]]</f>
        <v>0.69824656056110057</v>
      </c>
      <c r="L2542" s="3">
        <v>-94.203466000000006</v>
      </c>
      <c r="M2542" s="3">
        <v>33.436159000000004</v>
      </c>
      <c r="N2542" s="3">
        <v>-98.650929803149737</v>
      </c>
      <c r="O2542" s="3">
        <v>31.651859842519649</v>
      </c>
      <c r="P2542" s="3">
        <f>VLOOKUP(Table2[[#This Row],[State]],State!A:G,7,FALSE)</f>
        <v>38</v>
      </c>
      <c r="Q2542" s="3" t="str">
        <f>VLOOKUP(Table2[[#This Row],[State]],State!A:F,6,FALSE)</f>
        <v>Republican</v>
      </c>
    </row>
    <row r="2543" spans="1:17" ht="17" thickTop="1" thickBot="1" x14ac:dyDescent="0.25">
      <c r="A2543" s="7" t="s">
        <v>360</v>
      </c>
      <c r="B2543" s="21">
        <v>48039</v>
      </c>
      <c r="C2543" s="22" t="s">
        <v>1926</v>
      </c>
      <c r="D2543" s="12">
        <v>64300</v>
      </c>
      <c r="E2543" s="12">
        <v>102628</v>
      </c>
      <c r="F2543" s="6">
        <v>2024</v>
      </c>
      <c r="G2543" s="18">
        <f>preds!$D2543+preds!$E2543</f>
        <v>166928</v>
      </c>
      <c r="H2543" s="12">
        <f>ABS(preds!$D2543-preds!$E2543)</f>
        <v>38328</v>
      </c>
      <c r="I2543" s="24">
        <f>Table2[[#This Row],[margin]]/Table2[[#This Row],[dem_gop_total]]</f>
        <v>0.22960797469567717</v>
      </c>
      <c r="J2543" s="24">
        <f>Table2[[#This Row],[dem_votes]]/Table2[[#This Row],[dem_gop_total]]</f>
        <v>0.38519601265216141</v>
      </c>
      <c r="K2543" s="24">
        <f>Table2[[#This Row],[gop_votes]]/Table2[[#This Row],[dem_gop_total]]</f>
        <v>0.61480398734783859</v>
      </c>
      <c r="L2543" s="3">
        <v>-95.385414999999995</v>
      </c>
      <c r="M2543" s="3">
        <v>29.329215000000001</v>
      </c>
      <c r="N2543" s="3">
        <v>-98.650929803149737</v>
      </c>
      <c r="O2543" s="3">
        <v>31.651859842519649</v>
      </c>
      <c r="P2543" s="3">
        <f>VLOOKUP(Table2[[#This Row],[State]],State!A:G,7,FALSE)</f>
        <v>38</v>
      </c>
      <c r="Q2543" s="3" t="str">
        <f>VLOOKUP(Table2[[#This Row],[State]],State!A:F,6,FALSE)</f>
        <v>Republican</v>
      </c>
    </row>
    <row r="2544" spans="1:17" ht="17" thickTop="1" thickBot="1" x14ac:dyDescent="0.25">
      <c r="A2544" s="8" t="s">
        <v>360</v>
      </c>
      <c r="B2544" s="19">
        <v>48041</v>
      </c>
      <c r="C2544" s="20" t="s">
        <v>1927</v>
      </c>
      <c r="D2544" s="13">
        <v>36960</v>
      </c>
      <c r="E2544" s="13">
        <v>47115</v>
      </c>
      <c r="F2544" s="6">
        <v>2024</v>
      </c>
      <c r="G2544" s="18">
        <f>preds!$D2544+preds!$E2544</f>
        <v>84075</v>
      </c>
      <c r="H2544" s="12">
        <f>ABS(preds!$D2544-preds!$E2544)</f>
        <v>10155</v>
      </c>
      <c r="I2544" s="24">
        <f>Table2[[#This Row],[margin]]/Table2[[#This Row],[dem_gop_total]]</f>
        <v>0.1207850133809099</v>
      </c>
      <c r="J2544" s="24">
        <f>Table2[[#This Row],[dem_votes]]/Table2[[#This Row],[dem_gop_total]]</f>
        <v>0.43960749330954507</v>
      </c>
      <c r="K2544" s="24">
        <f>Table2[[#This Row],[gop_votes]]/Table2[[#This Row],[dem_gop_total]]</f>
        <v>0.56039250669045493</v>
      </c>
      <c r="L2544" s="3">
        <v>-96.330590000000001</v>
      </c>
      <c r="M2544" s="3">
        <v>30.628865000000001</v>
      </c>
      <c r="N2544" s="3">
        <v>-98.650929803149737</v>
      </c>
      <c r="O2544" s="3">
        <v>31.651859842519649</v>
      </c>
      <c r="P2544" s="3">
        <f>VLOOKUP(Table2[[#This Row],[State]],State!A:G,7,FALSE)</f>
        <v>38</v>
      </c>
      <c r="Q2544" s="3" t="str">
        <f>VLOOKUP(Table2[[#This Row],[State]],State!A:F,6,FALSE)</f>
        <v>Republican</v>
      </c>
    </row>
    <row r="2545" spans="1:17" ht="17" thickTop="1" thickBot="1" x14ac:dyDescent="0.25">
      <c r="A2545" s="7" t="s">
        <v>360</v>
      </c>
      <c r="B2545" s="21">
        <v>48043</v>
      </c>
      <c r="C2545" s="22" t="s">
        <v>1928</v>
      </c>
      <c r="D2545" s="12">
        <v>2058</v>
      </c>
      <c r="E2545" s="12">
        <v>2426</v>
      </c>
      <c r="F2545" s="6">
        <v>2024</v>
      </c>
      <c r="G2545" s="18">
        <f>preds!$D2545+preds!$E2545</f>
        <v>4484</v>
      </c>
      <c r="H2545" s="12">
        <f>ABS(preds!$D2545-preds!$E2545)</f>
        <v>368</v>
      </c>
      <c r="I2545" s="24">
        <f>Table2[[#This Row],[margin]]/Table2[[#This Row],[dem_gop_total]]</f>
        <v>8.2069580731489747E-2</v>
      </c>
      <c r="J2545" s="24">
        <f>Table2[[#This Row],[dem_votes]]/Table2[[#This Row],[dem_gop_total]]</f>
        <v>0.45896520963425513</v>
      </c>
      <c r="K2545" s="24">
        <f>Table2[[#This Row],[gop_votes]]/Table2[[#This Row],[dem_gop_total]]</f>
        <v>0.54103479036574487</v>
      </c>
      <c r="L2545" s="3">
        <v>-103.61738800000001</v>
      </c>
      <c r="M2545" s="3">
        <v>30.217438000000001</v>
      </c>
      <c r="N2545" s="3">
        <v>-98.650929803149737</v>
      </c>
      <c r="O2545" s="3">
        <v>31.651859842519649</v>
      </c>
      <c r="P2545" s="3">
        <f>VLOOKUP(Table2[[#This Row],[State]],State!A:G,7,FALSE)</f>
        <v>38</v>
      </c>
      <c r="Q2545" s="3" t="str">
        <f>VLOOKUP(Table2[[#This Row],[State]],State!A:F,6,FALSE)</f>
        <v>Republican</v>
      </c>
    </row>
    <row r="2546" spans="1:17" ht="17" thickTop="1" thickBot="1" x14ac:dyDescent="0.25">
      <c r="A2546" s="8" t="s">
        <v>360</v>
      </c>
      <c r="B2546" s="19">
        <v>48045</v>
      </c>
      <c r="C2546" s="20" t="s">
        <v>1929</v>
      </c>
      <c r="D2546" s="13">
        <v>157</v>
      </c>
      <c r="E2546" s="13">
        <v>544</v>
      </c>
      <c r="F2546" s="6">
        <v>2024</v>
      </c>
      <c r="G2546" s="18">
        <f>preds!$D2546+preds!$E2546</f>
        <v>701</v>
      </c>
      <c r="H2546" s="12">
        <f>ABS(preds!$D2546-preds!$E2546)</f>
        <v>387</v>
      </c>
      <c r="I2546" s="24">
        <f>Table2[[#This Row],[margin]]/Table2[[#This Row],[dem_gop_total]]</f>
        <v>0.55206847360912981</v>
      </c>
      <c r="J2546" s="24">
        <f>Table2[[#This Row],[dem_votes]]/Table2[[#This Row],[dem_gop_total]]</f>
        <v>0.2239657631954351</v>
      </c>
      <c r="K2546" s="24">
        <f>Table2[[#This Row],[gop_votes]]/Table2[[#This Row],[dem_gop_total]]</f>
        <v>0.77603423680456496</v>
      </c>
      <c r="L2546" s="3">
        <v>-101.23280099999999</v>
      </c>
      <c r="M2546" s="3">
        <v>34.440834000000002</v>
      </c>
      <c r="N2546" s="3">
        <v>-98.650929803149737</v>
      </c>
      <c r="O2546" s="3">
        <v>31.651859842519649</v>
      </c>
      <c r="P2546" s="3">
        <f>VLOOKUP(Table2[[#This Row],[State]],State!A:G,7,FALSE)</f>
        <v>38</v>
      </c>
      <c r="Q2546" s="3" t="str">
        <f>VLOOKUP(Table2[[#This Row],[State]],State!A:F,6,FALSE)</f>
        <v>Republican</v>
      </c>
    </row>
    <row r="2547" spans="1:17" ht="17" thickTop="1" thickBot="1" x14ac:dyDescent="0.25">
      <c r="A2547" s="7" t="s">
        <v>360</v>
      </c>
      <c r="B2547" s="21">
        <v>48047</v>
      </c>
      <c r="C2547" s="22" t="s">
        <v>739</v>
      </c>
      <c r="D2547" s="12">
        <v>1806</v>
      </c>
      <c r="E2547" s="12">
        <v>747</v>
      </c>
      <c r="F2547" s="6">
        <v>2024</v>
      </c>
      <c r="G2547" s="18">
        <f>preds!$D2547+preds!$E2547</f>
        <v>2553</v>
      </c>
      <c r="H2547" s="12">
        <f>ABS(preds!$D2547-preds!$E2547)</f>
        <v>1059</v>
      </c>
      <c r="I2547" s="24">
        <f>Table2[[#This Row],[margin]]/Table2[[#This Row],[dem_gop_total]]</f>
        <v>0.41480611045828436</v>
      </c>
      <c r="J2547" s="24">
        <f>Table2[[#This Row],[dem_votes]]/Table2[[#This Row],[dem_gop_total]]</f>
        <v>0.70740305522914215</v>
      </c>
      <c r="K2547" s="24">
        <f>Table2[[#This Row],[gop_votes]]/Table2[[#This Row],[dem_gop_total]]</f>
        <v>0.29259694477085779</v>
      </c>
      <c r="L2547" s="3">
        <v>-98.144221000000002</v>
      </c>
      <c r="M2547" s="3">
        <v>27.204775999999999</v>
      </c>
      <c r="N2547" s="3">
        <v>-98.650929803149737</v>
      </c>
      <c r="O2547" s="3">
        <v>31.651859842519649</v>
      </c>
      <c r="P2547" s="3">
        <f>VLOOKUP(Table2[[#This Row],[State]],State!A:G,7,FALSE)</f>
        <v>38</v>
      </c>
      <c r="Q2547" s="3" t="str">
        <f>VLOOKUP(Table2[[#This Row],[State]],State!A:F,6,FALSE)</f>
        <v>Republican</v>
      </c>
    </row>
    <row r="2548" spans="1:17" ht="17" thickTop="1" thickBot="1" x14ac:dyDescent="0.25">
      <c r="A2548" s="8" t="s">
        <v>360</v>
      </c>
      <c r="B2548" s="19">
        <v>48049</v>
      </c>
      <c r="C2548" s="20" t="s">
        <v>876</v>
      </c>
      <c r="D2548" s="13">
        <v>2556</v>
      </c>
      <c r="E2548" s="13">
        <v>13679</v>
      </c>
      <c r="F2548" s="6">
        <v>2024</v>
      </c>
      <c r="G2548" s="18">
        <f>preds!$D2548+preds!$E2548</f>
        <v>16235</v>
      </c>
      <c r="H2548" s="12">
        <f>ABS(preds!$D2548-preds!$E2548)</f>
        <v>11123</v>
      </c>
      <c r="I2548" s="24">
        <f>Table2[[#This Row],[margin]]/Table2[[#This Row],[dem_gop_total]]</f>
        <v>0.6851247305204804</v>
      </c>
      <c r="J2548" s="24">
        <f>Table2[[#This Row],[dem_votes]]/Table2[[#This Row],[dem_gop_total]]</f>
        <v>0.15743763473975977</v>
      </c>
      <c r="K2548" s="24">
        <f>Table2[[#This Row],[gop_votes]]/Table2[[#This Row],[dem_gop_total]]</f>
        <v>0.8425623652602402</v>
      </c>
      <c r="L2548" s="3">
        <v>-98.989457999999999</v>
      </c>
      <c r="M2548" s="3">
        <v>31.731621999999899</v>
      </c>
      <c r="N2548" s="3">
        <v>-98.650929803149737</v>
      </c>
      <c r="O2548" s="3">
        <v>31.651859842519649</v>
      </c>
      <c r="P2548" s="3">
        <f>VLOOKUP(Table2[[#This Row],[State]],State!A:G,7,FALSE)</f>
        <v>38</v>
      </c>
      <c r="Q2548" s="3" t="str">
        <f>VLOOKUP(Table2[[#This Row],[State]],State!A:F,6,FALSE)</f>
        <v>Republican</v>
      </c>
    </row>
    <row r="2549" spans="1:17" ht="17" thickTop="1" thickBot="1" x14ac:dyDescent="0.25">
      <c r="A2549" s="7" t="s">
        <v>360</v>
      </c>
      <c r="B2549" s="21">
        <v>48051</v>
      </c>
      <c r="C2549" s="22" t="s">
        <v>1930</v>
      </c>
      <c r="D2549" s="12">
        <v>2256</v>
      </c>
      <c r="E2549" s="12">
        <v>6978</v>
      </c>
      <c r="F2549" s="6">
        <v>2024</v>
      </c>
      <c r="G2549" s="18">
        <f>preds!$D2549+preds!$E2549</f>
        <v>9234</v>
      </c>
      <c r="H2549" s="12">
        <f>ABS(preds!$D2549-preds!$E2549)</f>
        <v>4722</v>
      </c>
      <c r="I2549" s="24">
        <f>Table2[[#This Row],[margin]]/Table2[[#This Row],[dem_gop_total]]</f>
        <v>0.51137102014294999</v>
      </c>
      <c r="J2549" s="24">
        <f>Table2[[#This Row],[dem_votes]]/Table2[[#This Row],[dem_gop_total]]</f>
        <v>0.244314489928525</v>
      </c>
      <c r="K2549" s="24">
        <f>Table2[[#This Row],[gop_votes]]/Table2[[#This Row],[dem_gop_total]]</f>
        <v>0.755685510071475</v>
      </c>
      <c r="L2549" s="3">
        <v>-96.646317999999994</v>
      </c>
      <c r="M2549" s="3">
        <v>30.479773999999999</v>
      </c>
      <c r="N2549" s="3">
        <v>-98.650929803149737</v>
      </c>
      <c r="O2549" s="3">
        <v>31.651859842519649</v>
      </c>
      <c r="P2549" s="3">
        <f>VLOOKUP(Table2[[#This Row],[State]],State!A:G,7,FALSE)</f>
        <v>38</v>
      </c>
      <c r="Q2549" s="3" t="str">
        <f>VLOOKUP(Table2[[#This Row],[State]],State!A:F,6,FALSE)</f>
        <v>Republican</v>
      </c>
    </row>
    <row r="2550" spans="1:17" ht="17" thickTop="1" thickBot="1" x14ac:dyDescent="0.25">
      <c r="A2550" s="8" t="s">
        <v>360</v>
      </c>
      <c r="B2550" s="19">
        <v>48053</v>
      </c>
      <c r="C2550" s="20" t="s">
        <v>1931</v>
      </c>
      <c r="D2550" s="13">
        <v>4503</v>
      </c>
      <c r="E2550" s="13">
        <v>21221</v>
      </c>
      <c r="F2550" s="6">
        <v>2024</v>
      </c>
      <c r="G2550" s="18">
        <f>preds!$D2550+preds!$E2550</f>
        <v>25724</v>
      </c>
      <c r="H2550" s="12">
        <f>ABS(preds!$D2550-preds!$E2550)</f>
        <v>16718</v>
      </c>
      <c r="I2550" s="24">
        <f>Table2[[#This Row],[margin]]/Table2[[#This Row],[dem_gop_total]]</f>
        <v>0.64989892707199504</v>
      </c>
      <c r="J2550" s="24">
        <f>Table2[[#This Row],[dem_votes]]/Table2[[#This Row],[dem_gop_total]]</f>
        <v>0.17505053646400248</v>
      </c>
      <c r="K2550" s="24">
        <f>Table2[[#This Row],[gop_votes]]/Table2[[#This Row],[dem_gop_total]]</f>
        <v>0.82494946353599752</v>
      </c>
      <c r="L2550" s="3">
        <v>-98.244835999999907</v>
      </c>
      <c r="M2550" s="3">
        <v>30.671778</v>
      </c>
      <c r="N2550" s="3">
        <v>-98.650929803149737</v>
      </c>
      <c r="O2550" s="3">
        <v>31.651859842519649</v>
      </c>
      <c r="P2550" s="3">
        <f>VLOOKUP(Table2[[#This Row],[State]],State!A:G,7,FALSE)</f>
        <v>38</v>
      </c>
      <c r="Q2550" s="3" t="str">
        <f>VLOOKUP(Table2[[#This Row],[State]],State!A:F,6,FALSE)</f>
        <v>Republican</v>
      </c>
    </row>
    <row r="2551" spans="1:17" ht="17" thickTop="1" thickBot="1" x14ac:dyDescent="0.25">
      <c r="A2551" s="7" t="s">
        <v>360</v>
      </c>
      <c r="B2551" s="21">
        <v>48055</v>
      </c>
      <c r="C2551" s="22" t="s">
        <v>1091</v>
      </c>
      <c r="D2551" s="12">
        <v>5541</v>
      </c>
      <c r="E2551" s="12">
        <v>8231</v>
      </c>
      <c r="F2551" s="6">
        <v>2024</v>
      </c>
      <c r="G2551" s="18">
        <f>preds!$D2551+preds!$E2551</f>
        <v>13772</v>
      </c>
      <c r="H2551" s="12">
        <f>ABS(preds!$D2551-preds!$E2551)</f>
        <v>2690</v>
      </c>
      <c r="I2551" s="24">
        <f>Table2[[#This Row],[margin]]/Table2[[#This Row],[dem_gop_total]]</f>
        <v>0.19532384548358989</v>
      </c>
      <c r="J2551" s="24">
        <f>Table2[[#This Row],[dem_votes]]/Table2[[#This Row],[dem_gop_total]]</f>
        <v>0.40233807725820503</v>
      </c>
      <c r="K2551" s="24">
        <f>Table2[[#This Row],[gop_votes]]/Table2[[#This Row],[dem_gop_total]]</f>
        <v>0.59766192274179497</v>
      </c>
      <c r="L2551" s="3">
        <v>-97.686628999999996</v>
      </c>
      <c r="M2551" s="3">
        <v>29.852388000000001</v>
      </c>
      <c r="N2551" s="3">
        <v>-98.650929803149737</v>
      </c>
      <c r="O2551" s="3">
        <v>31.651859842519649</v>
      </c>
      <c r="P2551" s="3">
        <f>VLOOKUP(Table2[[#This Row],[State]],State!A:G,7,FALSE)</f>
        <v>38</v>
      </c>
      <c r="Q2551" s="3" t="str">
        <f>VLOOKUP(Table2[[#This Row],[State]],State!A:F,6,FALSE)</f>
        <v>Republican</v>
      </c>
    </row>
    <row r="2552" spans="1:17" ht="17" thickTop="1" thickBot="1" x14ac:dyDescent="0.25">
      <c r="A2552" s="8" t="s">
        <v>360</v>
      </c>
      <c r="B2552" s="19">
        <v>48057</v>
      </c>
      <c r="C2552" s="20" t="s">
        <v>397</v>
      </c>
      <c r="D2552" s="13">
        <v>2875</v>
      </c>
      <c r="E2552" s="13">
        <v>5078</v>
      </c>
      <c r="F2552" s="6">
        <v>2024</v>
      </c>
      <c r="G2552" s="18">
        <f>preds!$D2552+preds!$E2552</f>
        <v>7953</v>
      </c>
      <c r="H2552" s="12">
        <f>ABS(preds!$D2552-preds!$E2552)</f>
        <v>2203</v>
      </c>
      <c r="I2552" s="24">
        <f>Table2[[#This Row],[margin]]/Table2[[#This Row],[dem_gop_total]]</f>
        <v>0.27700238903558405</v>
      </c>
      <c r="J2552" s="24">
        <f>Table2[[#This Row],[dem_votes]]/Table2[[#This Row],[dem_gop_total]]</f>
        <v>0.36149880548220797</v>
      </c>
      <c r="K2552" s="24">
        <f>Table2[[#This Row],[gop_votes]]/Table2[[#This Row],[dem_gop_total]]</f>
        <v>0.63850119451779208</v>
      </c>
      <c r="L2552" s="3">
        <v>-96.625056000000001</v>
      </c>
      <c r="M2552" s="3">
        <v>28.586062999999999</v>
      </c>
      <c r="N2552" s="3">
        <v>-98.650929803149737</v>
      </c>
      <c r="O2552" s="3">
        <v>31.651859842519649</v>
      </c>
      <c r="P2552" s="3">
        <f>VLOOKUP(Table2[[#This Row],[State]],State!A:G,7,FALSE)</f>
        <v>38</v>
      </c>
      <c r="Q2552" s="3" t="str">
        <f>VLOOKUP(Table2[[#This Row],[State]],State!A:F,6,FALSE)</f>
        <v>Republican</v>
      </c>
    </row>
    <row r="2553" spans="1:17" ht="17" thickTop="1" thickBot="1" x14ac:dyDescent="0.25">
      <c r="A2553" s="7" t="s">
        <v>360</v>
      </c>
      <c r="B2553" s="21">
        <v>48059</v>
      </c>
      <c r="C2553" s="22" t="s">
        <v>1932</v>
      </c>
      <c r="D2553" s="12">
        <v>1352</v>
      </c>
      <c r="E2553" s="12">
        <v>6087</v>
      </c>
      <c r="F2553" s="6">
        <v>2024</v>
      </c>
      <c r="G2553" s="18">
        <f>preds!$D2553+preds!$E2553</f>
        <v>7439</v>
      </c>
      <c r="H2553" s="12">
        <f>ABS(preds!$D2553-preds!$E2553)</f>
        <v>4735</v>
      </c>
      <c r="I2553" s="24">
        <f>Table2[[#This Row],[margin]]/Table2[[#This Row],[dem_gop_total]]</f>
        <v>0.63651028364027418</v>
      </c>
      <c r="J2553" s="24">
        <f>Table2[[#This Row],[dem_votes]]/Table2[[#This Row],[dem_gop_total]]</f>
        <v>0.18174485817986288</v>
      </c>
      <c r="K2553" s="24">
        <f>Table2[[#This Row],[gop_votes]]/Table2[[#This Row],[dem_gop_total]]</f>
        <v>0.81825514182013714</v>
      </c>
      <c r="L2553" s="3">
        <v>-99.448421999999994</v>
      </c>
      <c r="M2553" s="3">
        <v>32.346950999999997</v>
      </c>
      <c r="N2553" s="3">
        <v>-98.650929803149737</v>
      </c>
      <c r="O2553" s="3">
        <v>31.651859842519649</v>
      </c>
      <c r="P2553" s="3">
        <f>VLOOKUP(Table2[[#This Row],[State]],State!A:G,7,FALSE)</f>
        <v>38</v>
      </c>
      <c r="Q2553" s="3" t="str">
        <f>VLOOKUP(Table2[[#This Row],[State]],State!A:F,6,FALSE)</f>
        <v>Republican</v>
      </c>
    </row>
    <row r="2554" spans="1:17" ht="17" thickTop="1" thickBot="1" x14ac:dyDescent="0.25">
      <c r="A2554" s="8" t="s">
        <v>360</v>
      </c>
      <c r="B2554" s="19">
        <v>48061</v>
      </c>
      <c r="C2554" s="20" t="s">
        <v>1792</v>
      </c>
      <c r="D2554" s="13">
        <v>62943</v>
      </c>
      <c r="E2554" s="13">
        <v>48372</v>
      </c>
      <c r="F2554" s="6">
        <v>2024</v>
      </c>
      <c r="G2554" s="18">
        <f>preds!$D2554+preds!$E2554</f>
        <v>111315</v>
      </c>
      <c r="H2554" s="12">
        <f>ABS(preds!$D2554-preds!$E2554)</f>
        <v>14571</v>
      </c>
      <c r="I2554" s="24">
        <f>Table2[[#This Row],[margin]]/Table2[[#This Row],[dem_gop_total]]</f>
        <v>0.13089880070071419</v>
      </c>
      <c r="J2554" s="24">
        <f>Table2[[#This Row],[dem_votes]]/Table2[[#This Row],[dem_gop_total]]</f>
        <v>0.56544940035035707</v>
      </c>
      <c r="K2554" s="24">
        <f>Table2[[#This Row],[gop_votes]]/Table2[[#This Row],[dem_gop_total]]</f>
        <v>0.43455059964964293</v>
      </c>
      <c r="L2554" s="3">
        <v>-97.556997999999993</v>
      </c>
      <c r="M2554" s="3">
        <v>26.045735999999899</v>
      </c>
      <c r="N2554" s="3">
        <v>-98.650929803149737</v>
      </c>
      <c r="O2554" s="3">
        <v>31.651859842519649</v>
      </c>
      <c r="P2554" s="3">
        <f>VLOOKUP(Table2[[#This Row],[State]],State!A:G,7,FALSE)</f>
        <v>38</v>
      </c>
      <c r="Q2554" s="3" t="str">
        <f>VLOOKUP(Table2[[#This Row],[State]],State!A:F,6,FALSE)</f>
        <v>Republican</v>
      </c>
    </row>
    <row r="2555" spans="1:17" ht="17" thickTop="1" thickBot="1" x14ac:dyDescent="0.25">
      <c r="A2555" s="7" t="s">
        <v>360</v>
      </c>
      <c r="B2555" s="21">
        <v>48063</v>
      </c>
      <c r="C2555" s="22" t="s">
        <v>1933</v>
      </c>
      <c r="D2555" s="12">
        <v>1696</v>
      </c>
      <c r="E2555" s="12">
        <v>3462</v>
      </c>
      <c r="F2555" s="6">
        <v>2024</v>
      </c>
      <c r="G2555" s="18">
        <f>preds!$D2555+preds!$E2555</f>
        <v>5158</v>
      </c>
      <c r="H2555" s="12">
        <f>ABS(preds!$D2555-preds!$E2555)</f>
        <v>1766</v>
      </c>
      <c r="I2555" s="24">
        <f>Table2[[#This Row],[margin]]/Table2[[#This Row],[dem_gop_total]]</f>
        <v>0.34238076773943388</v>
      </c>
      <c r="J2555" s="24">
        <f>Table2[[#This Row],[dem_votes]]/Table2[[#This Row],[dem_gop_total]]</f>
        <v>0.32880961613028303</v>
      </c>
      <c r="K2555" s="24">
        <f>Table2[[#This Row],[gop_votes]]/Table2[[#This Row],[dem_gop_total]]</f>
        <v>0.67119038386971697</v>
      </c>
      <c r="L2555" s="3">
        <v>-94.984080000000006</v>
      </c>
      <c r="M2555" s="3">
        <v>32.990653000000002</v>
      </c>
      <c r="N2555" s="3">
        <v>-98.650929803149737</v>
      </c>
      <c r="O2555" s="3">
        <v>31.651859842519649</v>
      </c>
      <c r="P2555" s="3">
        <f>VLOOKUP(Table2[[#This Row],[State]],State!A:G,7,FALSE)</f>
        <v>38</v>
      </c>
      <c r="Q2555" s="3" t="str">
        <f>VLOOKUP(Table2[[#This Row],[State]],State!A:F,6,FALSE)</f>
        <v>Republican</v>
      </c>
    </row>
    <row r="2556" spans="1:17" ht="17" thickTop="1" thickBot="1" x14ac:dyDescent="0.25">
      <c r="A2556" s="8" t="s">
        <v>360</v>
      </c>
      <c r="B2556" s="19">
        <v>48065</v>
      </c>
      <c r="C2556" s="20" t="s">
        <v>1934</v>
      </c>
      <c r="D2556" s="13">
        <v>409</v>
      </c>
      <c r="E2556" s="13">
        <v>2549</v>
      </c>
      <c r="F2556" s="6">
        <v>2024</v>
      </c>
      <c r="G2556" s="18">
        <f>preds!$D2556+preds!$E2556</f>
        <v>2958</v>
      </c>
      <c r="H2556" s="12">
        <f>ABS(preds!$D2556-preds!$E2556)</f>
        <v>2140</v>
      </c>
      <c r="I2556" s="24">
        <f>Table2[[#This Row],[margin]]/Table2[[#This Row],[dem_gop_total]]</f>
        <v>0.72346179851250847</v>
      </c>
      <c r="J2556" s="24">
        <f>Table2[[#This Row],[dem_votes]]/Table2[[#This Row],[dem_gop_total]]</f>
        <v>0.13826910074374577</v>
      </c>
      <c r="K2556" s="24">
        <f>Table2[[#This Row],[gop_votes]]/Table2[[#This Row],[dem_gop_total]]</f>
        <v>0.86173089925625423</v>
      </c>
      <c r="L2556" s="3">
        <v>-101.32928099999999</v>
      </c>
      <c r="M2556" s="3">
        <v>35.384076</v>
      </c>
      <c r="N2556" s="3">
        <v>-98.650929803149737</v>
      </c>
      <c r="O2556" s="3">
        <v>31.651859842519649</v>
      </c>
      <c r="P2556" s="3">
        <f>VLOOKUP(Table2[[#This Row],[State]],State!A:G,7,FALSE)</f>
        <v>38</v>
      </c>
      <c r="Q2556" s="3" t="str">
        <f>VLOOKUP(Table2[[#This Row],[State]],State!A:F,6,FALSE)</f>
        <v>Republican</v>
      </c>
    </row>
    <row r="2557" spans="1:17" ht="17" thickTop="1" thickBot="1" x14ac:dyDescent="0.25">
      <c r="A2557" s="7" t="s">
        <v>360</v>
      </c>
      <c r="B2557" s="21">
        <v>48067</v>
      </c>
      <c r="C2557" s="22" t="s">
        <v>878</v>
      </c>
      <c r="D2557" s="12">
        <v>3327</v>
      </c>
      <c r="E2557" s="12">
        <v>10424</v>
      </c>
      <c r="F2557" s="6">
        <v>2024</v>
      </c>
      <c r="G2557" s="18">
        <f>preds!$D2557+preds!$E2557</f>
        <v>13751</v>
      </c>
      <c r="H2557" s="12">
        <f>ABS(preds!$D2557-preds!$E2557)</f>
        <v>7097</v>
      </c>
      <c r="I2557" s="24">
        <f>Table2[[#This Row],[margin]]/Table2[[#This Row],[dem_gop_total]]</f>
        <v>0.51610791942404188</v>
      </c>
      <c r="J2557" s="24">
        <f>Table2[[#This Row],[dem_votes]]/Table2[[#This Row],[dem_gop_total]]</f>
        <v>0.24194604028797906</v>
      </c>
      <c r="K2557" s="24">
        <f>Table2[[#This Row],[gop_votes]]/Table2[[#This Row],[dem_gop_total]]</f>
        <v>0.75805395971202094</v>
      </c>
      <c r="L2557" s="3">
        <v>-94.299328000000003</v>
      </c>
      <c r="M2557" s="3">
        <v>33.079821000000003</v>
      </c>
      <c r="N2557" s="3">
        <v>-98.650929803149737</v>
      </c>
      <c r="O2557" s="3">
        <v>31.651859842519649</v>
      </c>
      <c r="P2557" s="3">
        <f>VLOOKUP(Table2[[#This Row],[State]],State!A:G,7,FALSE)</f>
        <v>38</v>
      </c>
      <c r="Q2557" s="3" t="str">
        <f>VLOOKUP(Table2[[#This Row],[State]],State!A:F,6,FALSE)</f>
        <v>Republican</v>
      </c>
    </row>
    <row r="2558" spans="1:17" ht="17" thickTop="1" thickBot="1" x14ac:dyDescent="0.25">
      <c r="A2558" s="8" t="s">
        <v>360</v>
      </c>
      <c r="B2558" s="19">
        <v>48069</v>
      </c>
      <c r="C2558" s="20" t="s">
        <v>1935</v>
      </c>
      <c r="D2558" s="13">
        <v>853</v>
      </c>
      <c r="E2558" s="13">
        <v>1499</v>
      </c>
      <c r="F2558" s="6">
        <v>2024</v>
      </c>
      <c r="G2558" s="18">
        <f>preds!$D2558+preds!$E2558</f>
        <v>2352</v>
      </c>
      <c r="H2558" s="12">
        <f>ABS(preds!$D2558-preds!$E2558)</f>
        <v>646</v>
      </c>
      <c r="I2558" s="24">
        <f>Table2[[#This Row],[margin]]/Table2[[#This Row],[dem_gop_total]]</f>
        <v>0.27465986394557823</v>
      </c>
      <c r="J2558" s="24">
        <f>Table2[[#This Row],[dem_votes]]/Table2[[#This Row],[dem_gop_total]]</f>
        <v>0.36267006802721086</v>
      </c>
      <c r="K2558" s="24">
        <f>Table2[[#This Row],[gop_votes]]/Table2[[#This Row],[dem_gop_total]]</f>
        <v>0.63732993197278909</v>
      </c>
      <c r="L2558" s="3">
        <v>-102.26891999999999</v>
      </c>
      <c r="M2558" s="3">
        <v>34.521244000000003</v>
      </c>
      <c r="N2558" s="3">
        <v>-98.650929803149737</v>
      </c>
      <c r="O2558" s="3">
        <v>31.651859842519649</v>
      </c>
      <c r="P2558" s="3">
        <f>VLOOKUP(Table2[[#This Row],[State]],State!A:G,7,FALSE)</f>
        <v>38</v>
      </c>
      <c r="Q2558" s="3" t="str">
        <f>VLOOKUP(Table2[[#This Row],[State]],State!A:F,6,FALSE)</f>
        <v>Republican</v>
      </c>
    </row>
    <row r="2559" spans="1:17" ht="17" thickTop="1" thickBot="1" x14ac:dyDescent="0.25">
      <c r="A2559" s="7" t="s">
        <v>360</v>
      </c>
      <c r="B2559" s="21">
        <v>48071</v>
      </c>
      <c r="C2559" s="22" t="s">
        <v>398</v>
      </c>
      <c r="D2559" s="12">
        <v>3450</v>
      </c>
      <c r="E2559" s="12">
        <v>19732</v>
      </c>
      <c r="F2559" s="6">
        <v>2024</v>
      </c>
      <c r="G2559" s="18">
        <f>preds!$D2559+preds!$E2559</f>
        <v>23182</v>
      </c>
      <c r="H2559" s="12">
        <f>ABS(preds!$D2559-preds!$E2559)</f>
        <v>16282</v>
      </c>
      <c r="I2559" s="24">
        <f>Table2[[#This Row],[margin]]/Table2[[#This Row],[dem_gop_total]]</f>
        <v>0.70235527564489686</v>
      </c>
      <c r="J2559" s="24">
        <f>Table2[[#This Row],[dem_votes]]/Table2[[#This Row],[dem_gop_total]]</f>
        <v>0.14882236217755154</v>
      </c>
      <c r="K2559" s="24">
        <f>Table2[[#This Row],[gop_votes]]/Table2[[#This Row],[dem_gop_total]]</f>
        <v>0.85117763782244849</v>
      </c>
      <c r="L2559" s="3">
        <v>-94.741727999999995</v>
      </c>
      <c r="M2559" s="3">
        <v>29.801262000000001</v>
      </c>
      <c r="N2559" s="3">
        <v>-98.650929803149737</v>
      </c>
      <c r="O2559" s="3">
        <v>31.651859842519649</v>
      </c>
      <c r="P2559" s="3">
        <f>VLOOKUP(Table2[[#This Row],[State]],State!A:G,7,FALSE)</f>
        <v>38</v>
      </c>
      <c r="Q2559" s="3" t="str">
        <f>VLOOKUP(Table2[[#This Row],[State]],State!A:F,6,FALSE)</f>
        <v>Republican</v>
      </c>
    </row>
    <row r="2560" spans="1:17" ht="17" thickTop="1" thickBot="1" x14ac:dyDescent="0.25">
      <c r="A2560" s="8" t="s">
        <v>360</v>
      </c>
      <c r="B2560" s="19">
        <v>48073</v>
      </c>
      <c r="C2560" s="20" t="s">
        <v>399</v>
      </c>
      <c r="D2560" s="13">
        <v>4727</v>
      </c>
      <c r="E2560" s="13">
        <v>14834</v>
      </c>
      <c r="F2560" s="6">
        <v>2024</v>
      </c>
      <c r="G2560" s="18">
        <f>preds!$D2560+preds!$E2560</f>
        <v>19561</v>
      </c>
      <c r="H2560" s="12">
        <f>ABS(preds!$D2560-preds!$E2560)</f>
        <v>10107</v>
      </c>
      <c r="I2560" s="24">
        <f>Table2[[#This Row],[margin]]/Table2[[#This Row],[dem_gop_total]]</f>
        <v>0.516691375696539</v>
      </c>
      <c r="J2560" s="24">
        <f>Table2[[#This Row],[dem_votes]]/Table2[[#This Row],[dem_gop_total]]</f>
        <v>0.24165431215173047</v>
      </c>
      <c r="K2560" s="24">
        <f>Table2[[#This Row],[gop_votes]]/Table2[[#This Row],[dem_gop_total]]</f>
        <v>0.7583456878482695</v>
      </c>
      <c r="L2560" s="3">
        <v>-95.211215999999993</v>
      </c>
      <c r="M2560" s="3">
        <v>31.904971999999901</v>
      </c>
      <c r="N2560" s="3">
        <v>-98.650929803149737</v>
      </c>
      <c r="O2560" s="3">
        <v>31.651859842519649</v>
      </c>
      <c r="P2560" s="3">
        <f>VLOOKUP(Table2[[#This Row],[State]],State!A:G,7,FALSE)</f>
        <v>38</v>
      </c>
      <c r="Q2560" s="3" t="str">
        <f>VLOOKUP(Table2[[#This Row],[State]],State!A:F,6,FALSE)</f>
        <v>Republican</v>
      </c>
    </row>
    <row r="2561" spans="1:17" ht="17" thickTop="1" thickBot="1" x14ac:dyDescent="0.25">
      <c r="A2561" s="7" t="s">
        <v>360</v>
      </c>
      <c r="B2561" s="21">
        <v>48075</v>
      </c>
      <c r="C2561" s="22" t="s">
        <v>1936</v>
      </c>
      <c r="D2561" s="12">
        <v>423</v>
      </c>
      <c r="E2561" s="12">
        <v>1655</v>
      </c>
      <c r="F2561" s="6">
        <v>2024</v>
      </c>
      <c r="G2561" s="18">
        <f>preds!$D2561+preds!$E2561</f>
        <v>2078</v>
      </c>
      <c r="H2561" s="12">
        <f>ABS(preds!$D2561-preds!$E2561)</f>
        <v>1232</v>
      </c>
      <c r="I2561" s="24">
        <f>Table2[[#This Row],[margin]]/Table2[[#This Row],[dem_gop_total]]</f>
        <v>0.59287776708373441</v>
      </c>
      <c r="J2561" s="24">
        <f>Table2[[#This Row],[dem_votes]]/Table2[[#This Row],[dem_gop_total]]</f>
        <v>0.20356111645813282</v>
      </c>
      <c r="K2561" s="24">
        <f>Table2[[#This Row],[gop_votes]]/Table2[[#This Row],[dem_gop_total]]</f>
        <v>0.7964388835418672</v>
      </c>
      <c r="L2561" s="3">
        <v>-100.225433</v>
      </c>
      <c r="M2561" s="3">
        <v>34.428815</v>
      </c>
      <c r="N2561" s="3">
        <v>-98.650929803149737</v>
      </c>
      <c r="O2561" s="3">
        <v>31.651859842519649</v>
      </c>
      <c r="P2561" s="3">
        <f>VLOOKUP(Table2[[#This Row],[State]],State!A:G,7,FALSE)</f>
        <v>38</v>
      </c>
      <c r="Q2561" s="3" t="str">
        <f>VLOOKUP(Table2[[#This Row],[State]],State!A:F,6,FALSE)</f>
        <v>Republican</v>
      </c>
    </row>
    <row r="2562" spans="1:17" ht="17" thickTop="1" thickBot="1" x14ac:dyDescent="0.25">
      <c r="A2562" s="8" t="s">
        <v>360</v>
      </c>
      <c r="B2562" s="19">
        <v>48077</v>
      </c>
      <c r="C2562" s="20" t="s">
        <v>403</v>
      </c>
      <c r="D2562" s="13">
        <v>859</v>
      </c>
      <c r="E2562" s="13">
        <v>5110</v>
      </c>
      <c r="F2562" s="6">
        <v>2024</v>
      </c>
      <c r="G2562" s="18">
        <f>preds!$D2562+preds!$E2562</f>
        <v>5969</v>
      </c>
      <c r="H2562" s="12">
        <f>ABS(preds!$D2562-preds!$E2562)</f>
        <v>4251</v>
      </c>
      <c r="I2562" s="24">
        <f>Table2[[#This Row],[margin]]/Table2[[#This Row],[dem_gop_total]]</f>
        <v>0.71217959457195512</v>
      </c>
      <c r="J2562" s="24">
        <f>Table2[[#This Row],[dem_votes]]/Table2[[#This Row],[dem_gop_total]]</f>
        <v>0.14391020271402244</v>
      </c>
      <c r="K2562" s="24">
        <f>Table2[[#This Row],[gop_votes]]/Table2[[#This Row],[dem_gop_total]]</f>
        <v>0.85608979728597756</v>
      </c>
      <c r="L2562" s="3">
        <v>-98.245003999999994</v>
      </c>
      <c r="M2562" s="3">
        <v>33.828051000000002</v>
      </c>
      <c r="N2562" s="3">
        <v>-98.650929803149737</v>
      </c>
      <c r="O2562" s="3">
        <v>31.651859842519649</v>
      </c>
      <c r="P2562" s="3">
        <f>VLOOKUP(Table2[[#This Row],[State]],State!A:G,7,FALSE)</f>
        <v>38</v>
      </c>
      <c r="Q2562" s="3" t="str">
        <f>VLOOKUP(Table2[[#This Row],[State]],State!A:F,6,FALSE)</f>
        <v>Republican</v>
      </c>
    </row>
    <row r="2563" spans="1:17" ht="17" thickTop="1" thickBot="1" x14ac:dyDescent="0.25">
      <c r="A2563" s="7" t="s">
        <v>360</v>
      </c>
      <c r="B2563" s="21">
        <v>48079</v>
      </c>
      <c r="C2563" s="22" t="s">
        <v>1937</v>
      </c>
      <c r="D2563" s="12">
        <v>261</v>
      </c>
      <c r="E2563" s="12">
        <v>804</v>
      </c>
      <c r="F2563" s="6">
        <v>2024</v>
      </c>
      <c r="G2563" s="18">
        <f>preds!$D2563+preds!$E2563</f>
        <v>1065</v>
      </c>
      <c r="H2563" s="12">
        <f>ABS(preds!$D2563-preds!$E2563)</f>
        <v>543</v>
      </c>
      <c r="I2563" s="24">
        <f>Table2[[#This Row],[margin]]/Table2[[#This Row],[dem_gop_total]]</f>
        <v>0.50985915492957745</v>
      </c>
      <c r="J2563" s="24">
        <f>Table2[[#This Row],[dem_votes]]/Table2[[#This Row],[dem_gop_total]]</f>
        <v>0.24507042253521127</v>
      </c>
      <c r="K2563" s="24">
        <f>Table2[[#This Row],[gop_votes]]/Table2[[#This Row],[dem_gop_total]]</f>
        <v>0.75492957746478873</v>
      </c>
      <c r="L2563" s="3">
        <v>-102.737454</v>
      </c>
      <c r="M2563" s="3">
        <v>33.687756</v>
      </c>
      <c r="N2563" s="3">
        <v>-98.650929803149737</v>
      </c>
      <c r="O2563" s="3">
        <v>31.651859842519649</v>
      </c>
      <c r="P2563" s="3">
        <f>VLOOKUP(Table2[[#This Row],[State]],State!A:G,7,FALSE)</f>
        <v>38</v>
      </c>
      <c r="Q2563" s="3" t="str">
        <f>VLOOKUP(Table2[[#This Row],[State]],State!A:F,6,FALSE)</f>
        <v>Republican</v>
      </c>
    </row>
    <row r="2564" spans="1:17" ht="17" thickTop="1" thickBot="1" x14ac:dyDescent="0.25">
      <c r="A2564" s="8" t="s">
        <v>360</v>
      </c>
      <c r="B2564" s="19">
        <v>48081</v>
      </c>
      <c r="C2564" s="20" t="s">
        <v>1938</v>
      </c>
      <c r="D2564" s="13">
        <v>345</v>
      </c>
      <c r="E2564" s="13">
        <v>1569</v>
      </c>
      <c r="F2564" s="6">
        <v>2024</v>
      </c>
      <c r="G2564" s="18">
        <f>preds!$D2564+preds!$E2564</f>
        <v>1914</v>
      </c>
      <c r="H2564" s="12">
        <f>ABS(preds!$D2564-preds!$E2564)</f>
        <v>1224</v>
      </c>
      <c r="I2564" s="24">
        <f>Table2[[#This Row],[margin]]/Table2[[#This Row],[dem_gop_total]]</f>
        <v>0.63949843260188088</v>
      </c>
      <c r="J2564" s="24">
        <f>Table2[[#This Row],[dem_votes]]/Table2[[#This Row],[dem_gop_total]]</f>
        <v>0.18025078369905956</v>
      </c>
      <c r="K2564" s="24">
        <f>Table2[[#This Row],[gop_votes]]/Table2[[#This Row],[dem_gop_total]]</f>
        <v>0.81974921630094044</v>
      </c>
      <c r="L2564" s="3">
        <v>-100.405638</v>
      </c>
      <c r="M2564" s="3">
        <v>31.904323999999999</v>
      </c>
      <c r="N2564" s="3">
        <v>-98.650929803149737</v>
      </c>
      <c r="O2564" s="3">
        <v>31.651859842519649</v>
      </c>
      <c r="P2564" s="3">
        <f>VLOOKUP(Table2[[#This Row],[State]],State!A:G,7,FALSE)</f>
        <v>38</v>
      </c>
      <c r="Q2564" s="3" t="str">
        <f>VLOOKUP(Table2[[#This Row],[State]],State!A:F,6,FALSE)</f>
        <v>Republican</v>
      </c>
    </row>
    <row r="2565" spans="1:17" ht="17" thickTop="1" thickBot="1" x14ac:dyDescent="0.25">
      <c r="A2565" s="7" t="s">
        <v>360</v>
      </c>
      <c r="B2565" s="21">
        <v>48083</v>
      </c>
      <c r="C2565" s="22" t="s">
        <v>1939</v>
      </c>
      <c r="D2565" s="12">
        <v>683</v>
      </c>
      <c r="E2565" s="12">
        <v>3256</v>
      </c>
      <c r="F2565" s="6">
        <v>2024</v>
      </c>
      <c r="G2565" s="18">
        <f>preds!$D2565+preds!$E2565</f>
        <v>3939</v>
      </c>
      <c r="H2565" s="12">
        <f>ABS(preds!$D2565-preds!$E2565)</f>
        <v>2573</v>
      </c>
      <c r="I2565" s="24">
        <f>Table2[[#This Row],[margin]]/Table2[[#This Row],[dem_gop_total]]</f>
        <v>0.65321147499365317</v>
      </c>
      <c r="J2565" s="24">
        <f>Table2[[#This Row],[dem_votes]]/Table2[[#This Row],[dem_gop_total]]</f>
        <v>0.17339426250317339</v>
      </c>
      <c r="K2565" s="24">
        <f>Table2[[#This Row],[gop_votes]]/Table2[[#This Row],[dem_gop_total]]</f>
        <v>0.82660573749682664</v>
      </c>
      <c r="L2565" s="3">
        <v>-99.423304000000002</v>
      </c>
      <c r="M2565" s="3">
        <v>31.808605</v>
      </c>
      <c r="N2565" s="3">
        <v>-98.650929803149737</v>
      </c>
      <c r="O2565" s="3">
        <v>31.651859842519649</v>
      </c>
      <c r="P2565" s="3">
        <f>VLOOKUP(Table2[[#This Row],[State]],State!A:G,7,FALSE)</f>
        <v>38</v>
      </c>
      <c r="Q2565" s="3" t="str">
        <f>VLOOKUP(Table2[[#This Row],[State]],State!A:F,6,FALSE)</f>
        <v>Republican</v>
      </c>
    </row>
    <row r="2566" spans="1:17" ht="17" thickTop="1" thickBot="1" x14ac:dyDescent="0.25">
      <c r="A2566" s="8" t="s">
        <v>360</v>
      </c>
      <c r="B2566" s="19">
        <v>48085</v>
      </c>
      <c r="C2566" s="20" t="s">
        <v>1940</v>
      </c>
      <c r="D2566" s="13">
        <v>263386</v>
      </c>
      <c r="E2566" s="13">
        <v>275570</v>
      </c>
      <c r="F2566" s="6">
        <v>2024</v>
      </c>
      <c r="G2566" s="18">
        <f>preds!$D2566+preds!$E2566</f>
        <v>538956</v>
      </c>
      <c r="H2566" s="12">
        <f>ABS(preds!$D2566-preds!$E2566)</f>
        <v>12184</v>
      </c>
      <c r="I2566" s="24">
        <f>Table2[[#This Row],[margin]]/Table2[[#This Row],[dem_gop_total]]</f>
        <v>2.2606669190063752E-2</v>
      </c>
      <c r="J2566" s="24">
        <f>Table2[[#This Row],[dem_votes]]/Table2[[#This Row],[dem_gop_total]]</f>
        <v>0.48869666540496814</v>
      </c>
      <c r="K2566" s="24">
        <f>Table2[[#This Row],[gop_votes]]/Table2[[#This Row],[dem_gop_total]]</f>
        <v>0.51130333459503186</v>
      </c>
      <c r="L2566" s="3">
        <v>-96.693056999999996</v>
      </c>
      <c r="M2566" s="3">
        <v>33.099356999999998</v>
      </c>
      <c r="N2566" s="3">
        <v>-98.650929803149737</v>
      </c>
      <c r="O2566" s="3">
        <v>31.651859842519649</v>
      </c>
      <c r="P2566" s="3">
        <f>VLOOKUP(Table2[[#This Row],[State]],State!A:G,7,FALSE)</f>
        <v>38</v>
      </c>
      <c r="Q2566" s="3" t="str">
        <f>VLOOKUP(Table2[[#This Row],[State]],State!A:F,6,FALSE)</f>
        <v>Republican</v>
      </c>
    </row>
    <row r="2567" spans="1:17" ht="17" thickTop="1" thickBot="1" x14ac:dyDescent="0.25">
      <c r="A2567" s="7" t="s">
        <v>360</v>
      </c>
      <c r="B2567" s="21">
        <v>48087</v>
      </c>
      <c r="C2567" s="22" t="s">
        <v>1941</v>
      </c>
      <c r="D2567" s="12">
        <v>237</v>
      </c>
      <c r="E2567" s="12">
        <v>838</v>
      </c>
      <c r="F2567" s="6">
        <v>2024</v>
      </c>
      <c r="G2567" s="18">
        <f>preds!$D2567+preds!$E2567</f>
        <v>1075</v>
      </c>
      <c r="H2567" s="12">
        <f>ABS(preds!$D2567-preds!$E2567)</f>
        <v>601</v>
      </c>
      <c r="I2567" s="24">
        <f>Table2[[#This Row],[margin]]/Table2[[#This Row],[dem_gop_total]]</f>
        <v>0.55906976744186043</v>
      </c>
      <c r="J2567" s="24">
        <f>Table2[[#This Row],[dem_votes]]/Table2[[#This Row],[dem_gop_total]]</f>
        <v>0.22046511627906976</v>
      </c>
      <c r="K2567" s="24">
        <f>Table2[[#This Row],[gop_votes]]/Table2[[#This Row],[dem_gop_total]]</f>
        <v>0.77953488372093027</v>
      </c>
      <c r="L2567" s="3">
        <v>-100.216872</v>
      </c>
      <c r="M2567" s="3">
        <v>34.863545000000002</v>
      </c>
      <c r="N2567" s="3">
        <v>-98.650929803149737</v>
      </c>
      <c r="O2567" s="3">
        <v>31.651859842519649</v>
      </c>
      <c r="P2567" s="3">
        <f>VLOOKUP(Table2[[#This Row],[State]],State!A:G,7,FALSE)</f>
        <v>38</v>
      </c>
      <c r="Q2567" s="3" t="str">
        <f>VLOOKUP(Table2[[#This Row],[State]],State!A:F,6,FALSE)</f>
        <v>Republican</v>
      </c>
    </row>
    <row r="2568" spans="1:17" ht="17" thickTop="1" thickBot="1" x14ac:dyDescent="0.25">
      <c r="A2568" s="8" t="s">
        <v>360</v>
      </c>
      <c r="B2568" s="19">
        <v>48089</v>
      </c>
      <c r="C2568" s="20" t="s">
        <v>1942</v>
      </c>
      <c r="D2568" s="13">
        <v>2504</v>
      </c>
      <c r="E2568" s="13">
        <v>7541</v>
      </c>
      <c r="F2568" s="6">
        <v>2024</v>
      </c>
      <c r="G2568" s="18">
        <f>preds!$D2568+preds!$E2568</f>
        <v>10045</v>
      </c>
      <c r="H2568" s="12">
        <f>ABS(preds!$D2568-preds!$E2568)</f>
        <v>5037</v>
      </c>
      <c r="I2568" s="24">
        <f>Table2[[#This Row],[margin]]/Table2[[#This Row],[dem_gop_total]]</f>
        <v>0.50144350423096062</v>
      </c>
      <c r="J2568" s="24">
        <f>Table2[[#This Row],[dem_votes]]/Table2[[#This Row],[dem_gop_total]]</f>
        <v>0.24927824788451966</v>
      </c>
      <c r="K2568" s="24">
        <f>Table2[[#This Row],[gop_votes]]/Table2[[#This Row],[dem_gop_total]]</f>
        <v>0.75072175211548031</v>
      </c>
      <c r="L2568" s="3">
        <v>-96.536637999999996</v>
      </c>
      <c r="M2568" s="3">
        <v>29.661294000000002</v>
      </c>
      <c r="N2568" s="3">
        <v>-98.650929803149737</v>
      </c>
      <c r="O2568" s="3">
        <v>31.651859842519649</v>
      </c>
      <c r="P2568" s="3">
        <f>VLOOKUP(Table2[[#This Row],[State]],State!A:G,7,FALSE)</f>
        <v>38</v>
      </c>
      <c r="Q2568" s="3" t="str">
        <f>VLOOKUP(Table2[[#This Row],[State]],State!A:F,6,FALSE)</f>
        <v>Republican</v>
      </c>
    </row>
    <row r="2569" spans="1:17" ht="17" thickTop="1" thickBot="1" x14ac:dyDescent="0.25">
      <c r="A2569" s="7" t="s">
        <v>360</v>
      </c>
      <c r="B2569" s="21">
        <v>48091</v>
      </c>
      <c r="C2569" s="22" t="s">
        <v>1943</v>
      </c>
      <c r="D2569" s="12">
        <v>29776</v>
      </c>
      <c r="E2569" s="12">
        <v>72155</v>
      </c>
      <c r="F2569" s="6">
        <v>2024</v>
      </c>
      <c r="G2569" s="18">
        <f>preds!$D2569+preds!$E2569</f>
        <v>101931</v>
      </c>
      <c r="H2569" s="12">
        <f>ABS(preds!$D2569-preds!$E2569)</f>
        <v>42379</v>
      </c>
      <c r="I2569" s="24">
        <f>Table2[[#This Row],[margin]]/Table2[[#This Row],[dem_gop_total]]</f>
        <v>0.41576164267985205</v>
      </c>
      <c r="J2569" s="24">
        <f>Table2[[#This Row],[dem_votes]]/Table2[[#This Row],[dem_gop_total]]</f>
        <v>0.29211917866007397</v>
      </c>
      <c r="K2569" s="24">
        <f>Table2[[#This Row],[gop_votes]]/Table2[[#This Row],[dem_gop_total]]</f>
        <v>0.70788082133992603</v>
      </c>
      <c r="L2569" s="3">
        <v>-98.221818999999996</v>
      </c>
      <c r="M2569" s="3">
        <v>29.764495</v>
      </c>
      <c r="N2569" s="3">
        <v>-98.650929803149737</v>
      </c>
      <c r="O2569" s="3">
        <v>31.651859842519649</v>
      </c>
      <c r="P2569" s="3">
        <f>VLOOKUP(Table2[[#This Row],[State]],State!A:G,7,FALSE)</f>
        <v>38</v>
      </c>
      <c r="Q2569" s="3" t="str">
        <f>VLOOKUP(Table2[[#This Row],[State]],State!A:F,6,FALSE)</f>
        <v>Republican</v>
      </c>
    </row>
    <row r="2570" spans="1:17" ht="17" thickTop="1" thickBot="1" x14ac:dyDescent="0.25">
      <c r="A2570" s="8" t="s">
        <v>360</v>
      </c>
      <c r="B2570" s="19">
        <v>48093</v>
      </c>
      <c r="C2570" s="20" t="s">
        <v>1023</v>
      </c>
      <c r="D2570" s="13">
        <v>1173</v>
      </c>
      <c r="E2570" s="13">
        <v>4918</v>
      </c>
      <c r="F2570" s="6">
        <v>2024</v>
      </c>
      <c r="G2570" s="18">
        <f>preds!$D2570+preds!$E2570</f>
        <v>6091</v>
      </c>
      <c r="H2570" s="12">
        <f>ABS(preds!$D2570-preds!$E2570)</f>
        <v>3745</v>
      </c>
      <c r="I2570" s="24">
        <f>Table2[[#This Row],[margin]]/Table2[[#This Row],[dem_gop_total]]</f>
        <v>0.61484156952881297</v>
      </c>
      <c r="J2570" s="24">
        <f>Table2[[#This Row],[dem_votes]]/Table2[[#This Row],[dem_gop_total]]</f>
        <v>0.19257921523559349</v>
      </c>
      <c r="K2570" s="24">
        <f>Table2[[#This Row],[gop_votes]]/Table2[[#This Row],[dem_gop_total]]</f>
        <v>0.80742078476440649</v>
      </c>
      <c r="L2570" s="3">
        <v>-98.557372999999998</v>
      </c>
      <c r="M2570" s="3">
        <v>31.9696719999999</v>
      </c>
      <c r="N2570" s="3">
        <v>-98.650929803149737</v>
      </c>
      <c r="O2570" s="3">
        <v>31.651859842519649</v>
      </c>
      <c r="P2570" s="3">
        <f>VLOOKUP(Table2[[#This Row],[State]],State!A:G,7,FALSE)</f>
        <v>38</v>
      </c>
      <c r="Q2570" s="3" t="str">
        <f>VLOOKUP(Table2[[#This Row],[State]],State!A:F,6,FALSE)</f>
        <v>Republican</v>
      </c>
    </row>
    <row r="2571" spans="1:17" ht="17" thickTop="1" thickBot="1" x14ac:dyDescent="0.25">
      <c r="A2571" s="7" t="s">
        <v>360</v>
      </c>
      <c r="B2571" s="21">
        <v>48095</v>
      </c>
      <c r="C2571" s="22" t="s">
        <v>1944</v>
      </c>
      <c r="D2571" s="12">
        <v>347</v>
      </c>
      <c r="E2571" s="12">
        <v>926</v>
      </c>
      <c r="F2571" s="6">
        <v>2024</v>
      </c>
      <c r="G2571" s="18">
        <f>preds!$D2571+preds!$E2571</f>
        <v>1273</v>
      </c>
      <c r="H2571" s="12">
        <f>ABS(preds!$D2571-preds!$E2571)</f>
        <v>579</v>
      </c>
      <c r="I2571" s="24">
        <f>Table2[[#This Row],[margin]]/Table2[[#This Row],[dem_gop_total]]</f>
        <v>0.45483110761979578</v>
      </c>
      <c r="J2571" s="24">
        <f>Table2[[#This Row],[dem_votes]]/Table2[[#This Row],[dem_gop_total]]</f>
        <v>0.27258444619010214</v>
      </c>
      <c r="K2571" s="24">
        <f>Table2[[#This Row],[gop_votes]]/Table2[[#This Row],[dem_gop_total]]</f>
        <v>0.72741555380989786</v>
      </c>
      <c r="L2571" s="3">
        <v>-99.859635999999995</v>
      </c>
      <c r="M2571" s="3">
        <v>31.280121999999999</v>
      </c>
      <c r="N2571" s="3">
        <v>-98.650929803149737</v>
      </c>
      <c r="O2571" s="3">
        <v>31.651859842519649</v>
      </c>
      <c r="P2571" s="3">
        <f>VLOOKUP(Table2[[#This Row],[State]],State!A:G,7,FALSE)</f>
        <v>38</v>
      </c>
      <c r="Q2571" s="3" t="str">
        <f>VLOOKUP(Table2[[#This Row],[State]],State!A:F,6,FALSE)</f>
        <v>Republican</v>
      </c>
    </row>
    <row r="2572" spans="1:17" ht="17" thickTop="1" thickBot="1" x14ac:dyDescent="0.25">
      <c r="A2572" s="8" t="s">
        <v>360</v>
      </c>
      <c r="B2572" s="19">
        <v>48097</v>
      </c>
      <c r="C2572" s="20" t="s">
        <v>1945</v>
      </c>
      <c r="D2572" s="13">
        <v>3439</v>
      </c>
      <c r="E2572" s="13">
        <v>15678</v>
      </c>
      <c r="F2572" s="6">
        <v>2024</v>
      </c>
      <c r="G2572" s="18">
        <f>preds!$D2572+preds!$E2572</f>
        <v>19117</v>
      </c>
      <c r="H2572" s="12">
        <f>ABS(preds!$D2572-preds!$E2572)</f>
        <v>12239</v>
      </c>
      <c r="I2572" s="24">
        <f>Table2[[#This Row],[margin]]/Table2[[#This Row],[dem_gop_total]]</f>
        <v>0.64021551498666107</v>
      </c>
      <c r="J2572" s="24">
        <f>Table2[[#This Row],[dem_votes]]/Table2[[#This Row],[dem_gop_total]]</f>
        <v>0.17989224250666946</v>
      </c>
      <c r="K2572" s="24">
        <f>Table2[[#This Row],[gop_votes]]/Table2[[#This Row],[dem_gop_total]]</f>
        <v>0.82010775749333054</v>
      </c>
      <c r="L2572" s="3">
        <v>-97.137065000000007</v>
      </c>
      <c r="M2572" s="3">
        <v>33.610424000000002</v>
      </c>
      <c r="N2572" s="3">
        <v>-98.650929803149737</v>
      </c>
      <c r="O2572" s="3">
        <v>31.651859842519649</v>
      </c>
      <c r="P2572" s="3">
        <f>VLOOKUP(Table2[[#This Row],[State]],State!A:G,7,FALSE)</f>
        <v>38</v>
      </c>
      <c r="Q2572" s="3" t="str">
        <f>VLOOKUP(Table2[[#This Row],[State]],State!A:F,6,FALSE)</f>
        <v>Republican</v>
      </c>
    </row>
    <row r="2573" spans="1:17" ht="17" thickTop="1" thickBot="1" x14ac:dyDescent="0.25">
      <c r="A2573" s="7" t="s">
        <v>360</v>
      </c>
      <c r="B2573" s="21">
        <v>48099</v>
      </c>
      <c r="C2573" s="22" t="s">
        <v>1946</v>
      </c>
      <c r="D2573" s="12">
        <v>5919</v>
      </c>
      <c r="E2573" s="12">
        <v>16869</v>
      </c>
      <c r="F2573" s="6">
        <v>2024</v>
      </c>
      <c r="G2573" s="18">
        <f>preds!$D2573+preds!$E2573</f>
        <v>22788</v>
      </c>
      <c r="H2573" s="12">
        <f>ABS(preds!$D2573-preds!$E2573)</f>
        <v>10950</v>
      </c>
      <c r="I2573" s="24">
        <f>Table2[[#This Row],[margin]]/Table2[[#This Row],[dem_gop_total]]</f>
        <v>0.48051606108478145</v>
      </c>
      <c r="J2573" s="24">
        <f>Table2[[#This Row],[dem_votes]]/Table2[[#This Row],[dem_gop_total]]</f>
        <v>0.25974196945760925</v>
      </c>
      <c r="K2573" s="24">
        <f>Table2[[#This Row],[gop_votes]]/Table2[[#This Row],[dem_gop_total]]</f>
        <v>0.7402580305423907</v>
      </c>
      <c r="L2573" s="3">
        <v>-97.828854000000007</v>
      </c>
      <c r="M2573" s="3">
        <v>31.239826000000001</v>
      </c>
      <c r="N2573" s="3">
        <v>-98.650929803149737</v>
      </c>
      <c r="O2573" s="3">
        <v>31.651859842519649</v>
      </c>
      <c r="P2573" s="3">
        <f>VLOOKUP(Table2[[#This Row],[State]],State!A:G,7,FALSE)</f>
        <v>38</v>
      </c>
      <c r="Q2573" s="3" t="str">
        <f>VLOOKUP(Table2[[#This Row],[State]],State!A:F,6,FALSE)</f>
        <v>Republican</v>
      </c>
    </row>
    <row r="2574" spans="1:17" ht="17" thickTop="1" thickBot="1" x14ac:dyDescent="0.25">
      <c r="A2574" s="8" t="s">
        <v>360</v>
      </c>
      <c r="B2574" s="19">
        <v>48101</v>
      </c>
      <c r="C2574" s="20" t="s">
        <v>1947</v>
      </c>
      <c r="D2574" s="13">
        <v>153</v>
      </c>
      <c r="E2574" s="13">
        <v>461</v>
      </c>
      <c r="F2574" s="6">
        <v>2024</v>
      </c>
      <c r="G2574" s="18">
        <f>preds!$D2574+preds!$E2574</f>
        <v>614</v>
      </c>
      <c r="H2574" s="12">
        <f>ABS(preds!$D2574-preds!$E2574)</f>
        <v>308</v>
      </c>
      <c r="I2574" s="24">
        <f>Table2[[#This Row],[margin]]/Table2[[#This Row],[dem_gop_total]]</f>
        <v>0.50162866449511401</v>
      </c>
      <c r="J2574" s="24">
        <f>Table2[[#This Row],[dem_votes]]/Table2[[#This Row],[dem_gop_total]]</f>
        <v>0.249185667752443</v>
      </c>
      <c r="K2574" s="24">
        <f>Table2[[#This Row],[gop_votes]]/Table2[[#This Row],[dem_gop_total]]</f>
        <v>0.750814332247557</v>
      </c>
      <c r="L2574" s="3">
        <v>-100.300376</v>
      </c>
      <c r="M2574" s="3">
        <v>34.019044000000001</v>
      </c>
      <c r="N2574" s="3">
        <v>-98.650929803149737</v>
      </c>
      <c r="O2574" s="3">
        <v>31.651859842519649</v>
      </c>
      <c r="P2574" s="3">
        <f>VLOOKUP(Table2[[#This Row],[State]],State!A:G,7,FALSE)</f>
        <v>38</v>
      </c>
      <c r="Q2574" s="3" t="str">
        <f>VLOOKUP(Table2[[#This Row],[State]],State!A:F,6,FALSE)</f>
        <v>Republican</v>
      </c>
    </row>
    <row r="2575" spans="1:17" ht="17" thickTop="1" thickBot="1" x14ac:dyDescent="0.25">
      <c r="A2575" s="7" t="s">
        <v>360</v>
      </c>
      <c r="B2575" s="21">
        <v>48103</v>
      </c>
      <c r="C2575" s="22" t="s">
        <v>1948</v>
      </c>
      <c r="D2575" s="12">
        <v>346</v>
      </c>
      <c r="E2575" s="12">
        <v>1165</v>
      </c>
      <c r="F2575" s="6">
        <v>2024</v>
      </c>
      <c r="G2575" s="18">
        <f>preds!$D2575+preds!$E2575</f>
        <v>1511</v>
      </c>
      <c r="H2575" s="12">
        <f>ABS(preds!$D2575-preds!$E2575)</f>
        <v>819</v>
      </c>
      <c r="I2575" s="24">
        <f>Table2[[#This Row],[margin]]/Table2[[#This Row],[dem_gop_total]]</f>
        <v>0.5420251489080079</v>
      </c>
      <c r="J2575" s="24">
        <f>Table2[[#This Row],[dem_votes]]/Table2[[#This Row],[dem_gop_total]]</f>
        <v>0.22898742554599602</v>
      </c>
      <c r="K2575" s="24">
        <f>Table2[[#This Row],[gop_votes]]/Table2[[#This Row],[dem_gop_total]]</f>
        <v>0.77101257445400395</v>
      </c>
      <c r="L2575" s="3">
        <v>-102.352002</v>
      </c>
      <c r="M2575" s="3">
        <v>31.400897999999899</v>
      </c>
      <c r="N2575" s="3">
        <v>-98.650929803149737</v>
      </c>
      <c r="O2575" s="3">
        <v>31.651859842519649</v>
      </c>
      <c r="P2575" s="3">
        <f>VLOOKUP(Table2[[#This Row],[State]],State!A:G,7,FALSE)</f>
        <v>38</v>
      </c>
      <c r="Q2575" s="3" t="str">
        <f>VLOOKUP(Table2[[#This Row],[State]],State!A:F,6,FALSE)</f>
        <v>Republican</v>
      </c>
    </row>
    <row r="2576" spans="1:17" ht="17" thickTop="1" thickBot="1" x14ac:dyDescent="0.25">
      <c r="A2576" s="8" t="s">
        <v>360</v>
      </c>
      <c r="B2576" s="19">
        <v>48105</v>
      </c>
      <c r="C2576" s="20" t="s">
        <v>1888</v>
      </c>
      <c r="D2576" s="13">
        <v>581</v>
      </c>
      <c r="E2576" s="13">
        <v>1148</v>
      </c>
      <c r="F2576" s="6">
        <v>2024</v>
      </c>
      <c r="G2576" s="18">
        <f>preds!$D2576+preds!$E2576</f>
        <v>1729</v>
      </c>
      <c r="H2576" s="12">
        <f>ABS(preds!$D2576-preds!$E2576)</f>
        <v>567</v>
      </c>
      <c r="I2576" s="24">
        <f>Table2[[#This Row],[margin]]/Table2[[#This Row],[dem_gop_total]]</f>
        <v>0.32793522267206476</v>
      </c>
      <c r="J2576" s="24">
        <f>Table2[[#This Row],[dem_votes]]/Table2[[#This Row],[dem_gop_total]]</f>
        <v>0.33603238866396762</v>
      </c>
      <c r="K2576" s="24">
        <f>Table2[[#This Row],[gop_votes]]/Table2[[#This Row],[dem_gop_total]]</f>
        <v>0.66396761133603244</v>
      </c>
      <c r="L2576" s="3">
        <v>-101.220153</v>
      </c>
      <c r="M2576" s="3">
        <v>30.707106</v>
      </c>
      <c r="N2576" s="3">
        <v>-98.650929803149737</v>
      </c>
      <c r="O2576" s="3">
        <v>31.651859842519649</v>
      </c>
      <c r="P2576" s="3">
        <f>VLOOKUP(Table2[[#This Row],[State]],State!A:G,7,FALSE)</f>
        <v>38</v>
      </c>
      <c r="Q2576" s="3" t="str">
        <f>VLOOKUP(Table2[[#This Row],[State]],State!A:F,6,FALSE)</f>
        <v>Republican</v>
      </c>
    </row>
    <row r="2577" spans="1:17" ht="17" thickTop="1" thickBot="1" x14ac:dyDescent="0.25">
      <c r="A2577" s="7" t="s">
        <v>360</v>
      </c>
      <c r="B2577" s="21">
        <v>48107</v>
      </c>
      <c r="C2577" s="22" t="s">
        <v>1949</v>
      </c>
      <c r="D2577" s="12">
        <v>639</v>
      </c>
      <c r="E2577" s="12">
        <v>1213</v>
      </c>
      <c r="F2577" s="6">
        <v>2024</v>
      </c>
      <c r="G2577" s="18">
        <f>preds!$D2577+preds!$E2577</f>
        <v>1852</v>
      </c>
      <c r="H2577" s="12">
        <f>ABS(preds!$D2577-preds!$E2577)</f>
        <v>574</v>
      </c>
      <c r="I2577" s="24">
        <f>Table2[[#This Row],[margin]]/Table2[[#This Row],[dem_gop_total]]</f>
        <v>0.30993520518358531</v>
      </c>
      <c r="J2577" s="24">
        <f>Table2[[#This Row],[dem_votes]]/Table2[[#This Row],[dem_gop_total]]</f>
        <v>0.34503239740820735</v>
      </c>
      <c r="K2577" s="24">
        <f>Table2[[#This Row],[gop_votes]]/Table2[[#This Row],[dem_gop_total]]</f>
        <v>0.65496760259179265</v>
      </c>
      <c r="L2577" s="3">
        <v>-101.36121199999999</v>
      </c>
      <c r="M2577" s="3">
        <v>33.664489000000003</v>
      </c>
      <c r="N2577" s="3">
        <v>-98.650929803149737</v>
      </c>
      <c r="O2577" s="3">
        <v>31.651859842519649</v>
      </c>
      <c r="P2577" s="3">
        <f>VLOOKUP(Table2[[#This Row],[State]],State!A:G,7,FALSE)</f>
        <v>38</v>
      </c>
      <c r="Q2577" s="3" t="str">
        <f>VLOOKUP(Table2[[#This Row],[State]],State!A:F,6,FALSE)</f>
        <v>Republican</v>
      </c>
    </row>
    <row r="2578" spans="1:17" ht="17" thickTop="1" thickBot="1" x14ac:dyDescent="0.25">
      <c r="A2578" s="8" t="s">
        <v>360</v>
      </c>
      <c r="B2578" s="19">
        <v>48109</v>
      </c>
      <c r="C2578" s="20" t="s">
        <v>1950</v>
      </c>
      <c r="D2578" s="13">
        <v>454</v>
      </c>
      <c r="E2578" s="13">
        <v>381</v>
      </c>
      <c r="F2578" s="6">
        <v>2024</v>
      </c>
      <c r="G2578" s="18">
        <f>preds!$D2578+preds!$E2578</f>
        <v>835</v>
      </c>
      <c r="H2578" s="12">
        <f>ABS(preds!$D2578-preds!$E2578)</f>
        <v>73</v>
      </c>
      <c r="I2578" s="24">
        <f>Table2[[#This Row],[margin]]/Table2[[#This Row],[dem_gop_total]]</f>
        <v>8.7425149700598809E-2</v>
      </c>
      <c r="J2578" s="24">
        <f>Table2[[#This Row],[dem_votes]]/Table2[[#This Row],[dem_gop_total]]</f>
        <v>0.54371257485029945</v>
      </c>
      <c r="K2578" s="24">
        <f>Table2[[#This Row],[gop_votes]]/Table2[[#This Row],[dem_gop_total]]</f>
        <v>0.45628742514970061</v>
      </c>
      <c r="L2578" s="3">
        <v>-104.82106899999999</v>
      </c>
      <c r="M2578" s="3">
        <v>31.071833999999999</v>
      </c>
      <c r="N2578" s="3">
        <v>-98.650929803149737</v>
      </c>
      <c r="O2578" s="3">
        <v>31.651859842519649</v>
      </c>
      <c r="P2578" s="3">
        <f>VLOOKUP(Table2[[#This Row],[State]],State!A:G,7,FALSE)</f>
        <v>38</v>
      </c>
      <c r="Q2578" s="3" t="str">
        <f>VLOOKUP(Table2[[#This Row],[State]],State!A:F,6,FALSE)</f>
        <v>Republican</v>
      </c>
    </row>
    <row r="2579" spans="1:17" ht="17" thickTop="1" thickBot="1" x14ac:dyDescent="0.25">
      <c r="A2579" s="7" t="s">
        <v>360</v>
      </c>
      <c r="B2579" s="21">
        <v>48111</v>
      </c>
      <c r="C2579" s="22" t="s">
        <v>1951</v>
      </c>
      <c r="D2579" s="12">
        <v>294</v>
      </c>
      <c r="E2579" s="12">
        <v>1260</v>
      </c>
      <c r="F2579" s="6">
        <v>2024</v>
      </c>
      <c r="G2579" s="18">
        <f>preds!$D2579+preds!$E2579</f>
        <v>1554</v>
      </c>
      <c r="H2579" s="12">
        <f>ABS(preds!$D2579-preds!$E2579)</f>
        <v>966</v>
      </c>
      <c r="I2579" s="24">
        <f>Table2[[#This Row],[margin]]/Table2[[#This Row],[dem_gop_total]]</f>
        <v>0.6216216216216216</v>
      </c>
      <c r="J2579" s="24">
        <f>Table2[[#This Row],[dem_votes]]/Table2[[#This Row],[dem_gop_total]]</f>
        <v>0.1891891891891892</v>
      </c>
      <c r="K2579" s="24">
        <f>Table2[[#This Row],[gop_votes]]/Table2[[#This Row],[dem_gop_total]]</f>
        <v>0.81081081081081086</v>
      </c>
      <c r="L2579" s="3">
        <v>-102.577929</v>
      </c>
      <c r="M2579" s="3">
        <v>36.110008000000001</v>
      </c>
      <c r="N2579" s="3">
        <v>-98.650929803149737</v>
      </c>
      <c r="O2579" s="3">
        <v>31.651859842519649</v>
      </c>
      <c r="P2579" s="3">
        <f>VLOOKUP(Table2[[#This Row],[State]],State!A:G,7,FALSE)</f>
        <v>38</v>
      </c>
      <c r="Q2579" s="3" t="str">
        <f>VLOOKUP(Table2[[#This Row],[State]],State!A:F,6,FALSE)</f>
        <v>Republican</v>
      </c>
    </row>
    <row r="2580" spans="1:17" ht="17" thickTop="1" thickBot="1" x14ac:dyDescent="0.25">
      <c r="A2580" s="8" t="s">
        <v>360</v>
      </c>
      <c r="B2580" s="19">
        <v>48113</v>
      </c>
      <c r="C2580" s="20" t="s">
        <v>413</v>
      </c>
      <c r="D2580" s="13">
        <v>637072</v>
      </c>
      <c r="E2580" s="13">
        <v>327517</v>
      </c>
      <c r="F2580" s="6">
        <v>2024</v>
      </c>
      <c r="G2580" s="18">
        <f>preds!$D2580+preds!$E2580</f>
        <v>964589</v>
      </c>
      <c r="H2580" s="12">
        <f>ABS(preds!$D2580-preds!$E2580)</f>
        <v>309555</v>
      </c>
      <c r="I2580" s="24">
        <f>Table2[[#This Row],[margin]]/Table2[[#This Row],[dem_gop_total]]</f>
        <v>0.32091906501110834</v>
      </c>
      <c r="J2580" s="24">
        <f>Table2[[#This Row],[dem_votes]]/Table2[[#This Row],[dem_gop_total]]</f>
        <v>0.66045953250555423</v>
      </c>
      <c r="K2580" s="24">
        <f>Table2[[#This Row],[gop_votes]]/Table2[[#This Row],[dem_gop_total]]</f>
        <v>0.33954046749444583</v>
      </c>
      <c r="L2580" s="3">
        <v>-96.788196999999997</v>
      </c>
      <c r="M2580" s="3">
        <v>32.808956000000002</v>
      </c>
      <c r="N2580" s="3">
        <v>-98.650929803149737</v>
      </c>
      <c r="O2580" s="3">
        <v>31.651859842519649</v>
      </c>
      <c r="P2580" s="3">
        <f>VLOOKUP(Table2[[#This Row],[State]],State!A:G,7,FALSE)</f>
        <v>38</v>
      </c>
      <c r="Q2580" s="3" t="str">
        <f>VLOOKUP(Table2[[#This Row],[State]],State!A:F,6,FALSE)</f>
        <v>Republican</v>
      </c>
    </row>
    <row r="2581" spans="1:17" ht="17" thickTop="1" thickBot="1" x14ac:dyDescent="0.25">
      <c r="A2581" s="7" t="s">
        <v>360</v>
      </c>
      <c r="B2581" s="21">
        <v>48115</v>
      </c>
      <c r="C2581" s="22" t="s">
        <v>759</v>
      </c>
      <c r="D2581" s="12">
        <v>1231</v>
      </c>
      <c r="E2581" s="12">
        <v>2856</v>
      </c>
      <c r="F2581" s="6">
        <v>2024</v>
      </c>
      <c r="G2581" s="18">
        <f>preds!$D2581+preds!$E2581</f>
        <v>4087</v>
      </c>
      <c r="H2581" s="12">
        <f>ABS(preds!$D2581-preds!$E2581)</f>
        <v>1625</v>
      </c>
      <c r="I2581" s="24">
        <f>Table2[[#This Row],[margin]]/Table2[[#This Row],[dem_gop_total]]</f>
        <v>0.39760215316858333</v>
      </c>
      <c r="J2581" s="24">
        <f>Table2[[#This Row],[dem_votes]]/Table2[[#This Row],[dem_gop_total]]</f>
        <v>0.30119892341570836</v>
      </c>
      <c r="K2581" s="24">
        <f>Table2[[#This Row],[gop_votes]]/Table2[[#This Row],[dem_gop_total]]</f>
        <v>0.69880107658429169</v>
      </c>
      <c r="L2581" s="3">
        <v>-101.949316</v>
      </c>
      <c r="M2581" s="3">
        <v>32.734650000000002</v>
      </c>
      <c r="N2581" s="3">
        <v>-98.650929803149737</v>
      </c>
      <c r="O2581" s="3">
        <v>31.651859842519649</v>
      </c>
      <c r="P2581" s="3">
        <f>VLOOKUP(Table2[[#This Row],[State]],State!A:G,7,FALSE)</f>
        <v>38</v>
      </c>
      <c r="Q2581" s="3" t="str">
        <f>VLOOKUP(Table2[[#This Row],[State]],State!A:F,6,FALSE)</f>
        <v>Republican</v>
      </c>
    </row>
    <row r="2582" spans="1:17" ht="17" thickTop="1" thickBot="1" x14ac:dyDescent="0.25">
      <c r="A2582" s="8" t="s">
        <v>360</v>
      </c>
      <c r="B2582" s="19">
        <v>48117</v>
      </c>
      <c r="C2582" s="20" t="s">
        <v>1952</v>
      </c>
      <c r="D2582" s="13">
        <v>1428</v>
      </c>
      <c r="E2582" s="13">
        <v>3385</v>
      </c>
      <c r="F2582" s="6">
        <v>2024</v>
      </c>
      <c r="G2582" s="18">
        <f>preds!$D2582+preds!$E2582</f>
        <v>4813</v>
      </c>
      <c r="H2582" s="12">
        <f>ABS(preds!$D2582-preds!$E2582)</f>
        <v>1957</v>
      </c>
      <c r="I2582" s="24">
        <f>Table2[[#This Row],[margin]]/Table2[[#This Row],[dem_gop_total]]</f>
        <v>0.40660710575524622</v>
      </c>
      <c r="J2582" s="24">
        <f>Table2[[#This Row],[dem_votes]]/Table2[[#This Row],[dem_gop_total]]</f>
        <v>0.29669644712237692</v>
      </c>
      <c r="K2582" s="24">
        <f>Table2[[#This Row],[gop_votes]]/Table2[[#This Row],[dem_gop_total]]</f>
        <v>0.70330355287762314</v>
      </c>
      <c r="L2582" s="3">
        <v>-102.40204199999999</v>
      </c>
      <c r="M2582" s="3">
        <v>34.835104000000001</v>
      </c>
      <c r="N2582" s="3">
        <v>-98.650929803149737</v>
      </c>
      <c r="O2582" s="3">
        <v>31.651859842519649</v>
      </c>
      <c r="P2582" s="3">
        <f>VLOOKUP(Table2[[#This Row],[State]],State!A:G,7,FALSE)</f>
        <v>38</v>
      </c>
      <c r="Q2582" s="3" t="str">
        <f>VLOOKUP(Table2[[#This Row],[State]],State!A:F,6,FALSE)</f>
        <v>Republican</v>
      </c>
    </row>
    <row r="2583" spans="1:17" ht="17" thickTop="1" thickBot="1" x14ac:dyDescent="0.25">
      <c r="A2583" s="7" t="s">
        <v>360</v>
      </c>
      <c r="B2583" s="21">
        <v>48119</v>
      </c>
      <c r="C2583" s="22" t="s">
        <v>629</v>
      </c>
      <c r="D2583" s="12">
        <v>538</v>
      </c>
      <c r="E2583" s="12">
        <v>2034</v>
      </c>
      <c r="F2583" s="6">
        <v>2024</v>
      </c>
      <c r="G2583" s="18">
        <f>preds!$D2583+preds!$E2583</f>
        <v>2572</v>
      </c>
      <c r="H2583" s="12">
        <f>ABS(preds!$D2583-preds!$E2583)</f>
        <v>1496</v>
      </c>
      <c r="I2583" s="24">
        <f>Table2[[#This Row],[margin]]/Table2[[#This Row],[dem_gop_total]]</f>
        <v>0.58164852255054433</v>
      </c>
      <c r="J2583" s="24">
        <f>Table2[[#This Row],[dem_votes]]/Table2[[#This Row],[dem_gop_total]]</f>
        <v>0.20917573872472783</v>
      </c>
      <c r="K2583" s="24">
        <f>Table2[[#This Row],[gop_votes]]/Table2[[#This Row],[dem_gop_total]]</f>
        <v>0.79082426127527217</v>
      </c>
      <c r="L2583" s="3">
        <v>-95.704605000000001</v>
      </c>
      <c r="M2583" s="3">
        <v>33.374580000000002</v>
      </c>
      <c r="N2583" s="3">
        <v>-98.650929803149737</v>
      </c>
      <c r="O2583" s="3">
        <v>31.651859842519649</v>
      </c>
      <c r="P2583" s="3">
        <f>VLOOKUP(Table2[[#This Row],[State]],State!A:G,7,FALSE)</f>
        <v>38</v>
      </c>
      <c r="Q2583" s="3" t="str">
        <f>VLOOKUP(Table2[[#This Row],[State]],State!A:F,6,FALSE)</f>
        <v>Republican</v>
      </c>
    </row>
    <row r="2584" spans="1:17" ht="17" thickTop="1" thickBot="1" x14ac:dyDescent="0.25">
      <c r="A2584" s="8" t="s">
        <v>360</v>
      </c>
      <c r="B2584" s="19">
        <v>48121</v>
      </c>
      <c r="C2584" s="20" t="s">
        <v>1953</v>
      </c>
      <c r="D2584" s="13">
        <v>211182</v>
      </c>
      <c r="E2584" s="13">
        <v>250783</v>
      </c>
      <c r="F2584" s="6">
        <v>2024</v>
      </c>
      <c r="G2584" s="18">
        <f>preds!$D2584+preds!$E2584</f>
        <v>461965</v>
      </c>
      <c r="H2584" s="12">
        <f>ABS(preds!$D2584-preds!$E2584)</f>
        <v>39601</v>
      </c>
      <c r="I2584" s="24">
        <f>Table2[[#This Row],[margin]]/Table2[[#This Row],[dem_gop_total]]</f>
        <v>8.5722944378903168E-2</v>
      </c>
      <c r="J2584" s="24">
        <f>Table2[[#This Row],[dem_votes]]/Table2[[#This Row],[dem_gop_total]]</f>
        <v>0.45713852781054842</v>
      </c>
      <c r="K2584" s="24">
        <f>Table2[[#This Row],[gop_votes]]/Table2[[#This Row],[dem_gop_total]]</f>
        <v>0.54286147218945158</v>
      </c>
      <c r="L2584" s="3">
        <v>-97.019683999999998</v>
      </c>
      <c r="M2584" s="3">
        <v>33.109147999999998</v>
      </c>
      <c r="N2584" s="3">
        <v>-98.650929803149737</v>
      </c>
      <c r="O2584" s="3">
        <v>31.651859842519649</v>
      </c>
      <c r="P2584" s="3">
        <f>VLOOKUP(Table2[[#This Row],[State]],State!A:G,7,FALSE)</f>
        <v>38</v>
      </c>
      <c r="Q2584" s="3" t="str">
        <f>VLOOKUP(Table2[[#This Row],[State]],State!A:F,6,FALSE)</f>
        <v>Republican</v>
      </c>
    </row>
    <row r="2585" spans="1:17" ht="17" thickTop="1" thickBot="1" x14ac:dyDescent="0.25">
      <c r="A2585" s="7" t="s">
        <v>360</v>
      </c>
      <c r="B2585" s="21">
        <v>48123</v>
      </c>
      <c r="C2585" s="22" t="s">
        <v>1954</v>
      </c>
      <c r="D2585" s="12">
        <v>2077</v>
      </c>
      <c r="E2585" s="12">
        <v>6363</v>
      </c>
      <c r="F2585" s="6">
        <v>2024</v>
      </c>
      <c r="G2585" s="18">
        <f>preds!$D2585+preds!$E2585</f>
        <v>8440</v>
      </c>
      <c r="H2585" s="12">
        <f>ABS(preds!$D2585-preds!$E2585)</f>
        <v>4286</v>
      </c>
      <c r="I2585" s="24">
        <f>Table2[[#This Row],[margin]]/Table2[[#This Row],[dem_gop_total]]</f>
        <v>0.50781990521327014</v>
      </c>
      <c r="J2585" s="24">
        <f>Table2[[#This Row],[dem_votes]]/Table2[[#This Row],[dem_gop_total]]</f>
        <v>0.24609004739336493</v>
      </c>
      <c r="K2585" s="24">
        <f>Table2[[#This Row],[gop_votes]]/Table2[[#This Row],[dem_gop_total]]</f>
        <v>0.75390995260663507</v>
      </c>
      <c r="L2585" s="3">
        <v>-97.313585000000003</v>
      </c>
      <c r="M2585" s="3">
        <v>29.101571</v>
      </c>
      <c r="N2585" s="3">
        <v>-98.650929803149737</v>
      </c>
      <c r="O2585" s="3">
        <v>31.651859842519649</v>
      </c>
      <c r="P2585" s="3">
        <f>VLOOKUP(Table2[[#This Row],[State]],State!A:G,7,FALSE)</f>
        <v>38</v>
      </c>
      <c r="Q2585" s="3" t="str">
        <f>VLOOKUP(Table2[[#This Row],[State]],State!A:F,6,FALSE)</f>
        <v>Republican</v>
      </c>
    </row>
    <row r="2586" spans="1:17" ht="17" thickTop="1" thickBot="1" x14ac:dyDescent="0.25">
      <c r="A2586" s="8" t="s">
        <v>360</v>
      </c>
      <c r="B2586" s="19">
        <v>48125</v>
      </c>
      <c r="C2586" s="20" t="s">
        <v>1955</v>
      </c>
      <c r="D2586" s="13">
        <v>201</v>
      </c>
      <c r="E2586" s="13">
        <v>743</v>
      </c>
      <c r="F2586" s="6">
        <v>2024</v>
      </c>
      <c r="G2586" s="18">
        <f>preds!$D2586+preds!$E2586</f>
        <v>944</v>
      </c>
      <c r="H2586" s="12">
        <f>ABS(preds!$D2586-preds!$E2586)</f>
        <v>542</v>
      </c>
      <c r="I2586" s="24">
        <f>Table2[[#This Row],[margin]]/Table2[[#This Row],[dem_gop_total]]</f>
        <v>0.57415254237288138</v>
      </c>
      <c r="J2586" s="24">
        <f>Table2[[#This Row],[dem_votes]]/Table2[[#This Row],[dem_gop_total]]</f>
        <v>0.21292372881355931</v>
      </c>
      <c r="K2586" s="24">
        <f>Table2[[#This Row],[gop_votes]]/Table2[[#This Row],[dem_gop_total]]</f>
        <v>0.78707627118644063</v>
      </c>
      <c r="L2586" s="3">
        <v>-100.85257799999999</v>
      </c>
      <c r="M2586" s="3">
        <v>33.534981999999999</v>
      </c>
      <c r="N2586" s="3">
        <v>-98.650929803149737</v>
      </c>
      <c r="O2586" s="3">
        <v>31.651859842519649</v>
      </c>
      <c r="P2586" s="3">
        <f>VLOOKUP(Table2[[#This Row],[State]],State!A:G,7,FALSE)</f>
        <v>38</v>
      </c>
      <c r="Q2586" s="3" t="str">
        <f>VLOOKUP(Table2[[#This Row],[State]],State!A:F,6,FALSE)</f>
        <v>Republican</v>
      </c>
    </row>
    <row r="2587" spans="1:17" ht="17" thickTop="1" thickBot="1" x14ac:dyDescent="0.25">
      <c r="A2587" s="7" t="s">
        <v>360</v>
      </c>
      <c r="B2587" s="21">
        <v>48127</v>
      </c>
      <c r="C2587" s="22" t="s">
        <v>1956</v>
      </c>
      <c r="D2587" s="12">
        <v>2222</v>
      </c>
      <c r="E2587" s="12">
        <v>1094</v>
      </c>
      <c r="F2587" s="6">
        <v>2024</v>
      </c>
      <c r="G2587" s="18">
        <f>preds!$D2587+preds!$E2587</f>
        <v>3316</v>
      </c>
      <c r="H2587" s="12">
        <f>ABS(preds!$D2587-preds!$E2587)</f>
        <v>1128</v>
      </c>
      <c r="I2587" s="24">
        <f>Table2[[#This Row],[margin]]/Table2[[#This Row],[dem_gop_total]]</f>
        <v>0.34016887816646563</v>
      </c>
      <c r="J2587" s="24">
        <f>Table2[[#This Row],[dem_votes]]/Table2[[#This Row],[dem_gop_total]]</f>
        <v>0.67008443908323279</v>
      </c>
      <c r="K2587" s="24">
        <f>Table2[[#This Row],[gop_votes]]/Table2[[#This Row],[dem_gop_total]]</f>
        <v>0.32991556091676721</v>
      </c>
      <c r="L2587" s="3">
        <v>-99.817578999999995</v>
      </c>
      <c r="M2587" s="3">
        <v>28.519099000000001</v>
      </c>
      <c r="N2587" s="3">
        <v>-98.650929803149737</v>
      </c>
      <c r="O2587" s="3">
        <v>31.651859842519649</v>
      </c>
      <c r="P2587" s="3">
        <f>VLOOKUP(Table2[[#This Row],[State]],State!A:G,7,FALSE)</f>
        <v>38</v>
      </c>
      <c r="Q2587" s="3" t="str">
        <f>VLOOKUP(Table2[[#This Row],[State]],State!A:F,6,FALSE)</f>
        <v>Republican</v>
      </c>
    </row>
    <row r="2588" spans="1:17" ht="17" thickTop="1" thickBot="1" x14ac:dyDescent="0.25">
      <c r="A2588" s="8" t="s">
        <v>360</v>
      </c>
      <c r="B2588" s="19">
        <v>48129</v>
      </c>
      <c r="C2588" s="20" t="s">
        <v>1957</v>
      </c>
      <c r="D2588" s="13">
        <v>301</v>
      </c>
      <c r="E2588" s="13">
        <v>1257</v>
      </c>
      <c r="F2588" s="6">
        <v>2024</v>
      </c>
      <c r="G2588" s="18">
        <f>preds!$D2588+preds!$E2588</f>
        <v>1558</v>
      </c>
      <c r="H2588" s="12">
        <f>ABS(preds!$D2588-preds!$E2588)</f>
        <v>956</v>
      </c>
      <c r="I2588" s="24">
        <f>Table2[[#This Row],[margin]]/Table2[[#This Row],[dem_gop_total]]</f>
        <v>0.61360718870346598</v>
      </c>
      <c r="J2588" s="24">
        <f>Table2[[#This Row],[dem_votes]]/Table2[[#This Row],[dem_gop_total]]</f>
        <v>0.19319640564826701</v>
      </c>
      <c r="K2588" s="24">
        <f>Table2[[#This Row],[gop_votes]]/Table2[[#This Row],[dem_gop_total]]</f>
        <v>0.80680359435173299</v>
      </c>
      <c r="L2588" s="3">
        <v>-100.85405</v>
      </c>
      <c r="M2588" s="3">
        <v>34.942070000000001</v>
      </c>
      <c r="N2588" s="3">
        <v>-98.650929803149737</v>
      </c>
      <c r="O2588" s="3">
        <v>31.651859842519649</v>
      </c>
      <c r="P2588" s="3">
        <f>VLOOKUP(Table2[[#This Row],[State]],State!A:G,7,FALSE)</f>
        <v>38</v>
      </c>
      <c r="Q2588" s="3" t="str">
        <f>VLOOKUP(Table2[[#This Row],[State]],State!A:F,6,FALSE)</f>
        <v>Republican</v>
      </c>
    </row>
    <row r="2589" spans="1:17" ht="17" thickTop="1" thickBot="1" x14ac:dyDescent="0.25">
      <c r="A2589" s="7" t="s">
        <v>360</v>
      </c>
      <c r="B2589" s="21">
        <v>48131</v>
      </c>
      <c r="C2589" s="22" t="s">
        <v>691</v>
      </c>
      <c r="D2589" s="12">
        <v>2882</v>
      </c>
      <c r="E2589" s="12">
        <v>2467</v>
      </c>
      <c r="F2589" s="6">
        <v>2024</v>
      </c>
      <c r="G2589" s="18">
        <f>preds!$D2589+preds!$E2589</f>
        <v>5349</v>
      </c>
      <c r="H2589" s="12">
        <f>ABS(preds!$D2589-preds!$E2589)</f>
        <v>415</v>
      </c>
      <c r="I2589" s="24">
        <f>Table2[[#This Row],[margin]]/Table2[[#This Row],[dem_gop_total]]</f>
        <v>7.7584595251448868E-2</v>
      </c>
      <c r="J2589" s="24">
        <f>Table2[[#This Row],[dem_votes]]/Table2[[#This Row],[dem_gop_total]]</f>
        <v>0.53879229762572445</v>
      </c>
      <c r="K2589" s="24">
        <f>Table2[[#This Row],[gop_votes]]/Table2[[#This Row],[dem_gop_total]]</f>
        <v>0.46120770237427555</v>
      </c>
      <c r="L2589" s="3">
        <v>-98.389589000000001</v>
      </c>
      <c r="M2589" s="3">
        <v>27.729917999999898</v>
      </c>
      <c r="N2589" s="3">
        <v>-98.650929803149737</v>
      </c>
      <c r="O2589" s="3">
        <v>31.651859842519649</v>
      </c>
      <c r="P2589" s="3">
        <f>VLOOKUP(Table2[[#This Row],[State]],State!A:G,7,FALSE)</f>
        <v>38</v>
      </c>
      <c r="Q2589" s="3" t="str">
        <f>VLOOKUP(Table2[[#This Row],[State]],State!A:F,6,FALSE)</f>
        <v>Republican</v>
      </c>
    </row>
    <row r="2590" spans="1:17" ht="17" thickTop="1" thickBot="1" x14ac:dyDescent="0.25">
      <c r="A2590" s="8" t="s">
        <v>360</v>
      </c>
      <c r="B2590" s="19">
        <v>48133</v>
      </c>
      <c r="C2590" s="20" t="s">
        <v>1958</v>
      </c>
      <c r="D2590" s="13">
        <v>1318</v>
      </c>
      <c r="E2590" s="13">
        <v>6496</v>
      </c>
      <c r="F2590" s="6">
        <v>2024</v>
      </c>
      <c r="G2590" s="18">
        <f>preds!$D2590+preds!$E2590</f>
        <v>7814</v>
      </c>
      <c r="H2590" s="12">
        <f>ABS(preds!$D2590-preds!$E2590)</f>
        <v>5178</v>
      </c>
      <c r="I2590" s="24">
        <f>Table2[[#This Row],[margin]]/Table2[[#This Row],[dem_gop_total]]</f>
        <v>0.66265676990017919</v>
      </c>
      <c r="J2590" s="24">
        <f>Table2[[#This Row],[dem_votes]]/Table2[[#This Row],[dem_gop_total]]</f>
        <v>0.16867161504991041</v>
      </c>
      <c r="K2590" s="24">
        <f>Table2[[#This Row],[gop_votes]]/Table2[[#This Row],[dem_gop_total]]</f>
        <v>0.83132838495008954</v>
      </c>
      <c r="L2590" s="3">
        <v>-98.840621999999996</v>
      </c>
      <c r="M2590" s="3">
        <v>32.356034000000001</v>
      </c>
      <c r="N2590" s="3">
        <v>-98.650929803149737</v>
      </c>
      <c r="O2590" s="3">
        <v>31.651859842519649</v>
      </c>
      <c r="P2590" s="3">
        <f>VLOOKUP(Table2[[#This Row],[State]],State!A:G,7,FALSE)</f>
        <v>38</v>
      </c>
      <c r="Q2590" s="3" t="str">
        <f>VLOOKUP(Table2[[#This Row],[State]],State!A:F,6,FALSE)</f>
        <v>Republican</v>
      </c>
    </row>
    <row r="2591" spans="1:17" ht="17" thickTop="1" thickBot="1" x14ac:dyDescent="0.25">
      <c r="A2591" s="7" t="s">
        <v>360</v>
      </c>
      <c r="B2591" s="21">
        <v>48135</v>
      </c>
      <c r="C2591" s="22" t="s">
        <v>1959</v>
      </c>
      <c r="D2591" s="12">
        <v>9839</v>
      </c>
      <c r="E2591" s="12">
        <v>30463</v>
      </c>
      <c r="F2591" s="6">
        <v>2024</v>
      </c>
      <c r="G2591" s="18">
        <f>preds!$D2591+preds!$E2591</f>
        <v>40302</v>
      </c>
      <c r="H2591" s="12">
        <f>ABS(preds!$D2591-preds!$E2591)</f>
        <v>20624</v>
      </c>
      <c r="I2591" s="24">
        <f>Table2[[#This Row],[margin]]/Table2[[#This Row],[dem_gop_total]]</f>
        <v>0.51173639025358542</v>
      </c>
      <c r="J2591" s="24">
        <f>Table2[[#This Row],[dem_votes]]/Table2[[#This Row],[dem_gop_total]]</f>
        <v>0.24413180487320729</v>
      </c>
      <c r="K2591" s="24">
        <f>Table2[[#This Row],[gop_votes]]/Table2[[#This Row],[dem_gop_total]]</f>
        <v>0.75586819512679271</v>
      </c>
      <c r="L2591" s="3">
        <v>-102.3858</v>
      </c>
      <c r="M2591" s="3">
        <v>31.864940999999899</v>
      </c>
      <c r="N2591" s="3">
        <v>-98.650929803149737</v>
      </c>
      <c r="O2591" s="3">
        <v>31.651859842519649</v>
      </c>
      <c r="P2591" s="3">
        <f>VLOOKUP(Table2[[#This Row],[State]],State!A:G,7,FALSE)</f>
        <v>38</v>
      </c>
      <c r="Q2591" s="3" t="str">
        <f>VLOOKUP(Table2[[#This Row],[State]],State!A:F,6,FALSE)</f>
        <v>Republican</v>
      </c>
    </row>
    <row r="2592" spans="1:17" ht="17" thickTop="1" thickBot="1" x14ac:dyDescent="0.25">
      <c r="A2592" s="8" t="s">
        <v>360</v>
      </c>
      <c r="B2592" s="19">
        <v>48137</v>
      </c>
      <c r="C2592" s="20" t="s">
        <v>887</v>
      </c>
      <c r="D2592" s="13">
        <v>269</v>
      </c>
      <c r="E2592" s="13">
        <v>851</v>
      </c>
      <c r="F2592" s="6">
        <v>2024</v>
      </c>
      <c r="G2592" s="18">
        <f>preds!$D2592+preds!$E2592</f>
        <v>1120</v>
      </c>
      <c r="H2592" s="12">
        <f>ABS(preds!$D2592-preds!$E2592)</f>
        <v>582</v>
      </c>
      <c r="I2592" s="24">
        <f>Table2[[#This Row],[margin]]/Table2[[#This Row],[dem_gop_total]]</f>
        <v>0.51964285714285718</v>
      </c>
      <c r="J2592" s="24">
        <f>Table2[[#This Row],[dem_votes]]/Table2[[#This Row],[dem_gop_total]]</f>
        <v>0.24017857142857144</v>
      </c>
      <c r="K2592" s="24">
        <f>Table2[[#This Row],[gop_votes]]/Table2[[#This Row],[dem_gop_total]]</f>
        <v>0.75982142857142854</v>
      </c>
      <c r="L2592" s="3">
        <v>-100.19956999999999</v>
      </c>
      <c r="M2592" s="3">
        <v>29.977800999999999</v>
      </c>
      <c r="N2592" s="3">
        <v>-98.650929803149737</v>
      </c>
      <c r="O2592" s="3">
        <v>31.651859842519649</v>
      </c>
      <c r="P2592" s="3">
        <f>VLOOKUP(Table2[[#This Row],[State]],State!A:G,7,FALSE)</f>
        <v>38</v>
      </c>
      <c r="Q2592" s="3" t="str">
        <f>VLOOKUP(Table2[[#This Row],[State]],State!A:F,6,FALSE)</f>
        <v>Republican</v>
      </c>
    </row>
    <row r="2593" spans="1:17" ht="17" thickTop="1" thickBot="1" x14ac:dyDescent="0.25">
      <c r="A2593" s="7" t="s">
        <v>360</v>
      </c>
      <c r="B2593" s="21">
        <v>48139</v>
      </c>
      <c r="C2593" s="22" t="s">
        <v>1027</v>
      </c>
      <c r="D2593" s="12">
        <v>30123</v>
      </c>
      <c r="E2593" s="12">
        <v>62560</v>
      </c>
      <c r="F2593" s="6">
        <v>2024</v>
      </c>
      <c r="G2593" s="18">
        <f>preds!$D2593+preds!$E2593</f>
        <v>92683</v>
      </c>
      <c r="H2593" s="12">
        <f>ABS(preds!$D2593-preds!$E2593)</f>
        <v>32437</v>
      </c>
      <c r="I2593" s="24">
        <f>Table2[[#This Row],[margin]]/Table2[[#This Row],[dem_gop_total]]</f>
        <v>0.34997788159640925</v>
      </c>
      <c r="J2593" s="24">
        <f>Table2[[#This Row],[dem_votes]]/Table2[[#This Row],[dem_gop_total]]</f>
        <v>0.32501105920179535</v>
      </c>
      <c r="K2593" s="24">
        <f>Table2[[#This Row],[gop_votes]]/Table2[[#This Row],[dem_gop_total]]</f>
        <v>0.6749889407982046</v>
      </c>
      <c r="L2593" s="3">
        <v>-96.815885999999907</v>
      </c>
      <c r="M2593" s="3">
        <v>32.423915999999998</v>
      </c>
      <c r="N2593" s="3">
        <v>-98.650929803149737</v>
      </c>
      <c r="O2593" s="3">
        <v>31.651859842519649</v>
      </c>
      <c r="P2593" s="3">
        <f>VLOOKUP(Table2[[#This Row],[State]],State!A:G,7,FALSE)</f>
        <v>38</v>
      </c>
      <c r="Q2593" s="3" t="str">
        <f>VLOOKUP(Table2[[#This Row],[State]],State!A:F,6,FALSE)</f>
        <v>Republican</v>
      </c>
    </row>
    <row r="2594" spans="1:17" ht="17" thickTop="1" thickBot="1" x14ac:dyDescent="0.25">
      <c r="A2594" s="8" t="s">
        <v>360</v>
      </c>
      <c r="B2594" s="19">
        <v>48141</v>
      </c>
      <c r="C2594" s="20" t="s">
        <v>635</v>
      </c>
      <c r="D2594" s="13">
        <v>180153</v>
      </c>
      <c r="E2594" s="13">
        <v>82848</v>
      </c>
      <c r="F2594" s="6">
        <v>2024</v>
      </c>
      <c r="G2594" s="18">
        <f>preds!$D2594+preds!$E2594</f>
        <v>263001</v>
      </c>
      <c r="H2594" s="12">
        <f>ABS(preds!$D2594-preds!$E2594)</f>
        <v>97305</v>
      </c>
      <c r="I2594" s="24">
        <f>Table2[[#This Row],[margin]]/Table2[[#This Row],[dem_gop_total]]</f>
        <v>0.36997958182668506</v>
      </c>
      <c r="J2594" s="24">
        <f>Table2[[#This Row],[dem_votes]]/Table2[[#This Row],[dem_gop_total]]</f>
        <v>0.68498979091334256</v>
      </c>
      <c r="K2594" s="24">
        <f>Table2[[#This Row],[gop_votes]]/Table2[[#This Row],[dem_gop_total]]</f>
        <v>0.31501020908665744</v>
      </c>
      <c r="L2594" s="3">
        <v>-106.375936</v>
      </c>
      <c r="M2594" s="3">
        <v>31.782045</v>
      </c>
      <c r="N2594" s="3">
        <v>-98.650929803149737</v>
      </c>
      <c r="O2594" s="3">
        <v>31.651859842519649</v>
      </c>
      <c r="P2594" s="3">
        <f>VLOOKUP(Table2[[#This Row],[State]],State!A:G,7,FALSE)</f>
        <v>38</v>
      </c>
      <c r="Q2594" s="3" t="str">
        <f>VLOOKUP(Table2[[#This Row],[State]],State!A:F,6,FALSE)</f>
        <v>Republican</v>
      </c>
    </row>
    <row r="2595" spans="1:17" ht="17" thickTop="1" thickBot="1" x14ac:dyDescent="0.25">
      <c r="A2595" s="7" t="s">
        <v>360</v>
      </c>
      <c r="B2595" s="21">
        <v>48143</v>
      </c>
      <c r="C2595" s="22" t="s">
        <v>1960</v>
      </c>
      <c r="D2595" s="12">
        <v>3038</v>
      </c>
      <c r="E2595" s="12">
        <v>13714</v>
      </c>
      <c r="F2595" s="6">
        <v>2024</v>
      </c>
      <c r="G2595" s="18">
        <f>preds!$D2595+preds!$E2595</f>
        <v>16752</v>
      </c>
      <c r="H2595" s="12">
        <f>ABS(preds!$D2595-preds!$E2595)</f>
        <v>10676</v>
      </c>
      <c r="I2595" s="24">
        <f>Table2[[#This Row],[margin]]/Table2[[#This Row],[dem_gop_total]]</f>
        <v>0.63729703915950331</v>
      </c>
      <c r="J2595" s="24">
        <f>Table2[[#This Row],[dem_votes]]/Table2[[#This Row],[dem_gop_total]]</f>
        <v>0.18135148042024832</v>
      </c>
      <c r="K2595" s="24">
        <f>Table2[[#This Row],[gop_votes]]/Table2[[#This Row],[dem_gop_total]]</f>
        <v>0.81864851957975171</v>
      </c>
      <c r="L2595" s="3">
        <v>-98.228806000000006</v>
      </c>
      <c r="M2595" s="3">
        <v>32.206569000000002</v>
      </c>
      <c r="N2595" s="3">
        <v>-98.650929803149737</v>
      </c>
      <c r="O2595" s="3">
        <v>31.651859842519649</v>
      </c>
      <c r="P2595" s="3">
        <f>VLOOKUP(Table2[[#This Row],[State]],State!A:G,7,FALSE)</f>
        <v>38</v>
      </c>
      <c r="Q2595" s="3" t="str">
        <f>VLOOKUP(Table2[[#This Row],[State]],State!A:F,6,FALSE)</f>
        <v>Republican</v>
      </c>
    </row>
    <row r="2596" spans="1:17" ht="17" thickTop="1" thickBot="1" x14ac:dyDescent="0.25">
      <c r="A2596" s="8" t="s">
        <v>360</v>
      </c>
      <c r="B2596" s="19">
        <v>48145</v>
      </c>
      <c r="C2596" s="20" t="s">
        <v>1961</v>
      </c>
      <c r="D2596" s="13">
        <v>2258</v>
      </c>
      <c r="E2596" s="13">
        <v>3779</v>
      </c>
      <c r="F2596" s="6">
        <v>2024</v>
      </c>
      <c r="G2596" s="18">
        <f>preds!$D2596+preds!$E2596</f>
        <v>6037</v>
      </c>
      <c r="H2596" s="12">
        <f>ABS(preds!$D2596-preds!$E2596)</f>
        <v>1521</v>
      </c>
      <c r="I2596" s="24">
        <f>Table2[[#This Row],[margin]]/Table2[[#This Row],[dem_gop_total]]</f>
        <v>0.25194633095908564</v>
      </c>
      <c r="J2596" s="24">
        <f>Table2[[#This Row],[dem_votes]]/Table2[[#This Row],[dem_gop_total]]</f>
        <v>0.37402683452045721</v>
      </c>
      <c r="K2596" s="24">
        <f>Table2[[#This Row],[gop_votes]]/Table2[[#This Row],[dem_gop_total]]</f>
        <v>0.62597316547954285</v>
      </c>
      <c r="L2596" s="3">
        <v>-96.950733999999997</v>
      </c>
      <c r="M2596" s="3">
        <v>31.260967999999998</v>
      </c>
      <c r="N2596" s="3">
        <v>-98.650929803149737</v>
      </c>
      <c r="O2596" s="3">
        <v>31.651859842519649</v>
      </c>
      <c r="P2596" s="3">
        <f>VLOOKUP(Table2[[#This Row],[State]],State!A:G,7,FALSE)</f>
        <v>38</v>
      </c>
      <c r="Q2596" s="3" t="str">
        <f>VLOOKUP(Table2[[#This Row],[State]],State!A:F,6,FALSE)</f>
        <v>Republican</v>
      </c>
    </row>
    <row r="2597" spans="1:17" ht="17" thickTop="1" thickBot="1" x14ac:dyDescent="0.25">
      <c r="A2597" s="7" t="s">
        <v>360</v>
      </c>
      <c r="B2597" s="21">
        <v>48147</v>
      </c>
      <c r="C2597" s="22" t="s">
        <v>769</v>
      </c>
      <c r="D2597" s="12">
        <v>3773</v>
      </c>
      <c r="E2597" s="12">
        <v>12367</v>
      </c>
      <c r="F2597" s="6">
        <v>2024</v>
      </c>
      <c r="G2597" s="18">
        <f>preds!$D2597+preds!$E2597</f>
        <v>16140</v>
      </c>
      <c r="H2597" s="12">
        <f>ABS(preds!$D2597-preds!$E2597)</f>
        <v>8594</v>
      </c>
      <c r="I2597" s="24">
        <f>Table2[[#This Row],[margin]]/Table2[[#This Row],[dem_gop_total]]</f>
        <v>0.53246592317224284</v>
      </c>
      <c r="J2597" s="24">
        <f>Table2[[#This Row],[dem_votes]]/Table2[[#This Row],[dem_gop_total]]</f>
        <v>0.23376703841387855</v>
      </c>
      <c r="K2597" s="24">
        <f>Table2[[#This Row],[gop_votes]]/Table2[[#This Row],[dem_gop_total]]</f>
        <v>0.76623296158612142</v>
      </c>
      <c r="L2597" s="3">
        <v>-96.175946999999994</v>
      </c>
      <c r="M2597" s="3">
        <v>33.561545000000002</v>
      </c>
      <c r="N2597" s="3">
        <v>-98.650929803149737</v>
      </c>
      <c r="O2597" s="3">
        <v>31.651859842519649</v>
      </c>
      <c r="P2597" s="3">
        <f>VLOOKUP(Table2[[#This Row],[State]],State!A:G,7,FALSE)</f>
        <v>38</v>
      </c>
      <c r="Q2597" s="3" t="str">
        <f>VLOOKUP(Table2[[#This Row],[State]],State!A:F,6,FALSE)</f>
        <v>Republican</v>
      </c>
    </row>
    <row r="2598" spans="1:17" ht="17" thickTop="1" thickBot="1" x14ac:dyDescent="0.25">
      <c r="A2598" s="8" t="s">
        <v>360</v>
      </c>
      <c r="B2598" s="19">
        <v>48149</v>
      </c>
      <c r="C2598" s="20" t="s">
        <v>418</v>
      </c>
      <c r="D2598" s="13">
        <v>2896</v>
      </c>
      <c r="E2598" s="13">
        <v>10288</v>
      </c>
      <c r="F2598" s="6">
        <v>2024</v>
      </c>
      <c r="G2598" s="18">
        <f>preds!$D2598+preds!$E2598</f>
        <v>13184</v>
      </c>
      <c r="H2598" s="12">
        <f>ABS(preds!$D2598-preds!$E2598)</f>
        <v>7392</v>
      </c>
      <c r="I2598" s="24">
        <f>Table2[[#This Row],[margin]]/Table2[[#This Row],[dem_gop_total]]</f>
        <v>0.56067961165048541</v>
      </c>
      <c r="J2598" s="24">
        <f>Table2[[#This Row],[dem_votes]]/Table2[[#This Row],[dem_gop_total]]</f>
        <v>0.2196601941747573</v>
      </c>
      <c r="K2598" s="24">
        <f>Table2[[#This Row],[gop_votes]]/Table2[[#This Row],[dem_gop_total]]</f>
        <v>0.78033980582524276</v>
      </c>
      <c r="L2598" s="3">
        <v>-96.897998000000001</v>
      </c>
      <c r="M2598" s="3">
        <v>29.852399999999999</v>
      </c>
      <c r="N2598" s="3">
        <v>-98.650929803149737</v>
      </c>
      <c r="O2598" s="3">
        <v>31.651859842519649</v>
      </c>
      <c r="P2598" s="3">
        <f>VLOOKUP(Table2[[#This Row],[State]],State!A:G,7,FALSE)</f>
        <v>38</v>
      </c>
      <c r="Q2598" s="3" t="str">
        <f>VLOOKUP(Table2[[#This Row],[State]],State!A:F,6,FALSE)</f>
        <v>Republican</v>
      </c>
    </row>
    <row r="2599" spans="1:17" ht="17" thickTop="1" thickBot="1" x14ac:dyDescent="0.25">
      <c r="A2599" s="7" t="s">
        <v>360</v>
      </c>
      <c r="B2599" s="21">
        <v>48151</v>
      </c>
      <c r="C2599" s="22" t="s">
        <v>1962</v>
      </c>
      <c r="D2599" s="12">
        <v>479</v>
      </c>
      <c r="E2599" s="12">
        <v>1191</v>
      </c>
      <c r="F2599" s="6">
        <v>2024</v>
      </c>
      <c r="G2599" s="18">
        <f>preds!$D2599+preds!$E2599</f>
        <v>1670</v>
      </c>
      <c r="H2599" s="12">
        <f>ABS(preds!$D2599-preds!$E2599)</f>
        <v>712</v>
      </c>
      <c r="I2599" s="24">
        <f>Table2[[#This Row],[margin]]/Table2[[#This Row],[dem_gop_total]]</f>
        <v>0.42634730538922155</v>
      </c>
      <c r="J2599" s="24">
        <f>Table2[[#This Row],[dem_votes]]/Table2[[#This Row],[dem_gop_total]]</f>
        <v>0.2868263473053892</v>
      </c>
      <c r="K2599" s="24">
        <f>Table2[[#This Row],[gop_votes]]/Table2[[#This Row],[dem_gop_total]]</f>
        <v>0.71317365269461075</v>
      </c>
      <c r="L2599" s="3">
        <v>-100.413883</v>
      </c>
      <c r="M2599" s="3">
        <v>32.773989999999998</v>
      </c>
      <c r="N2599" s="3">
        <v>-98.650929803149737</v>
      </c>
      <c r="O2599" s="3">
        <v>31.651859842519649</v>
      </c>
      <c r="P2599" s="3">
        <f>VLOOKUP(Table2[[#This Row],[State]],State!A:G,7,FALSE)</f>
        <v>38</v>
      </c>
      <c r="Q2599" s="3" t="str">
        <f>VLOOKUP(Table2[[#This Row],[State]],State!A:F,6,FALSE)</f>
        <v>Republican</v>
      </c>
    </row>
    <row r="2600" spans="1:17" ht="17" thickTop="1" thickBot="1" x14ac:dyDescent="0.25">
      <c r="A2600" s="8" t="s">
        <v>360</v>
      </c>
      <c r="B2600" s="19">
        <v>48153</v>
      </c>
      <c r="C2600" s="20" t="s">
        <v>770</v>
      </c>
      <c r="D2600" s="13">
        <v>624</v>
      </c>
      <c r="E2600" s="13">
        <v>1732</v>
      </c>
      <c r="F2600" s="6">
        <v>2024</v>
      </c>
      <c r="G2600" s="18">
        <f>preds!$D2600+preds!$E2600</f>
        <v>2356</v>
      </c>
      <c r="H2600" s="12">
        <f>ABS(preds!$D2600-preds!$E2600)</f>
        <v>1108</v>
      </c>
      <c r="I2600" s="24">
        <f>Table2[[#This Row],[margin]]/Table2[[#This Row],[dem_gop_total]]</f>
        <v>0.47028862478777589</v>
      </c>
      <c r="J2600" s="24">
        <f>Table2[[#This Row],[dem_votes]]/Table2[[#This Row],[dem_gop_total]]</f>
        <v>0.26485568760611206</v>
      </c>
      <c r="K2600" s="24">
        <f>Table2[[#This Row],[gop_votes]]/Table2[[#This Row],[dem_gop_total]]</f>
        <v>0.735144312393888</v>
      </c>
      <c r="L2600" s="3">
        <v>-101.376103</v>
      </c>
      <c r="M2600" s="3">
        <v>34.042836000000001</v>
      </c>
      <c r="N2600" s="3">
        <v>-98.650929803149737</v>
      </c>
      <c r="O2600" s="3">
        <v>31.651859842519649</v>
      </c>
      <c r="P2600" s="3">
        <f>VLOOKUP(Table2[[#This Row],[State]],State!A:G,7,FALSE)</f>
        <v>38</v>
      </c>
      <c r="Q2600" s="3" t="str">
        <f>VLOOKUP(Table2[[#This Row],[State]],State!A:F,6,FALSE)</f>
        <v>Republican</v>
      </c>
    </row>
    <row r="2601" spans="1:17" ht="17" thickTop="1" thickBot="1" x14ac:dyDescent="0.25">
      <c r="A2601" s="7" t="s">
        <v>360</v>
      </c>
      <c r="B2601" s="21">
        <v>48155</v>
      </c>
      <c r="C2601" s="22" t="s">
        <v>1963</v>
      </c>
      <c r="D2601" s="12">
        <v>145</v>
      </c>
      <c r="E2601" s="12">
        <v>371</v>
      </c>
      <c r="F2601" s="6">
        <v>2024</v>
      </c>
      <c r="G2601" s="18">
        <f>preds!$D2601+preds!$E2601</f>
        <v>516</v>
      </c>
      <c r="H2601" s="12">
        <f>ABS(preds!$D2601-preds!$E2601)</f>
        <v>226</v>
      </c>
      <c r="I2601" s="24">
        <f>Table2[[#This Row],[margin]]/Table2[[#This Row],[dem_gop_total]]</f>
        <v>0.43798449612403101</v>
      </c>
      <c r="J2601" s="24">
        <f>Table2[[#This Row],[dem_votes]]/Table2[[#This Row],[dem_gop_total]]</f>
        <v>0.2810077519379845</v>
      </c>
      <c r="K2601" s="24">
        <f>Table2[[#This Row],[gop_votes]]/Table2[[#This Row],[dem_gop_total]]</f>
        <v>0.71899224806201545</v>
      </c>
      <c r="L2601" s="3">
        <v>-99.701194999999998</v>
      </c>
      <c r="M2601" s="3">
        <v>33.991937</v>
      </c>
      <c r="N2601" s="3">
        <v>-98.650929803149737</v>
      </c>
      <c r="O2601" s="3">
        <v>31.651859842519649</v>
      </c>
      <c r="P2601" s="3">
        <f>VLOOKUP(Table2[[#This Row],[State]],State!A:G,7,FALSE)</f>
        <v>38</v>
      </c>
      <c r="Q2601" s="3" t="str">
        <f>VLOOKUP(Table2[[#This Row],[State]],State!A:F,6,FALSE)</f>
        <v>Republican</v>
      </c>
    </row>
    <row r="2602" spans="1:17" ht="17" thickTop="1" thickBot="1" x14ac:dyDescent="0.25">
      <c r="A2602" s="8" t="s">
        <v>360</v>
      </c>
      <c r="B2602" s="19">
        <v>48157</v>
      </c>
      <c r="C2602" s="20" t="s">
        <v>1964</v>
      </c>
      <c r="D2602" s="13">
        <v>212784</v>
      </c>
      <c r="E2602" s="13">
        <v>170490</v>
      </c>
      <c r="F2602" s="6">
        <v>2024</v>
      </c>
      <c r="G2602" s="18">
        <f>preds!$D2602+preds!$E2602</f>
        <v>383274</v>
      </c>
      <c r="H2602" s="12">
        <f>ABS(preds!$D2602-preds!$E2602)</f>
        <v>42294</v>
      </c>
      <c r="I2602" s="24">
        <f>Table2[[#This Row],[margin]]/Table2[[#This Row],[dem_gop_total]]</f>
        <v>0.11034925405845426</v>
      </c>
      <c r="J2602" s="24">
        <f>Table2[[#This Row],[dem_votes]]/Table2[[#This Row],[dem_gop_total]]</f>
        <v>0.55517462702922715</v>
      </c>
      <c r="K2602" s="24">
        <f>Table2[[#This Row],[gop_votes]]/Table2[[#This Row],[dem_gop_total]]</f>
        <v>0.44482537297077285</v>
      </c>
      <c r="L2602" s="3">
        <v>-95.663044999999997</v>
      </c>
      <c r="M2602" s="3">
        <v>29.613216999999999</v>
      </c>
      <c r="N2602" s="3">
        <v>-98.650929803149737</v>
      </c>
      <c r="O2602" s="3">
        <v>31.651859842519649</v>
      </c>
      <c r="P2602" s="3">
        <f>VLOOKUP(Table2[[#This Row],[State]],State!A:G,7,FALSE)</f>
        <v>38</v>
      </c>
      <c r="Q2602" s="3" t="str">
        <f>VLOOKUP(Table2[[#This Row],[State]],State!A:F,6,FALSE)</f>
        <v>Republican</v>
      </c>
    </row>
    <row r="2603" spans="1:17" ht="17" thickTop="1" thickBot="1" x14ac:dyDescent="0.25">
      <c r="A2603" s="7" t="s">
        <v>360</v>
      </c>
      <c r="B2603" s="21">
        <v>48159</v>
      </c>
      <c r="C2603" s="22" t="s">
        <v>419</v>
      </c>
      <c r="D2603" s="12">
        <v>1138</v>
      </c>
      <c r="E2603" s="12">
        <v>4407</v>
      </c>
      <c r="F2603" s="6">
        <v>2024</v>
      </c>
      <c r="G2603" s="18">
        <f>preds!$D2603+preds!$E2603</f>
        <v>5545</v>
      </c>
      <c r="H2603" s="12">
        <f>ABS(preds!$D2603-preds!$E2603)</f>
        <v>3269</v>
      </c>
      <c r="I2603" s="24">
        <f>Table2[[#This Row],[margin]]/Table2[[#This Row],[dem_gop_total]]</f>
        <v>0.58954012623985574</v>
      </c>
      <c r="J2603" s="24">
        <f>Table2[[#This Row],[dem_votes]]/Table2[[#This Row],[dem_gop_total]]</f>
        <v>0.20522993688007213</v>
      </c>
      <c r="K2603" s="24">
        <f>Table2[[#This Row],[gop_votes]]/Table2[[#This Row],[dem_gop_total]]</f>
        <v>0.79477006311992782</v>
      </c>
      <c r="L2603" s="3">
        <v>-95.223453000000006</v>
      </c>
      <c r="M2603" s="3">
        <v>33.126080999999999</v>
      </c>
      <c r="N2603" s="3">
        <v>-98.650929803149737</v>
      </c>
      <c r="O2603" s="3">
        <v>31.651859842519649</v>
      </c>
      <c r="P2603" s="3">
        <f>VLOOKUP(Table2[[#This Row],[State]],State!A:G,7,FALSE)</f>
        <v>38</v>
      </c>
      <c r="Q2603" s="3" t="str">
        <f>VLOOKUP(Table2[[#This Row],[State]],State!A:F,6,FALSE)</f>
        <v>Republican</v>
      </c>
    </row>
    <row r="2604" spans="1:17" ht="17" thickTop="1" thickBot="1" x14ac:dyDescent="0.25">
      <c r="A2604" s="8" t="s">
        <v>360</v>
      </c>
      <c r="B2604" s="19">
        <v>48161</v>
      </c>
      <c r="C2604" s="20" t="s">
        <v>1965</v>
      </c>
      <c r="D2604" s="13">
        <v>2258</v>
      </c>
      <c r="E2604" s="13">
        <v>6915</v>
      </c>
      <c r="F2604" s="6">
        <v>2024</v>
      </c>
      <c r="G2604" s="18">
        <f>preds!$D2604+preds!$E2604</f>
        <v>9173</v>
      </c>
      <c r="H2604" s="12">
        <f>ABS(preds!$D2604-preds!$E2604)</f>
        <v>4657</v>
      </c>
      <c r="I2604" s="24">
        <f>Table2[[#This Row],[margin]]/Table2[[#This Row],[dem_gop_total]]</f>
        <v>0.50768559904066279</v>
      </c>
      <c r="J2604" s="24">
        <f>Table2[[#This Row],[dem_votes]]/Table2[[#This Row],[dem_gop_total]]</f>
        <v>0.2461572004796686</v>
      </c>
      <c r="K2604" s="24">
        <f>Table2[[#This Row],[gop_votes]]/Table2[[#This Row],[dem_gop_total]]</f>
        <v>0.7538427995203314</v>
      </c>
      <c r="L2604" s="3">
        <v>-96.209633999999994</v>
      </c>
      <c r="M2604" s="3">
        <v>31.696373999999999</v>
      </c>
      <c r="N2604" s="3">
        <v>-98.650929803149737</v>
      </c>
      <c r="O2604" s="3">
        <v>31.651859842519649</v>
      </c>
      <c r="P2604" s="3">
        <f>VLOOKUP(Table2[[#This Row],[State]],State!A:G,7,FALSE)</f>
        <v>38</v>
      </c>
      <c r="Q2604" s="3" t="str">
        <f>VLOOKUP(Table2[[#This Row],[State]],State!A:F,6,FALSE)</f>
        <v>Republican</v>
      </c>
    </row>
    <row r="2605" spans="1:17" ht="17" thickTop="1" thickBot="1" x14ac:dyDescent="0.25">
      <c r="A2605" s="7" t="s">
        <v>360</v>
      </c>
      <c r="B2605" s="21">
        <v>48163</v>
      </c>
      <c r="C2605" s="22" t="s">
        <v>1966</v>
      </c>
      <c r="D2605" s="12">
        <v>2193</v>
      </c>
      <c r="E2605" s="12">
        <v>1946</v>
      </c>
      <c r="F2605" s="6">
        <v>2024</v>
      </c>
      <c r="G2605" s="18">
        <f>preds!$D2605+preds!$E2605</f>
        <v>4139</v>
      </c>
      <c r="H2605" s="12">
        <f>ABS(preds!$D2605-preds!$E2605)</f>
        <v>247</v>
      </c>
      <c r="I2605" s="24">
        <f>Table2[[#This Row],[margin]]/Table2[[#This Row],[dem_gop_total]]</f>
        <v>5.9676250302005317E-2</v>
      </c>
      <c r="J2605" s="24">
        <f>Table2[[#This Row],[dem_votes]]/Table2[[#This Row],[dem_gop_total]]</f>
        <v>0.5298381251510027</v>
      </c>
      <c r="K2605" s="24">
        <f>Table2[[#This Row],[gop_votes]]/Table2[[#This Row],[dem_gop_total]]</f>
        <v>0.47016187484899735</v>
      </c>
      <c r="L2605" s="3">
        <v>-99.107465000000005</v>
      </c>
      <c r="M2605" s="3">
        <v>28.845786999999898</v>
      </c>
      <c r="N2605" s="3">
        <v>-98.650929803149737</v>
      </c>
      <c r="O2605" s="3">
        <v>31.651859842519649</v>
      </c>
      <c r="P2605" s="3">
        <f>VLOOKUP(Table2[[#This Row],[State]],State!A:G,7,FALSE)</f>
        <v>38</v>
      </c>
      <c r="Q2605" s="3" t="str">
        <f>VLOOKUP(Table2[[#This Row],[State]],State!A:F,6,FALSE)</f>
        <v>Republican</v>
      </c>
    </row>
    <row r="2606" spans="1:17" ht="17" thickTop="1" thickBot="1" x14ac:dyDescent="0.25">
      <c r="A2606" s="8" t="s">
        <v>360</v>
      </c>
      <c r="B2606" s="19">
        <v>48165</v>
      </c>
      <c r="C2606" s="20" t="s">
        <v>1967</v>
      </c>
      <c r="D2606" s="13">
        <v>799</v>
      </c>
      <c r="E2606" s="13">
        <v>6115</v>
      </c>
      <c r="F2606" s="6">
        <v>2024</v>
      </c>
      <c r="G2606" s="18">
        <f>preds!$D2606+preds!$E2606</f>
        <v>6914</v>
      </c>
      <c r="H2606" s="12">
        <f>ABS(preds!$D2606-preds!$E2606)</f>
        <v>5316</v>
      </c>
      <c r="I2606" s="24">
        <f>Table2[[#This Row],[margin]]/Table2[[#This Row],[dem_gop_total]]</f>
        <v>0.76887474689036739</v>
      </c>
      <c r="J2606" s="24">
        <f>Table2[[#This Row],[dem_votes]]/Table2[[#This Row],[dem_gop_total]]</f>
        <v>0.11556262655481632</v>
      </c>
      <c r="K2606" s="24">
        <f>Table2[[#This Row],[gop_votes]]/Table2[[#This Row],[dem_gop_total]]</f>
        <v>0.88443737344518369</v>
      </c>
      <c r="L2606" s="3">
        <v>-102.65843099999999</v>
      </c>
      <c r="M2606" s="3">
        <v>32.760539000000001</v>
      </c>
      <c r="N2606" s="3">
        <v>-98.650929803149737</v>
      </c>
      <c r="O2606" s="3">
        <v>31.651859842519649</v>
      </c>
      <c r="P2606" s="3">
        <f>VLOOKUP(Table2[[#This Row],[State]],State!A:G,7,FALSE)</f>
        <v>38</v>
      </c>
      <c r="Q2606" s="3" t="str">
        <f>VLOOKUP(Table2[[#This Row],[State]],State!A:F,6,FALSE)</f>
        <v>Republican</v>
      </c>
    </row>
    <row r="2607" spans="1:17" ht="17" thickTop="1" thickBot="1" x14ac:dyDescent="0.25">
      <c r="A2607" s="7" t="s">
        <v>360</v>
      </c>
      <c r="B2607" s="21">
        <v>48167</v>
      </c>
      <c r="C2607" s="22" t="s">
        <v>1968</v>
      </c>
      <c r="D2607" s="12">
        <v>51756</v>
      </c>
      <c r="E2607" s="12">
        <v>99463</v>
      </c>
      <c r="F2607" s="6">
        <v>2024</v>
      </c>
      <c r="G2607" s="18">
        <f>preds!$D2607+preds!$E2607</f>
        <v>151219</v>
      </c>
      <c r="H2607" s="12">
        <f>ABS(preds!$D2607-preds!$E2607)</f>
        <v>47707</v>
      </c>
      <c r="I2607" s="24">
        <f>Table2[[#This Row],[margin]]/Table2[[#This Row],[dem_gop_total]]</f>
        <v>0.31548284276446742</v>
      </c>
      <c r="J2607" s="24">
        <f>Table2[[#This Row],[dem_votes]]/Table2[[#This Row],[dem_gop_total]]</f>
        <v>0.34225857861776626</v>
      </c>
      <c r="K2607" s="24">
        <f>Table2[[#This Row],[gop_votes]]/Table2[[#This Row],[dem_gop_total]]</f>
        <v>0.65774142138223368</v>
      </c>
      <c r="L2607" s="3">
        <v>-95.013495999999904</v>
      </c>
      <c r="M2607" s="3">
        <v>29.424115</v>
      </c>
      <c r="N2607" s="3">
        <v>-98.650929803149737</v>
      </c>
      <c r="O2607" s="3">
        <v>31.651859842519649</v>
      </c>
      <c r="P2607" s="3">
        <f>VLOOKUP(Table2[[#This Row],[State]],State!A:G,7,FALSE)</f>
        <v>38</v>
      </c>
      <c r="Q2607" s="3" t="str">
        <f>VLOOKUP(Table2[[#This Row],[State]],State!A:F,6,FALSE)</f>
        <v>Republican</v>
      </c>
    </row>
    <row r="2608" spans="1:17" ht="17" thickTop="1" thickBot="1" x14ac:dyDescent="0.25">
      <c r="A2608" s="8" t="s">
        <v>360</v>
      </c>
      <c r="B2608" s="19">
        <v>48169</v>
      </c>
      <c r="C2608" s="20" t="s">
        <v>1969</v>
      </c>
      <c r="D2608" s="13">
        <v>350</v>
      </c>
      <c r="E2608" s="13">
        <v>1285</v>
      </c>
      <c r="F2608" s="6">
        <v>2024</v>
      </c>
      <c r="G2608" s="18">
        <f>preds!$D2608+preds!$E2608</f>
        <v>1635</v>
      </c>
      <c r="H2608" s="12">
        <f>ABS(preds!$D2608-preds!$E2608)</f>
        <v>935</v>
      </c>
      <c r="I2608" s="24">
        <f>Table2[[#This Row],[margin]]/Table2[[#This Row],[dem_gop_total]]</f>
        <v>0.5718654434250765</v>
      </c>
      <c r="J2608" s="24">
        <f>Table2[[#This Row],[dem_votes]]/Table2[[#This Row],[dem_gop_total]]</f>
        <v>0.21406727828746178</v>
      </c>
      <c r="K2608" s="24">
        <f>Table2[[#This Row],[gop_votes]]/Table2[[#This Row],[dem_gop_total]]</f>
        <v>0.78593272171253825</v>
      </c>
      <c r="L2608" s="3">
        <v>-101.38567399999999</v>
      </c>
      <c r="M2608" s="3">
        <v>33.198855999999999</v>
      </c>
      <c r="N2608" s="3">
        <v>-98.650929803149737</v>
      </c>
      <c r="O2608" s="3">
        <v>31.651859842519649</v>
      </c>
      <c r="P2608" s="3">
        <f>VLOOKUP(Table2[[#This Row],[State]],State!A:G,7,FALSE)</f>
        <v>38</v>
      </c>
      <c r="Q2608" s="3" t="str">
        <f>VLOOKUP(Table2[[#This Row],[State]],State!A:F,6,FALSE)</f>
        <v>Republican</v>
      </c>
    </row>
    <row r="2609" spans="1:17" ht="17" thickTop="1" thickBot="1" x14ac:dyDescent="0.25">
      <c r="A2609" s="7" t="s">
        <v>360</v>
      </c>
      <c r="B2609" s="21">
        <v>48171</v>
      </c>
      <c r="C2609" s="22" t="s">
        <v>1970</v>
      </c>
      <c r="D2609" s="12">
        <v>2484</v>
      </c>
      <c r="E2609" s="12">
        <v>13231</v>
      </c>
      <c r="F2609" s="6">
        <v>2024</v>
      </c>
      <c r="G2609" s="18">
        <f>preds!$D2609+preds!$E2609</f>
        <v>15715</v>
      </c>
      <c r="H2609" s="12">
        <f>ABS(preds!$D2609-preds!$E2609)</f>
        <v>10747</v>
      </c>
      <c r="I2609" s="24">
        <f>Table2[[#This Row],[margin]]/Table2[[#This Row],[dem_gop_total]]</f>
        <v>0.68386891504931591</v>
      </c>
      <c r="J2609" s="24">
        <f>Table2[[#This Row],[dem_votes]]/Table2[[#This Row],[dem_gop_total]]</f>
        <v>0.15806554247534202</v>
      </c>
      <c r="K2609" s="24">
        <f>Table2[[#This Row],[gop_votes]]/Table2[[#This Row],[dem_gop_total]]</f>
        <v>0.84193445752465801</v>
      </c>
      <c r="L2609" s="3">
        <v>-98.905777999999998</v>
      </c>
      <c r="M2609" s="3">
        <v>30.272524000000001</v>
      </c>
      <c r="N2609" s="3">
        <v>-98.650929803149737</v>
      </c>
      <c r="O2609" s="3">
        <v>31.651859842519649</v>
      </c>
      <c r="P2609" s="3">
        <f>VLOOKUP(Table2[[#This Row],[State]],State!A:G,7,FALSE)</f>
        <v>38</v>
      </c>
      <c r="Q2609" s="3" t="str">
        <f>VLOOKUP(Table2[[#This Row],[State]],State!A:F,6,FALSE)</f>
        <v>Republican</v>
      </c>
    </row>
    <row r="2610" spans="1:17" ht="17" thickTop="1" thickBot="1" x14ac:dyDescent="0.25">
      <c r="A2610" s="8" t="s">
        <v>360</v>
      </c>
      <c r="B2610" s="19">
        <v>48173</v>
      </c>
      <c r="C2610" s="20" t="s">
        <v>1971</v>
      </c>
      <c r="D2610" s="13">
        <v>52</v>
      </c>
      <c r="E2610" s="13">
        <v>584</v>
      </c>
      <c r="F2610" s="6">
        <v>2024</v>
      </c>
      <c r="G2610" s="18">
        <f>preds!$D2610+preds!$E2610</f>
        <v>636</v>
      </c>
      <c r="H2610" s="12">
        <f>ABS(preds!$D2610-preds!$E2610)</f>
        <v>532</v>
      </c>
      <c r="I2610" s="24">
        <f>Table2[[#This Row],[margin]]/Table2[[#This Row],[dem_gop_total]]</f>
        <v>0.83647798742138368</v>
      </c>
      <c r="J2610" s="24">
        <f>Table2[[#This Row],[dem_votes]]/Table2[[#This Row],[dem_gop_total]]</f>
        <v>8.1761006289308172E-2</v>
      </c>
      <c r="K2610" s="24">
        <f>Table2[[#This Row],[gop_votes]]/Table2[[#This Row],[dem_gop_total]]</f>
        <v>0.91823899371069184</v>
      </c>
      <c r="L2610" s="3">
        <v>-101.514268</v>
      </c>
      <c r="M2610" s="3">
        <v>31.851317999999999</v>
      </c>
      <c r="N2610" s="3">
        <v>-98.650929803149737</v>
      </c>
      <c r="O2610" s="3">
        <v>31.651859842519649</v>
      </c>
      <c r="P2610" s="3">
        <f>VLOOKUP(Table2[[#This Row],[State]],State!A:G,7,FALSE)</f>
        <v>38</v>
      </c>
      <c r="Q2610" s="3" t="str">
        <f>VLOOKUP(Table2[[#This Row],[State]],State!A:F,6,FALSE)</f>
        <v>Republican</v>
      </c>
    </row>
    <row r="2611" spans="1:17" ht="17" thickTop="1" thickBot="1" x14ac:dyDescent="0.25">
      <c r="A2611" s="7" t="s">
        <v>360</v>
      </c>
      <c r="B2611" s="21">
        <v>48175</v>
      </c>
      <c r="C2611" s="22" t="s">
        <v>1972</v>
      </c>
      <c r="D2611" s="12">
        <v>947</v>
      </c>
      <c r="E2611" s="12">
        <v>3123</v>
      </c>
      <c r="F2611" s="6">
        <v>2024</v>
      </c>
      <c r="G2611" s="18">
        <f>preds!$D2611+preds!$E2611</f>
        <v>4070</v>
      </c>
      <c r="H2611" s="12">
        <f>ABS(preds!$D2611-preds!$E2611)</f>
        <v>2176</v>
      </c>
      <c r="I2611" s="24">
        <f>Table2[[#This Row],[margin]]/Table2[[#This Row],[dem_gop_total]]</f>
        <v>0.5346437346437346</v>
      </c>
      <c r="J2611" s="24">
        <f>Table2[[#This Row],[dem_votes]]/Table2[[#This Row],[dem_gop_total]]</f>
        <v>0.23267813267813267</v>
      </c>
      <c r="K2611" s="24">
        <f>Table2[[#This Row],[gop_votes]]/Table2[[#This Row],[dem_gop_total]]</f>
        <v>0.76732186732186736</v>
      </c>
      <c r="L2611" s="3">
        <v>-97.370373999999998</v>
      </c>
      <c r="M2611" s="3">
        <v>28.704104999999998</v>
      </c>
      <c r="N2611" s="3">
        <v>-98.650929803149737</v>
      </c>
      <c r="O2611" s="3">
        <v>31.651859842519649</v>
      </c>
      <c r="P2611" s="3">
        <f>VLOOKUP(Table2[[#This Row],[State]],State!A:G,7,FALSE)</f>
        <v>38</v>
      </c>
      <c r="Q2611" s="3" t="str">
        <f>VLOOKUP(Table2[[#This Row],[State]],State!A:F,6,FALSE)</f>
        <v>Republican</v>
      </c>
    </row>
    <row r="2612" spans="1:17" ht="17" thickTop="1" thickBot="1" x14ac:dyDescent="0.25">
      <c r="A2612" s="8" t="s">
        <v>360</v>
      </c>
      <c r="B2612" s="19">
        <v>48177</v>
      </c>
      <c r="C2612" s="20" t="s">
        <v>1973</v>
      </c>
      <c r="D2612" s="13">
        <v>2271</v>
      </c>
      <c r="E2612" s="13">
        <v>5321</v>
      </c>
      <c r="F2612" s="6">
        <v>2024</v>
      </c>
      <c r="G2612" s="18">
        <f>preds!$D2612+preds!$E2612</f>
        <v>7592</v>
      </c>
      <c r="H2612" s="12">
        <f>ABS(preds!$D2612-preds!$E2612)</f>
        <v>3050</v>
      </c>
      <c r="I2612" s="24">
        <f>Table2[[#This Row],[margin]]/Table2[[#This Row],[dem_gop_total]]</f>
        <v>0.40173867228661747</v>
      </c>
      <c r="J2612" s="24">
        <f>Table2[[#This Row],[dem_votes]]/Table2[[#This Row],[dem_gop_total]]</f>
        <v>0.29913066385669124</v>
      </c>
      <c r="K2612" s="24">
        <f>Table2[[#This Row],[gop_votes]]/Table2[[#This Row],[dem_gop_total]]</f>
        <v>0.70086933614330871</v>
      </c>
      <c r="L2612" s="3">
        <v>-97.503569999999996</v>
      </c>
      <c r="M2612" s="3">
        <v>29.476703000000001</v>
      </c>
      <c r="N2612" s="3">
        <v>-98.650929803149737</v>
      </c>
      <c r="O2612" s="3">
        <v>31.651859842519649</v>
      </c>
      <c r="P2612" s="3">
        <f>VLOOKUP(Table2[[#This Row],[State]],State!A:G,7,FALSE)</f>
        <v>38</v>
      </c>
      <c r="Q2612" s="3" t="str">
        <f>VLOOKUP(Table2[[#This Row],[State]],State!A:F,6,FALSE)</f>
        <v>Republican</v>
      </c>
    </row>
    <row r="2613" spans="1:17" ht="17" thickTop="1" thickBot="1" x14ac:dyDescent="0.25">
      <c r="A2613" s="7" t="s">
        <v>360</v>
      </c>
      <c r="B2613" s="21">
        <v>48179</v>
      </c>
      <c r="C2613" s="22" t="s">
        <v>1032</v>
      </c>
      <c r="D2613" s="12">
        <v>1121</v>
      </c>
      <c r="E2613" s="12">
        <v>6868</v>
      </c>
      <c r="F2613" s="6">
        <v>2024</v>
      </c>
      <c r="G2613" s="18">
        <f>preds!$D2613+preds!$E2613</f>
        <v>7989</v>
      </c>
      <c r="H2613" s="12">
        <f>ABS(preds!$D2613-preds!$E2613)</f>
        <v>5747</v>
      </c>
      <c r="I2613" s="24">
        <f>Table2[[#This Row],[margin]]/Table2[[#This Row],[dem_gop_total]]</f>
        <v>0.71936412567280006</v>
      </c>
      <c r="J2613" s="24">
        <f>Table2[[#This Row],[dem_votes]]/Table2[[#This Row],[dem_gop_total]]</f>
        <v>0.14031793716359994</v>
      </c>
      <c r="K2613" s="24">
        <f>Table2[[#This Row],[gop_votes]]/Table2[[#This Row],[dem_gop_total]]</f>
        <v>0.85968206283640003</v>
      </c>
      <c r="L2613" s="3">
        <v>-100.93840299999999</v>
      </c>
      <c r="M2613" s="3">
        <v>35.527957000000001</v>
      </c>
      <c r="N2613" s="3">
        <v>-98.650929803149737</v>
      </c>
      <c r="O2613" s="3">
        <v>31.651859842519649</v>
      </c>
      <c r="P2613" s="3">
        <f>VLOOKUP(Table2[[#This Row],[State]],State!A:G,7,FALSE)</f>
        <v>38</v>
      </c>
      <c r="Q2613" s="3" t="str">
        <f>VLOOKUP(Table2[[#This Row],[State]],State!A:F,6,FALSE)</f>
        <v>Republican</v>
      </c>
    </row>
    <row r="2614" spans="1:17" ht="17" thickTop="1" thickBot="1" x14ac:dyDescent="0.25">
      <c r="A2614" s="8" t="s">
        <v>360</v>
      </c>
      <c r="B2614" s="19">
        <v>48181</v>
      </c>
      <c r="C2614" s="20" t="s">
        <v>1103</v>
      </c>
      <c r="D2614" s="13">
        <v>13376</v>
      </c>
      <c r="E2614" s="13">
        <v>44768</v>
      </c>
      <c r="F2614" s="6">
        <v>2024</v>
      </c>
      <c r="G2614" s="18">
        <f>preds!$D2614+preds!$E2614</f>
        <v>58144</v>
      </c>
      <c r="H2614" s="12">
        <f>ABS(preds!$D2614-preds!$E2614)</f>
        <v>31392</v>
      </c>
      <c r="I2614" s="24">
        <f>Table2[[#This Row],[margin]]/Table2[[#This Row],[dem_gop_total]]</f>
        <v>0.53990093560814534</v>
      </c>
      <c r="J2614" s="24">
        <f>Table2[[#This Row],[dem_votes]]/Table2[[#This Row],[dem_gop_total]]</f>
        <v>0.23004953219592736</v>
      </c>
      <c r="K2614" s="24">
        <f>Table2[[#This Row],[gop_votes]]/Table2[[#This Row],[dem_gop_total]]</f>
        <v>0.76995046780407261</v>
      </c>
      <c r="L2614" s="3">
        <v>-96.624643000000006</v>
      </c>
      <c r="M2614" s="3">
        <v>33.649484999999999</v>
      </c>
      <c r="N2614" s="3">
        <v>-98.650929803149737</v>
      </c>
      <c r="O2614" s="3">
        <v>31.651859842519649</v>
      </c>
      <c r="P2614" s="3">
        <f>VLOOKUP(Table2[[#This Row],[State]],State!A:G,7,FALSE)</f>
        <v>38</v>
      </c>
      <c r="Q2614" s="3" t="str">
        <f>VLOOKUP(Table2[[#This Row],[State]],State!A:F,6,FALSE)</f>
        <v>Republican</v>
      </c>
    </row>
    <row r="2615" spans="1:17" ht="17" thickTop="1" thickBot="1" x14ac:dyDescent="0.25">
      <c r="A2615" s="7" t="s">
        <v>360</v>
      </c>
      <c r="B2615" s="21">
        <v>48183</v>
      </c>
      <c r="C2615" s="22" t="s">
        <v>1974</v>
      </c>
      <c r="D2615" s="12">
        <v>13686</v>
      </c>
      <c r="E2615" s="12">
        <v>31102</v>
      </c>
      <c r="F2615" s="6">
        <v>2024</v>
      </c>
      <c r="G2615" s="18">
        <f>preds!$D2615+preds!$E2615</f>
        <v>44788</v>
      </c>
      <c r="H2615" s="12">
        <f>ABS(preds!$D2615-preds!$E2615)</f>
        <v>17416</v>
      </c>
      <c r="I2615" s="24">
        <f>Table2[[#This Row],[margin]]/Table2[[#This Row],[dem_gop_total]]</f>
        <v>0.38885415736357953</v>
      </c>
      <c r="J2615" s="24">
        <f>Table2[[#This Row],[dem_votes]]/Table2[[#This Row],[dem_gop_total]]</f>
        <v>0.30557292131821023</v>
      </c>
      <c r="K2615" s="24">
        <f>Table2[[#This Row],[gop_votes]]/Table2[[#This Row],[dem_gop_total]]</f>
        <v>0.69442707868178977</v>
      </c>
      <c r="L2615" s="3">
        <v>-94.791330000000002</v>
      </c>
      <c r="M2615" s="3">
        <v>32.498080000000002</v>
      </c>
      <c r="N2615" s="3">
        <v>-98.650929803149737</v>
      </c>
      <c r="O2615" s="3">
        <v>31.651859842519649</v>
      </c>
      <c r="P2615" s="3">
        <f>VLOOKUP(Table2[[#This Row],[State]],State!A:G,7,FALSE)</f>
        <v>38</v>
      </c>
      <c r="Q2615" s="3" t="str">
        <f>VLOOKUP(Table2[[#This Row],[State]],State!A:F,6,FALSE)</f>
        <v>Republican</v>
      </c>
    </row>
    <row r="2616" spans="1:17" ht="17" thickTop="1" thickBot="1" x14ac:dyDescent="0.25">
      <c r="A2616" s="8" t="s">
        <v>360</v>
      </c>
      <c r="B2616" s="19">
        <v>48185</v>
      </c>
      <c r="C2616" s="20" t="s">
        <v>1975</v>
      </c>
      <c r="D2616" s="13">
        <v>2707</v>
      </c>
      <c r="E2616" s="13">
        <v>10086</v>
      </c>
      <c r="F2616" s="6">
        <v>2024</v>
      </c>
      <c r="G2616" s="18">
        <f>preds!$D2616+preds!$E2616</f>
        <v>12793</v>
      </c>
      <c r="H2616" s="12">
        <f>ABS(preds!$D2616-preds!$E2616)</f>
        <v>7379</v>
      </c>
      <c r="I2616" s="24">
        <f>Table2[[#This Row],[margin]]/Table2[[#This Row],[dem_gop_total]]</f>
        <v>0.57679981239740485</v>
      </c>
      <c r="J2616" s="24">
        <f>Table2[[#This Row],[dem_votes]]/Table2[[#This Row],[dem_gop_total]]</f>
        <v>0.21160009380129757</v>
      </c>
      <c r="K2616" s="24">
        <f>Table2[[#This Row],[gop_votes]]/Table2[[#This Row],[dem_gop_total]]</f>
        <v>0.78839990619870237</v>
      </c>
      <c r="L2616" s="3">
        <v>-96.009259</v>
      </c>
      <c r="M2616" s="3">
        <v>30.447102999999998</v>
      </c>
      <c r="N2616" s="3">
        <v>-98.650929803149737</v>
      </c>
      <c r="O2616" s="3">
        <v>31.651859842519649</v>
      </c>
      <c r="P2616" s="3">
        <f>VLOOKUP(Table2[[#This Row],[State]],State!A:G,7,FALSE)</f>
        <v>38</v>
      </c>
      <c r="Q2616" s="3" t="str">
        <f>VLOOKUP(Table2[[#This Row],[State]],State!A:F,6,FALSE)</f>
        <v>Republican</v>
      </c>
    </row>
    <row r="2617" spans="1:17" ht="17" thickTop="1" thickBot="1" x14ac:dyDescent="0.25">
      <c r="A2617" s="7" t="s">
        <v>360</v>
      </c>
      <c r="B2617" s="21">
        <v>48187</v>
      </c>
      <c r="C2617" s="22" t="s">
        <v>1550</v>
      </c>
      <c r="D2617" s="12">
        <v>32866</v>
      </c>
      <c r="E2617" s="12">
        <v>53258</v>
      </c>
      <c r="F2617" s="6">
        <v>2024</v>
      </c>
      <c r="G2617" s="18">
        <f>preds!$D2617+preds!$E2617</f>
        <v>86124</v>
      </c>
      <c r="H2617" s="12">
        <f>ABS(preds!$D2617-preds!$E2617)</f>
        <v>20392</v>
      </c>
      <c r="I2617" s="24">
        <f>Table2[[#This Row],[margin]]/Table2[[#This Row],[dem_gop_total]]</f>
        <v>0.23677488272723052</v>
      </c>
      <c r="J2617" s="24">
        <f>Table2[[#This Row],[dem_votes]]/Table2[[#This Row],[dem_gop_total]]</f>
        <v>0.38161255863638477</v>
      </c>
      <c r="K2617" s="24">
        <f>Table2[[#This Row],[gop_votes]]/Table2[[#This Row],[dem_gop_total]]</f>
        <v>0.61838744136361523</v>
      </c>
      <c r="L2617" s="3">
        <v>-98.097778000000005</v>
      </c>
      <c r="M2617" s="3">
        <v>29.598984999999999</v>
      </c>
      <c r="N2617" s="3">
        <v>-98.650929803149737</v>
      </c>
      <c r="O2617" s="3">
        <v>31.651859842519649</v>
      </c>
      <c r="P2617" s="3">
        <f>VLOOKUP(Table2[[#This Row],[State]],State!A:G,7,FALSE)</f>
        <v>38</v>
      </c>
      <c r="Q2617" s="3" t="str">
        <f>VLOOKUP(Table2[[#This Row],[State]],State!A:F,6,FALSE)</f>
        <v>Republican</v>
      </c>
    </row>
    <row r="2618" spans="1:17" ht="17" thickTop="1" thickBot="1" x14ac:dyDescent="0.25">
      <c r="A2618" s="8" t="s">
        <v>360</v>
      </c>
      <c r="B2618" s="19">
        <v>48189</v>
      </c>
      <c r="C2618" s="20" t="s">
        <v>422</v>
      </c>
      <c r="D2618" s="13">
        <v>2683</v>
      </c>
      <c r="E2618" s="13">
        <v>6792</v>
      </c>
      <c r="F2618" s="6">
        <v>2024</v>
      </c>
      <c r="G2618" s="18">
        <f>preds!$D2618+preds!$E2618</f>
        <v>9475</v>
      </c>
      <c r="H2618" s="12">
        <f>ABS(preds!$D2618-preds!$E2618)</f>
        <v>4109</v>
      </c>
      <c r="I2618" s="24">
        <f>Table2[[#This Row],[margin]]/Table2[[#This Row],[dem_gop_total]]</f>
        <v>0.43366754617414249</v>
      </c>
      <c r="J2618" s="24">
        <f>Table2[[#This Row],[dem_votes]]/Table2[[#This Row],[dem_gop_total]]</f>
        <v>0.28316622691292875</v>
      </c>
      <c r="K2618" s="24">
        <f>Table2[[#This Row],[gop_votes]]/Table2[[#This Row],[dem_gop_total]]</f>
        <v>0.71683377308707119</v>
      </c>
      <c r="L2618" s="3">
        <v>-101.739801</v>
      </c>
      <c r="M2618" s="3">
        <v>34.145755000000001</v>
      </c>
      <c r="N2618" s="3">
        <v>-98.650929803149737</v>
      </c>
      <c r="O2618" s="3">
        <v>31.651859842519649</v>
      </c>
      <c r="P2618" s="3">
        <f>VLOOKUP(Table2[[#This Row],[State]],State!A:G,7,FALSE)</f>
        <v>38</v>
      </c>
      <c r="Q2618" s="3" t="str">
        <f>VLOOKUP(Table2[[#This Row],[State]],State!A:F,6,FALSE)</f>
        <v>Republican</v>
      </c>
    </row>
    <row r="2619" spans="1:17" ht="17" thickTop="1" thickBot="1" x14ac:dyDescent="0.25">
      <c r="A2619" s="7" t="s">
        <v>360</v>
      </c>
      <c r="B2619" s="21">
        <v>48191</v>
      </c>
      <c r="C2619" s="22" t="s">
        <v>779</v>
      </c>
      <c r="D2619" s="12">
        <v>301</v>
      </c>
      <c r="E2619" s="12">
        <v>841</v>
      </c>
      <c r="F2619" s="6">
        <v>2024</v>
      </c>
      <c r="G2619" s="18">
        <f>preds!$D2619+preds!$E2619</f>
        <v>1142</v>
      </c>
      <c r="H2619" s="12">
        <f>ABS(preds!$D2619-preds!$E2619)</f>
        <v>540</v>
      </c>
      <c r="I2619" s="24">
        <f>Table2[[#This Row],[margin]]/Table2[[#This Row],[dem_gop_total]]</f>
        <v>0.47285464098073554</v>
      </c>
      <c r="J2619" s="24">
        <f>Table2[[#This Row],[dem_votes]]/Table2[[#This Row],[dem_gop_total]]</f>
        <v>0.2635726795096322</v>
      </c>
      <c r="K2619" s="24">
        <f>Table2[[#This Row],[gop_votes]]/Table2[[#This Row],[dem_gop_total]]</f>
        <v>0.73642732049036774</v>
      </c>
      <c r="L2619" s="3">
        <v>-100.60434100000001</v>
      </c>
      <c r="M2619" s="3">
        <v>34.658132999999999</v>
      </c>
      <c r="N2619" s="3">
        <v>-98.650929803149737</v>
      </c>
      <c r="O2619" s="3">
        <v>31.651859842519649</v>
      </c>
      <c r="P2619" s="3">
        <f>VLOOKUP(Table2[[#This Row],[State]],State!A:G,7,FALSE)</f>
        <v>38</v>
      </c>
      <c r="Q2619" s="3" t="str">
        <f>VLOOKUP(Table2[[#This Row],[State]],State!A:F,6,FALSE)</f>
        <v>Republican</v>
      </c>
    </row>
    <row r="2620" spans="1:17" ht="17" thickTop="1" thickBot="1" x14ac:dyDescent="0.25">
      <c r="A2620" s="8" t="s">
        <v>360</v>
      </c>
      <c r="B2620" s="19">
        <v>48193</v>
      </c>
      <c r="C2620" s="20" t="s">
        <v>697</v>
      </c>
      <c r="D2620" s="13">
        <v>1027</v>
      </c>
      <c r="E2620" s="13">
        <v>3476</v>
      </c>
      <c r="F2620" s="6">
        <v>2024</v>
      </c>
      <c r="G2620" s="18">
        <f>preds!$D2620+preds!$E2620</f>
        <v>4503</v>
      </c>
      <c r="H2620" s="12">
        <f>ABS(preds!$D2620-preds!$E2620)</f>
        <v>2449</v>
      </c>
      <c r="I2620" s="24">
        <f>Table2[[#This Row],[margin]]/Table2[[#This Row],[dem_gop_total]]</f>
        <v>0.54385964912280704</v>
      </c>
      <c r="J2620" s="24">
        <f>Table2[[#This Row],[dem_votes]]/Table2[[#This Row],[dem_gop_total]]</f>
        <v>0.22807017543859648</v>
      </c>
      <c r="K2620" s="24">
        <f>Table2[[#This Row],[gop_votes]]/Table2[[#This Row],[dem_gop_total]]</f>
        <v>0.77192982456140347</v>
      </c>
      <c r="L2620" s="3">
        <v>-98.099031999999994</v>
      </c>
      <c r="M2620" s="3">
        <v>31.761315</v>
      </c>
      <c r="N2620" s="3">
        <v>-98.650929803149737</v>
      </c>
      <c r="O2620" s="3">
        <v>31.651859842519649</v>
      </c>
      <c r="P2620" s="3">
        <f>VLOOKUP(Table2[[#This Row],[State]],State!A:G,7,FALSE)</f>
        <v>38</v>
      </c>
      <c r="Q2620" s="3" t="str">
        <f>VLOOKUP(Table2[[#This Row],[State]],State!A:F,6,FALSE)</f>
        <v>Republican</v>
      </c>
    </row>
    <row r="2621" spans="1:17" ht="17" thickTop="1" thickBot="1" x14ac:dyDescent="0.25">
      <c r="A2621" s="7" t="s">
        <v>360</v>
      </c>
      <c r="B2621" s="21">
        <v>48195</v>
      </c>
      <c r="C2621" s="22" t="s">
        <v>1976</v>
      </c>
      <c r="D2621" s="12">
        <v>305</v>
      </c>
      <c r="E2621" s="12">
        <v>1769</v>
      </c>
      <c r="F2621" s="6">
        <v>2024</v>
      </c>
      <c r="G2621" s="18">
        <f>preds!$D2621+preds!$E2621</f>
        <v>2074</v>
      </c>
      <c r="H2621" s="12">
        <f>ABS(preds!$D2621-preds!$E2621)</f>
        <v>1464</v>
      </c>
      <c r="I2621" s="24">
        <f>Table2[[#This Row],[margin]]/Table2[[#This Row],[dem_gop_total]]</f>
        <v>0.70588235294117652</v>
      </c>
      <c r="J2621" s="24">
        <f>Table2[[#This Row],[dem_votes]]/Table2[[#This Row],[dem_gop_total]]</f>
        <v>0.14705882352941177</v>
      </c>
      <c r="K2621" s="24">
        <f>Table2[[#This Row],[gop_votes]]/Table2[[#This Row],[dem_gop_total]]</f>
        <v>0.8529411764705882</v>
      </c>
      <c r="L2621" s="3">
        <v>-101.273482</v>
      </c>
      <c r="M2621" s="3">
        <v>36.213931000000002</v>
      </c>
      <c r="N2621" s="3">
        <v>-98.650929803149737</v>
      </c>
      <c r="O2621" s="3">
        <v>31.651859842519649</v>
      </c>
      <c r="P2621" s="3">
        <f>VLOOKUP(Table2[[#This Row],[State]],State!A:G,7,FALSE)</f>
        <v>38</v>
      </c>
      <c r="Q2621" s="3" t="str">
        <f>VLOOKUP(Table2[[#This Row],[State]],State!A:F,6,FALSE)</f>
        <v>Republican</v>
      </c>
    </row>
    <row r="2622" spans="1:17" ht="17" thickTop="1" thickBot="1" x14ac:dyDescent="0.25">
      <c r="A2622" s="8" t="s">
        <v>360</v>
      </c>
      <c r="B2622" s="19">
        <v>48197</v>
      </c>
      <c r="C2622" s="20" t="s">
        <v>1895</v>
      </c>
      <c r="D2622" s="13">
        <v>364</v>
      </c>
      <c r="E2622" s="13">
        <v>1185</v>
      </c>
      <c r="F2622" s="6">
        <v>2024</v>
      </c>
      <c r="G2622" s="18">
        <f>preds!$D2622+preds!$E2622</f>
        <v>1549</v>
      </c>
      <c r="H2622" s="12">
        <f>ABS(preds!$D2622-preds!$E2622)</f>
        <v>821</v>
      </c>
      <c r="I2622" s="24">
        <f>Table2[[#This Row],[margin]]/Table2[[#This Row],[dem_gop_total]]</f>
        <v>0.53001936733376376</v>
      </c>
      <c r="J2622" s="24">
        <f>Table2[[#This Row],[dem_votes]]/Table2[[#This Row],[dem_gop_total]]</f>
        <v>0.23499031633311815</v>
      </c>
      <c r="K2622" s="24">
        <f>Table2[[#This Row],[gop_votes]]/Table2[[#This Row],[dem_gop_total]]</f>
        <v>0.76500968366688182</v>
      </c>
      <c r="L2622" s="3">
        <v>-99.694647000000003</v>
      </c>
      <c r="M2622" s="3">
        <v>34.283002000000003</v>
      </c>
      <c r="N2622" s="3">
        <v>-98.650929803149737</v>
      </c>
      <c r="O2622" s="3">
        <v>31.651859842519649</v>
      </c>
      <c r="P2622" s="3">
        <f>VLOOKUP(Table2[[#This Row],[State]],State!A:G,7,FALSE)</f>
        <v>38</v>
      </c>
      <c r="Q2622" s="3" t="str">
        <f>VLOOKUP(Table2[[#This Row],[State]],State!A:F,6,FALSE)</f>
        <v>Republican</v>
      </c>
    </row>
    <row r="2623" spans="1:17" ht="17" thickTop="1" thickBot="1" x14ac:dyDescent="0.25">
      <c r="A2623" s="7" t="s">
        <v>360</v>
      </c>
      <c r="B2623" s="21">
        <v>48199</v>
      </c>
      <c r="C2623" s="22" t="s">
        <v>891</v>
      </c>
      <c r="D2623" s="12">
        <v>4135</v>
      </c>
      <c r="E2623" s="12">
        <v>25021</v>
      </c>
      <c r="F2623" s="6">
        <v>2024</v>
      </c>
      <c r="G2623" s="18">
        <f>preds!$D2623+preds!$E2623</f>
        <v>29156</v>
      </c>
      <c r="H2623" s="12">
        <f>ABS(preds!$D2623-preds!$E2623)</f>
        <v>20886</v>
      </c>
      <c r="I2623" s="24">
        <f>Table2[[#This Row],[margin]]/Table2[[#This Row],[dem_gop_total]]</f>
        <v>0.71635340924681024</v>
      </c>
      <c r="J2623" s="24">
        <f>Table2[[#This Row],[dem_votes]]/Table2[[#This Row],[dem_gop_total]]</f>
        <v>0.14182329537659488</v>
      </c>
      <c r="K2623" s="24">
        <f>Table2[[#This Row],[gop_votes]]/Table2[[#This Row],[dem_gop_total]]</f>
        <v>0.85817670462340512</v>
      </c>
      <c r="L2623" s="3">
        <v>-94.262169</v>
      </c>
      <c r="M2623" s="3">
        <v>30.303363999999998</v>
      </c>
      <c r="N2623" s="3">
        <v>-98.650929803149737</v>
      </c>
      <c r="O2623" s="3">
        <v>31.651859842519649</v>
      </c>
      <c r="P2623" s="3">
        <f>VLOOKUP(Table2[[#This Row],[State]],State!A:G,7,FALSE)</f>
        <v>38</v>
      </c>
      <c r="Q2623" s="3" t="str">
        <f>VLOOKUP(Table2[[#This Row],[State]],State!A:F,6,FALSE)</f>
        <v>Republican</v>
      </c>
    </row>
    <row r="2624" spans="1:17" ht="17" thickTop="1" thickBot="1" x14ac:dyDescent="0.25">
      <c r="A2624" s="8" t="s">
        <v>360</v>
      </c>
      <c r="B2624" s="19">
        <v>48201</v>
      </c>
      <c r="C2624" s="20" t="s">
        <v>782</v>
      </c>
      <c r="D2624" s="13">
        <v>960270</v>
      </c>
      <c r="E2624" s="13">
        <v>707257</v>
      </c>
      <c r="F2624" s="6">
        <v>2024</v>
      </c>
      <c r="G2624" s="18">
        <f>preds!$D2624+preds!$E2624</f>
        <v>1667527</v>
      </c>
      <c r="H2624" s="12">
        <f>ABS(preds!$D2624-preds!$E2624)</f>
        <v>253013</v>
      </c>
      <c r="I2624" s="24">
        <f>Table2[[#This Row],[margin]]/Table2[[#This Row],[dem_gop_total]]</f>
        <v>0.15172947724384672</v>
      </c>
      <c r="J2624" s="24">
        <f>Table2[[#This Row],[dem_votes]]/Table2[[#This Row],[dem_gop_total]]</f>
        <v>0.57586473862192333</v>
      </c>
      <c r="K2624" s="24">
        <f>Table2[[#This Row],[gop_votes]]/Table2[[#This Row],[dem_gop_total]]</f>
        <v>0.42413526137807661</v>
      </c>
      <c r="L2624" s="3">
        <v>-95.417454000000006</v>
      </c>
      <c r="M2624" s="3">
        <v>29.807478999999901</v>
      </c>
      <c r="N2624" s="3">
        <v>-98.650929803149737</v>
      </c>
      <c r="O2624" s="3">
        <v>31.651859842519649</v>
      </c>
      <c r="P2624" s="3">
        <f>VLOOKUP(Table2[[#This Row],[State]],State!A:G,7,FALSE)</f>
        <v>38</v>
      </c>
      <c r="Q2624" s="3" t="str">
        <f>VLOOKUP(Table2[[#This Row],[State]],State!A:F,6,FALSE)</f>
        <v>Republican</v>
      </c>
    </row>
    <row r="2625" spans="1:17" ht="17" thickTop="1" thickBot="1" x14ac:dyDescent="0.25">
      <c r="A2625" s="7" t="s">
        <v>360</v>
      </c>
      <c r="B2625" s="21">
        <v>48203</v>
      </c>
      <c r="C2625" s="22" t="s">
        <v>938</v>
      </c>
      <c r="D2625" s="12">
        <v>7801</v>
      </c>
      <c r="E2625" s="12">
        <v>20731</v>
      </c>
      <c r="F2625" s="6">
        <v>2024</v>
      </c>
      <c r="G2625" s="18">
        <f>preds!$D2625+preds!$E2625</f>
        <v>28532</v>
      </c>
      <c r="H2625" s="12">
        <f>ABS(preds!$D2625-preds!$E2625)</f>
        <v>12930</v>
      </c>
      <c r="I2625" s="24">
        <f>Table2[[#This Row],[margin]]/Table2[[#This Row],[dem_gop_total]]</f>
        <v>0.45317538202719754</v>
      </c>
      <c r="J2625" s="24">
        <f>Table2[[#This Row],[dem_votes]]/Table2[[#This Row],[dem_gop_total]]</f>
        <v>0.27341230898640123</v>
      </c>
      <c r="K2625" s="24">
        <f>Table2[[#This Row],[gop_votes]]/Table2[[#This Row],[dem_gop_total]]</f>
        <v>0.72658769101359877</v>
      </c>
      <c r="L2625" s="3">
        <v>-94.412977999999995</v>
      </c>
      <c r="M2625" s="3">
        <v>32.534967000000002</v>
      </c>
      <c r="N2625" s="3">
        <v>-98.650929803149737</v>
      </c>
      <c r="O2625" s="3">
        <v>31.651859842519649</v>
      </c>
      <c r="P2625" s="3">
        <f>VLOOKUP(Table2[[#This Row],[State]],State!A:G,7,FALSE)</f>
        <v>38</v>
      </c>
      <c r="Q2625" s="3" t="str">
        <f>VLOOKUP(Table2[[#This Row],[State]],State!A:F,6,FALSE)</f>
        <v>Republican</v>
      </c>
    </row>
    <row r="2626" spans="1:17" ht="17" thickTop="1" thickBot="1" x14ac:dyDescent="0.25">
      <c r="A2626" s="8" t="s">
        <v>360</v>
      </c>
      <c r="B2626" s="19">
        <v>48205</v>
      </c>
      <c r="C2626" s="20" t="s">
        <v>1977</v>
      </c>
      <c r="D2626" s="13">
        <v>334</v>
      </c>
      <c r="E2626" s="13">
        <v>1851</v>
      </c>
      <c r="F2626" s="6">
        <v>2024</v>
      </c>
      <c r="G2626" s="18">
        <f>preds!$D2626+preds!$E2626</f>
        <v>2185</v>
      </c>
      <c r="H2626" s="12">
        <f>ABS(preds!$D2626-preds!$E2626)</f>
        <v>1517</v>
      </c>
      <c r="I2626" s="24">
        <f>Table2[[#This Row],[margin]]/Table2[[#This Row],[dem_gop_total]]</f>
        <v>0.69427917620137303</v>
      </c>
      <c r="J2626" s="24">
        <f>Table2[[#This Row],[dem_votes]]/Table2[[#This Row],[dem_gop_total]]</f>
        <v>0.15286041189931351</v>
      </c>
      <c r="K2626" s="24">
        <f>Table2[[#This Row],[gop_votes]]/Table2[[#This Row],[dem_gop_total]]</f>
        <v>0.84713958810068646</v>
      </c>
      <c r="L2626" s="3">
        <v>-102.488764</v>
      </c>
      <c r="M2626" s="3">
        <v>35.984330999999997</v>
      </c>
      <c r="N2626" s="3">
        <v>-98.650929803149737</v>
      </c>
      <c r="O2626" s="3">
        <v>31.651859842519649</v>
      </c>
      <c r="P2626" s="3">
        <f>VLOOKUP(Table2[[#This Row],[State]],State!A:G,7,FALSE)</f>
        <v>38</v>
      </c>
      <c r="Q2626" s="3" t="str">
        <f>VLOOKUP(Table2[[#This Row],[State]],State!A:F,6,FALSE)</f>
        <v>Republican</v>
      </c>
    </row>
    <row r="2627" spans="1:17" ht="17" thickTop="1" thickBot="1" x14ac:dyDescent="0.25">
      <c r="A2627" s="7" t="s">
        <v>360</v>
      </c>
      <c r="B2627" s="21">
        <v>48207</v>
      </c>
      <c r="C2627" s="22" t="s">
        <v>1037</v>
      </c>
      <c r="D2627" s="12">
        <v>528</v>
      </c>
      <c r="E2627" s="12">
        <v>1397</v>
      </c>
      <c r="F2627" s="6">
        <v>2024</v>
      </c>
      <c r="G2627" s="18">
        <f>preds!$D2627+preds!$E2627</f>
        <v>1925</v>
      </c>
      <c r="H2627" s="12">
        <f>ABS(preds!$D2627-preds!$E2627)</f>
        <v>869</v>
      </c>
      <c r="I2627" s="24">
        <f>Table2[[#This Row],[margin]]/Table2[[#This Row],[dem_gop_total]]</f>
        <v>0.4514285714285714</v>
      </c>
      <c r="J2627" s="24">
        <f>Table2[[#This Row],[dem_votes]]/Table2[[#This Row],[dem_gop_total]]</f>
        <v>0.2742857142857143</v>
      </c>
      <c r="K2627" s="24">
        <f>Table2[[#This Row],[gop_votes]]/Table2[[#This Row],[dem_gop_total]]</f>
        <v>0.72571428571428576</v>
      </c>
      <c r="L2627" s="3">
        <v>-99.767465000000001</v>
      </c>
      <c r="M2627" s="3">
        <v>33.178592000000002</v>
      </c>
      <c r="N2627" s="3">
        <v>-98.650929803149737</v>
      </c>
      <c r="O2627" s="3">
        <v>31.651859842519649</v>
      </c>
      <c r="P2627" s="3">
        <f>VLOOKUP(Table2[[#This Row],[State]],State!A:G,7,FALSE)</f>
        <v>38</v>
      </c>
      <c r="Q2627" s="3" t="str">
        <f>VLOOKUP(Table2[[#This Row],[State]],State!A:F,6,FALSE)</f>
        <v>Republican</v>
      </c>
    </row>
    <row r="2628" spans="1:17" ht="17" thickTop="1" thickBot="1" x14ac:dyDescent="0.25">
      <c r="A2628" s="8" t="s">
        <v>360</v>
      </c>
      <c r="B2628" s="19">
        <v>48209</v>
      </c>
      <c r="C2628" s="20" t="s">
        <v>1978</v>
      </c>
      <c r="D2628" s="13">
        <v>72791</v>
      </c>
      <c r="E2628" s="13">
        <v>58184</v>
      </c>
      <c r="F2628" s="6">
        <v>2024</v>
      </c>
      <c r="G2628" s="18">
        <f>preds!$D2628+preds!$E2628</f>
        <v>130975</v>
      </c>
      <c r="H2628" s="12">
        <f>ABS(preds!$D2628-preds!$E2628)</f>
        <v>14607</v>
      </c>
      <c r="I2628" s="24">
        <f>Table2[[#This Row],[margin]]/Table2[[#This Row],[dem_gop_total]]</f>
        <v>0.11152510020996373</v>
      </c>
      <c r="J2628" s="24">
        <f>Table2[[#This Row],[dem_votes]]/Table2[[#This Row],[dem_gop_total]]</f>
        <v>0.55576255010498188</v>
      </c>
      <c r="K2628" s="24">
        <f>Table2[[#This Row],[gop_votes]]/Table2[[#This Row],[dem_gop_total]]</f>
        <v>0.44423744989501812</v>
      </c>
      <c r="L2628" s="3">
        <v>-97.935889000000003</v>
      </c>
      <c r="M2628" s="3">
        <v>30.002459999999999</v>
      </c>
      <c r="N2628" s="3">
        <v>-98.650929803149737</v>
      </c>
      <c r="O2628" s="3">
        <v>31.651859842519649</v>
      </c>
      <c r="P2628" s="3">
        <f>VLOOKUP(Table2[[#This Row],[State]],State!A:G,7,FALSE)</f>
        <v>38</v>
      </c>
      <c r="Q2628" s="3" t="str">
        <f>VLOOKUP(Table2[[#This Row],[State]],State!A:F,6,FALSE)</f>
        <v>Republican</v>
      </c>
    </row>
    <row r="2629" spans="1:17" ht="17" thickTop="1" thickBot="1" x14ac:dyDescent="0.25">
      <c r="A2629" s="7" t="s">
        <v>360</v>
      </c>
      <c r="B2629" s="21">
        <v>48211</v>
      </c>
      <c r="C2629" s="22" t="s">
        <v>1979</v>
      </c>
      <c r="D2629" s="12">
        <v>269</v>
      </c>
      <c r="E2629" s="12">
        <v>1314</v>
      </c>
      <c r="F2629" s="6">
        <v>2024</v>
      </c>
      <c r="G2629" s="18">
        <f>preds!$D2629+preds!$E2629</f>
        <v>1583</v>
      </c>
      <c r="H2629" s="12">
        <f>ABS(preds!$D2629-preds!$E2629)</f>
        <v>1045</v>
      </c>
      <c r="I2629" s="24">
        <f>Table2[[#This Row],[margin]]/Table2[[#This Row],[dem_gop_total]]</f>
        <v>0.66013897662665821</v>
      </c>
      <c r="J2629" s="24">
        <f>Table2[[#This Row],[dem_votes]]/Table2[[#This Row],[dem_gop_total]]</f>
        <v>0.16993051168667087</v>
      </c>
      <c r="K2629" s="24">
        <f>Table2[[#This Row],[gop_votes]]/Table2[[#This Row],[dem_gop_total]]</f>
        <v>0.83006948831332916</v>
      </c>
      <c r="L2629" s="3">
        <v>-100.364036</v>
      </c>
      <c r="M2629" s="3">
        <v>35.893959000000002</v>
      </c>
      <c r="N2629" s="3">
        <v>-98.650929803149737</v>
      </c>
      <c r="O2629" s="3">
        <v>31.651859842519649</v>
      </c>
      <c r="P2629" s="3">
        <f>VLOOKUP(Table2[[#This Row],[State]],State!A:G,7,FALSE)</f>
        <v>38</v>
      </c>
      <c r="Q2629" s="3" t="str">
        <f>VLOOKUP(Table2[[#This Row],[State]],State!A:F,6,FALSE)</f>
        <v>Republican</v>
      </c>
    </row>
    <row r="2630" spans="1:17" ht="17" thickTop="1" thickBot="1" x14ac:dyDescent="0.25">
      <c r="A2630" s="8" t="s">
        <v>360</v>
      </c>
      <c r="B2630" s="19">
        <v>48213</v>
      </c>
      <c r="C2630" s="20" t="s">
        <v>892</v>
      </c>
      <c r="D2630" s="13">
        <v>6973</v>
      </c>
      <c r="E2630" s="13">
        <v>30797</v>
      </c>
      <c r="F2630" s="6">
        <v>2024</v>
      </c>
      <c r="G2630" s="18">
        <f>preds!$D2630+preds!$E2630</f>
        <v>37770</v>
      </c>
      <c r="H2630" s="12">
        <f>ABS(preds!$D2630-preds!$E2630)</f>
        <v>23824</v>
      </c>
      <c r="I2630" s="24">
        <f>Table2[[#This Row],[margin]]/Table2[[#This Row],[dem_gop_total]]</f>
        <v>0.63076515753243312</v>
      </c>
      <c r="J2630" s="24">
        <f>Table2[[#This Row],[dem_votes]]/Table2[[#This Row],[dem_gop_total]]</f>
        <v>0.18461742123378341</v>
      </c>
      <c r="K2630" s="24">
        <f>Table2[[#This Row],[gop_votes]]/Table2[[#This Row],[dem_gop_total]]</f>
        <v>0.81538257876621656</v>
      </c>
      <c r="L2630" s="3">
        <v>-95.889717000000005</v>
      </c>
      <c r="M2630" s="3">
        <v>32.237901999999998</v>
      </c>
      <c r="N2630" s="3">
        <v>-98.650929803149737</v>
      </c>
      <c r="O2630" s="3">
        <v>31.651859842519649</v>
      </c>
      <c r="P2630" s="3">
        <f>VLOOKUP(Table2[[#This Row],[State]],State!A:G,7,FALSE)</f>
        <v>38</v>
      </c>
      <c r="Q2630" s="3" t="str">
        <f>VLOOKUP(Table2[[#This Row],[State]],State!A:F,6,FALSE)</f>
        <v>Republican</v>
      </c>
    </row>
    <row r="2631" spans="1:17" ht="17" thickTop="1" thickBot="1" x14ac:dyDescent="0.25">
      <c r="A2631" s="7" t="s">
        <v>360</v>
      </c>
      <c r="B2631" s="21">
        <v>48215</v>
      </c>
      <c r="C2631" s="22" t="s">
        <v>1552</v>
      </c>
      <c r="D2631" s="12">
        <v>126809</v>
      </c>
      <c r="E2631" s="12">
        <v>96477</v>
      </c>
      <c r="F2631" s="6">
        <v>2024</v>
      </c>
      <c r="G2631" s="18">
        <f>preds!$D2631+preds!$E2631</f>
        <v>223286</v>
      </c>
      <c r="H2631" s="12">
        <f>ABS(preds!$D2631-preds!$E2631)</f>
        <v>30332</v>
      </c>
      <c r="I2631" s="24">
        <f>Table2[[#This Row],[margin]]/Table2[[#This Row],[dem_gop_total]]</f>
        <v>0.13584371613088148</v>
      </c>
      <c r="J2631" s="24">
        <f>Table2[[#This Row],[dem_votes]]/Table2[[#This Row],[dem_gop_total]]</f>
        <v>0.56792185806544071</v>
      </c>
      <c r="K2631" s="24">
        <f>Table2[[#This Row],[gop_votes]]/Table2[[#This Row],[dem_gop_total]]</f>
        <v>0.43207814193455929</v>
      </c>
      <c r="L2631" s="3">
        <v>-98.184054000000003</v>
      </c>
      <c r="M2631" s="3">
        <v>26.232451999999999</v>
      </c>
      <c r="N2631" s="3">
        <v>-98.650929803149737</v>
      </c>
      <c r="O2631" s="3">
        <v>31.651859842519649</v>
      </c>
      <c r="P2631" s="3">
        <f>VLOOKUP(Table2[[#This Row],[State]],State!A:G,7,FALSE)</f>
        <v>38</v>
      </c>
      <c r="Q2631" s="3" t="str">
        <f>VLOOKUP(Table2[[#This Row],[State]],State!A:F,6,FALSE)</f>
        <v>Republican</v>
      </c>
    </row>
    <row r="2632" spans="1:17" ht="17" thickTop="1" thickBot="1" x14ac:dyDescent="0.25">
      <c r="A2632" s="8" t="s">
        <v>360</v>
      </c>
      <c r="B2632" s="19">
        <v>48217</v>
      </c>
      <c r="C2632" s="20" t="s">
        <v>1451</v>
      </c>
      <c r="D2632" s="13">
        <v>3502</v>
      </c>
      <c r="E2632" s="13">
        <v>11753</v>
      </c>
      <c r="F2632" s="6">
        <v>2024</v>
      </c>
      <c r="G2632" s="18">
        <f>preds!$D2632+preds!$E2632</f>
        <v>15255</v>
      </c>
      <c r="H2632" s="12">
        <f>ABS(preds!$D2632-preds!$E2632)</f>
        <v>8251</v>
      </c>
      <c r="I2632" s="24">
        <f>Table2[[#This Row],[margin]]/Table2[[#This Row],[dem_gop_total]]</f>
        <v>0.54087184529662402</v>
      </c>
      <c r="J2632" s="24">
        <f>Table2[[#This Row],[dem_votes]]/Table2[[#This Row],[dem_gop_total]]</f>
        <v>0.22956407735168796</v>
      </c>
      <c r="K2632" s="24">
        <f>Table2[[#This Row],[gop_votes]]/Table2[[#This Row],[dem_gop_total]]</f>
        <v>0.77043592264831207</v>
      </c>
      <c r="L2632" s="3">
        <v>-97.174066999999994</v>
      </c>
      <c r="M2632" s="3">
        <v>31.998096</v>
      </c>
      <c r="N2632" s="3">
        <v>-98.650929803149737</v>
      </c>
      <c r="O2632" s="3">
        <v>31.651859842519649</v>
      </c>
      <c r="P2632" s="3">
        <f>VLOOKUP(Table2[[#This Row],[State]],State!A:G,7,FALSE)</f>
        <v>38</v>
      </c>
      <c r="Q2632" s="3" t="str">
        <f>VLOOKUP(Table2[[#This Row],[State]],State!A:F,6,FALSE)</f>
        <v>Republican</v>
      </c>
    </row>
    <row r="2633" spans="1:17" ht="17" thickTop="1" thickBot="1" x14ac:dyDescent="0.25">
      <c r="A2633" s="7" t="s">
        <v>360</v>
      </c>
      <c r="B2633" s="21">
        <v>48219</v>
      </c>
      <c r="C2633" s="22" t="s">
        <v>1980</v>
      </c>
      <c r="D2633" s="12">
        <v>1705</v>
      </c>
      <c r="E2633" s="12">
        <v>6241</v>
      </c>
      <c r="F2633" s="6">
        <v>2024</v>
      </c>
      <c r="G2633" s="18">
        <f>preds!$D2633+preds!$E2633</f>
        <v>7946</v>
      </c>
      <c r="H2633" s="12">
        <f>ABS(preds!$D2633-preds!$E2633)</f>
        <v>4536</v>
      </c>
      <c r="I2633" s="24">
        <f>Table2[[#This Row],[margin]]/Table2[[#This Row],[dem_gop_total]]</f>
        <v>0.57085325950163601</v>
      </c>
      <c r="J2633" s="24">
        <f>Table2[[#This Row],[dem_votes]]/Table2[[#This Row],[dem_gop_total]]</f>
        <v>0.21457337024918197</v>
      </c>
      <c r="K2633" s="24">
        <f>Table2[[#This Row],[gop_votes]]/Table2[[#This Row],[dem_gop_total]]</f>
        <v>0.78542662975081801</v>
      </c>
      <c r="L2633" s="3">
        <v>-102.33483</v>
      </c>
      <c r="M2633" s="3">
        <v>33.586415000000002</v>
      </c>
      <c r="N2633" s="3">
        <v>-98.650929803149737</v>
      </c>
      <c r="O2633" s="3">
        <v>31.651859842519649</v>
      </c>
      <c r="P2633" s="3">
        <f>VLOOKUP(Table2[[#This Row],[State]],State!A:G,7,FALSE)</f>
        <v>38</v>
      </c>
      <c r="Q2633" s="3" t="str">
        <f>VLOOKUP(Table2[[#This Row],[State]],State!A:F,6,FALSE)</f>
        <v>Republican</v>
      </c>
    </row>
    <row r="2634" spans="1:17" ht="17" thickTop="1" thickBot="1" x14ac:dyDescent="0.25">
      <c r="A2634" s="8" t="s">
        <v>360</v>
      </c>
      <c r="B2634" s="19">
        <v>48221</v>
      </c>
      <c r="C2634" s="20" t="s">
        <v>1981</v>
      </c>
      <c r="D2634" s="13">
        <v>5157</v>
      </c>
      <c r="E2634" s="13">
        <v>28835</v>
      </c>
      <c r="F2634" s="6">
        <v>2024</v>
      </c>
      <c r="G2634" s="18">
        <f>preds!$D2634+preds!$E2634</f>
        <v>33992</v>
      </c>
      <c r="H2634" s="12">
        <f>ABS(preds!$D2634-preds!$E2634)</f>
        <v>23678</v>
      </c>
      <c r="I2634" s="24">
        <f>Table2[[#This Row],[margin]]/Table2[[#This Row],[dem_gop_total]]</f>
        <v>0.69657566486232059</v>
      </c>
      <c r="J2634" s="24">
        <f>Table2[[#This Row],[dem_votes]]/Table2[[#This Row],[dem_gop_total]]</f>
        <v>0.15171216756883973</v>
      </c>
      <c r="K2634" s="24">
        <f>Table2[[#This Row],[gop_votes]]/Table2[[#This Row],[dem_gop_total]]</f>
        <v>0.84828783243116024</v>
      </c>
      <c r="L2634" s="3">
        <v>-97.765687</v>
      </c>
      <c r="M2634" s="3">
        <v>32.432951000000003</v>
      </c>
      <c r="N2634" s="3">
        <v>-98.650929803149737</v>
      </c>
      <c r="O2634" s="3">
        <v>31.651859842519649</v>
      </c>
      <c r="P2634" s="3">
        <f>VLOOKUP(Table2[[#This Row],[State]],State!A:G,7,FALSE)</f>
        <v>38</v>
      </c>
      <c r="Q2634" s="3" t="str">
        <f>VLOOKUP(Table2[[#This Row],[State]],State!A:F,6,FALSE)</f>
        <v>Republican</v>
      </c>
    </row>
    <row r="2635" spans="1:17" ht="17" thickTop="1" thickBot="1" x14ac:dyDescent="0.25">
      <c r="A2635" s="7" t="s">
        <v>360</v>
      </c>
      <c r="B2635" s="21">
        <v>48223</v>
      </c>
      <c r="C2635" s="22" t="s">
        <v>1108</v>
      </c>
      <c r="D2635" s="12">
        <v>3696</v>
      </c>
      <c r="E2635" s="12">
        <v>13033</v>
      </c>
      <c r="F2635" s="6">
        <v>2024</v>
      </c>
      <c r="G2635" s="18">
        <f>preds!$D2635+preds!$E2635</f>
        <v>16729</v>
      </c>
      <c r="H2635" s="12">
        <f>ABS(preds!$D2635-preds!$E2635)</f>
        <v>9337</v>
      </c>
      <c r="I2635" s="24">
        <f>Table2[[#This Row],[margin]]/Table2[[#This Row],[dem_gop_total]]</f>
        <v>0.55813258413533384</v>
      </c>
      <c r="J2635" s="24">
        <f>Table2[[#This Row],[dem_votes]]/Table2[[#This Row],[dem_gop_total]]</f>
        <v>0.22093370793233308</v>
      </c>
      <c r="K2635" s="24">
        <f>Table2[[#This Row],[gop_votes]]/Table2[[#This Row],[dem_gop_total]]</f>
        <v>0.77906629206766698</v>
      </c>
      <c r="L2635" s="3">
        <v>-95.586931999999905</v>
      </c>
      <c r="M2635" s="3">
        <v>33.124116999999998</v>
      </c>
      <c r="N2635" s="3">
        <v>-98.650929803149737</v>
      </c>
      <c r="O2635" s="3">
        <v>31.651859842519649</v>
      </c>
      <c r="P2635" s="3">
        <f>VLOOKUP(Table2[[#This Row],[State]],State!A:G,7,FALSE)</f>
        <v>38</v>
      </c>
      <c r="Q2635" s="3" t="str">
        <f>VLOOKUP(Table2[[#This Row],[State]],State!A:F,6,FALSE)</f>
        <v>Republican</v>
      </c>
    </row>
    <row r="2636" spans="1:17" ht="17" thickTop="1" thickBot="1" x14ac:dyDescent="0.25">
      <c r="A2636" s="8" t="s">
        <v>360</v>
      </c>
      <c r="B2636" s="19">
        <v>48225</v>
      </c>
      <c r="C2636" s="20" t="s">
        <v>424</v>
      </c>
      <c r="D2636" s="13">
        <v>2794</v>
      </c>
      <c r="E2636" s="13">
        <v>6728</v>
      </c>
      <c r="F2636" s="6">
        <v>2024</v>
      </c>
      <c r="G2636" s="18">
        <f>preds!$D2636+preds!$E2636</f>
        <v>9522</v>
      </c>
      <c r="H2636" s="12">
        <f>ABS(preds!$D2636-preds!$E2636)</f>
        <v>3934</v>
      </c>
      <c r="I2636" s="24">
        <f>Table2[[#This Row],[margin]]/Table2[[#This Row],[dem_gop_total]]</f>
        <v>0.41314849821466076</v>
      </c>
      <c r="J2636" s="24">
        <f>Table2[[#This Row],[dem_votes]]/Table2[[#This Row],[dem_gop_total]]</f>
        <v>0.29342575089266959</v>
      </c>
      <c r="K2636" s="24">
        <f>Table2[[#This Row],[gop_votes]]/Table2[[#This Row],[dem_gop_total]]</f>
        <v>0.70657424910733035</v>
      </c>
      <c r="L2636" s="3">
        <v>-95.464819999999904</v>
      </c>
      <c r="M2636" s="3">
        <v>31.298934999999901</v>
      </c>
      <c r="N2636" s="3">
        <v>-98.650929803149737</v>
      </c>
      <c r="O2636" s="3">
        <v>31.651859842519649</v>
      </c>
      <c r="P2636" s="3">
        <f>VLOOKUP(Table2[[#This Row],[State]],State!A:G,7,FALSE)</f>
        <v>38</v>
      </c>
      <c r="Q2636" s="3" t="str">
        <f>VLOOKUP(Table2[[#This Row],[State]],State!A:F,6,FALSE)</f>
        <v>Republican</v>
      </c>
    </row>
    <row r="2637" spans="1:17" ht="17" thickTop="1" thickBot="1" x14ac:dyDescent="0.25">
      <c r="A2637" s="7" t="s">
        <v>360</v>
      </c>
      <c r="B2637" s="21">
        <v>48227</v>
      </c>
      <c r="C2637" s="22" t="s">
        <v>525</v>
      </c>
      <c r="D2637" s="12">
        <v>2396</v>
      </c>
      <c r="E2637" s="12">
        <v>5895</v>
      </c>
      <c r="F2637" s="6">
        <v>2024</v>
      </c>
      <c r="G2637" s="18">
        <f>preds!$D2637+preds!$E2637</f>
        <v>8291</v>
      </c>
      <c r="H2637" s="12">
        <f>ABS(preds!$D2637-preds!$E2637)</f>
        <v>3499</v>
      </c>
      <c r="I2637" s="24">
        <f>Table2[[#This Row],[margin]]/Table2[[#This Row],[dem_gop_total]]</f>
        <v>0.42202388131709084</v>
      </c>
      <c r="J2637" s="24">
        <f>Table2[[#This Row],[dem_votes]]/Table2[[#This Row],[dem_gop_total]]</f>
        <v>0.28898805934145461</v>
      </c>
      <c r="K2637" s="24">
        <f>Table2[[#This Row],[gop_votes]]/Table2[[#This Row],[dem_gop_total]]</f>
        <v>0.71101194065854545</v>
      </c>
      <c r="L2637" s="3">
        <v>-101.464986</v>
      </c>
      <c r="M2637" s="3">
        <v>32.242065999999902</v>
      </c>
      <c r="N2637" s="3">
        <v>-98.650929803149737</v>
      </c>
      <c r="O2637" s="3">
        <v>31.651859842519649</v>
      </c>
      <c r="P2637" s="3">
        <f>VLOOKUP(Table2[[#This Row],[State]],State!A:G,7,FALSE)</f>
        <v>38</v>
      </c>
      <c r="Q2637" s="3" t="str">
        <f>VLOOKUP(Table2[[#This Row],[State]],State!A:F,6,FALSE)</f>
        <v>Republican</v>
      </c>
    </row>
    <row r="2638" spans="1:17" ht="17" thickTop="1" thickBot="1" x14ac:dyDescent="0.25">
      <c r="A2638" s="8" t="s">
        <v>360</v>
      </c>
      <c r="B2638" s="19">
        <v>48229</v>
      </c>
      <c r="C2638" s="20" t="s">
        <v>1982</v>
      </c>
      <c r="D2638" s="13">
        <v>397</v>
      </c>
      <c r="E2638" s="13">
        <v>728</v>
      </c>
      <c r="F2638" s="6">
        <v>2024</v>
      </c>
      <c r="G2638" s="18">
        <f>preds!$D2638+preds!$E2638</f>
        <v>1125</v>
      </c>
      <c r="H2638" s="12">
        <f>ABS(preds!$D2638-preds!$E2638)</f>
        <v>331</v>
      </c>
      <c r="I2638" s="24">
        <f>Table2[[#This Row],[margin]]/Table2[[#This Row],[dem_gop_total]]</f>
        <v>0.29422222222222222</v>
      </c>
      <c r="J2638" s="24">
        <f>Table2[[#This Row],[dem_votes]]/Table2[[#This Row],[dem_gop_total]]</f>
        <v>0.35288888888888886</v>
      </c>
      <c r="K2638" s="24">
        <f>Table2[[#This Row],[gop_votes]]/Table2[[#This Row],[dem_gop_total]]</f>
        <v>0.64711111111111108</v>
      </c>
      <c r="L2638" s="3">
        <v>-105.641319</v>
      </c>
      <c r="M2638" s="3">
        <v>31.420985999999999</v>
      </c>
      <c r="N2638" s="3">
        <v>-98.650929803149737</v>
      </c>
      <c r="O2638" s="3">
        <v>31.651859842519649</v>
      </c>
      <c r="P2638" s="3">
        <f>VLOOKUP(Table2[[#This Row],[State]],State!A:G,7,FALSE)</f>
        <v>38</v>
      </c>
      <c r="Q2638" s="3" t="str">
        <f>VLOOKUP(Table2[[#This Row],[State]],State!A:F,6,FALSE)</f>
        <v>Republican</v>
      </c>
    </row>
    <row r="2639" spans="1:17" ht="17" thickTop="1" thickBot="1" x14ac:dyDescent="0.25">
      <c r="A2639" s="7" t="s">
        <v>360</v>
      </c>
      <c r="B2639" s="21">
        <v>48231</v>
      </c>
      <c r="C2639" s="22" t="s">
        <v>1983</v>
      </c>
      <c r="D2639" s="12">
        <v>7172</v>
      </c>
      <c r="E2639" s="12">
        <v>30480</v>
      </c>
      <c r="F2639" s="6">
        <v>2024</v>
      </c>
      <c r="G2639" s="18">
        <f>preds!$D2639+preds!$E2639</f>
        <v>37652</v>
      </c>
      <c r="H2639" s="12">
        <f>ABS(preds!$D2639-preds!$E2639)</f>
        <v>23308</v>
      </c>
      <c r="I2639" s="24">
        <f>Table2[[#This Row],[margin]]/Table2[[#This Row],[dem_gop_total]]</f>
        <v>0.61903750132795066</v>
      </c>
      <c r="J2639" s="24">
        <f>Table2[[#This Row],[dem_votes]]/Table2[[#This Row],[dem_gop_total]]</f>
        <v>0.19048124933602464</v>
      </c>
      <c r="K2639" s="24">
        <f>Table2[[#This Row],[gop_votes]]/Table2[[#This Row],[dem_gop_total]]</f>
        <v>0.80951875066397538</v>
      </c>
      <c r="L2639" s="3">
        <v>-96.095017999999996</v>
      </c>
      <c r="M2639" s="3">
        <v>33.085784999999902</v>
      </c>
      <c r="N2639" s="3">
        <v>-98.650929803149737</v>
      </c>
      <c r="O2639" s="3">
        <v>31.651859842519649</v>
      </c>
      <c r="P2639" s="3">
        <f>VLOOKUP(Table2[[#This Row],[State]],State!A:G,7,FALSE)</f>
        <v>38</v>
      </c>
      <c r="Q2639" s="3" t="str">
        <f>VLOOKUP(Table2[[#This Row],[State]],State!A:F,6,FALSE)</f>
        <v>Republican</v>
      </c>
    </row>
    <row r="2640" spans="1:17" ht="17" thickTop="1" thickBot="1" x14ac:dyDescent="0.25">
      <c r="A2640" s="8" t="s">
        <v>360</v>
      </c>
      <c r="B2640" s="19">
        <v>48233</v>
      </c>
      <c r="C2640" s="20" t="s">
        <v>1866</v>
      </c>
      <c r="D2640" s="13">
        <v>1829</v>
      </c>
      <c r="E2640" s="13">
        <v>7207</v>
      </c>
      <c r="F2640" s="6">
        <v>2024</v>
      </c>
      <c r="G2640" s="18">
        <f>preds!$D2640+preds!$E2640</f>
        <v>9036</v>
      </c>
      <c r="H2640" s="12">
        <f>ABS(preds!$D2640-preds!$E2640)</f>
        <v>5378</v>
      </c>
      <c r="I2640" s="24">
        <f>Table2[[#This Row],[margin]]/Table2[[#This Row],[dem_gop_total]]</f>
        <v>0.59517485613103138</v>
      </c>
      <c r="J2640" s="24">
        <f>Table2[[#This Row],[dem_votes]]/Table2[[#This Row],[dem_gop_total]]</f>
        <v>0.20241257193448428</v>
      </c>
      <c r="K2640" s="24">
        <f>Table2[[#This Row],[gop_votes]]/Table2[[#This Row],[dem_gop_total]]</f>
        <v>0.79758742806551575</v>
      </c>
      <c r="L2640" s="3">
        <v>-101.448842</v>
      </c>
      <c r="M2640" s="3">
        <v>35.680700000000002</v>
      </c>
      <c r="N2640" s="3">
        <v>-98.650929803149737</v>
      </c>
      <c r="O2640" s="3">
        <v>31.651859842519649</v>
      </c>
      <c r="P2640" s="3">
        <f>VLOOKUP(Table2[[#This Row],[State]],State!A:G,7,FALSE)</f>
        <v>38</v>
      </c>
      <c r="Q2640" s="3" t="str">
        <f>VLOOKUP(Table2[[#This Row],[State]],State!A:F,6,FALSE)</f>
        <v>Republican</v>
      </c>
    </row>
    <row r="2641" spans="1:17" ht="17" thickTop="1" thickBot="1" x14ac:dyDescent="0.25">
      <c r="A2641" s="7" t="s">
        <v>360</v>
      </c>
      <c r="B2641" s="21">
        <v>48235</v>
      </c>
      <c r="C2641" s="22" t="s">
        <v>1984</v>
      </c>
      <c r="D2641" s="12">
        <v>182</v>
      </c>
      <c r="E2641" s="12">
        <v>745</v>
      </c>
      <c r="F2641" s="6">
        <v>2024</v>
      </c>
      <c r="G2641" s="18">
        <f>preds!$D2641+preds!$E2641</f>
        <v>927</v>
      </c>
      <c r="H2641" s="12">
        <f>ABS(preds!$D2641-preds!$E2641)</f>
        <v>563</v>
      </c>
      <c r="I2641" s="24">
        <f>Table2[[#This Row],[margin]]/Table2[[#This Row],[dem_gop_total]]</f>
        <v>0.60733549083063643</v>
      </c>
      <c r="J2641" s="24">
        <f>Table2[[#This Row],[dem_votes]]/Table2[[#This Row],[dem_gop_total]]</f>
        <v>0.19633225458468176</v>
      </c>
      <c r="K2641" s="24">
        <f>Table2[[#This Row],[gop_votes]]/Table2[[#This Row],[dem_gop_total]]</f>
        <v>0.80366774541531827</v>
      </c>
      <c r="L2641" s="3">
        <v>-100.844201</v>
      </c>
      <c r="M2641" s="3">
        <v>31.266676</v>
      </c>
      <c r="N2641" s="3">
        <v>-98.650929803149737</v>
      </c>
      <c r="O2641" s="3">
        <v>31.651859842519649</v>
      </c>
      <c r="P2641" s="3">
        <f>VLOOKUP(Table2[[#This Row],[State]],State!A:G,7,FALSE)</f>
        <v>38</v>
      </c>
      <c r="Q2641" s="3" t="str">
        <f>VLOOKUP(Table2[[#This Row],[State]],State!A:F,6,FALSE)</f>
        <v>Republican</v>
      </c>
    </row>
    <row r="2642" spans="1:17" ht="17" thickTop="1" thickBot="1" x14ac:dyDescent="0.25">
      <c r="A2642" s="8" t="s">
        <v>360</v>
      </c>
      <c r="B2642" s="19">
        <v>48237</v>
      </c>
      <c r="C2642" s="20" t="s">
        <v>1985</v>
      </c>
      <c r="D2642" s="13">
        <v>476</v>
      </c>
      <c r="E2642" s="13">
        <v>3222</v>
      </c>
      <c r="F2642" s="6">
        <v>2024</v>
      </c>
      <c r="G2642" s="18">
        <f>preds!$D2642+preds!$E2642</f>
        <v>3698</v>
      </c>
      <c r="H2642" s="12">
        <f>ABS(preds!$D2642-preds!$E2642)</f>
        <v>2746</v>
      </c>
      <c r="I2642" s="24">
        <f>Table2[[#This Row],[margin]]/Table2[[#This Row],[dem_gop_total]]</f>
        <v>0.74256354786371015</v>
      </c>
      <c r="J2642" s="24">
        <f>Table2[[#This Row],[dem_votes]]/Table2[[#This Row],[dem_gop_total]]</f>
        <v>0.12871822606814495</v>
      </c>
      <c r="K2642" s="24">
        <f>Table2[[#This Row],[gop_votes]]/Table2[[#This Row],[dem_gop_total]]</f>
        <v>0.87128177393185502</v>
      </c>
      <c r="L2642" s="3">
        <v>-98.168775999999994</v>
      </c>
      <c r="M2642" s="3">
        <v>33.198496999999897</v>
      </c>
      <c r="N2642" s="3">
        <v>-98.650929803149737</v>
      </c>
      <c r="O2642" s="3">
        <v>31.651859842519649</v>
      </c>
      <c r="P2642" s="3">
        <f>VLOOKUP(Table2[[#This Row],[State]],State!A:G,7,FALSE)</f>
        <v>38</v>
      </c>
      <c r="Q2642" s="3" t="str">
        <f>VLOOKUP(Table2[[#This Row],[State]],State!A:F,6,FALSE)</f>
        <v>Republican</v>
      </c>
    </row>
    <row r="2643" spans="1:17" ht="17" thickTop="1" thickBot="1" x14ac:dyDescent="0.25">
      <c r="A2643" s="7" t="s">
        <v>360</v>
      </c>
      <c r="B2643" s="21">
        <v>48239</v>
      </c>
      <c r="C2643" s="22" t="s">
        <v>425</v>
      </c>
      <c r="D2643" s="12">
        <v>1219</v>
      </c>
      <c r="E2643" s="12">
        <v>4975</v>
      </c>
      <c r="F2643" s="6">
        <v>2024</v>
      </c>
      <c r="G2643" s="18">
        <f>preds!$D2643+preds!$E2643</f>
        <v>6194</v>
      </c>
      <c r="H2643" s="12">
        <f>ABS(preds!$D2643-preds!$E2643)</f>
        <v>3756</v>
      </c>
      <c r="I2643" s="24">
        <f>Table2[[#This Row],[margin]]/Table2[[#This Row],[dem_gop_total]]</f>
        <v>0.60639328382305457</v>
      </c>
      <c r="J2643" s="24">
        <f>Table2[[#This Row],[dem_votes]]/Table2[[#This Row],[dem_gop_total]]</f>
        <v>0.19680335808847271</v>
      </c>
      <c r="K2643" s="24">
        <f>Table2[[#This Row],[gop_votes]]/Table2[[#This Row],[dem_gop_total]]</f>
        <v>0.80319664191152729</v>
      </c>
      <c r="L2643" s="3">
        <v>-96.594950999999995</v>
      </c>
      <c r="M2643" s="3">
        <v>28.961331000000001</v>
      </c>
      <c r="N2643" s="3">
        <v>-98.650929803149737</v>
      </c>
      <c r="O2643" s="3">
        <v>31.651859842519649</v>
      </c>
      <c r="P2643" s="3">
        <f>VLOOKUP(Table2[[#This Row],[State]],State!A:G,7,FALSE)</f>
        <v>38</v>
      </c>
      <c r="Q2643" s="3" t="str">
        <f>VLOOKUP(Table2[[#This Row],[State]],State!A:F,6,FALSE)</f>
        <v>Republican</v>
      </c>
    </row>
    <row r="2644" spans="1:17" ht="17" thickTop="1" thickBot="1" x14ac:dyDescent="0.25">
      <c r="A2644" s="8" t="s">
        <v>360</v>
      </c>
      <c r="B2644" s="19">
        <v>48241</v>
      </c>
      <c r="C2644" s="20" t="s">
        <v>786</v>
      </c>
      <c r="D2644" s="13">
        <v>3649</v>
      </c>
      <c r="E2644" s="13">
        <v>12442</v>
      </c>
      <c r="F2644" s="6">
        <v>2024</v>
      </c>
      <c r="G2644" s="18">
        <f>preds!$D2644+preds!$E2644</f>
        <v>16091</v>
      </c>
      <c r="H2644" s="12">
        <f>ABS(preds!$D2644-preds!$E2644)</f>
        <v>8793</v>
      </c>
      <c r="I2644" s="24">
        <f>Table2[[#This Row],[margin]]/Table2[[#This Row],[dem_gop_total]]</f>
        <v>0.54645453980485981</v>
      </c>
      <c r="J2644" s="24">
        <f>Table2[[#This Row],[dem_votes]]/Table2[[#This Row],[dem_gop_total]]</f>
        <v>0.22677273009757007</v>
      </c>
      <c r="K2644" s="24">
        <f>Table2[[#This Row],[gop_votes]]/Table2[[#This Row],[dem_gop_total]]</f>
        <v>0.77322726990242996</v>
      </c>
      <c r="L2644" s="3">
        <v>-93.994074999999995</v>
      </c>
      <c r="M2644" s="3">
        <v>30.736464000000002</v>
      </c>
      <c r="N2644" s="3">
        <v>-98.650929803149737</v>
      </c>
      <c r="O2644" s="3">
        <v>31.651859842519649</v>
      </c>
      <c r="P2644" s="3">
        <f>VLOOKUP(Table2[[#This Row],[State]],State!A:G,7,FALSE)</f>
        <v>38</v>
      </c>
      <c r="Q2644" s="3" t="str">
        <f>VLOOKUP(Table2[[#This Row],[State]],State!A:F,6,FALSE)</f>
        <v>Republican</v>
      </c>
    </row>
    <row r="2645" spans="1:17" ht="17" thickTop="1" thickBot="1" x14ac:dyDescent="0.25">
      <c r="A2645" s="7" t="s">
        <v>360</v>
      </c>
      <c r="B2645" s="21">
        <v>48243</v>
      </c>
      <c r="C2645" s="22" t="s">
        <v>787</v>
      </c>
      <c r="D2645" s="12">
        <v>457</v>
      </c>
      <c r="E2645" s="12">
        <v>763</v>
      </c>
      <c r="F2645" s="6">
        <v>2024</v>
      </c>
      <c r="G2645" s="18">
        <f>preds!$D2645+preds!$E2645</f>
        <v>1220</v>
      </c>
      <c r="H2645" s="12">
        <f>ABS(preds!$D2645-preds!$E2645)</f>
        <v>306</v>
      </c>
      <c r="I2645" s="24">
        <f>Table2[[#This Row],[margin]]/Table2[[#This Row],[dem_gop_total]]</f>
        <v>0.25081967213114753</v>
      </c>
      <c r="J2645" s="24">
        <f>Table2[[#This Row],[dem_votes]]/Table2[[#This Row],[dem_gop_total]]</f>
        <v>0.37459016393442623</v>
      </c>
      <c r="K2645" s="24">
        <f>Table2[[#This Row],[gop_votes]]/Table2[[#This Row],[dem_gop_total]]</f>
        <v>0.62540983606557377</v>
      </c>
      <c r="L2645" s="3">
        <v>-103.990284</v>
      </c>
      <c r="M2645" s="3">
        <v>30.603581999999999</v>
      </c>
      <c r="N2645" s="3">
        <v>-98.650929803149737</v>
      </c>
      <c r="O2645" s="3">
        <v>31.651859842519649</v>
      </c>
      <c r="P2645" s="3">
        <f>VLOOKUP(Table2[[#This Row],[State]],State!A:G,7,FALSE)</f>
        <v>38</v>
      </c>
      <c r="Q2645" s="3" t="str">
        <f>VLOOKUP(Table2[[#This Row],[State]],State!A:F,6,FALSE)</f>
        <v>Republican</v>
      </c>
    </row>
    <row r="2646" spans="1:17" ht="17" thickTop="1" thickBot="1" x14ac:dyDescent="0.25">
      <c r="A2646" s="8" t="s">
        <v>360</v>
      </c>
      <c r="B2646" s="19">
        <v>48245</v>
      </c>
      <c r="C2646" s="20" t="s">
        <v>426</v>
      </c>
      <c r="D2646" s="13">
        <v>46841</v>
      </c>
      <c r="E2646" s="13">
        <v>41746</v>
      </c>
      <c r="F2646" s="6">
        <v>2024</v>
      </c>
      <c r="G2646" s="18">
        <f>preds!$D2646+preds!$E2646</f>
        <v>88587</v>
      </c>
      <c r="H2646" s="12">
        <f>ABS(preds!$D2646-preds!$E2646)</f>
        <v>5095</v>
      </c>
      <c r="I2646" s="24">
        <f>Table2[[#This Row],[margin]]/Table2[[#This Row],[dem_gop_total]]</f>
        <v>5.7514082201677447E-2</v>
      </c>
      <c r="J2646" s="24">
        <f>Table2[[#This Row],[dem_votes]]/Table2[[#This Row],[dem_gop_total]]</f>
        <v>0.52875704110083876</v>
      </c>
      <c r="K2646" s="24">
        <f>Table2[[#This Row],[gop_votes]]/Table2[[#This Row],[dem_gop_total]]</f>
        <v>0.47124295889916129</v>
      </c>
      <c r="L2646" s="3">
        <v>-94.067554000000001</v>
      </c>
      <c r="M2646" s="3">
        <v>30.012329999999999</v>
      </c>
      <c r="N2646" s="3">
        <v>-98.650929803149737</v>
      </c>
      <c r="O2646" s="3">
        <v>31.651859842519649</v>
      </c>
      <c r="P2646" s="3">
        <f>VLOOKUP(Table2[[#This Row],[State]],State!A:G,7,FALSE)</f>
        <v>38</v>
      </c>
      <c r="Q2646" s="3" t="str">
        <f>VLOOKUP(Table2[[#This Row],[State]],State!A:F,6,FALSE)</f>
        <v>Republican</v>
      </c>
    </row>
    <row r="2647" spans="1:17" ht="17" thickTop="1" thickBot="1" x14ac:dyDescent="0.25">
      <c r="A2647" s="7" t="s">
        <v>360</v>
      </c>
      <c r="B2647" s="21">
        <v>48247</v>
      </c>
      <c r="C2647" s="22" t="s">
        <v>1986</v>
      </c>
      <c r="D2647" s="12">
        <v>1456</v>
      </c>
      <c r="E2647" s="12">
        <v>575</v>
      </c>
      <c r="F2647" s="6">
        <v>2024</v>
      </c>
      <c r="G2647" s="18">
        <f>preds!$D2647+preds!$E2647</f>
        <v>2031</v>
      </c>
      <c r="H2647" s="12">
        <f>ABS(preds!$D2647-preds!$E2647)</f>
        <v>881</v>
      </c>
      <c r="I2647" s="24">
        <f>Table2[[#This Row],[margin]]/Table2[[#This Row],[dem_gop_total]]</f>
        <v>0.43377646479566717</v>
      </c>
      <c r="J2647" s="24">
        <f>Table2[[#This Row],[dem_votes]]/Table2[[#This Row],[dem_gop_total]]</f>
        <v>0.71688823239783361</v>
      </c>
      <c r="K2647" s="24">
        <f>Table2[[#This Row],[gop_votes]]/Table2[[#This Row],[dem_gop_total]]</f>
        <v>0.28311176760216644</v>
      </c>
      <c r="L2647" s="3">
        <v>-98.683619999999905</v>
      </c>
      <c r="M2647" s="3">
        <v>27.304608999999999</v>
      </c>
      <c r="N2647" s="3">
        <v>-98.650929803149737</v>
      </c>
      <c r="O2647" s="3">
        <v>31.651859842519649</v>
      </c>
      <c r="P2647" s="3">
        <f>VLOOKUP(Table2[[#This Row],[State]],State!A:G,7,FALSE)</f>
        <v>38</v>
      </c>
      <c r="Q2647" s="3" t="str">
        <f>VLOOKUP(Table2[[#This Row],[State]],State!A:F,6,FALSE)</f>
        <v>Republican</v>
      </c>
    </row>
    <row r="2648" spans="1:17" ht="17" thickTop="1" thickBot="1" x14ac:dyDescent="0.25">
      <c r="A2648" s="8" t="s">
        <v>360</v>
      </c>
      <c r="B2648" s="19">
        <v>48249</v>
      </c>
      <c r="C2648" s="20" t="s">
        <v>1987</v>
      </c>
      <c r="D2648" s="13">
        <v>6641</v>
      </c>
      <c r="E2648" s="13">
        <v>6359</v>
      </c>
      <c r="F2648" s="6">
        <v>2024</v>
      </c>
      <c r="G2648" s="18">
        <f>preds!$D2648+preds!$E2648</f>
        <v>13000</v>
      </c>
      <c r="H2648" s="12">
        <f>ABS(preds!$D2648-preds!$E2648)</f>
        <v>282</v>
      </c>
      <c r="I2648" s="24">
        <f>Table2[[#This Row],[margin]]/Table2[[#This Row],[dem_gop_total]]</f>
        <v>2.1692307692307691E-2</v>
      </c>
      <c r="J2648" s="24">
        <f>Table2[[#This Row],[dem_votes]]/Table2[[#This Row],[dem_gop_total]]</f>
        <v>0.51084615384615384</v>
      </c>
      <c r="K2648" s="24">
        <f>Table2[[#This Row],[gop_votes]]/Table2[[#This Row],[dem_gop_total]]</f>
        <v>0.48915384615384616</v>
      </c>
      <c r="L2648" s="3">
        <v>-98.064601999999994</v>
      </c>
      <c r="M2648" s="3">
        <v>27.7519039999999</v>
      </c>
      <c r="N2648" s="3">
        <v>-98.650929803149737</v>
      </c>
      <c r="O2648" s="3">
        <v>31.651859842519649</v>
      </c>
      <c r="P2648" s="3">
        <f>VLOOKUP(Table2[[#This Row],[State]],State!A:G,7,FALSE)</f>
        <v>38</v>
      </c>
      <c r="Q2648" s="3" t="str">
        <f>VLOOKUP(Table2[[#This Row],[State]],State!A:F,6,FALSE)</f>
        <v>Republican</v>
      </c>
    </row>
    <row r="2649" spans="1:17" ht="17" thickTop="1" thickBot="1" x14ac:dyDescent="0.25">
      <c r="A2649" s="7" t="s">
        <v>360</v>
      </c>
      <c r="B2649" s="21">
        <v>48251</v>
      </c>
      <c r="C2649" s="22" t="s">
        <v>528</v>
      </c>
      <c r="D2649" s="12">
        <v>13995</v>
      </c>
      <c r="E2649" s="12">
        <v>58056</v>
      </c>
      <c r="F2649" s="6">
        <v>2024</v>
      </c>
      <c r="G2649" s="18">
        <f>preds!$D2649+preds!$E2649</f>
        <v>72051</v>
      </c>
      <c r="H2649" s="12">
        <f>ABS(preds!$D2649-preds!$E2649)</f>
        <v>44061</v>
      </c>
      <c r="I2649" s="24">
        <f>Table2[[#This Row],[margin]]/Table2[[#This Row],[dem_gop_total]]</f>
        <v>0.61152516967148274</v>
      </c>
      <c r="J2649" s="24">
        <f>Table2[[#This Row],[dem_votes]]/Table2[[#This Row],[dem_gop_total]]</f>
        <v>0.19423741516425866</v>
      </c>
      <c r="K2649" s="24">
        <f>Table2[[#This Row],[gop_votes]]/Table2[[#This Row],[dem_gop_total]]</f>
        <v>0.80576258483574137</v>
      </c>
      <c r="L2649" s="3">
        <v>-97.325793000000004</v>
      </c>
      <c r="M2649" s="3">
        <v>32.435783000000001</v>
      </c>
      <c r="N2649" s="3">
        <v>-98.650929803149737</v>
      </c>
      <c r="O2649" s="3">
        <v>31.651859842519649</v>
      </c>
      <c r="P2649" s="3">
        <f>VLOOKUP(Table2[[#This Row],[State]],State!A:G,7,FALSE)</f>
        <v>38</v>
      </c>
      <c r="Q2649" s="3" t="str">
        <f>VLOOKUP(Table2[[#This Row],[State]],State!A:F,6,FALSE)</f>
        <v>Republican</v>
      </c>
    </row>
    <row r="2650" spans="1:17" ht="17" thickTop="1" thickBot="1" x14ac:dyDescent="0.25">
      <c r="A2650" s="8" t="s">
        <v>360</v>
      </c>
      <c r="B2650" s="19">
        <v>48253</v>
      </c>
      <c r="C2650" s="20" t="s">
        <v>789</v>
      </c>
      <c r="D2650" s="13">
        <v>1840</v>
      </c>
      <c r="E2650" s="13">
        <v>4601</v>
      </c>
      <c r="F2650" s="6">
        <v>2024</v>
      </c>
      <c r="G2650" s="18">
        <f>preds!$D2650+preds!$E2650</f>
        <v>6441</v>
      </c>
      <c r="H2650" s="12">
        <f>ABS(preds!$D2650-preds!$E2650)</f>
        <v>2761</v>
      </c>
      <c r="I2650" s="24">
        <f>Table2[[#This Row],[margin]]/Table2[[#This Row],[dem_gop_total]]</f>
        <v>0.4286601459400714</v>
      </c>
      <c r="J2650" s="24">
        <f>Table2[[#This Row],[dem_votes]]/Table2[[#This Row],[dem_gop_total]]</f>
        <v>0.2856699270299643</v>
      </c>
      <c r="K2650" s="24">
        <f>Table2[[#This Row],[gop_votes]]/Table2[[#This Row],[dem_gop_total]]</f>
        <v>0.7143300729700357</v>
      </c>
      <c r="L2650" s="3">
        <v>-99.808916999999994</v>
      </c>
      <c r="M2650" s="3">
        <v>32.711236</v>
      </c>
      <c r="N2650" s="3">
        <v>-98.650929803149737</v>
      </c>
      <c r="O2650" s="3">
        <v>31.651859842519649</v>
      </c>
      <c r="P2650" s="3">
        <f>VLOOKUP(Table2[[#This Row],[State]],State!A:G,7,FALSE)</f>
        <v>38</v>
      </c>
      <c r="Q2650" s="3" t="str">
        <f>VLOOKUP(Table2[[#This Row],[State]],State!A:F,6,FALSE)</f>
        <v>Republican</v>
      </c>
    </row>
    <row r="2651" spans="1:17" ht="17" thickTop="1" thickBot="1" x14ac:dyDescent="0.25">
      <c r="A2651" s="7" t="s">
        <v>360</v>
      </c>
      <c r="B2651" s="21">
        <v>48255</v>
      </c>
      <c r="C2651" s="22" t="s">
        <v>1988</v>
      </c>
      <c r="D2651" s="12">
        <v>2004</v>
      </c>
      <c r="E2651" s="12">
        <v>3400</v>
      </c>
      <c r="F2651" s="6">
        <v>2024</v>
      </c>
      <c r="G2651" s="18">
        <f>preds!$D2651+preds!$E2651</f>
        <v>5404</v>
      </c>
      <c r="H2651" s="12">
        <f>ABS(preds!$D2651-preds!$E2651)</f>
        <v>1396</v>
      </c>
      <c r="I2651" s="24">
        <f>Table2[[#This Row],[margin]]/Table2[[#This Row],[dem_gop_total]]</f>
        <v>0.25832716506291636</v>
      </c>
      <c r="J2651" s="24">
        <f>Table2[[#This Row],[dem_votes]]/Table2[[#This Row],[dem_gop_total]]</f>
        <v>0.37083641746854185</v>
      </c>
      <c r="K2651" s="24">
        <f>Table2[[#This Row],[gop_votes]]/Table2[[#This Row],[dem_gop_total]]</f>
        <v>0.62916358253145821</v>
      </c>
      <c r="L2651" s="3">
        <v>-97.864151000000007</v>
      </c>
      <c r="M2651" s="3">
        <v>28.856195</v>
      </c>
      <c r="N2651" s="3">
        <v>-98.650929803149737</v>
      </c>
      <c r="O2651" s="3">
        <v>31.651859842519649</v>
      </c>
      <c r="P2651" s="3">
        <f>VLOOKUP(Table2[[#This Row],[State]],State!A:G,7,FALSE)</f>
        <v>38</v>
      </c>
      <c r="Q2651" s="3" t="str">
        <f>VLOOKUP(Table2[[#This Row],[State]],State!A:F,6,FALSE)</f>
        <v>Republican</v>
      </c>
    </row>
    <row r="2652" spans="1:17" ht="17" thickTop="1" thickBot="1" x14ac:dyDescent="0.25">
      <c r="A2652" s="8" t="s">
        <v>360</v>
      </c>
      <c r="B2652" s="19">
        <v>48257</v>
      </c>
      <c r="C2652" s="20" t="s">
        <v>1989</v>
      </c>
      <c r="D2652" s="13">
        <v>20984</v>
      </c>
      <c r="E2652" s="13">
        <v>41389</v>
      </c>
      <c r="F2652" s="6">
        <v>2024</v>
      </c>
      <c r="G2652" s="18">
        <f>preds!$D2652+preds!$E2652</f>
        <v>62373</v>
      </c>
      <c r="H2652" s="12">
        <f>ABS(preds!$D2652-preds!$E2652)</f>
        <v>20405</v>
      </c>
      <c r="I2652" s="24">
        <f>Table2[[#This Row],[margin]]/Table2[[#This Row],[dem_gop_total]]</f>
        <v>0.32714475814855787</v>
      </c>
      <c r="J2652" s="24">
        <f>Table2[[#This Row],[dem_votes]]/Table2[[#This Row],[dem_gop_total]]</f>
        <v>0.33642762092572104</v>
      </c>
      <c r="K2652" s="24">
        <f>Table2[[#This Row],[gop_votes]]/Table2[[#This Row],[dem_gop_total]]</f>
        <v>0.66357237907427891</v>
      </c>
      <c r="L2652" s="3">
        <v>-96.338533999999996</v>
      </c>
      <c r="M2652" s="3">
        <v>32.656168000000001</v>
      </c>
      <c r="N2652" s="3">
        <v>-98.650929803149737</v>
      </c>
      <c r="O2652" s="3">
        <v>31.651859842519649</v>
      </c>
      <c r="P2652" s="3">
        <f>VLOOKUP(Table2[[#This Row],[State]],State!A:G,7,FALSE)</f>
        <v>38</v>
      </c>
      <c r="Q2652" s="3" t="str">
        <f>VLOOKUP(Table2[[#This Row],[State]],State!A:F,6,FALSE)</f>
        <v>Republican</v>
      </c>
    </row>
    <row r="2653" spans="1:17" ht="17" thickTop="1" thickBot="1" x14ac:dyDescent="0.25">
      <c r="A2653" s="7" t="s">
        <v>360</v>
      </c>
      <c r="B2653" s="21">
        <v>48259</v>
      </c>
      <c r="C2653" s="22" t="s">
        <v>898</v>
      </c>
      <c r="D2653" s="12">
        <v>6672</v>
      </c>
      <c r="E2653" s="12">
        <v>21837</v>
      </c>
      <c r="F2653" s="6">
        <v>2024</v>
      </c>
      <c r="G2653" s="18">
        <f>preds!$D2653+preds!$E2653</f>
        <v>28509</v>
      </c>
      <c r="H2653" s="12">
        <f>ABS(preds!$D2653-preds!$E2653)</f>
        <v>15165</v>
      </c>
      <c r="I2653" s="24">
        <f>Table2[[#This Row],[margin]]/Table2[[#This Row],[dem_gop_total]]</f>
        <v>0.5319372829632748</v>
      </c>
      <c r="J2653" s="24">
        <f>Table2[[#This Row],[dem_votes]]/Table2[[#This Row],[dem_gop_total]]</f>
        <v>0.23403135851836263</v>
      </c>
      <c r="K2653" s="24">
        <f>Table2[[#This Row],[gop_votes]]/Table2[[#This Row],[dem_gop_total]]</f>
        <v>0.76596864148163735</v>
      </c>
      <c r="L2653" s="3">
        <v>-98.725532999999999</v>
      </c>
      <c r="M2653" s="3">
        <v>29.841298999999999</v>
      </c>
      <c r="N2653" s="3">
        <v>-98.650929803149737</v>
      </c>
      <c r="O2653" s="3">
        <v>31.651859842519649</v>
      </c>
      <c r="P2653" s="3">
        <f>VLOOKUP(Table2[[#This Row],[State]],State!A:G,7,FALSE)</f>
        <v>38</v>
      </c>
      <c r="Q2653" s="3" t="str">
        <f>VLOOKUP(Table2[[#This Row],[State]],State!A:F,6,FALSE)</f>
        <v>Republican</v>
      </c>
    </row>
    <row r="2654" spans="1:17" ht="17" thickTop="1" thickBot="1" x14ac:dyDescent="0.25">
      <c r="A2654" s="8" t="s">
        <v>360</v>
      </c>
      <c r="B2654" s="19">
        <v>48261</v>
      </c>
      <c r="C2654" s="20" t="s">
        <v>1990</v>
      </c>
      <c r="D2654" s="13">
        <v>108</v>
      </c>
      <c r="E2654" s="13">
        <v>71</v>
      </c>
      <c r="F2654" s="6">
        <v>2024</v>
      </c>
      <c r="G2654" s="18">
        <f>preds!$D2654+preds!$E2654</f>
        <v>179</v>
      </c>
      <c r="H2654" s="12">
        <f>ABS(preds!$D2654-preds!$E2654)</f>
        <v>37</v>
      </c>
      <c r="I2654" s="24">
        <f>Table2[[#This Row],[margin]]/Table2[[#This Row],[dem_gop_total]]</f>
        <v>0.20670391061452514</v>
      </c>
      <c r="J2654" s="24">
        <f>Table2[[#This Row],[dem_votes]]/Table2[[#This Row],[dem_gop_total]]</f>
        <v>0.6033519553072626</v>
      </c>
      <c r="K2654" s="24">
        <f>Table2[[#This Row],[gop_votes]]/Table2[[#This Row],[dem_gop_total]]</f>
        <v>0.39664804469273746</v>
      </c>
      <c r="L2654" s="3">
        <v>-97.773572999999999</v>
      </c>
      <c r="M2654" s="3">
        <v>27.065646999999998</v>
      </c>
      <c r="N2654" s="3">
        <v>-98.650929803149737</v>
      </c>
      <c r="O2654" s="3">
        <v>31.651859842519649</v>
      </c>
      <c r="P2654" s="3">
        <f>VLOOKUP(Table2[[#This Row],[State]],State!A:G,7,FALSE)</f>
        <v>38</v>
      </c>
      <c r="Q2654" s="3" t="str">
        <f>VLOOKUP(Table2[[#This Row],[State]],State!A:F,6,FALSE)</f>
        <v>Republican</v>
      </c>
    </row>
    <row r="2655" spans="1:17" ht="17" thickTop="1" thickBot="1" x14ac:dyDescent="0.25">
      <c r="A2655" s="7" t="s">
        <v>360</v>
      </c>
      <c r="B2655" s="21">
        <v>48263</v>
      </c>
      <c r="C2655" s="22" t="s">
        <v>677</v>
      </c>
      <c r="D2655" s="12">
        <v>83</v>
      </c>
      <c r="E2655" s="12">
        <v>303</v>
      </c>
      <c r="F2655" s="6">
        <v>2024</v>
      </c>
      <c r="G2655" s="18">
        <f>preds!$D2655+preds!$E2655</f>
        <v>386</v>
      </c>
      <c r="H2655" s="12">
        <f>ABS(preds!$D2655-preds!$E2655)</f>
        <v>220</v>
      </c>
      <c r="I2655" s="24">
        <f>Table2[[#This Row],[margin]]/Table2[[#This Row],[dem_gop_total]]</f>
        <v>0.56994818652849744</v>
      </c>
      <c r="J2655" s="24">
        <f>Table2[[#This Row],[dem_votes]]/Table2[[#This Row],[dem_gop_total]]</f>
        <v>0.21502590673575128</v>
      </c>
      <c r="K2655" s="24">
        <f>Table2[[#This Row],[gop_votes]]/Table2[[#This Row],[dem_gop_total]]</f>
        <v>0.78497409326424872</v>
      </c>
      <c r="L2655" s="3">
        <v>-100.629728</v>
      </c>
      <c r="M2655" s="3">
        <v>33.247855999999999</v>
      </c>
      <c r="N2655" s="3">
        <v>-98.650929803149737</v>
      </c>
      <c r="O2655" s="3">
        <v>31.651859842519649</v>
      </c>
      <c r="P2655" s="3">
        <f>VLOOKUP(Table2[[#This Row],[State]],State!A:G,7,FALSE)</f>
        <v>38</v>
      </c>
      <c r="Q2655" s="3" t="str">
        <f>VLOOKUP(Table2[[#This Row],[State]],State!A:F,6,FALSE)</f>
        <v>Republican</v>
      </c>
    </row>
    <row r="2656" spans="1:17" ht="17" thickTop="1" thickBot="1" x14ac:dyDescent="0.25">
      <c r="A2656" s="8" t="s">
        <v>360</v>
      </c>
      <c r="B2656" s="19">
        <v>48265</v>
      </c>
      <c r="C2656" s="20" t="s">
        <v>1991</v>
      </c>
      <c r="D2656" s="13">
        <v>5507</v>
      </c>
      <c r="E2656" s="13">
        <v>22035</v>
      </c>
      <c r="F2656" s="6">
        <v>2024</v>
      </c>
      <c r="G2656" s="18">
        <f>preds!$D2656+preds!$E2656</f>
        <v>27542</v>
      </c>
      <c r="H2656" s="12">
        <f>ABS(preds!$D2656-preds!$E2656)</f>
        <v>16528</v>
      </c>
      <c r="I2656" s="24">
        <f>Table2[[#This Row],[margin]]/Table2[[#This Row],[dem_gop_total]]</f>
        <v>0.60010166291482103</v>
      </c>
      <c r="J2656" s="24">
        <f>Table2[[#This Row],[dem_votes]]/Table2[[#This Row],[dem_gop_total]]</f>
        <v>0.19994916854258951</v>
      </c>
      <c r="K2656" s="24">
        <f>Table2[[#This Row],[gop_votes]]/Table2[[#This Row],[dem_gop_total]]</f>
        <v>0.80005083145741052</v>
      </c>
      <c r="L2656" s="3">
        <v>-99.159770999999907</v>
      </c>
      <c r="M2656" s="3">
        <v>30.039930999999999</v>
      </c>
      <c r="N2656" s="3">
        <v>-98.650929803149737</v>
      </c>
      <c r="O2656" s="3">
        <v>31.651859842519649</v>
      </c>
      <c r="P2656" s="3">
        <f>VLOOKUP(Table2[[#This Row],[State]],State!A:G,7,FALSE)</f>
        <v>38</v>
      </c>
      <c r="Q2656" s="3" t="str">
        <f>VLOOKUP(Table2[[#This Row],[State]],State!A:F,6,FALSE)</f>
        <v>Republican</v>
      </c>
    </row>
    <row r="2657" spans="1:17" ht="17" thickTop="1" thickBot="1" x14ac:dyDescent="0.25">
      <c r="A2657" s="7" t="s">
        <v>360</v>
      </c>
      <c r="B2657" s="21">
        <v>48267</v>
      </c>
      <c r="C2657" s="22" t="s">
        <v>1992</v>
      </c>
      <c r="D2657" s="12">
        <v>439</v>
      </c>
      <c r="E2657" s="12">
        <v>2172</v>
      </c>
      <c r="F2657" s="6">
        <v>2024</v>
      </c>
      <c r="G2657" s="18">
        <f>preds!$D2657+preds!$E2657</f>
        <v>2611</v>
      </c>
      <c r="H2657" s="12">
        <f>ABS(preds!$D2657-preds!$E2657)</f>
        <v>1733</v>
      </c>
      <c r="I2657" s="24">
        <f>Table2[[#This Row],[margin]]/Table2[[#This Row],[dem_gop_total]]</f>
        <v>0.66373037150517045</v>
      </c>
      <c r="J2657" s="24">
        <f>Table2[[#This Row],[dem_votes]]/Table2[[#This Row],[dem_gop_total]]</f>
        <v>0.16813481424741478</v>
      </c>
      <c r="K2657" s="24">
        <f>Table2[[#This Row],[gop_votes]]/Table2[[#This Row],[dem_gop_total]]</f>
        <v>0.83186518575258517</v>
      </c>
      <c r="L2657" s="3">
        <v>-99.732496999999995</v>
      </c>
      <c r="M2657" s="3">
        <v>30.490095</v>
      </c>
      <c r="N2657" s="3">
        <v>-98.650929803149737</v>
      </c>
      <c r="O2657" s="3">
        <v>31.651859842519649</v>
      </c>
      <c r="P2657" s="3">
        <f>VLOOKUP(Table2[[#This Row],[State]],State!A:G,7,FALSE)</f>
        <v>38</v>
      </c>
      <c r="Q2657" s="3" t="str">
        <f>VLOOKUP(Table2[[#This Row],[State]],State!A:F,6,FALSE)</f>
        <v>Republican</v>
      </c>
    </row>
    <row r="2658" spans="1:17" ht="17" thickTop="1" thickBot="1" x14ac:dyDescent="0.25">
      <c r="A2658" s="8" t="s">
        <v>360</v>
      </c>
      <c r="B2658" s="19">
        <v>48269</v>
      </c>
      <c r="C2658" s="20" t="s">
        <v>1993</v>
      </c>
      <c r="D2658" s="13">
        <v>14</v>
      </c>
      <c r="E2658" s="13">
        <v>137</v>
      </c>
      <c r="F2658" s="6">
        <v>2024</v>
      </c>
      <c r="G2658" s="18">
        <f>preds!$D2658+preds!$E2658</f>
        <v>151</v>
      </c>
      <c r="H2658" s="12">
        <f>ABS(preds!$D2658-preds!$E2658)</f>
        <v>123</v>
      </c>
      <c r="I2658" s="24">
        <f>Table2[[#This Row],[margin]]/Table2[[#This Row],[dem_gop_total]]</f>
        <v>0.81456953642384111</v>
      </c>
      <c r="J2658" s="24">
        <f>Table2[[#This Row],[dem_votes]]/Table2[[#This Row],[dem_gop_total]]</f>
        <v>9.2715231788079472E-2</v>
      </c>
      <c r="K2658" s="24">
        <f>Table2[[#This Row],[gop_votes]]/Table2[[#This Row],[dem_gop_total]]</f>
        <v>0.9072847682119205</v>
      </c>
      <c r="L2658" s="3">
        <v>-100.314415</v>
      </c>
      <c r="M2658" s="3">
        <v>33.653281</v>
      </c>
      <c r="N2658" s="3">
        <v>-98.650929803149737</v>
      </c>
      <c r="O2658" s="3">
        <v>31.651859842519649</v>
      </c>
      <c r="P2658" s="3">
        <f>VLOOKUP(Table2[[#This Row],[State]],State!A:G,7,FALSE)</f>
        <v>38</v>
      </c>
      <c r="Q2658" s="3" t="str">
        <f>VLOOKUP(Table2[[#This Row],[State]],State!A:F,6,FALSE)</f>
        <v>Republican</v>
      </c>
    </row>
    <row r="2659" spans="1:17" ht="17" thickTop="1" thickBot="1" x14ac:dyDescent="0.25">
      <c r="A2659" s="7" t="s">
        <v>360</v>
      </c>
      <c r="B2659" s="21">
        <v>48271</v>
      </c>
      <c r="C2659" s="22" t="s">
        <v>1994</v>
      </c>
      <c r="D2659" s="12">
        <v>436</v>
      </c>
      <c r="E2659" s="12">
        <v>1159</v>
      </c>
      <c r="F2659" s="6">
        <v>2024</v>
      </c>
      <c r="G2659" s="18">
        <f>preds!$D2659+preds!$E2659</f>
        <v>1595</v>
      </c>
      <c r="H2659" s="12">
        <f>ABS(preds!$D2659-preds!$E2659)</f>
        <v>723</v>
      </c>
      <c r="I2659" s="24">
        <f>Table2[[#This Row],[margin]]/Table2[[#This Row],[dem_gop_total]]</f>
        <v>0.45329153605015676</v>
      </c>
      <c r="J2659" s="24">
        <f>Table2[[#This Row],[dem_votes]]/Table2[[#This Row],[dem_gop_total]]</f>
        <v>0.27335423197492165</v>
      </c>
      <c r="K2659" s="24">
        <f>Table2[[#This Row],[gop_votes]]/Table2[[#This Row],[dem_gop_total]]</f>
        <v>0.72664576802507841</v>
      </c>
      <c r="L2659" s="3">
        <v>-100.418801</v>
      </c>
      <c r="M2659" s="3">
        <v>29.304886</v>
      </c>
      <c r="N2659" s="3">
        <v>-98.650929803149737</v>
      </c>
      <c r="O2659" s="3">
        <v>31.651859842519649</v>
      </c>
      <c r="P2659" s="3">
        <f>VLOOKUP(Table2[[#This Row],[State]],State!A:G,7,FALSE)</f>
        <v>38</v>
      </c>
      <c r="Q2659" s="3" t="str">
        <f>VLOOKUP(Table2[[#This Row],[State]],State!A:F,6,FALSE)</f>
        <v>Republican</v>
      </c>
    </row>
    <row r="2660" spans="1:17" ht="17" thickTop="1" thickBot="1" x14ac:dyDescent="0.25">
      <c r="A2660" s="8" t="s">
        <v>360</v>
      </c>
      <c r="B2660" s="19">
        <v>48273</v>
      </c>
      <c r="C2660" s="20" t="s">
        <v>1995</v>
      </c>
      <c r="D2660" s="13">
        <v>5005</v>
      </c>
      <c r="E2660" s="13">
        <v>5111</v>
      </c>
      <c r="F2660" s="6">
        <v>2024</v>
      </c>
      <c r="G2660" s="18">
        <f>preds!$D2660+preds!$E2660</f>
        <v>10116</v>
      </c>
      <c r="H2660" s="12">
        <f>ABS(preds!$D2660-preds!$E2660)</f>
        <v>106</v>
      </c>
      <c r="I2660" s="24">
        <f>Table2[[#This Row],[margin]]/Table2[[#This Row],[dem_gop_total]]</f>
        <v>1.0478449980229339E-2</v>
      </c>
      <c r="J2660" s="24">
        <f>Table2[[#This Row],[dem_votes]]/Table2[[#This Row],[dem_gop_total]]</f>
        <v>0.49476077500988536</v>
      </c>
      <c r="K2660" s="24">
        <f>Table2[[#This Row],[gop_votes]]/Table2[[#This Row],[dem_gop_total]]</f>
        <v>0.50523922499011464</v>
      </c>
      <c r="L2660" s="3">
        <v>-97.857765999999998</v>
      </c>
      <c r="M2660" s="3">
        <v>27.492495000000002</v>
      </c>
      <c r="N2660" s="3">
        <v>-98.650929803149737</v>
      </c>
      <c r="O2660" s="3">
        <v>31.651859842519649</v>
      </c>
      <c r="P2660" s="3">
        <f>VLOOKUP(Table2[[#This Row],[State]],State!A:G,7,FALSE)</f>
        <v>38</v>
      </c>
      <c r="Q2660" s="3" t="str">
        <f>VLOOKUP(Table2[[#This Row],[State]],State!A:F,6,FALSE)</f>
        <v>Republican</v>
      </c>
    </row>
    <row r="2661" spans="1:17" ht="17" thickTop="1" thickBot="1" x14ac:dyDescent="0.25">
      <c r="A2661" s="7" t="s">
        <v>360</v>
      </c>
      <c r="B2661" s="21">
        <v>48275</v>
      </c>
      <c r="C2661" s="22" t="s">
        <v>899</v>
      </c>
      <c r="D2661" s="12">
        <v>355</v>
      </c>
      <c r="E2661" s="12">
        <v>970</v>
      </c>
      <c r="F2661" s="6">
        <v>2024</v>
      </c>
      <c r="G2661" s="18">
        <f>preds!$D2661+preds!$E2661</f>
        <v>1325</v>
      </c>
      <c r="H2661" s="12">
        <f>ABS(preds!$D2661-preds!$E2661)</f>
        <v>615</v>
      </c>
      <c r="I2661" s="24">
        <f>Table2[[#This Row],[margin]]/Table2[[#This Row],[dem_gop_total]]</f>
        <v>0.46415094339622642</v>
      </c>
      <c r="J2661" s="24">
        <f>Table2[[#This Row],[dem_votes]]/Table2[[#This Row],[dem_gop_total]]</f>
        <v>0.26792452830188679</v>
      </c>
      <c r="K2661" s="24">
        <f>Table2[[#This Row],[gop_votes]]/Table2[[#This Row],[dem_gop_total]]</f>
        <v>0.73207547169811316</v>
      </c>
      <c r="L2661" s="3">
        <v>-99.705702000000002</v>
      </c>
      <c r="M2661" s="3">
        <v>33.464244000000001</v>
      </c>
      <c r="N2661" s="3">
        <v>-98.650929803149737</v>
      </c>
      <c r="O2661" s="3">
        <v>31.651859842519649</v>
      </c>
      <c r="P2661" s="3">
        <f>VLOOKUP(Table2[[#This Row],[State]],State!A:G,7,FALSE)</f>
        <v>38</v>
      </c>
      <c r="Q2661" s="3" t="str">
        <f>VLOOKUP(Table2[[#This Row],[State]],State!A:F,6,FALSE)</f>
        <v>Republican</v>
      </c>
    </row>
    <row r="2662" spans="1:17" ht="17" thickTop="1" thickBot="1" x14ac:dyDescent="0.25">
      <c r="A2662" s="8" t="s">
        <v>360</v>
      </c>
      <c r="B2662" s="19">
        <v>48277</v>
      </c>
      <c r="C2662" s="20" t="s">
        <v>427</v>
      </c>
      <c r="D2662" s="13">
        <v>5444</v>
      </c>
      <c r="E2662" s="13">
        <v>16015</v>
      </c>
      <c r="F2662" s="6">
        <v>2024</v>
      </c>
      <c r="G2662" s="18">
        <f>preds!$D2662+preds!$E2662</f>
        <v>21459</v>
      </c>
      <c r="H2662" s="12">
        <f>ABS(preds!$D2662-preds!$E2662)</f>
        <v>10571</v>
      </c>
      <c r="I2662" s="24">
        <f>Table2[[#This Row],[margin]]/Table2[[#This Row],[dem_gop_total]]</f>
        <v>0.49261382170651008</v>
      </c>
      <c r="J2662" s="24">
        <f>Table2[[#This Row],[dem_votes]]/Table2[[#This Row],[dem_gop_total]]</f>
        <v>0.25369308914674493</v>
      </c>
      <c r="K2662" s="24">
        <f>Table2[[#This Row],[gop_votes]]/Table2[[#This Row],[dem_gop_total]]</f>
        <v>0.74630691085325507</v>
      </c>
      <c r="L2662" s="3">
        <v>-95.535640000000001</v>
      </c>
      <c r="M2662" s="3">
        <v>33.674176000000003</v>
      </c>
      <c r="N2662" s="3">
        <v>-98.650929803149737</v>
      </c>
      <c r="O2662" s="3">
        <v>31.651859842519649</v>
      </c>
      <c r="P2662" s="3">
        <f>VLOOKUP(Table2[[#This Row],[State]],State!A:G,7,FALSE)</f>
        <v>38</v>
      </c>
      <c r="Q2662" s="3" t="str">
        <f>VLOOKUP(Table2[[#This Row],[State]],State!A:F,6,FALSE)</f>
        <v>Republican</v>
      </c>
    </row>
    <row r="2663" spans="1:17" ht="17" thickTop="1" thickBot="1" x14ac:dyDescent="0.25">
      <c r="A2663" s="7" t="s">
        <v>360</v>
      </c>
      <c r="B2663" s="21">
        <v>48279</v>
      </c>
      <c r="C2663" s="22" t="s">
        <v>1996</v>
      </c>
      <c r="D2663" s="12">
        <v>1088</v>
      </c>
      <c r="E2663" s="12">
        <v>3004</v>
      </c>
      <c r="F2663" s="6">
        <v>2024</v>
      </c>
      <c r="G2663" s="18">
        <f>preds!$D2663+preds!$E2663</f>
        <v>4092</v>
      </c>
      <c r="H2663" s="12">
        <f>ABS(preds!$D2663-preds!$E2663)</f>
        <v>1916</v>
      </c>
      <c r="I2663" s="24">
        <f>Table2[[#This Row],[margin]]/Table2[[#This Row],[dem_gop_total]]</f>
        <v>0.46823069403714562</v>
      </c>
      <c r="J2663" s="24">
        <f>Table2[[#This Row],[dem_votes]]/Table2[[#This Row],[dem_gop_total]]</f>
        <v>0.26588465298142716</v>
      </c>
      <c r="K2663" s="24">
        <f>Table2[[#This Row],[gop_votes]]/Table2[[#This Row],[dem_gop_total]]</f>
        <v>0.73411534701857284</v>
      </c>
      <c r="L2663" s="3">
        <v>-102.324158</v>
      </c>
      <c r="M2663" s="3">
        <v>34.028478</v>
      </c>
      <c r="N2663" s="3">
        <v>-98.650929803149737</v>
      </c>
      <c r="O2663" s="3">
        <v>31.651859842519649</v>
      </c>
      <c r="P2663" s="3">
        <f>VLOOKUP(Table2[[#This Row],[State]],State!A:G,7,FALSE)</f>
        <v>38</v>
      </c>
      <c r="Q2663" s="3" t="str">
        <f>VLOOKUP(Table2[[#This Row],[State]],State!A:F,6,FALSE)</f>
        <v>Republican</v>
      </c>
    </row>
    <row r="2664" spans="1:17" ht="17" thickTop="1" thickBot="1" x14ac:dyDescent="0.25">
      <c r="A2664" s="8" t="s">
        <v>360</v>
      </c>
      <c r="B2664" s="19">
        <v>48281</v>
      </c>
      <c r="C2664" s="20" t="s">
        <v>1997</v>
      </c>
      <c r="D2664" s="13">
        <v>1434</v>
      </c>
      <c r="E2664" s="13">
        <v>8442</v>
      </c>
      <c r="F2664" s="6">
        <v>2024</v>
      </c>
      <c r="G2664" s="18">
        <f>preds!$D2664+preds!$E2664</f>
        <v>9876</v>
      </c>
      <c r="H2664" s="12">
        <f>ABS(preds!$D2664-preds!$E2664)</f>
        <v>7008</v>
      </c>
      <c r="I2664" s="24">
        <f>Table2[[#This Row],[margin]]/Table2[[#This Row],[dem_gop_total]]</f>
        <v>0.70959902794653706</v>
      </c>
      <c r="J2664" s="24">
        <f>Table2[[#This Row],[dem_votes]]/Table2[[#This Row],[dem_gop_total]]</f>
        <v>0.14520048602673147</v>
      </c>
      <c r="K2664" s="24">
        <f>Table2[[#This Row],[gop_votes]]/Table2[[#This Row],[dem_gop_total]]</f>
        <v>0.85479951397326848</v>
      </c>
      <c r="L2664" s="3">
        <v>-98.116276999999997</v>
      </c>
      <c r="M2664" s="3">
        <v>31.095879999999902</v>
      </c>
      <c r="N2664" s="3">
        <v>-98.650929803149737</v>
      </c>
      <c r="O2664" s="3">
        <v>31.651859842519649</v>
      </c>
      <c r="P2664" s="3">
        <f>VLOOKUP(Table2[[#This Row],[State]],State!A:G,7,FALSE)</f>
        <v>38</v>
      </c>
      <c r="Q2664" s="3" t="str">
        <f>VLOOKUP(Table2[[#This Row],[State]],State!A:F,6,FALSE)</f>
        <v>Republican</v>
      </c>
    </row>
    <row r="2665" spans="1:17" ht="17" thickTop="1" thickBot="1" x14ac:dyDescent="0.25">
      <c r="A2665" s="7" t="s">
        <v>360</v>
      </c>
      <c r="B2665" s="21">
        <v>48283</v>
      </c>
      <c r="C2665" s="22" t="s">
        <v>1998</v>
      </c>
      <c r="D2665" s="12">
        <v>1072</v>
      </c>
      <c r="E2665" s="12">
        <v>998</v>
      </c>
      <c r="F2665" s="6">
        <v>2024</v>
      </c>
      <c r="G2665" s="18">
        <f>preds!$D2665+preds!$E2665</f>
        <v>2070</v>
      </c>
      <c r="H2665" s="12">
        <f>ABS(preds!$D2665-preds!$E2665)</f>
        <v>74</v>
      </c>
      <c r="I2665" s="24">
        <f>Table2[[#This Row],[margin]]/Table2[[#This Row],[dem_gop_total]]</f>
        <v>3.5748792270531404E-2</v>
      </c>
      <c r="J2665" s="24">
        <f>Table2[[#This Row],[dem_votes]]/Table2[[#This Row],[dem_gop_total]]</f>
        <v>0.51787439613526565</v>
      </c>
      <c r="K2665" s="24">
        <f>Table2[[#This Row],[gop_votes]]/Table2[[#This Row],[dem_gop_total]]</f>
        <v>0.4821256038647343</v>
      </c>
      <c r="L2665" s="3">
        <v>-99.249833999999893</v>
      </c>
      <c r="M2665" s="3">
        <v>28.336046</v>
      </c>
      <c r="N2665" s="3">
        <v>-98.650929803149737</v>
      </c>
      <c r="O2665" s="3">
        <v>31.651859842519649</v>
      </c>
      <c r="P2665" s="3">
        <f>VLOOKUP(Table2[[#This Row],[State]],State!A:G,7,FALSE)</f>
        <v>38</v>
      </c>
      <c r="Q2665" s="3" t="str">
        <f>VLOOKUP(Table2[[#This Row],[State]],State!A:F,6,FALSE)</f>
        <v>Republican</v>
      </c>
    </row>
    <row r="2666" spans="1:17" ht="17" thickTop="1" thickBot="1" x14ac:dyDescent="0.25">
      <c r="A2666" s="8" t="s">
        <v>360</v>
      </c>
      <c r="B2666" s="19">
        <v>48285</v>
      </c>
      <c r="C2666" s="20" t="s">
        <v>1999</v>
      </c>
      <c r="D2666" s="13">
        <v>2254</v>
      </c>
      <c r="E2666" s="13">
        <v>8986</v>
      </c>
      <c r="F2666" s="6">
        <v>2024</v>
      </c>
      <c r="G2666" s="18">
        <f>preds!$D2666+preds!$E2666</f>
        <v>11240</v>
      </c>
      <c r="H2666" s="12">
        <f>ABS(preds!$D2666-preds!$E2666)</f>
        <v>6732</v>
      </c>
      <c r="I2666" s="24">
        <f>Table2[[#This Row],[margin]]/Table2[[#This Row],[dem_gop_total]]</f>
        <v>0.59893238434163698</v>
      </c>
      <c r="J2666" s="24">
        <f>Table2[[#This Row],[dem_votes]]/Table2[[#This Row],[dem_gop_total]]</f>
        <v>0.20053380782918148</v>
      </c>
      <c r="K2666" s="24">
        <f>Table2[[#This Row],[gop_votes]]/Table2[[#This Row],[dem_gop_total]]</f>
        <v>0.79946619217081849</v>
      </c>
      <c r="L2666" s="3">
        <v>-97.047963999999993</v>
      </c>
      <c r="M2666" s="3">
        <v>29.409258000000001</v>
      </c>
      <c r="N2666" s="3">
        <v>-98.650929803149737</v>
      </c>
      <c r="O2666" s="3">
        <v>31.651859842519649</v>
      </c>
      <c r="P2666" s="3">
        <f>VLOOKUP(Table2[[#This Row],[State]],State!A:G,7,FALSE)</f>
        <v>38</v>
      </c>
      <c r="Q2666" s="3" t="str">
        <f>VLOOKUP(Table2[[#This Row],[State]],State!A:F,6,FALSE)</f>
        <v>Republican</v>
      </c>
    </row>
    <row r="2667" spans="1:17" ht="17" thickTop="1" thickBot="1" x14ac:dyDescent="0.25">
      <c r="A2667" s="7" t="s">
        <v>360</v>
      </c>
      <c r="B2667" s="21">
        <v>48287</v>
      </c>
      <c r="C2667" s="22" t="s">
        <v>430</v>
      </c>
      <c r="D2667" s="12">
        <v>1703</v>
      </c>
      <c r="E2667" s="12">
        <v>6522</v>
      </c>
      <c r="F2667" s="6">
        <v>2024</v>
      </c>
      <c r="G2667" s="18">
        <f>preds!$D2667+preds!$E2667</f>
        <v>8225</v>
      </c>
      <c r="H2667" s="12">
        <f>ABS(preds!$D2667-preds!$E2667)</f>
        <v>4819</v>
      </c>
      <c r="I2667" s="24">
        <f>Table2[[#This Row],[margin]]/Table2[[#This Row],[dem_gop_total]]</f>
        <v>0.58589665653495437</v>
      </c>
      <c r="J2667" s="24">
        <f>Table2[[#This Row],[dem_votes]]/Table2[[#This Row],[dem_gop_total]]</f>
        <v>0.20705167173252279</v>
      </c>
      <c r="K2667" s="24">
        <f>Table2[[#This Row],[gop_votes]]/Table2[[#This Row],[dem_gop_total]]</f>
        <v>0.79294832826747719</v>
      </c>
      <c r="L2667" s="3">
        <v>-96.967301000000006</v>
      </c>
      <c r="M2667" s="3">
        <v>30.270012000000001</v>
      </c>
      <c r="N2667" s="3">
        <v>-98.650929803149737</v>
      </c>
      <c r="O2667" s="3">
        <v>31.651859842519649</v>
      </c>
      <c r="P2667" s="3">
        <f>VLOOKUP(Table2[[#This Row],[State]],State!A:G,7,FALSE)</f>
        <v>38</v>
      </c>
      <c r="Q2667" s="3" t="str">
        <f>VLOOKUP(Table2[[#This Row],[State]],State!A:F,6,FALSE)</f>
        <v>Republican</v>
      </c>
    </row>
    <row r="2668" spans="1:17" ht="17" thickTop="1" thickBot="1" x14ac:dyDescent="0.25">
      <c r="A2668" s="8" t="s">
        <v>360</v>
      </c>
      <c r="B2668" s="19">
        <v>48289</v>
      </c>
      <c r="C2668" s="20" t="s">
        <v>705</v>
      </c>
      <c r="D2668" s="13">
        <v>1573</v>
      </c>
      <c r="E2668" s="13">
        <v>7559</v>
      </c>
      <c r="F2668" s="6">
        <v>2024</v>
      </c>
      <c r="G2668" s="18">
        <f>preds!$D2668+preds!$E2668</f>
        <v>9132</v>
      </c>
      <c r="H2668" s="12">
        <f>ABS(preds!$D2668-preds!$E2668)</f>
        <v>5986</v>
      </c>
      <c r="I2668" s="24">
        <f>Table2[[#This Row],[margin]]/Table2[[#This Row],[dem_gop_total]]</f>
        <v>0.65549715286903198</v>
      </c>
      <c r="J2668" s="24">
        <f>Table2[[#This Row],[dem_votes]]/Table2[[#This Row],[dem_gop_total]]</f>
        <v>0.17225142356548401</v>
      </c>
      <c r="K2668" s="24">
        <f>Table2[[#This Row],[gop_votes]]/Table2[[#This Row],[dem_gop_total]]</f>
        <v>0.82774857643451594</v>
      </c>
      <c r="L2668" s="3">
        <v>-96.046863999999999</v>
      </c>
      <c r="M2668" s="3">
        <v>31.29928</v>
      </c>
      <c r="N2668" s="3">
        <v>-98.650929803149737</v>
      </c>
      <c r="O2668" s="3">
        <v>31.651859842519649</v>
      </c>
      <c r="P2668" s="3">
        <f>VLOOKUP(Table2[[#This Row],[State]],State!A:G,7,FALSE)</f>
        <v>38</v>
      </c>
      <c r="Q2668" s="3" t="str">
        <f>VLOOKUP(Table2[[#This Row],[State]],State!A:F,6,FALSE)</f>
        <v>Republican</v>
      </c>
    </row>
    <row r="2669" spans="1:17" ht="17" thickTop="1" thickBot="1" x14ac:dyDescent="0.25">
      <c r="A2669" s="7" t="s">
        <v>360</v>
      </c>
      <c r="B2669" s="21">
        <v>48291</v>
      </c>
      <c r="C2669" s="22" t="s">
        <v>707</v>
      </c>
      <c r="D2669" s="12">
        <v>6372</v>
      </c>
      <c r="E2669" s="12">
        <v>23980</v>
      </c>
      <c r="F2669" s="6">
        <v>2024</v>
      </c>
      <c r="G2669" s="18">
        <f>preds!$D2669+preds!$E2669</f>
        <v>30352</v>
      </c>
      <c r="H2669" s="12">
        <f>ABS(preds!$D2669-preds!$E2669)</f>
        <v>17608</v>
      </c>
      <c r="I2669" s="24">
        <f>Table2[[#This Row],[margin]]/Table2[[#This Row],[dem_gop_total]]</f>
        <v>0.5801265155508698</v>
      </c>
      <c r="J2669" s="24">
        <f>Table2[[#This Row],[dem_votes]]/Table2[[#This Row],[dem_gop_total]]</f>
        <v>0.2099367422245651</v>
      </c>
      <c r="K2669" s="24">
        <f>Table2[[#This Row],[gop_votes]]/Table2[[#This Row],[dem_gop_total]]</f>
        <v>0.79006325777543485</v>
      </c>
      <c r="L2669" s="3">
        <v>-94.901747</v>
      </c>
      <c r="M2669" s="3">
        <v>30.155391999999999</v>
      </c>
      <c r="N2669" s="3">
        <v>-98.650929803149737</v>
      </c>
      <c r="O2669" s="3">
        <v>31.651859842519649</v>
      </c>
      <c r="P2669" s="3">
        <f>VLOOKUP(Table2[[#This Row],[State]],State!A:G,7,FALSE)</f>
        <v>38</v>
      </c>
      <c r="Q2669" s="3" t="str">
        <f>VLOOKUP(Table2[[#This Row],[State]],State!A:F,6,FALSE)</f>
        <v>Republican</v>
      </c>
    </row>
    <row r="2670" spans="1:17" ht="17" thickTop="1" thickBot="1" x14ac:dyDescent="0.25">
      <c r="A2670" s="8" t="s">
        <v>360</v>
      </c>
      <c r="B2670" s="19">
        <v>48293</v>
      </c>
      <c r="C2670" s="20" t="s">
        <v>431</v>
      </c>
      <c r="D2670" s="13">
        <v>2822</v>
      </c>
      <c r="E2670" s="13">
        <v>6627</v>
      </c>
      <c r="F2670" s="6">
        <v>2024</v>
      </c>
      <c r="G2670" s="18">
        <f>preds!$D2670+preds!$E2670</f>
        <v>9449</v>
      </c>
      <c r="H2670" s="12">
        <f>ABS(preds!$D2670-preds!$E2670)</f>
        <v>3805</v>
      </c>
      <c r="I2670" s="24">
        <f>Table2[[#This Row],[margin]]/Table2[[#This Row],[dem_gop_total]]</f>
        <v>0.40268811514445974</v>
      </c>
      <c r="J2670" s="24">
        <f>Table2[[#This Row],[dem_votes]]/Table2[[#This Row],[dem_gop_total]]</f>
        <v>0.29865594242777016</v>
      </c>
      <c r="K2670" s="24">
        <f>Table2[[#This Row],[gop_votes]]/Table2[[#This Row],[dem_gop_total]]</f>
        <v>0.70134405757222984</v>
      </c>
      <c r="L2670" s="3">
        <v>-96.520287999999994</v>
      </c>
      <c r="M2670" s="3">
        <v>31.592033000000001</v>
      </c>
      <c r="N2670" s="3">
        <v>-98.650929803149737</v>
      </c>
      <c r="O2670" s="3">
        <v>31.651859842519649</v>
      </c>
      <c r="P2670" s="3">
        <f>VLOOKUP(Table2[[#This Row],[State]],State!A:G,7,FALSE)</f>
        <v>38</v>
      </c>
      <c r="Q2670" s="3" t="str">
        <f>VLOOKUP(Table2[[#This Row],[State]],State!A:F,6,FALSE)</f>
        <v>Republican</v>
      </c>
    </row>
    <row r="2671" spans="1:17" ht="17" thickTop="1" thickBot="1" x14ac:dyDescent="0.25">
      <c r="A2671" s="7" t="s">
        <v>360</v>
      </c>
      <c r="B2671" s="21">
        <v>48295</v>
      </c>
      <c r="C2671" s="22" t="s">
        <v>2000</v>
      </c>
      <c r="D2671" s="12">
        <v>218</v>
      </c>
      <c r="E2671" s="12">
        <v>1125</v>
      </c>
      <c r="F2671" s="6">
        <v>2024</v>
      </c>
      <c r="G2671" s="18">
        <f>preds!$D2671+preds!$E2671</f>
        <v>1343</v>
      </c>
      <c r="H2671" s="12">
        <f>ABS(preds!$D2671-preds!$E2671)</f>
        <v>907</v>
      </c>
      <c r="I2671" s="24">
        <f>Table2[[#This Row],[margin]]/Table2[[#This Row],[dem_gop_total]]</f>
        <v>0.67535368577810873</v>
      </c>
      <c r="J2671" s="24">
        <f>Table2[[#This Row],[dem_votes]]/Table2[[#This Row],[dem_gop_total]]</f>
        <v>0.16232315711094564</v>
      </c>
      <c r="K2671" s="24">
        <f>Table2[[#This Row],[gop_votes]]/Table2[[#This Row],[dem_gop_total]]</f>
        <v>0.83767684288905431</v>
      </c>
      <c r="L2671" s="3">
        <v>-100.35417099999999</v>
      </c>
      <c r="M2671" s="3">
        <v>36.387588999999998</v>
      </c>
      <c r="N2671" s="3">
        <v>-98.650929803149737</v>
      </c>
      <c r="O2671" s="3">
        <v>31.651859842519649</v>
      </c>
      <c r="P2671" s="3">
        <f>VLOOKUP(Table2[[#This Row],[State]],State!A:G,7,FALSE)</f>
        <v>38</v>
      </c>
      <c r="Q2671" s="3" t="str">
        <f>VLOOKUP(Table2[[#This Row],[State]],State!A:F,6,FALSE)</f>
        <v>Republican</v>
      </c>
    </row>
    <row r="2672" spans="1:17" ht="17" thickTop="1" thickBot="1" x14ac:dyDescent="0.25">
      <c r="A2672" s="8" t="s">
        <v>360</v>
      </c>
      <c r="B2672" s="19">
        <v>48297</v>
      </c>
      <c r="C2672" s="20" t="s">
        <v>2001</v>
      </c>
      <c r="D2672" s="13">
        <v>1008</v>
      </c>
      <c r="E2672" s="13">
        <v>4106</v>
      </c>
      <c r="F2672" s="6">
        <v>2024</v>
      </c>
      <c r="G2672" s="18">
        <f>preds!$D2672+preds!$E2672</f>
        <v>5114</v>
      </c>
      <c r="H2672" s="12">
        <f>ABS(preds!$D2672-preds!$E2672)</f>
        <v>3098</v>
      </c>
      <c r="I2672" s="24">
        <f>Table2[[#This Row],[margin]]/Table2[[#This Row],[dem_gop_total]]</f>
        <v>0.60578803285099725</v>
      </c>
      <c r="J2672" s="24">
        <f>Table2[[#This Row],[dem_votes]]/Table2[[#This Row],[dem_gop_total]]</f>
        <v>0.19710598357450138</v>
      </c>
      <c r="K2672" s="24">
        <f>Table2[[#This Row],[gop_votes]]/Table2[[#This Row],[dem_gop_total]]</f>
        <v>0.80289401642549862</v>
      </c>
      <c r="L2672" s="3">
        <v>-98.105735999999993</v>
      </c>
      <c r="M2672" s="3">
        <v>28.341837999999999</v>
      </c>
      <c r="N2672" s="3">
        <v>-98.650929803149737</v>
      </c>
      <c r="O2672" s="3">
        <v>31.651859842519649</v>
      </c>
      <c r="P2672" s="3">
        <f>VLOOKUP(Table2[[#This Row],[State]],State!A:G,7,FALSE)</f>
        <v>38</v>
      </c>
      <c r="Q2672" s="3" t="str">
        <f>VLOOKUP(Table2[[#This Row],[State]],State!A:F,6,FALSE)</f>
        <v>Republican</v>
      </c>
    </row>
    <row r="2673" spans="1:17" ht="17" thickTop="1" thickBot="1" x14ac:dyDescent="0.25">
      <c r="A2673" s="7" t="s">
        <v>360</v>
      </c>
      <c r="B2673" s="21">
        <v>48299</v>
      </c>
      <c r="C2673" s="22" t="s">
        <v>2002</v>
      </c>
      <c r="D2673" s="12">
        <v>2104</v>
      </c>
      <c r="E2673" s="12">
        <v>11064</v>
      </c>
      <c r="F2673" s="6">
        <v>2024</v>
      </c>
      <c r="G2673" s="18">
        <f>preds!$D2673+preds!$E2673</f>
        <v>13168</v>
      </c>
      <c r="H2673" s="12">
        <f>ABS(preds!$D2673-preds!$E2673)</f>
        <v>8960</v>
      </c>
      <c r="I2673" s="24">
        <f>Table2[[#This Row],[margin]]/Table2[[#This Row],[dem_gop_total]]</f>
        <v>0.68043742405832319</v>
      </c>
      <c r="J2673" s="24">
        <f>Table2[[#This Row],[dem_votes]]/Table2[[#This Row],[dem_gop_total]]</f>
        <v>0.1597812879708384</v>
      </c>
      <c r="K2673" s="24">
        <f>Table2[[#This Row],[gop_votes]]/Table2[[#This Row],[dem_gop_total]]</f>
        <v>0.84021871202916165</v>
      </c>
      <c r="L2673" s="3">
        <v>-98.511608999999893</v>
      </c>
      <c r="M2673" s="3">
        <v>30.684898999999898</v>
      </c>
      <c r="N2673" s="3">
        <v>-98.650929803149737</v>
      </c>
      <c r="O2673" s="3">
        <v>31.651859842519649</v>
      </c>
      <c r="P2673" s="3">
        <f>VLOOKUP(Table2[[#This Row],[State]],State!A:G,7,FALSE)</f>
        <v>38</v>
      </c>
      <c r="Q2673" s="3" t="str">
        <f>VLOOKUP(Table2[[#This Row],[State]],State!A:F,6,FALSE)</f>
        <v>Republican</v>
      </c>
    </row>
    <row r="2674" spans="1:17" ht="17" thickTop="1" thickBot="1" x14ac:dyDescent="0.25">
      <c r="A2674" s="8" t="s">
        <v>360</v>
      </c>
      <c r="B2674" s="19">
        <v>48301</v>
      </c>
      <c r="C2674" s="20" t="s">
        <v>2003</v>
      </c>
      <c r="D2674" s="13">
        <v>14</v>
      </c>
      <c r="E2674" s="13">
        <v>55</v>
      </c>
      <c r="F2674" s="6">
        <v>2024</v>
      </c>
      <c r="G2674" s="18">
        <f>preds!$D2674+preds!$E2674</f>
        <v>69</v>
      </c>
      <c r="H2674" s="12">
        <f>ABS(preds!$D2674-preds!$E2674)</f>
        <v>41</v>
      </c>
      <c r="I2674" s="24">
        <f>Table2[[#This Row],[margin]]/Table2[[#This Row],[dem_gop_total]]</f>
        <v>0.59420289855072461</v>
      </c>
      <c r="J2674" s="24">
        <f>Table2[[#This Row],[dem_votes]]/Table2[[#This Row],[dem_gop_total]]</f>
        <v>0.20289855072463769</v>
      </c>
      <c r="K2674" s="24">
        <f>Table2[[#This Row],[gop_votes]]/Table2[[#This Row],[dem_gop_total]]</f>
        <v>0.79710144927536231</v>
      </c>
      <c r="L2674" s="3">
        <v>-103.602226</v>
      </c>
      <c r="M2674" s="3">
        <v>31.745820999999999</v>
      </c>
      <c r="N2674" s="3">
        <v>-98.650929803149737</v>
      </c>
      <c r="O2674" s="3">
        <v>31.651859842519649</v>
      </c>
      <c r="P2674" s="3">
        <f>VLOOKUP(Table2[[#This Row],[State]],State!A:G,7,FALSE)</f>
        <v>38</v>
      </c>
      <c r="Q2674" s="3" t="str">
        <f>VLOOKUP(Table2[[#This Row],[State]],State!A:F,6,FALSE)</f>
        <v>Republican</v>
      </c>
    </row>
    <row r="2675" spans="1:17" ht="17" thickTop="1" thickBot="1" x14ac:dyDescent="0.25">
      <c r="A2675" s="7" t="s">
        <v>360</v>
      </c>
      <c r="B2675" s="21">
        <v>48303</v>
      </c>
      <c r="C2675" s="22" t="s">
        <v>2004</v>
      </c>
      <c r="D2675" s="12">
        <v>31978</v>
      </c>
      <c r="E2675" s="12">
        <v>80214</v>
      </c>
      <c r="F2675" s="6">
        <v>2024</v>
      </c>
      <c r="G2675" s="18">
        <f>preds!$D2675+preds!$E2675</f>
        <v>112192</v>
      </c>
      <c r="H2675" s="12">
        <f>ABS(preds!$D2675-preds!$E2675)</f>
        <v>48236</v>
      </c>
      <c r="I2675" s="24">
        <f>Table2[[#This Row],[margin]]/Table2[[#This Row],[dem_gop_total]]</f>
        <v>0.42994152880775816</v>
      </c>
      <c r="J2675" s="24">
        <f>Table2[[#This Row],[dem_votes]]/Table2[[#This Row],[dem_gop_total]]</f>
        <v>0.28502923559612092</v>
      </c>
      <c r="K2675" s="24">
        <f>Table2[[#This Row],[gop_votes]]/Table2[[#This Row],[dem_gop_total]]</f>
        <v>0.71497076440387908</v>
      </c>
      <c r="L2675" s="3">
        <v>-101.887742</v>
      </c>
      <c r="M2675" s="3">
        <v>33.556621999999997</v>
      </c>
      <c r="N2675" s="3">
        <v>-98.650929803149737</v>
      </c>
      <c r="O2675" s="3">
        <v>31.651859842519649</v>
      </c>
      <c r="P2675" s="3">
        <f>VLOOKUP(Table2[[#This Row],[State]],State!A:G,7,FALSE)</f>
        <v>38</v>
      </c>
      <c r="Q2675" s="3" t="str">
        <f>VLOOKUP(Table2[[#This Row],[State]],State!A:F,6,FALSE)</f>
        <v>Republican</v>
      </c>
    </row>
    <row r="2676" spans="1:17" ht="17" thickTop="1" thickBot="1" x14ac:dyDescent="0.25">
      <c r="A2676" s="8" t="s">
        <v>360</v>
      </c>
      <c r="B2676" s="19">
        <v>48305</v>
      </c>
      <c r="C2676" s="20" t="s">
        <v>2005</v>
      </c>
      <c r="D2676" s="13">
        <v>608</v>
      </c>
      <c r="E2676" s="13">
        <v>1540</v>
      </c>
      <c r="F2676" s="6">
        <v>2024</v>
      </c>
      <c r="G2676" s="18">
        <f>preds!$D2676+preds!$E2676</f>
        <v>2148</v>
      </c>
      <c r="H2676" s="12">
        <f>ABS(preds!$D2676-preds!$E2676)</f>
        <v>932</v>
      </c>
      <c r="I2676" s="24">
        <f>Table2[[#This Row],[margin]]/Table2[[#This Row],[dem_gop_total]]</f>
        <v>0.43389199255121041</v>
      </c>
      <c r="J2676" s="24">
        <f>Table2[[#This Row],[dem_votes]]/Table2[[#This Row],[dem_gop_total]]</f>
        <v>0.28305400372439476</v>
      </c>
      <c r="K2676" s="24">
        <f>Table2[[#This Row],[gop_votes]]/Table2[[#This Row],[dem_gop_total]]</f>
        <v>0.71694599627560518</v>
      </c>
      <c r="L2676" s="3">
        <v>-101.807743</v>
      </c>
      <c r="M2676" s="3">
        <v>33.181410999999997</v>
      </c>
      <c r="N2676" s="3">
        <v>-98.650929803149737</v>
      </c>
      <c r="O2676" s="3">
        <v>31.651859842519649</v>
      </c>
      <c r="P2676" s="3">
        <f>VLOOKUP(Table2[[#This Row],[State]],State!A:G,7,FALSE)</f>
        <v>38</v>
      </c>
      <c r="Q2676" s="3" t="str">
        <f>VLOOKUP(Table2[[#This Row],[State]],State!A:F,6,FALSE)</f>
        <v>Republican</v>
      </c>
    </row>
    <row r="2677" spans="1:17" ht="17" thickTop="1" thickBot="1" x14ac:dyDescent="0.25">
      <c r="A2677" s="7" t="s">
        <v>360</v>
      </c>
      <c r="B2677" s="21">
        <v>48307</v>
      </c>
      <c r="C2677" s="22" t="s">
        <v>2006</v>
      </c>
      <c r="D2677" s="12">
        <v>673</v>
      </c>
      <c r="E2677" s="12">
        <v>2758</v>
      </c>
      <c r="F2677" s="6">
        <v>2024</v>
      </c>
      <c r="G2677" s="18">
        <f>preds!$D2677+preds!$E2677</f>
        <v>3431</v>
      </c>
      <c r="H2677" s="12">
        <f>ABS(preds!$D2677-preds!$E2677)</f>
        <v>2085</v>
      </c>
      <c r="I2677" s="24">
        <f>Table2[[#This Row],[margin]]/Table2[[#This Row],[dem_gop_total]]</f>
        <v>0.60769454969396675</v>
      </c>
      <c r="J2677" s="24">
        <f>Table2[[#This Row],[dem_votes]]/Table2[[#This Row],[dem_gop_total]]</f>
        <v>0.1961527251530166</v>
      </c>
      <c r="K2677" s="24">
        <f>Table2[[#This Row],[gop_votes]]/Table2[[#This Row],[dem_gop_total]]</f>
        <v>0.80384727484698337</v>
      </c>
      <c r="L2677" s="3">
        <v>-99.337039000000004</v>
      </c>
      <c r="M2677" s="3">
        <v>31.150738</v>
      </c>
      <c r="N2677" s="3">
        <v>-98.650929803149737</v>
      </c>
      <c r="O2677" s="3">
        <v>31.651859842519649</v>
      </c>
      <c r="P2677" s="3">
        <f>VLOOKUP(Table2[[#This Row],[State]],State!A:G,7,FALSE)</f>
        <v>38</v>
      </c>
      <c r="Q2677" s="3" t="str">
        <f>VLOOKUP(Table2[[#This Row],[State]],State!A:F,6,FALSE)</f>
        <v>Republican</v>
      </c>
    </row>
    <row r="2678" spans="1:17" ht="17" thickTop="1" thickBot="1" x14ac:dyDescent="0.25">
      <c r="A2678" s="8" t="s">
        <v>360</v>
      </c>
      <c r="B2678" s="19">
        <v>48309</v>
      </c>
      <c r="C2678" s="20" t="s">
        <v>2007</v>
      </c>
      <c r="D2678" s="13">
        <v>25581</v>
      </c>
      <c r="E2678" s="13">
        <v>58785</v>
      </c>
      <c r="F2678" s="6">
        <v>2024</v>
      </c>
      <c r="G2678" s="18">
        <f>preds!$D2678+preds!$E2678</f>
        <v>84366</v>
      </c>
      <c r="H2678" s="12">
        <f>ABS(preds!$D2678-preds!$E2678)</f>
        <v>33204</v>
      </c>
      <c r="I2678" s="24">
        <f>Table2[[#This Row],[margin]]/Table2[[#This Row],[dem_gop_total]]</f>
        <v>0.39357086978166561</v>
      </c>
      <c r="J2678" s="24">
        <f>Table2[[#This Row],[dem_votes]]/Table2[[#This Row],[dem_gop_total]]</f>
        <v>0.30321456510916722</v>
      </c>
      <c r="K2678" s="24">
        <f>Table2[[#This Row],[gop_votes]]/Table2[[#This Row],[dem_gop_total]]</f>
        <v>0.69678543489083278</v>
      </c>
      <c r="L2678" s="3">
        <v>-97.171312999999998</v>
      </c>
      <c r="M2678" s="3">
        <v>31.541318</v>
      </c>
      <c r="N2678" s="3">
        <v>-98.650929803149737</v>
      </c>
      <c r="O2678" s="3">
        <v>31.651859842519649</v>
      </c>
      <c r="P2678" s="3">
        <f>VLOOKUP(Table2[[#This Row],[State]],State!A:G,7,FALSE)</f>
        <v>38</v>
      </c>
      <c r="Q2678" s="3" t="str">
        <f>VLOOKUP(Table2[[#This Row],[State]],State!A:F,6,FALSE)</f>
        <v>Republican</v>
      </c>
    </row>
    <row r="2679" spans="1:17" ht="17" thickTop="1" thickBot="1" x14ac:dyDescent="0.25">
      <c r="A2679" s="7" t="s">
        <v>360</v>
      </c>
      <c r="B2679" s="21">
        <v>48311</v>
      </c>
      <c r="C2679" s="22" t="s">
        <v>2008</v>
      </c>
      <c r="D2679" s="12">
        <v>91</v>
      </c>
      <c r="E2679" s="12">
        <v>437</v>
      </c>
      <c r="F2679" s="6">
        <v>2024</v>
      </c>
      <c r="G2679" s="18">
        <f>preds!$D2679+preds!$E2679</f>
        <v>528</v>
      </c>
      <c r="H2679" s="12">
        <f>ABS(preds!$D2679-preds!$E2679)</f>
        <v>346</v>
      </c>
      <c r="I2679" s="24">
        <f>Table2[[#This Row],[margin]]/Table2[[#This Row],[dem_gop_total]]</f>
        <v>0.65530303030303028</v>
      </c>
      <c r="J2679" s="24">
        <f>Table2[[#This Row],[dem_votes]]/Table2[[#This Row],[dem_gop_total]]</f>
        <v>0.17234848484848486</v>
      </c>
      <c r="K2679" s="24">
        <f>Table2[[#This Row],[gop_votes]]/Table2[[#This Row],[dem_gop_total]]</f>
        <v>0.82765151515151514</v>
      </c>
      <c r="L2679" s="3">
        <v>-98.510050000000007</v>
      </c>
      <c r="M2679" s="3">
        <v>28.449157</v>
      </c>
      <c r="N2679" s="3">
        <v>-98.650929803149737</v>
      </c>
      <c r="O2679" s="3">
        <v>31.651859842519649</v>
      </c>
      <c r="P2679" s="3">
        <f>VLOOKUP(Table2[[#This Row],[State]],State!A:G,7,FALSE)</f>
        <v>38</v>
      </c>
      <c r="Q2679" s="3" t="str">
        <f>VLOOKUP(Table2[[#This Row],[State]],State!A:F,6,FALSE)</f>
        <v>Republican</v>
      </c>
    </row>
    <row r="2680" spans="1:17" ht="17" thickTop="1" thickBot="1" x14ac:dyDescent="0.25">
      <c r="A2680" s="8" t="s">
        <v>360</v>
      </c>
      <c r="B2680" s="19">
        <v>48313</v>
      </c>
      <c r="C2680" s="20" t="s">
        <v>434</v>
      </c>
      <c r="D2680" s="13">
        <v>1164</v>
      </c>
      <c r="E2680" s="13">
        <v>4134</v>
      </c>
      <c r="F2680" s="6">
        <v>2024</v>
      </c>
      <c r="G2680" s="18">
        <f>preds!$D2680+preds!$E2680</f>
        <v>5298</v>
      </c>
      <c r="H2680" s="12">
        <f>ABS(preds!$D2680-preds!$E2680)</f>
        <v>2970</v>
      </c>
      <c r="I2680" s="24">
        <f>Table2[[#This Row],[margin]]/Table2[[#This Row],[dem_gop_total]]</f>
        <v>0.56058890147225371</v>
      </c>
      <c r="J2680" s="24">
        <f>Table2[[#This Row],[dem_votes]]/Table2[[#This Row],[dem_gop_total]]</f>
        <v>0.21970554926387317</v>
      </c>
      <c r="K2680" s="24">
        <f>Table2[[#This Row],[gop_votes]]/Table2[[#This Row],[dem_gop_total]]</f>
        <v>0.7802944507361268</v>
      </c>
      <c r="L2680" s="3">
        <v>-95.897088999999994</v>
      </c>
      <c r="M2680" s="3">
        <v>30.955598999999999</v>
      </c>
      <c r="N2680" s="3">
        <v>-98.650929803149737</v>
      </c>
      <c r="O2680" s="3">
        <v>31.651859842519649</v>
      </c>
      <c r="P2680" s="3">
        <f>VLOOKUP(Table2[[#This Row],[State]],State!A:G,7,FALSE)</f>
        <v>38</v>
      </c>
      <c r="Q2680" s="3" t="str">
        <f>VLOOKUP(Table2[[#This Row],[State]],State!A:F,6,FALSE)</f>
        <v>Republican</v>
      </c>
    </row>
    <row r="2681" spans="1:17" ht="17" thickTop="1" thickBot="1" x14ac:dyDescent="0.25">
      <c r="A2681" s="7" t="s">
        <v>360</v>
      </c>
      <c r="B2681" s="21">
        <v>48315</v>
      </c>
      <c r="C2681" s="22" t="s">
        <v>436</v>
      </c>
      <c r="D2681" s="12">
        <v>1401</v>
      </c>
      <c r="E2681" s="12">
        <v>3277</v>
      </c>
      <c r="F2681" s="6">
        <v>2024</v>
      </c>
      <c r="G2681" s="18">
        <f>preds!$D2681+preds!$E2681</f>
        <v>4678</v>
      </c>
      <c r="H2681" s="12">
        <f>ABS(preds!$D2681-preds!$E2681)</f>
        <v>1876</v>
      </c>
      <c r="I2681" s="24">
        <f>Table2[[#This Row],[margin]]/Table2[[#This Row],[dem_gop_total]]</f>
        <v>0.40102607952116287</v>
      </c>
      <c r="J2681" s="24">
        <f>Table2[[#This Row],[dem_votes]]/Table2[[#This Row],[dem_gop_total]]</f>
        <v>0.29948696023941856</v>
      </c>
      <c r="K2681" s="24">
        <f>Table2[[#This Row],[gop_votes]]/Table2[[#This Row],[dem_gop_total]]</f>
        <v>0.70051303976058144</v>
      </c>
      <c r="L2681" s="3">
        <v>-94.423837000000006</v>
      </c>
      <c r="M2681" s="3">
        <v>32.78969</v>
      </c>
      <c r="N2681" s="3">
        <v>-98.650929803149737</v>
      </c>
      <c r="O2681" s="3">
        <v>31.651859842519649</v>
      </c>
      <c r="P2681" s="3">
        <f>VLOOKUP(Table2[[#This Row],[State]],State!A:G,7,FALSE)</f>
        <v>38</v>
      </c>
      <c r="Q2681" s="3" t="str">
        <f>VLOOKUP(Table2[[#This Row],[State]],State!A:F,6,FALSE)</f>
        <v>Republican</v>
      </c>
    </row>
    <row r="2682" spans="1:17" ht="17" thickTop="1" thickBot="1" x14ac:dyDescent="0.25">
      <c r="A2682" s="8" t="s">
        <v>360</v>
      </c>
      <c r="B2682" s="19">
        <v>48317</v>
      </c>
      <c r="C2682" s="20" t="s">
        <v>709</v>
      </c>
      <c r="D2682" s="13">
        <v>406</v>
      </c>
      <c r="E2682" s="13">
        <v>1717</v>
      </c>
      <c r="F2682" s="6">
        <v>2024</v>
      </c>
      <c r="G2682" s="18">
        <f>preds!$D2682+preds!$E2682</f>
        <v>2123</v>
      </c>
      <c r="H2682" s="12">
        <f>ABS(preds!$D2682-preds!$E2682)</f>
        <v>1311</v>
      </c>
      <c r="I2682" s="24">
        <f>Table2[[#This Row],[margin]]/Table2[[#This Row],[dem_gop_total]]</f>
        <v>0.61752237399905796</v>
      </c>
      <c r="J2682" s="24">
        <f>Table2[[#This Row],[dem_votes]]/Table2[[#This Row],[dem_gop_total]]</f>
        <v>0.19123881300047102</v>
      </c>
      <c r="K2682" s="24">
        <f>Table2[[#This Row],[gop_votes]]/Table2[[#This Row],[dem_gop_total]]</f>
        <v>0.80876118699952892</v>
      </c>
      <c r="L2682" s="3">
        <v>-101.82515100000001</v>
      </c>
      <c r="M2682" s="3">
        <v>32.184222999999903</v>
      </c>
      <c r="N2682" s="3">
        <v>-98.650929803149737</v>
      </c>
      <c r="O2682" s="3">
        <v>31.651859842519649</v>
      </c>
      <c r="P2682" s="3">
        <f>VLOOKUP(Table2[[#This Row],[State]],State!A:G,7,FALSE)</f>
        <v>38</v>
      </c>
      <c r="Q2682" s="3" t="str">
        <f>VLOOKUP(Table2[[#This Row],[State]],State!A:F,6,FALSE)</f>
        <v>Republican</v>
      </c>
    </row>
    <row r="2683" spans="1:17" ht="17" thickTop="1" thickBot="1" x14ac:dyDescent="0.25">
      <c r="A2683" s="7" t="s">
        <v>360</v>
      </c>
      <c r="B2683" s="21">
        <v>48319</v>
      </c>
      <c r="C2683" s="22" t="s">
        <v>906</v>
      </c>
      <c r="D2683" s="12">
        <v>556</v>
      </c>
      <c r="E2683" s="12">
        <v>2031</v>
      </c>
      <c r="F2683" s="6">
        <v>2024</v>
      </c>
      <c r="G2683" s="18">
        <f>preds!$D2683+preds!$E2683</f>
        <v>2587</v>
      </c>
      <c r="H2683" s="12">
        <f>ABS(preds!$D2683-preds!$E2683)</f>
        <v>1475</v>
      </c>
      <c r="I2683" s="24">
        <f>Table2[[#This Row],[margin]]/Table2[[#This Row],[dem_gop_total]]</f>
        <v>0.570158484731349</v>
      </c>
      <c r="J2683" s="24">
        <f>Table2[[#This Row],[dem_votes]]/Table2[[#This Row],[dem_gop_total]]</f>
        <v>0.21492075763432547</v>
      </c>
      <c r="K2683" s="24">
        <f>Table2[[#This Row],[gop_votes]]/Table2[[#This Row],[dem_gop_total]]</f>
        <v>0.7850792423656745</v>
      </c>
      <c r="L2683" s="3">
        <v>-99.216247999999993</v>
      </c>
      <c r="M2683" s="3">
        <v>30.75329</v>
      </c>
      <c r="N2683" s="3">
        <v>-98.650929803149737</v>
      </c>
      <c r="O2683" s="3">
        <v>31.651859842519649</v>
      </c>
      <c r="P2683" s="3">
        <f>VLOOKUP(Table2[[#This Row],[State]],State!A:G,7,FALSE)</f>
        <v>38</v>
      </c>
      <c r="Q2683" s="3" t="str">
        <f>VLOOKUP(Table2[[#This Row],[State]],State!A:F,6,FALSE)</f>
        <v>Republican</v>
      </c>
    </row>
    <row r="2684" spans="1:17" ht="17" thickTop="1" thickBot="1" x14ac:dyDescent="0.25">
      <c r="A2684" s="8" t="s">
        <v>360</v>
      </c>
      <c r="B2684" s="19">
        <v>48321</v>
      </c>
      <c r="C2684" s="20" t="s">
        <v>2009</v>
      </c>
      <c r="D2684" s="13">
        <v>3882</v>
      </c>
      <c r="E2684" s="13">
        <v>10246</v>
      </c>
      <c r="F2684" s="6">
        <v>2024</v>
      </c>
      <c r="G2684" s="18">
        <f>preds!$D2684+preds!$E2684</f>
        <v>14128</v>
      </c>
      <c r="H2684" s="12">
        <f>ABS(preds!$D2684-preds!$E2684)</f>
        <v>6364</v>
      </c>
      <c r="I2684" s="24">
        <f>Table2[[#This Row],[margin]]/Table2[[#This Row],[dem_gop_total]]</f>
        <v>0.45045300113250281</v>
      </c>
      <c r="J2684" s="24">
        <f>Table2[[#This Row],[dem_votes]]/Table2[[#This Row],[dem_gop_total]]</f>
        <v>0.27477349943374857</v>
      </c>
      <c r="K2684" s="24">
        <f>Table2[[#This Row],[gop_votes]]/Table2[[#This Row],[dem_gop_total]]</f>
        <v>0.72522650056625138</v>
      </c>
      <c r="L2684" s="3">
        <v>-96.002898999999999</v>
      </c>
      <c r="M2684" s="3">
        <v>28.915315999999901</v>
      </c>
      <c r="N2684" s="3">
        <v>-98.650929803149737</v>
      </c>
      <c r="O2684" s="3">
        <v>31.651859842519649</v>
      </c>
      <c r="P2684" s="3">
        <f>VLOOKUP(Table2[[#This Row],[State]],State!A:G,7,FALSE)</f>
        <v>38</v>
      </c>
      <c r="Q2684" s="3" t="str">
        <f>VLOOKUP(Table2[[#This Row],[State]],State!A:F,6,FALSE)</f>
        <v>Republican</v>
      </c>
    </row>
    <row r="2685" spans="1:17" ht="17" thickTop="1" thickBot="1" x14ac:dyDescent="0.25">
      <c r="A2685" s="7" t="s">
        <v>360</v>
      </c>
      <c r="B2685" s="21">
        <v>48323</v>
      </c>
      <c r="C2685" s="22" t="s">
        <v>2010</v>
      </c>
      <c r="D2685" s="12">
        <v>8308</v>
      </c>
      <c r="E2685" s="12">
        <v>6024</v>
      </c>
      <c r="F2685" s="6">
        <v>2024</v>
      </c>
      <c r="G2685" s="18">
        <f>preds!$D2685+preds!$E2685</f>
        <v>14332</v>
      </c>
      <c r="H2685" s="12">
        <f>ABS(preds!$D2685-preds!$E2685)</f>
        <v>2284</v>
      </c>
      <c r="I2685" s="24">
        <f>Table2[[#This Row],[margin]]/Table2[[#This Row],[dem_gop_total]]</f>
        <v>0.15936366173597544</v>
      </c>
      <c r="J2685" s="24">
        <f>Table2[[#This Row],[dem_votes]]/Table2[[#This Row],[dem_gop_total]]</f>
        <v>0.57968183086798775</v>
      </c>
      <c r="K2685" s="24">
        <f>Table2[[#This Row],[gop_votes]]/Table2[[#This Row],[dem_gop_total]]</f>
        <v>0.42031816913201225</v>
      </c>
      <c r="L2685" s="3">
        <v>-100.481002</v>
      </c>
      <c r="M2685" s="3">
        <v>28.70947</v>
      </c>
      <c r="N2685" s="3">
        <v>-98.650929803149737</v>
      </c>
      <c r="O2685" s="3">
        <v>31.651859842519649</v>
      </c>
      <c r="P2685" s="3">
        <f>VLOOKUP(Table2[[#This Row],[State]],State!A:G,7,FALSE)</f>
        <v>38</v>
      </c>
      <c r="Q2685" s="3" t="str">
        <f>VLOOKUP(Table2[[#This Row],[State]],State!A:F,6,FALSE)</f>
        <v>Republican</v>
      </c>
    </row>
    <row r="2686" spans="1:17" ht="17" thickTop="1" thickBot="1" x14ac:dyDescent="0.25">
      <c r="A2686" s="8" t="s">
        <v>360</v>
      </c>
      <c r="B2686" s="19">
        <v>48325</v>
      </c>
      <c r="C2686" s="20" t="s">
        <v>1711</v>
      </c>
      <c r="D2686" s="13">
        <v>5550</v>
      </c>
      <c r="E2686" s="13">
        <v>16594</v>
      </c>
      <c r="F2686" s="6">
        <v>2024</v>
      </c>
      <c r="G2686" s="18">
        <f>preds!$D2686+preds!$E2686</f>
        <v>22144</v>
      </c>
      <c r="H2686" s="12">
        <f>ABS(preds!$D2686-preds!$E2686)</f>
        <v>11044</v>
      </c>
      <c r="I2686" s="24">
        <f>Table2[[#This Row],[margin]]/Table2[[#This Row],[dem_gop_total]]</f>
        <v>0.49873554913294799</v>
      </c>
      <c r="J2686" s="24">
        <f>Table2[[#This Row],[dem_votes]]/Table2[[#This Row],[dem_gop_total]]</f>
        <v>0.25063222543352603</v>
      </c>
      <c r="K2686" s="24">
        <f>Table2[[#This Row],[gop_votes]]/Table2[[#This Row],[dem_gop_total]]</f>
        <v>0.74936777456647397</v>
      </c>
      <c r="L2686" s="3">
        <v>-98.968308999999905</v>
      </c>
      <c r="M2686" s="3">
        <v>29.305418</v>
      </c>
      <c r="N2686" s="3">
        <v>-98.650929803149737</v>
      </c>
      <c r="O2686" s="3">
        <v>31.651859842519649</v>
      </c>
      <c r="P2686" s="3">
        <f>VLOOKUP(Table2[[#This Row],[State]],State!A:G,7,FALSE)</f>
        <v>38</v>
      </c>
      <c r="Q2686" s="3" t="str">
        <f>VLOOKUP(Table2[[#This Row],[State]],State!A:F,6,FALSE)</f>
        <v>Republican</v>
      </c>
    </row>
    <row r="2687" spans="1:17" ht="17" thickTop="1" thickBot="1" x14ac:dyDescent="0.25">
      <c r="A2687" s="7" t="s">
        <v>360</v>
      </c>
      <c r="B2687" s="21">
        <v>48327</v>
      </c>
      <c r="C2687" s="22" t="s">
        <v>908</v>
      </c>
      <c r="D2687" s="12">
        <v>309</v>
      </c>
      <c r="E2687" s="12">
        <v>774</v>
      </c>
      <c r="F2687" s="6">
        <v>2024</v>
      </c>
      <c r="G2687" s="18">
        <f>preds!$D2687+preds!$E2687</f>
        <v>1083</v>
      </c>
      <c r="H2687" s="12">
        <f>ABS(preds!$D2687-preds!$E2687)</f>
        <v>465</v>
      </c>
      <c r="I2687" s="24">
        <f>Table2[[#This Row],[margin]]/Table2[[#This Row],[dem_gop_total]]</f>
        <v>0.4293628808864266</v>
      </c>
      <c r="J2687" s="24">
        <f>Table2[[#This Row],[dem_votes]]/Table2[[#This Row],[dem_gop_total]]</f>
        <v>0.2853185595567867</v>
      </c>
      <c r="K2687" s="24">
        <f>Table2[[#This Row],[gop_votes]]/Table2[[#This Row],[dem_gop_total]]</f>
        <v>0.71468144044321325</v>
      </c>
      <c r="L2687" s="3">
        <v>-99.772013000000001</v>
      </c>
      <c r="M2687" s="3">
        <v>30.899441999999901</v>
      </c>
      <c r="N2687" s="3">
        <v>-98.650929803149737</v>
      </c>
      <c r="O2687" s="3">
        <v>31.651859842519649</v>
      </c>
      <c r="P2687" s="3">
        <f>VLOOKUP(Table2[[#This Row],[State]],State!A:G,7,FALSE)</f>
        <v>38</v>
      </c>
      <c r="Q2687" s="3" t="str">
        <f>VLOOKUP(Table2[[#This Row],[State]],State!A:F,6,FALSE)</f>
        <v>Republican</v>
      </c>
    </row>
    <row r="2688" spans="1:17" ht="17" thickTop="1" thickBot="1" x14ac:dyDescent="0.25">
      <c r="A2688" s="8" t="s">
        <v>360</v>
      </c>
      <c r="B2688" s="19">
        <v>48329</v>
      </c>
      <c r="C2688" s="20" t="s">
        <v>1278</v>
      </c>
      <c r="D2688" s="13">
        <v>10130</v>
      </c>
      <c r="E2688" s="13">
        <v>49654</v>
      </c>
      <c r="F2688" s="6">
        <v>2024</v>
      </c>
      <c r="G2688" s="18">
        <f>preds!$D2688+preds!$E2688</f>
        <v>59784</v>
      </c>
      <c r="H2688" s="12">
        <f>ABS(preds!$D2688-preds!$E2688)</f>
        <v>39524</v>
      </c>
      <c r="I2688" s="24">
        <f>Table2[[#This Row],[margin]]/Table2[[#This Row],[dem_gop_total]]</f>
        <v>0.66111334136223743</v>
      </c>
      <c r="J2688" s="24">
        <f>Table2[[#This Row],[dem_votes]]/Table2[[#This Row],[dem_gop_total]]</f>
        <v>0.16944332931888131</v>
      </c>
      <c r="K2688" s="24">
        <f>Table2[[#This Row],[gop_votes]]/Table2[[#This Row],[dem_gop_total]]</f>
        <v>0.83055667068111871</v>
      </c>
      <c r="L2688" s="3">
        <v>-102.106662</v>
      </c>
      <c r="M2688" s="3">
        <v>32.002747999999997</v>
      </c>
      <c r="N2688" s="3">
        <v>-98.650929803149737</v>
      </c>
      <c r="O2688" s="3">
        <v>31.651859842519649</v>
      </c>
      <c r="P2688" s="3">
        <f>VLOOKUP(Table2[[#This Row],[State]],State!A:G,7,FALSE)</f>
        <v>38</v>
      </c>
      <c r="Q2688" s="3" t="str">
        <f>VLOOKUP(Table2[[#This Row],[State]],State!A:F,6,FALSE)</f>
        <v>Republican</v>
      </c>
    </row>
    <row r="2689" spans="1:17" ht="17" thickTop="1" thickBot="1" x14ac:dyDescent="0.25">
      <c r="A2689" s="7" t="s">
        <v>360</v>
      </c>
      <c r="B2689" s="21">
        <v>48331</v>
      </c>
      <c r="C2689" s="22" t="s">
        <v>2011</v>
      </c>
      <c r="D2689" s="12">
        <v>3030</v>
      </c>
      <c r="E2689" s="12">
        <v>7825</v>
      </c>
      <c r="F2689" s="6">
        <v>2024</v>
      </c>
      <c r="G2689" s="18">
        <f>preds!$D2689+preds!$E2689</f>
        <v>10855</v>
      </c>
      <c r="H2689" s="12">
        <f>ABS(preds!$D2689-preds!$E2689)</f>
        <v>4795</v>
      </c>
      <c r="I2689" s="24">
        <f>Table2[[#This Row],[margin]]/Table2[[#This Row],[dem_gop_total]]</f>
        <v>0.44173192077383694</v>
      </c>
      <c r="J2689" s="24">
        <f>Table2[[#This Row],[dem_votes]]/Table2[[#This Row],[dem_gop_total]]</f>
        <v>0.27913403961308153</v>
      </c>
      <c r="K2689" s="24">
        <f>Table2[[#This Row],[gop_votes]]/Table2[[#This Row],[dem_gop_total]]</f>
        <v>0.72086596038691853</v>
      </c>
      <c r="L2689" s="3">
        <v>-97.010429999999999</v>
      </c>
      <c r="M2689" s="3">
        <v>30.747373</v>
      </c>
      <c r="N2689" s="3">
        <v>-98.650929803149737</v>
      </c>
      <c r="O2689" s="3">
        <v>31.651859842519649</v>
      </c>
      <c r="P2689" s="3">
        <f>VLOOKUP(Table2[[#This Row],[State]],State!A:G,7,FALSE)</f>
        <v>38</v>
      </c>
      <c r="Q2689" s="3" t="str">
        <f>VLOOKUP(Table2[[#This Row],[State]],State!A:F,6,FALSE)</f>
        <v>Republican</v>
      </c>
    </row>
    <row r="2690" spans="1:17" ht="17" thickTop="1" thickBot="1" x14ac:dyDescent="0.25">
      <c r="A2690" s="8" t="s">
        <v>360</v>
      </c>
      <c r="B2690" s="19">
        <v>48333</v>
      </c>
      <c r="C2690" s="20" t="s">
        <v>995</v>
      </c>
      <c r="D2690" s="13">
        <v>513</v>
      </c>
      <c r="E2690" s="13">
        <v>2126</v>
      </c>
      <c r="F2690" s="6">
        <v>2024</v>
      </c>
      <c r="G2690" s="18">
        <f>preds!$D2690+preds!$E2690</f>
        <v>2639</v>
      </c>
      <c r="H2690" s="12">
        <f>ABS(preds!$D2690-preds!$E2690)</f>
        <v>1613</v>
      </c>
      <c r="I2690" s="24">
        <f>Table2[[#This Row],[margin]]/Table2[[#This Row],[dem_gop_total]]</f>
        <v>0.61121636983705951</v>
      </c>
      <c r="J2690" s="24">
        <f>Table2[[#This Row],[dem_votes]]/Table2[[#This Row],[dem_gop_total]]</f>
        <v>0.19439181508147024</v>
      </c>
      <c r="K2690" s="24">
        <f>Table2[[#This Row],[gop_votes]]/Table2[[#This Row],[dem_gop_total]]</f>
        <v>0.8056081849185297</v>
      </c>
      <c r="L2690" s="3">
        <v>-98.578115999999994</v>
      </c>
      <c r="M2690" s="3">
        <v>31.486442999999898</v>
      </c>
      <c r="N2690" s="3">
        <v>-98.650929803149737</v>
      </c>
      <c r="O2690" s="3">
        <v>31.651859842519649</v>
      </c>
      <c r="P2690" s="3">
        <f>VLOOKUP(Table2[[#This Row],[State]],State!A:G,7,FALSE)</f>
        <v>38</v>
      </c>
      <c r="Q2690" s="3" t="str">
        <f>VLOOKUP(Table2[[#This Row],[State]],State!A:F,6,FALSE)</f>
        <v>Republican</v>
      </c>
    </row>
    <row r="2691" spans="1:17" ht="17" thickTop="1" thickBot="1" x14ac:dyDescent="0.25">
      <c r="A2691" s="7" t="s">
        <v>360</v>
      </c>
      <c r="B2691" s="21">
        <v>48335</v>
      </c>
      <c r="C2691" s="22" t="s">
        <v>797</v>
      </c>
      <c r="D2691" s="12">
        <v>574</v>
      </c>
      <c r="E2691" s="12">
        <v>1813</v>
      </c>
      <c r="F2691" s="6">
        <v>2024</v>
      </c>
      <c r="G2691" s="18">
        <f>preds!$D2691+preds!$E2691</f>
        <v>2387</v>
      </c>
      <c r="H2691" s="12">
        <f>ABS(preds!$D2691-preds!$E2691)</f>
        <v>1239</v>
      </c>
      <c r="I2691" s="24">
        <f>Table2[[#This Row],[margin]]/Table2[[#This Row],[dem_gop_total]]</f>
        <v>0.51906158357771259</v>
      </c>
      <c r="J2691" s="24">
        <f>Table2[[#This Row],[dem_votes]]/Table2[[#This Row],[dem_gop_total]]</f>
        <v>0.2404692082111437</v>
      </c>
      <c r="K2691" s="24">
        <f>Table2[[#This Row],[gop_votes]]/Table2[[#This Row],[dem_gop_total]]</f>
        <v>0.7595307917888563</v>
      </c>
      <c r="L2691" s="3">
        <v>-100.863291</v>
      </c>
      <c r="M2691" s="3">
        <v>32.392977000000002</v>
      </c>
      <c r="N2691" s="3">
        <v>-98.650929803149737</v>
      </c>
      <c r="O2691" s="3">
        <v>31.651859842519649</v>
      </c>
      <c r="P2691" s="3">
        <f>VLOOKUP(Table2[[#This Row],[State]],State!A:G,7,FALSE)</f>
        <v>38</v>
      </c>
      <c r="Q2691" s="3" t="str">
        <f>VLOOKUP(Table2[[#This Row],[State]],State!A:F,6,FALSE)</f>
        <v>Republican</v>
      </c>
    </row>
    <row r="2692" spans="1:17" ht="17" thickTop="1" thickBot="1" x14ac:dyDescent="0.25">
      <c r="A2692" s="8" t="s">
        <v>360</v>
      </c>
      <c r="B2692" s="19">
        <v>48337</v>
      </c>
      <c r="C2692" s="20" t="s">
        <v>2012</v>
      </c>
      <c r="D2692" s="13">
        <v>1585</v>
      </c>
      <c r="E2692" s="13">
        <v>8306</v>
      </c>
      <c r="F2692" s="6">
        <v>2024</v>
      </c>
      <c r="G2692" s="18">
        <f>preds!$D2692+preds!$E2692</f>
        <v>9891</v>
      </c>
      <c r="H2692" s="12">
        <f>ABS(preds!$D2692-preds!$E2692)</f>
        <v>6721</v>
      </c>
      <c r="I2692" s="24">
        <f>Table2[[#This Row],[margin]]/Table2[[#This Row],[dem_gop_total]]</f>
        <v>0.67950662218178137</v>
      </c>
      <c r="J2692" s="24">
        <f>Table2[[#This Row],[dem_votes]]/Table2[[#This Row],[dem_gop_total]]</f>
        <v>0.16024668890910929</v>
      </c>
      <c r="K2692" s="24">
        <f>Table2[[#This Row],[gop_votes]]/Table2[[#This Row],[dem_gop_total]]</f>
        <v>0.83975331109089069</v>
      </c>
      <c r="L2692" s="3">
        <v>-97.756254999999996</v>
      </c>
      <c r="M2692" s="3">
        <v>33.638280000000002</v>
      </c>
      <c r="N2692" s="3">
        <v>-98.650929803149737</v>
      </c>
      <c r="O2692" s="3">
        <v>31.651859842519649</v>
      </c>
      <c r="P2692" s="3">
        <f>VLOOKUP(Table2[[#This Row],[State]],State!A:G,7,FALSE)</f>
        <v>38</v>
      </c>
      <c r="Q2692" s="3" t="str">
        <f>VLOOKUP(Table2[[#This Row],[State]],State!A:F,6,FALSE)</f>
        <v>Republican</v>
      </c>
    </row>
    <row r="2693" spans="1:17" ht="17" thickTop="1" thickBot="1" x14ac:dyDescent="0.25">
      <c r="A2693" s="7" t="s">
        <v>360</v>
      </c>
      <c r="B2693" s="21">
        <v>48339</v>
      </c>
      <c r="C2693" s="22" t="s">
        <v>440</v>
      </c>
      <c r="D2693" s="12">
        <v>81356</v>
      </c>
      <c r="E2693" s="12">
        <v>222754</v>
      </c>
      <c r="F2693" s="6">
        <v>2024</v>
      </c>
      <c r="G2693" s="18">
        <f>preds!$D2693+preds!$E2693</f>
        <v>304110</v>
      </c>
      <c r="H2693" s="12">
        <f>ABS(preds!$D2693-preds!$E2693)</f>
        <v>141398</v>
      </c>
      <c r="I2693" s="24">
        <f>Table2[[#This Row],[margin]]/Table2[[#This Row],[dem_gop_total]]</f>
        <v>0.46495675906744272</v>
      </c>
      <c r="J2693" s="24">
        <f>Table2[[#This Row],[dem_votes]]/Table2[[#This Row],[dem_gop_total]]</f>
        <v>0.26752162046627864</v>
      </c>
      <c r="K2693" s="24">
        <f>Table2[[#This Row],[gop_votes]]/Table2[[#This Row],[dem_gop_total]]</f>
        <v>0.7324783795337213</v>
      </c>
      <c r="L2693" s="3">
        <v>-95.468727000000001</v>
      </c>
      <c r="M2693" s="3">
        <v>30.232067999999899</v>
      </c>
      <c r="N2693" s="3">
        <v>-98.650929803149737</v>
      </c>
      <c r="O2693" s="3">
        <v>31.651859842519649</v>
      </c>
      <c r="P2693" s="3">
        <f>VLOOKUP(Table2[[#This Row],[State]],State!A:G,7,FALSE)</f>
        <v>38</v>
      </c>
      <c r="Q2693" s="3" t="str">
        <f>VLOOKUP(Table2[[#This Row],[State]],State!A:F,6,FALSE)</f>
        <v>Republican</v>
      </c>
    </row>
    <row r="2694" spans="1:17" ht="17" thickTop="1" thickBot="1" x14ac:dyDescent="0.25">
      <c r="A2694" s="8" t="s">
        <v>360</v>
      </c>
      <c r="B2694" s="19">
        <v>48341</v>
      </c>
      <c r="C2694" s="20" t="s">
        <v>1636</v>
      </c>
      <c r="D2694" s="13">
        <v>1226</v>
      </c>
      <c r="E2694" s="13">
        <v>4181</v>
      </c>
      <c r="F2694" s="6">
        <v>2024</v>
      </c>
      <c r="G2694" s="18">
        <f>preds!$D2694+preds!$E2694</f>
        <v>5407</v>
      </c>
      <c r="H2694" s="12">
        <f>ABS(preds!$D2694-preds!$E2694)</f>
        <v>2955</v>
      </c>
      <c r="I2694" s="24">
        <f>Table2[[#This Row],[margin]]/Table2[[#This Row],[dem_gop_total]]</f>
        <v>0.54651377843536153</v>
      </c>
      <c r="J2694" s="24">
        <f>Table2[[#This Row],[dem_votes]]/Table2[[#This Row],[dem_gop_total]]</f>
        <v>0.22674311078231921</v>
      </c>
      <c r="K2694" s="24">
        <f>Table2[[#This Row],[gop_votes]]/Table2[[#This Row],[dem_gop_total]]</f>
        <v>0.77325688921768077</v>
      </c>
      <c r="L2694" s="3">
        <v>-101.956199</v>
      </c>
      <c r="M2694" s="3">
        <v>35.904747999999998</v>
      </c>
      <c r="N2694" s="3">
        <v>-98.650929803149737</v>
      </c>
      <c r="O2694" s="3">
        <v>31.651859842519649</v>
      </c>
      <c r="P2694" s="3">
        <f>VLOOKUP(Table2[[#This Row],[State]],State!A:G,7,FALSE)</f>
        <v>38</v>
      </c>
      <c r="Q2694" s="3" t="str">
        <f>VLOOKUP(Table2[[#This Row],[State]],State!A:F,6,FALSE)</f>
        <v>Republican</v>
      </c>
    </row>
    <row r="2695" spans="1:17" ht="17" thickTop="1" thickBot="1" x14ac:dyDescent="0.25">
      <c r="A2695" s="7" t="s">
        <v>360</v>
      </c>
      <c r="B2695" s="21">
        <v>48343</v>
      </c>
      <c r="C2695" s="22" t="s">
        <v>1047</v>
      </c>
      <c r="D2695" s="12">
        <v>1995</v>
      </c>
      <c r="E2695" s="12">
        <v>3455</v>
      </c>
      <c r="F2695" s="6">
        <v>2024</v>
      </c>
      <c r="G2695" s="18">
        <f>preds!$D2695+preds!$E2695</f>
        <v>5450</v>
      </c>
      <c r="H2695" s="12">
        <f>ABS(preds!$D2695-preds!$E2695)</f>
        <v>1460</v>
      </c>
      <c r="I2695" s="24">
        <f>Table2[[#This Row],[margin]]/Table2[[#This Row],[dem_gop_total]]</f>
        <v>0.26788990825688075</v>
      </c>
      <c r="J2695" s="24">
        <f>Table2[[#This Row],[dem_votes]]/Table2[[#This Row],[dem_gop_total]]</f>
        <v>0.36605504587155963</v>
      </c>
      <c r="K2695" s="24">
        <f>Table2[[#This Row],[gop_votes]]/Table2[[#This Row],[dem_gop_total]]</f>
        <v>0.63394495412844032</v>
      </c>
      <c r="L2695" s="3">
        <v>-94.724609999999998</v>
      </c>
      <c r="M2695" s="3">
        <v>33.071717</v>
      </c>
      <c r="N2695" s="3">
        <v>-98.650929803149737</v>
      </c>
      <c r="O2695" s="3">
        <v>31.651859842519649</v>
      </c>
      <c r="P2695" s="3">
        <f>VLOOKUP(Table2[[#This Row],[State]],State!A:G,7,FALSE)</f>
        <v>38</v>
      </c>
      <c r="Q2695" s="3" t="str">
        <f>VLOOKUP(Table2[[#This Row],[State]],State!A:F,6,FALSE)</f>
        <v>Republican</v>
      </c>
    </row>
    <row r="2696" spans="1:17" ht="17" thickTop="1" thickBot="1" x14ac:dyDescent="0.25">
      <c r="A2696" s="8" t="s">
        <v>360</v>
      </c>
      <c r="B2696" s="19">
        <v>48345</v>
      </c>
      <c r="C2696" s="20" t="s">
        <v>2013</v>
      </c>
      <c r="D2696" s="13">
        <v>76</v>
      </c>
      <c r="E2696" s="13">
        <v>523</v>
      </c>
      <c r="F2696" s="6">
        <v>2024</v>
      </c>
      <c r="G2696" s="18">
        <f>preds!$D2696+preds!$E2696</f>
        <v>599</v>
      </c>
      <c r="H2696" s="12">
        <f>ABS(preds!$D2696-preds!$E2696)</f>
        <v>447</v>
      </c>
      <c r="I2696" s="24">
        <f>Table2[[#This Row],[margin]]/Table2[[#This Row],[dem_gop_total]]</f>
        <v>0.74624373956594325</v>
      </c>
      <c r="J2696" s="24">
        <f>Table2[[#This Row],[dem_votes]]/Table2[[#This Row],[dem_gop_total]]</f>
        <v>0.12687813021702837</v>
      </c>
      <c r="K2696" s="24">
        <f>Table2[[#This Row],[gop_votes]]/Table2[[#This Row],[dem_gop_total]]</f>
        <v>0.87312186978297157</v>
      </c>
      <c r="L2696" s="3">
        <v>-100.844887</v>
      </c>
      <c r="M2696" s="3">
        <v>34.012827999999999</v>
      </c>
      <c r="N2696" s="3">
        <v>-98.650929803149737</v>
      </c>
      <c r="O2696" s="3">
        <v>31.651859842519649</v>
      </c>
      <c r="P2696" s="3">
        <f>VLOOKUP(Table2[[#This Row],[State]],State!A:G,7,FALSE)</f>
        <v>38</v>
      </c>
      <c r="Q2696" s="3" t="str">
        <f>VLOOKUP(Table2[[#This Row],[State]],State!A:F,6,FALSE)</f>
        <v>Republican</v>
      </c>
    </row>
    <row r="2697" spans="1:17" ht="17" thickTop="1" thickBot="1" x14ac:dyDescent="0.25">
      <c r="A2697" s="7" t="s">
        <v>360</v>
      </c>
      <c r="B2697" s="21">
        <v>48347</v>
      </c>
      <c r="C2697" s="22" t="s">
        <v>2014</v>
      </c>
      <c r="D2697" s="12">
        <v>7823</v>
      </c>
      <c r="E2697" s="12">
        <v>16918</v>
      </c>
      <c r="F2697" s="6">
        <v>2024</v>
      </c>
      <c r="G2697" s="18">
        <f>preds!$D2697+preds!$E2697</f>
        <v>24741</v>
      </c>
      <c r="H2697" s="12">
        <f>ABS(preds!$D2697-preds!$E2697)</f>
        <v>9095</v>
      </c>
      <c r="I2697" s="24">
        <f>Table2[[#This Row],[margin]]/Table2[[#This Row],[dem_gop_total]]</f>
        <v>0.36760842326502569</v>
      </c>
      <c r="J2697" s="24">
        <f>Table2[[#This Row],[dem_votes]]/Table2[[#This Row],[dem_gop_total]]</f>
        <v>0.31619578836748718</v>
      </c>
      <c r="K2697" s="24">
        <f>Table2[[#This Row],[gop_votes]]/Table2[[#This Row],[dem_gop_total]]</f>
        <v>0.68380421163251282</v>
      </c>
      <c r="L2697" s="3">
        <v>-94.642764</v>
      </c>
      <c r="M2697" s="3">
        <v>31.623265999999902</v>
      </c>
      <c r="N2697" s="3">
        <v>-98.650929803149737</v>
      </c>
      <c r="O2697" s="3">
        <v>31.651859842519649</v>
      </c>
      <c r="P2697" s="3">
        <f>VLOOKUP(Table2[[#This Row],[State]],State!A:G,7,FALSE)</f>
        <v>38</v>
      </c>
      <c r="Q2697" s="3" t="str">
        <f>VLOOKUP(Table2[[#This Row],[State]],State!A:F,6,FALSE)</f>
        <v>Republican</v>
      </c>
    </row>
    <row r="2698" spans="1:17" ht="17" thickTop="1" thickBot="1" x14ac:dyDescent="0.25">
      <c r="A2698" s="8" t="s">
        <v>360</v>
      </c>
      <c r="B2698" s="19">
        <v>48349</v>
      </c>
      <c r="C2698" s="20" t="s">
        <v>2015</v>
      </c>
      <c r="D2698" s="13">
        <v>5733</v>
      </c>
      <c r="E2698" s="13">
        <v>13416</v>
      </c>
      <c r="F2698" s="6">
        <v>2024</v>
      </c>
      <c r="G2698" s="18">
        <f>preds!$D2698+preds!$E2698</f>
        <v>19149</v>
      </c>
      <c r="H2698" s="12">
        <f>ABS(preds!$D2698-preds!$E2698)</f>
        <v>7683</v>
      </c>
      <c r="I2698" s="24">
        <f>Table2[[#This Row],[margin]]/Table2[[#This Row],[dem_gop_total]]</f>
        <v>0.40122199592668023</v>
      </c>
      <c r="J2698" s="24">
        <f>Table2[[#This Row],[dem_votes]]/Table2[[#This Row],[dem_gop_total]]</f>
        <v>0.29938900203665986</v>
      </c>
      <c r="K2698" s="24">
        <f>Table2[[#This Row],[gop_votes]]/Table2[[#This Row],[dem_gop_total]]</f>
        <v>0.70061099796334014</v>
      </c>
      <c r="L2698" s="3">
        <v>-96.488643999999994</v>
      </c>
      <c r="M2698" s="3">
        <v>32.079811999999997</v>
      </c>
      <c r="N2698" s="3">
        <v>-98.650929803149737</v>
      </c>
      <c r="O2698" s="3">
        <v>31.651859842519649</v>
      </c>
      <c r="P2698" s="3">
        <f>VLOOKUP(Table2[[#This Row],[State]],State!A:G,7,FALSE)</f>
        <v>38</v>
      </c>
      <c r="Q2698" s="3" t="str">
        <f>VLOOKUP(Table2[[#This Row],[State]],State!A:F,6,FALSE)</f>
        <v>Republican</v>
      </c>
    </row>
    <row r="2699" spans="1:17" ht="17" thickTop="1" thickBot="1" x14ac:dyDescent="0.25">
      <c r="A2699" s="7" t="s">
        <v>360</v>
      </c>
      <c r="B2699" s="21">
        <v>48351</v>
      </c>
      <c r="C2699" s="22" t="s">
        <v>537</v>
      </c>
      <c r="D2699" s="12">
        <v>1662</v>
      </c>
      <c r="E2699" s="12">
        <v>4121</v>
      </c>
      <c r="F2699" s="6">
        <v>2024</v>
      </c>
      <c r="G2699" s="18">
        <f>preds!$D2699+preds!$E2699</f>
        <v>5783</v>
      </c>
      <c r="H2699" s="12">
        <f>ABS(preds!$D2699-preds!$E2699)</f>
        <v>2459</v>
      </c>
      <c r="I2699" s="24">
        <f>Table2[[#This Row],[margin]]/Table2[[#This Row],[dem_gop_total]]</f>
        <v>0.4252118277710531</v>
      </c>
      <c r="J2699" s="24">
        <f>Table2[[#This Row],[dem_votes]]/Table2[[#This Row],[dem_gop_total]]</f>
        <v>0.28739408611447348</v>
      </c>
      <c r="K2699" s="24">
        <f>Table2[[#This Row],[gop_votes]]/Table2[[#This Row],[dem_gop_total]]</f>
        <v>0.71260591388552652</v>
      </c>
      <c r="L2699" s="3">
        <v>-93.751988999999995</v>
      </c>
      <c r="M2699" s="3">
        <v>30.687746000000001</v>
      </c>
      <c r="N2699" s="3">
        <v>-98.650929803149737</v>
      </c>
      <c r="O2699" s="3">
        <v>31.651859842519649</v>
      </c>
      <c r="P2699" s="3">
        <f>VLOOKUP(Table2[[#This Row],[State]],State!A:G,7,FALSE)</f>
        <v>38</v>
      </c>
      <c r="Q2699" s="3" t="str">
        <f>VLOOKUP(Table2[[#This Row],[State]],State!A:F,6,FALSE)</f>
        <v>Republican</v>
      </c>
    </row>
    <row r="2700" spans="1:17" ht="17" thickTop="1" thickBot="1" x14ac:dyDescent="0.25">
      <c r="A2700" s="8" t="s">
        <v>360</v>
      </c>
      <c r="B2700" s="19">
        <v>48353</v>
      </c>
      <c r="C2700" s="20" t="s">
        <v>2016</v>
      </c>
      <c r="D2700" s="13">
        <v>1403</v>
      </c>
      <c r="E2700" s="13">
        <v>3528</v>
      </c>
      <c r="F2700" s="6">
        <v>2024</v>
      </c>
      <c r="G2700" s="18">
        <f>preds!$D2700+preds!$E2700</f>
        <v>4931</v>
      </c>
      <c r="H2700" s="12">
        <f>ABS(preds!$D2700-preds!$E2700)</f>
        <v>2125</v>
      </c>
      <c r="I2700" s="24">
        <f>Table2[[#This Row],[margin]]/Table2[[#This Row],[dem_gop_total]]</f>
        <v>0.43094706955992701</v>
      </c>
      <c r="J2700" s="24">
        <f>Table2[[#This Row],[dem_votes]]/Table2[[#This Row],[dem_gop_total]]</f>
        <v>0.2845264652200365</v>
      </c>
      <c r="K2700" s="24">
        <f>Table2[[#This Row],[gop_votes]]/Table2[[#This Row],[dem_gop_total]]</f>
        <v>0.71547353477996345</v>
      </c>
      <c r="L2700" s="3">
        <v>-100.41168399999999</v>
      </c>
      <c r="M2700" s="3">
        <v>32.449321999999903</v>
      </c>
      <c r="N2700" s="3">
        <v>-98.650929803149737</v>
      </c>
      <c r="O2700" s="3">
        <v>31.651859842519649</v>
      </c>
      <c r="P2700" s="3">
        <f>VLOOKUP(Table2[[#This Row],[State]],State!A:G,7,FALSE)</f>
        <v>38</v>
      </c>
      <c r="Q2700" s="3" t="str">
        <f>VLOOKUP(Table2[[#This Row],[State]],State!A:F,6,FALSE)</f>
        <v>Republican</v>
      </c>
    </row>
    <row r="2701" spans="1:17" ht="17" thickTop="1" thickBot="1" x14ac:dyDescent="0.25">
      <c r="A2701" s="7" t="s">
        <v>360</v>
      </c>
      <c r="B2701" s="21">
        <v>48355</v>
      </c>
      <c r="C2701" s="22" t="s">
        <v>2017</v>
      </c>
      <c r="D2701" s="12">
        <v>51905</v>
      </c>
      <c r="E2701" s="12">
        <v>63746</v>
      </c>
      <c r="F2701" s="6">
        <v>2024</v>
      </c>
      <c r="G2701" s="18">
        <f>preds!$D2701+preds!$E2701</f>
        <v>115651</v>
      </c>
      <c r="H2701" s="12">
        <f>ABS(preds!$D2701-preds!$E2701)</f>
        <v>11841</v>
      </c>
      <c r="I2701" s="24">
        <f>Table2[[#This Row],[margin]]/Table2[[#This Row],[dem_gop_total]]</f>
        <v>0.1023856257187573</v>
      </c>
      <c r="J2701" s="24">
        <f>Table2[[#This Row],[dem_votes]]/Table2[[#This Row],[dem_gop_total]]</f>
        <v>0.44880718714062134</v>
      </c>
      <c r="K2701" s="24">
        <f>Table2[[#This Row],[gop_votes]]/Table2[[#This Row],[dem_gop_total]]</f>
        <v>0.5511928128593786</v>
      </c>
      <c r="L2701" s="3">
        <v>-97.430035000000004</v>
      </c>
      <c r="M2701" s="3">
        <v>27.733674000000001</v>
      </c>
      <c r="N2701" s="3">
        <v>-98.650929803149737</v>
      </c>
      <c r="O2701" s="3">
        <v>31.651859842519649</v>
      </c>
      <c r="P2701" s="3">
        <f>VLOOKUP(Table2[[#This Row],[State]],State!A:G,7,FALSE)</f>
        <v>38</v>
      </c>
      <c r="Q2701" s="3" t="str">
        <f>VLOOKUP(Table2[[#This Row],[State]],State!A:F,6,FALSE)</f>
        <v>Republican</v>
      </c>
    </row>
    <row r="2702" spans="1:17" ht="17" thickTop="1" thickBot="1" x14ac:dyDescent="0.25">
      <c r="A2702" s="8" t="s">
        <v>360</v>
      </c>
      <c r="B2702" s="19">
        <v>48357</v>
      </c>
      <c r="C2702" s="20" t="s">
        <v>2018</v>
      </c>
      <c r="D2702" s="13">
        <v>413</v>
      </c>
      <c r="E2702" s="13">
        <v>2801</v>
      </c>
      <c r="F2702" s="6">
        <v>2024</v>
      </c>
      <c r="G2702" s="18">
        <f>preds!$D2702+preds!$E2702</f>
        <v>3214</v>
      </c>
      <c r="H2702" s="12">
        <f>ABS(preds!$D2702-preds!$E2702)</f>
        <v>2388</v>
      </c>
      <c r="I2702" s="24">
        <f>Table2[[#This Row],[margin]]/Table2[[#This Row],[dem_gop_total]]</f>
        <v>0.74299937772246427</v>
      </c>
      <c r="J2702" s="24">
        <f>Table2[[#This Row],[dem_votes]]/Table2[[#This Row],[dem_gop_total]]</f>
        <v>0.12850031113876789</v>
      </c>
      <c r="K2702" s="24">
        <f>Table2[[#This Row],[gop_votes]]/Table2[[#This Row],[dem_gop_total]]</f>
        <v>0.87149968886123208</v>
      </c>
      <c r="L2702" s="3">
        <v>-100.810965</v>
      </c>
      <c r="M2702" s="3">
        <v>36.381028000000001</v>
      </c>
      <c r="N2702" s="3">
        <v>-98.650929803149737</v>
      </c>
      <c r="O2702" s="3">
        <v>31.651859842519649</v>
      </c>
      <c r="P2702" s="3">
        <f>VLOOKUP(Table2[[#This Row],[State]],State!A:G,7,FALSE)</f>
        <v>38</v>
      </c>
      <c r="Q2702" s="3" t="str">
        <f>VLOOKUP(Table2[[#This Row],[State]],State!A:F,6,FALSE)</f>
        <v>Republican</v>
      </c>
    </row>
    <row r="2703" spans="1:17" ht="17" thickTop="1" thickBot="1" x14ac:dyDescent="0.25">
      <c r="A2703" s="7" t="s">
        <v>360</v>
      </c>
      <c r="B2703" s="21">
        <v>48359</v>
      </c>
      <c r="C2703" s="22" t="s">
        <v>1124</v>
      </c>
      <c r="D2703" s="12">
        <v>121</v>
      </c>
      <c r="E2703" s="12">
        <v>850</v>
      </c>
      <c r="F2703" s="6">
        <v>2024</v>
      </c>
      <c r="G2703" s="18">
        <f>preds!$D2703+preds!$E2703</f>
        <v>971</v>
      </c>
      <c r="H2703" s="12">
        <f>ABS(preds!$D2703-preds!$E2703)</f>
        <v>729</v>
      </c>
      <c r="I2703" s="24">
        <f>Table2[[#This Row],[margin]]/Table2[[#This Row],[dem_gop_total]]</f>
        <v>0.75077239958805353</v>
      </c>
      <c r="J2703" s="24">
        <f>Table2[[#This Row],[dem_votes]]/Table2[[#This Row],[dem_gop_total]]</f>
        <v>0.12461380020597322</v>
      </c>
      <c r="K2703" s="24">
        <f>Table2[[#This Row],[gop_votes]]/Table2[[#This Row],[dem_gop_total]]</f>
        <v>0.87538619979402676</v>
      </c>
      <c r="L2703" s="3">
        <v>-102.390158</v>
      </c>
      <c r="M2703" s="3">
        <v>35.324274000000003</v>
      </c>
      <c r="N2703" s="3">
        <v>-98.650929803149737</v>
      </c>
      <c r="O2703" s="3">
        <v>31.651859842519649</v>
      </c>
      <c r="P2703" s="3">
        <f>VLOOKUP(Table2[[#This Row],[State]],State!A:G,7,FALSE)</f>
        <v>38</v>
      </c>
      <c r="Q2703" s="3" t="str">
        <f>VLOOKUP(Table2[[#This Row],[State]],State!A:F,6,FALSE)</f>
        <v>Republican</v>
      </c>
    </row>
    <row r="2704" spans="1:17" ht="17" thickTop="1" thickBot="1" x14ac:dyDescent="0.25">
      <c r="A2704" s="8" t="s">
        <v>360</v>
      </c>
      <c r="B2704" s="19">
        <v>48361</v>
      </c>
      <c r="C2704" s="20" t="s">
        <v>586</v>
      </c>
      <c r="D2704" s="13">
        <v>7758</v>
      </c>
      <c r="E2704" s="13">
        <v>28454</v>
      </c>
      <c r="F2704" s="6">
        <v>2024</v>
      </c>
      <c r="G2704" s="18">
        <f>preds!$D2704+preds!$E2704</f>
        <v>36212</v>
      </c>
      <c r="H2704" s="12">
        <f>ABS(preds!$D2704-preds!$E2704)</f>
        <v>20696</v>
      </c>
      <c r="I2704" s="24">
        <f>Table2[[#This Row],[margin]]/Table2[[#This Row],[dem_gop_total]]</f>
        <v>0.57152325196067599</v>
      </c>
      <c r="J2704" s="24">
        <f>Table2[[#This Row],[dem_votes]]/Table2[[#This Row],[dem_gop_total]]</f>
        <v>0.214238374019662</v>
      </c>
      <c r="K2704" s="24">
        <f>Table2[[#This Row],[gop_votes]]/Table2[[#This Row],[dem_gop_total]]</f>
        <v>0.78576162598033805</v>
      </c>
      <c r="L2704" s="3">
        <v>-93.870234999999994</v>
      </c>
      <c r="M2704" s="3">
        <v>30.124168999999998</v>
      </c>
      <c r="N2704" s="3">
        <v>-98.650929803149737</v>
      </c>
      <c r="O2704" s="3">
        <v>31.651859842519649</v>
      </c>
      <c r="P2704" s="3">
        <f>VLOOKUP(Table2[[#This Row],[State]],State!A:G,7,FALSE)</f>
        <v>38</v>
      </c>
      <c r="Q2704" s="3" t="str">
        <f>VLOOKUP(Table2[[#This Row],[State]],State!A:F,6,FALSE)</f>
        <v>Republican</v>
      </c>
    </row>
    <row r="2705" spans="1:17" ht="17" thickTop="1" thickBot="1" x14ac:dyDescent="0.25">
      <c r="A2705" s="7" t="s">
        <v>360</v>
      </c>
      <c r="B2705" s="21">
        <v>48363</v>
      </c>
      <c r="C2705" s="22" t="s">
        <v>2019</v>
      </c>
      <c r="D2705" s="12">
        <v>2544</v>
      </c>
      <c r="E2705" s="12">
        <v>9596</v>
      </c>
      <c r="F2705" s="6">
        <v>2024</v>
      </c>
      <c r="G2705" s="18">
        <f>preds!$D2705+preds!$E2705</f>
        <v>12140</v>
      </c>
      <c r="H2705" s="12">
        <f>ABS(preds!$D2705-preds!$E2705)</f>
        <v>7052</v>
      </c>
      <c r="I2705" s="24">
        <f>Table2[[#This Row],[margin]]/Table2[[#This Row],[dem_gop_total]]</f>
        <v>0.58088962108731468</v>
      </c>
      <c r="J2705" s="24">
        <f>Table2[[#This Row],[dem_votes]]/Table2[[#This Row],[dem_gop_total]]</f>
        <v>0.20955518945634266</v>
      </c>
      <c r="K2705" s="24">
        <f>Table2[[#This Row],[gop_votes]]/Table2[[#This Row],[dem_gop_total]]</f>
        <v>0.79044481054365734</v>
      </c>
      <c r="L2705" s="3">
        <v>-98.167592999999997</v>
      </c>
      <c r="M2705" s="3">
        <v>32.778005</v>
      </c>
      <c r="N2705" s="3">
        <v>-98.650929803149737</v>
      </c>
      <c r="O2705" s="3">
        <v>31.651859842519649</v>
      </c>
      <c r="P2705" s="3">
        <f>VLOOKUP(Table2[[#This Row],[State]],State!A:G,7,FALSE)</f>
        <v>38</v>
      </c>
      <c r="Q2705" s="3" t="str">
        <f>VLOOKUP(Table2[[#This Row],[State]],State!A:F,6,FALSE)</f>
        <v>Republican</v>
      </c>
    </row>
    <row r="2706" spans="1:17" ht="17" thickTop="1" thickBot="1" x14ac:dyDescent="0.25">
      <c r="A2706" s="8" t="s">
        <v>360</v>
      </c>
      <c r="B2706" s="19">
        <v>48365</v>
      </c>
      <c r="C2706" s="20" t="s">
        <v>1381</v>
      </c>
      <c r="D2706" s="13">
        <v>2438</v>
      </c>
      <c r="E2706" s="13">
        <v>8885</v>
      </c>
      <c r="F2706" s="6">
        <v>2024</v>
      </c>
      <c r="G2706" s="18">
        <f>preds!$D2706+preds!$E2706</f>
        <v>11323</v>
      </c>
      <c r="H2706" s="12">
        <f>ABS(preds!$D2706-preds!$E2706)</f>
        <v>6447</v>
      </c>
      <c r="I2706" s="24">
        <f>Table2[[#This Row],[margin]]/Table2[[#This Row],[dem_gop_total]]</f>
        <v>0.56937207453854988</v>
      </c>
      <c r="J2706" s="24">
        <f>Table2[[#This Row],[dem_votes]]/Table2[[#This Row],[dem_gop_total]]</f>
        <v>0.21531396273072506</v>
      </c>
      <c r="K2706" s="24">
        <f>Table2[[#This Row],[gop_votes]]/Table2[[#This Row],[dem_gop_total]]</f>
        <v>0.78468603726927488</v>
      </c>
      <c r="L2706" s="3">
        <v>-94.331165999999996</v>
      </c>
      <c r="M2706" s="3">
        <v>32.167392</v>
      </c>
      <c r="N2706" s="3">
        <v>-98.650929803149737</v>
      </c>
      <c r="O2706" s="3">
        <v>31.651859842519649</v>
      </c>
      <c r="P2706" s="3">
        <f>VLOOKUP(Table2[[#This Row],[State]],State!A:G,7,FALSE)</f>
        <v>38</v>
      </c>
      <c r="Q2706" s="3" t="str">
        <f>VLOOKUP(Table2[[#This Row],[State]],State!A:F,6,FALSE)</f>
        <v>Republican</v>
      </c>
    </row>
    <row r="2707" spans="1:17" ht="17" thickTop="1" thickBot="1" x14ac:dyDescent="0.25">
      <c r="A2707" s="7" t="s">
        <v>360</v>
      </c>
      <c r="B2707" s="21">
        <v>48367</v>
      </c>
      <c r="C2707" s="22" t="s">
        <v>2020</v>
      </c>
      <c r="D2707" s="12">
        <v>10361</v>
      </c>
      <c r="E2707" s="12">
        <v>68518</v>
      </c>
      <c r="F2707" s="6">
        <v>2024</v>
      </c>
      <c r="G2707" s="18">
        <f>preds!$D2707+preds!$E2707</f>
        <v>78879</v>
      </c>
      <c r="H2707" s="12">
        <f>ABS(preds!$D2707-preds!$E2707)</f>
        <v>58157</v>
      </c>
      <c r="I2707" s="24">
        <f>Table2[[#This Row],[margin]]/Table2[[#This Row],[dem_gop_total]]</f>
        <v>0.73729382978993141</v>
      </c>
      <c r="J2707" s="24">
        <f>Table2[[#This Row],[dem_votes]]/Table2[[#This Row],[dem_gop_total]]</f>
        <v>0.1313530851050343</v>
      </c>
      <c r="K2707" s="24">
        <f>Table2[[#This Row],[gop_votes]]/Table2[[#This Row],[dem_gop_total]]</f>
        <v>0.8686469148949657</v>
      </c>
      <c r="L2707" s="3">
        <v>-97.736777000000004</v>
      </c>
      <c r="M2707" s="3">
        <v>32.794167999999999</v>
      </c>
      <c r="N2707" s="3">
        <v>-98.650929803149737</v>
      </c>
      <c r="O2707" s="3">
        <v>31.651859842519649</v>
      </c>
      <c r="P2707" s="3">
        <f>VLOOKUP(Table2[[#This Row],[State]],State!A:G,7,FALSE)</f>
        <v>38</v>
      </c>
      <c r="Q2707" s="3" t="str">
        <f>VLOOKUP(Table2[[#This Row],[State]],State!A:F,6,FALSE)</f>
        <v>Republican</v>
      </c>
    </row>
    <row r="2708" spans="1:17" ht="17" thickTop="1" thickBot="1" x14ac:dyDescent="0.25">
      <c r="A2708" s="8" t="s">
        <v>360</v>
      </c>
      <c r="B2708" s="19">
        <v>48369</v>
      </c>
      <c r="C2708" s="20" t="s">
        <v>2021</v>
      </c>
      <c r="D2708" s="13">
        <v>720</v>
      </c>
      <c r="E2708" s="13">
        <v>2083</v>
      </c>
      <c r="F2708" s="6">
        <v>2024</v>
      </c>
      <c r="G2708" s="18">
        <f>preds!$D2708+preds!$E2708</f>
        <v>2803</v>
      </c>
      <c r="H2708" s="12">
        <f>ABS(preds!$D2708-preds!$E2708)</f>
        <v>1363</v>
      </c>
      <c r="I2708" s="24">
        <f>Table2[[#This Row],[margin]]/Table2[[#This Row],[dem_gop_total]]</f>
        <v>0.48626471637531216</v>
      </c>
      <c r="J2708" s="24">
        <f>Table2[[#This Row],[dem_votes]]/Table2[[#This Row],[dem_gop_total]]</f>
        <v>0.25686764181234389</v>
      </c>
      <c r="K2708" s="24">
        <f>Table2[[#This Row],[gop_votes]]/Table2[[#This Row],[dem_gop_total]]</f>
        <v>0.74313235818765611</v>
      </c>
      <c r="L2708" s="3">
        <v>-102.81581199999999</v>
      </c>
      <c r="M2708" s="3">
        <v>34.538846999999997</v>
      </c>
      <c r="N2708" s="3">
        <v>-98.650929803149737</v>
      </c>
      <c r="O2708" s="3">
        <v>31.651859842519649</v>
      </c>
      <c r="P2708" s="3">
        <f>VLOOKUP(Table2[[#This Row],[State]],State!A:G,7,FALSE)</f>
        <v>38</v>
      </c>
      <c r="Q2708" s="3" t="str">
        <f>VLOOKUP(Table2[[#This Row],[State]],State!A:F,6,FALSE)</f>
        <v>Republican</v>
      </c>
    </row>
    <row r="2709" spans="1:17" ht="17" thickTop="1" thickBot="1" x14ac:dyDescent="0.25">
      <c r="A2709" s="7" t="s">
        <v>360</v>
      </c>
      <c r="B2709" s="21">
        <v>48371</v>
      </c>
      <c r="C2709" s="22" t="s">
        <v>2022</v>
      </c>
      <c r="D2709" s="12">
        <v>1746</v>
      </c>
      <c r="E2709" s="12">
        <v>3274</v>
      </c>
      <c r="F2709" s="6">
        <v>2024</v>
      </c>
      <c r="G2709" s="18">
        <f>preds!$D2709+preds!$E2709</f>
        <v>5020</v>
      </c>
      <c r="H2709" s="12">
        <f>ABS(preds!$D2709-preds!$E2709)</f>
        <v>1528</v>
      </c>
      <c r="I2709" s="24">
        <f>Table2[[#This Row],[margin]]/Table2[[#This Row],[dem_gop_total]]</f>
        <v>0.30438247011952191</v>
      </c>
      <c r="J2709" s="24">
        <f>Table2[[#This Row],[dem_votes]]/Table2[[#This Row],[dem_gop_total]]</f>
        <v>0.34780876494023905</v>
      </c>
      <c r="K2709" s="24">
        <f>Table2[[#This Row],[gop_votes]]/Table2[[#This Row],[dem_gop_total]]</f>
        <v>0.65219123505976095</v>
      </c>
      <c r="L2709" s="3">
        <v>-102.790862</v>
      </c>
      <c r="M2709" s="3">
        <v>30.898458000000002</v>
      </c>
      <c r="N2709" s="3">
        <v>-98.650929803149737</v>
      </c>
      <c r="O2709" s="3">
        <v>31.651859842519649</v>
      </c>
      <c r="P2709" s="3">
        <f>VLOOKUP(Table2[[#This Row],[State]],State!A:G,7,FALSE)</f>
        <v>38</v>
      </c>
      <c r="Q2709" s="3" t="str">
        <f>VLOOKUP(Table2[[#This Row],[State]],State!A:F,6,FALSE)</f>
        <v>Republican</v>
      </c>
    </row>
    <row r="2710" spans="1:17" ht="17" thickTop="1" thickBot="1" x14ac:dyDescent="0.25">
      <c r="A2710" s="8" t="s">
        <v>360</v>
      </c>
      <c r="B2710" s="19">
        <v>48373</v>
      </c>
      <c r="C2710" s="20" t="s">
        <v>541</v>
      </c>
      <c r="D2710" s="13">
        <v>5553</v>
      </c>
      <c r="E2710" s="13">
        <v>18454</v>
      </c>
      <c r="F2710" s="6">
        <v>2024</v>
      </c>
      <c r="G2710" s="18">
        <f>preds!$D2710+preds!$E2710</f>
        <v>24007</v>
      </c>
      <c r="H2710" s="12">
        <f>ABS(preds!$D2710-preds!$E2710)</f>
        <v>12901</v>
      </c>
      <c r="I2710" s="24">
        <f>Table2[[#This Row],[margin]]/Table2[[#This Row],[dem_gop_total]]</f>
        <v>0.5373849293955929</v>
      </c>
      <c r="J2710" s="24">
        <f>Table2[[#This Row],[dem_votes]]/Table2[[#This Row],[dem_gop_total]]</f>
        <v>0.23130753530220352</v>
      </c>
      <c r="K2710" s="24">
        <f>Table2[[#This Row],[gop_votes]]/Table2[[#This Row],[dem_gop_total]]</f>
        <v>0.76869246469779651</v>
      </c>
      <c r="L2710" s="3">
        <v>-94.940487000000005</v>
      </c>
      <c r="M2710" s="3">
        <v>30.743716999999901</v>
      </c>
      <c r="N2710" s="3">
        <v>-98.650929803149737</v>
      </c>
      <c r="O2710" s="3">
        <v>31.651859842519649</v>
      </c>
      <c r="P2710" s="3">
        <f>VLOOKUP(Table2[[#This Row],[State]],State!A:G,7,FALSE)</f>
        <v>38</v>
      </c>
      <c r="Q2710" s="3" t="str">
        <f>VLOOKUP(Table2[[#This Row],[State]],State!A:F,6,FALSE)</f>
        <v>Republican</v>
      </c>
    </row>
    <row r="2711" spans="1:17" ht="17" thickTop="1" thickBot="1" x14ac:dyDescent="0.25">
      <c r="A2711" s="7" t="s">
        <v>360</v>
      </c>
      <c r="B2711" s="21">
        <v>48375</v>
      </c>
      <c r="C2711" s="22" t="s">
        <v>1812</v>
      </c>
      <c r="D2711" s="12">
        <v>9156</v>
      </c>
      <c r="E2711" s="12">
        <v>20600</v>
      </c>
      <c r="F2711" s="6">
        <v>2024</v>
      </c>
      <c r="G2711" s="18">
        <f>preds!$D2711+preds!$E2711</f>
        <v>29756</v>
      </c>
      <c r="H2711" s="12">
        <f>ABS(preds!$D2711-preds!$E2711)</f>
        <v>11444</v>
      </c>
      <c r="I2711" s="24">
        <f>Table2[[#This Row],[margin]]/Table2[[#This Row],[dem_gop_total]]</f>
        <v>0.38459470358919212</v>
      </c>
      <c r="J2711" s="24">
        <f>Table2[[#This Row],[dem_votes]]/Table2[[#This Row],[dem_gop_total]]</f>
        <v>0.30770264820540394</v>
      </c>
      <c r="K2711" s="24">
        <f>Table2[[#This Row],[gop_votes]]/Table2[[#This Row],[dem_gop_total]]</f>
        <v>0.69229735179459606</v>
      </c>
      <c r="L2711" s="3">
        <v>-101.836643999999</v>
      </c>
      <c r="M2711" s="3">
        <v>35.221680999999997</v>
      </c>
      <c r="N2711" s="3">
        <v>-98.650929803149737</v>
      </c>
      <c r="O2711" s="3">
        <v>31.651859842519649</v>
      </c>
      <c r="P2711" s="3">
        <f>VLOOKUP(Table2[[#This Row],[State]],State!A:G,7,FALSE)</f>
        <v>38</v>
      </c>
      <c r="Q2711" s="3" t="str">
        <f>VLOOKUP(Table2[[#This Row],[State]],State!A:F,6,FALSE)</f>
        <v>Republican</v>
      </c>
    </row>
    <row r="2712" spans="1:17" ht="17" thickTop="1" thickBot="1" x14ac:dyDescent="0.25">
      <c r="A2712" s="8" t="s">
        <v>360</v>
      </c>
      <c r="B2712" s="19">
        <v>48377</v>
      </c>
      <c r="C2712" s="20" t="s">
        <v>2023</v>
      </c>
      <c r="D2712" s="13">
        <v>1329</v>
      </c>
      <c r="E2712" s="13">
        <v>672</v>
      </c>
      <c r="F2712" s="6">
        <v>2024</v>
      </c>
      <c r="G2712" s="18">
        <f>preds!$D2712+preds!$E2712</f>
        <v>2001</v>
      </c>
      <c r="H2712" s="12">
        <f>ABS(preds!$D2712-preds!$E2712)</f>
        <v>657</v>
      </c>
      <c r="I2712" s="24">
        <f>Table2[[#This Row],[margin]]/Table2[[#This Row],[dem_gop_total]]</f>
        <v>0.328335832083958</v>
      </c>
      <c r="J2712" s="24">
        <f>Table2[[#This Row],[dem_votes]]/Table2[[#This Row],[dem_gop_total]]</f>
        <v>0.664167916041979</v>
      </c>
      <c r="K2712" s="24">
        <f>Table2[[#This Row],[gop_votes]]/Table2[[#This Row],[dem_gop_total]]</f>
        <v>0.335832083958021</v>
      </c>
      <c r="L2712" s="3">
        <v>-104.260977</v>
      </c>
      <c r="M2712" s="3">
        <v>29.807527</v>
      </c>
      <c r="N2712" s="3">
        <v>-98.650929803149737</v>
      </c>
      <c r="O2712" s="3">
        <v>31.651859842519649</v>
      </c>
      <c r="P2712" s="3">
        <f>VLOOKUP(Table2[[#This Row],[State]],State!A:G,7,FALSE)</f>
        <v>38</v>
      </c>
      <c r="Q2712" s="3" t="str">
        <f>VLOOKUP(Table2[[#This Row],[State]],State!A:F,6,FALSE)</f>
        <v>Republican</v>
      </c>
    </row>
    <row r="2713" spans="1:17" ht="17" thickTop="1" thickBot="1" x14ac:dyDescent="0.25">
      <c r="A2713" s="7" t="s">
        <v>360</v>
      </c>
      <c r="B2713" s="21">
        <v>48379</v>
      </c>
      <c r="C2713" s="22" t="s">
        <v>2024</v>
      </c>
      <c r="D2713" s="12">
        <v>1011</v>
      </c>
      <c r="E2713" s="12">
        <v>5790</v>
      </c>
      <c r="F2713" s="6">
        <v>2024</v>
      </c>
      <c r="G2713" s="18">
        <f>preds!$D2713+preds!$E2713</f>
        <v>6801</v>
      </c>
      <c r="H2713" s="12">
        <f>ABS(preds!$D2713-preds!$E2713)</f>
        <v>4779</v>
      </c>
      <c r="I2713" s="24">
        <f>Table2[[#This Row],[margin]]/Table2[[#This Row],[dem_gop_total]]</f>
        <v>0.70269078076753422</v>
      </c>
      <c r="J2713" s="24">
        <f>Table2[[#This Row],[dem_votes]]/Table2[[#This Row],[dem_gop_total]]</f>
        <v>0.14865460961623292</v>
      </c>
      <c r="K2713" s="24">
        <f>Table2[[#This Row],[gop_votes]]/Table2[[#This Row],[dem_gop_total]]</f>
        <v>0.85134539038376711</v>
      </c>
      <c r="L2713" s="3">
        <v>-95.797077999999999</v>
      </c>
      <c r="M2713" s="3">
        <v>32.886054999999999</v>
      </c>
      <c r="N2713" s="3">
        <v>-98.650929803149737</v>
      </c>
      <c r="O2713" s="3">
        <v>31.651859842519649</v>
      </c>
      <c r="P2713" s="3">
        <f>VLOOKUP(Table2[[#This Row],[State]],State!A:G,7,FALSE)</f>
        <v>38</v>
      </c>
      <c r="Q2713" s="3" t="str">
        <f>VLOOKUP(Table2[[#This Row],[State]],State!A:F,6,FALSE)</f>
        <v>Republican</v>
      </c>
    </row>
    <row r="2714" spans="1:17" ht="17" thickTop="1" thickBot="1" x14ac:dyDescent="0.25">
      <c r="A2714" s="8" t="s">
        <v>360</v>
      </c>
      <c r="B2714" s="19">
        <v>48381</v>
      </c>
      <c r="C2714" s="20" t="s">
        <v>2025</v>
      </c>
      <c r="D2714" s="13">
        <v>9716</v>
      </c>
      <c r="E2714" s="13">
        <v>53438</v>
      </c>
      <c r="F2714" s="6">
        <v>2024</v>
      </c>
      <c r="G2714" s="18">
        <f>preds!$D2714+preds!$E2714</f>
        <v>63154</v>
      </c>
      <c r="H2714" s="12">
        <f>ABS(preds!$D2714-preds!$E2714)</f>
        <v>43722</v>
      </c>
      <c r="I2714" s="24">
        <f>Table2[[#This Row],[margin]]/Table2[[#This Row],[dem_gop_total]]</f>
        <v>0.69230769230769229</v>
      </c>
      <c r="J2714" s="24">
        <f>Table2[[#This Row],[dem_votes]]/Table2[[#This Row],[dem_gop_total]]</f>
        <v>0.15384615384615385</v>
      </c>
      <c r="K2714" s="24">
        <f>Table2[[#This Row],[gop_votes]]/Table2[[#This Row],[dem_gop_total]]</f>
        <v>0.84615384615384615</v>
      </c>
      <c r="L2714" s="3">
        <v>-101.888863</v>
      </c>
      <c r="M2714" s="3">
        <v>35.121462999999999</v>
      </c>
      <c r="N2714" s="3">
        <v>-98.650929803149737</v>
      </c>
      <c r="O2714" s="3">
        <v>31.651859842519649</v>
      </c>
      <c r="P2714" s="3">
        <f>VLOOKUP(Table2[[#This Row],[State]],State!A:G,7,FALSE)</f>
        <v>38</v>
      </c>
      <c r="Q2714" s="3" t="str">
        <f>VLOOKUP(Table2[[#This Row],[State]],State!A:F,6,FALSE)</f>
        <v>Republican</v>
      </c>
    </row>
    <row r="2715" spans="1:17" ht="17" thickTop="1" thickBot="1" x14ac:dyDescent="0.25">
      <c r="A2715" s="7" t="s">
        <v>360</v>
      </c>
      <c r="B2715" s="21">
        <v>48383</v>
      </c>
      <c r="C2715" s="22" t="s">
        <v>2026</v>
      </c>
      <c r="D2715" s="12">
        <v>213</v>
      </c>
      <c r="E2715" s="12">
        <v>934</v>
      </c>
      <c r="F2715" s="6">
        <v>2024</v>
      </c>
      <c r="G2715" s="18">
        <f>preds!$D2715+preds!$E2715</f>
        <v>1147</v>
      </c>
      <c r="H2715" s="12">
        <f>ABS(preds!$D2715-preds!$E2715)</f>
        <v>721</v>
      </c>
      <c r="I2715" s="24">
        <f>Table2[[#This Row],[margin]]/Table2[[#This Row],[dem_gop_total]]</f>
        <v>0.6285963382737576</v>
      </c>
      <c r="J2715" s="24">
        <f>Table2[[#This Row],[dem_votes]]/Table2[[#This Row],[dem_gop_total]]</f>
        <v>0.1857018308631212</v>
      </c>
      <c r="K2715" s="24">
        <f>Table2[[#This Row],[gop_votes]]/Table2[[#This Row],[dem_gop_total]]</f>
        <v>0.8142981691368788</v>
      </c>
      <c r="L2715" s="3">
        <v>-101.465521</v>
      </c>
      <c r="M2715" s="3">
        <v>31.215015000000001</v>
      </c>
      <c r="N2715" s="3">
        <v>-98.650929803149737</v>
      </c>
      <c r="O2715" s="3">
        <v>31.651859842519649</v>
      </c>
      <c r="P2715" s="3">
        <f>VLOOKUP(Table2[[#This Row],[State]],State!A:G,7,FALSE)</f>
        <v>38</v>
      </c>
      <c r="Q2715" s="3" t="str">
        <f>VLOOKUP(Table2[[#This Row],[State]],State!A:F,6,FALSE)</f>
        <v>Republican</v>
      </c>
    </row>
    <row r="2716" spans="1:17" ht="17" thickTop="1" thickBot="1" x14ac:dyDescent="0.25">
      <c r="A2716" s="8" t="s">
        <v>360</v>
      </c>
      <c r="B2716" s="19">
        <v>48385</v>
      </c>
      <c r="C2716" s="20" t="s">
        <v>2027</v>
      </c>
      <c r="D2716" s="13">
        <v>365</v>
      </c>
      <c r="E2716" s="13">
        <v>1679</v>
      </c>
      <c r="F2716" s="6">
        <v>2024</v>
      </c>
      <c r="G2716" s="18">
        <f>preds!$D2716+preds!$E2716</f>
        <v>2044</v>
      </c>
      <c r="H2716" s="12">
        <f>ABS(preds!$D2716-preds!$E2716)</f>
        <v>1314</v>
      </c>
      <c r="I2716" s="24">
        <f>Table2[[#This Row],[margin]]/Table2[[#This Row],[dem_gop_total]]</f>
        <v>0.6428571428571429</v>
      </c>
      <c r="J2716" s="24">
        <f>Table2[[#This Row],[dem_votes]]/Table2[[#This Row],[dem_gop_total]]</f>
        <v>0.17857142857142858</v>
      </c>
      <c r="K2716" s="24">
        <f>Table2[[#This Row],[gop_votes]]/Table2[[#This Row],[dem_gop_total]]</f>
        <v>0.8214285714285714</v>
      </c>
      <c r="L2716" s="3">
        <v>-99.841559000000004</v>
      </c>
      <c r="M2716" s="3">
        <v>29.719685999999999</v>
      </c>
      <c r="N2716" s="3">
        <v>-98.650929803149737</v>
      </c>
      <c r="O2716" s="3">
        <v>31.651859842519649</v>
      </c>
      <c r="P2716" s="3">
        <f>VLOOKUP(Table2[[#This Row],[State]],State!A:G,7,FALSE)</f>
        <v>38</v>
      </c>
      <c r="Q2716" s="3" t="str">
        <f>VLOOKUP(Table2[[#This Row],[State]],State!A:F,6,FALSE)</f>
        <v>Republican</v>
      </c>
    </row>
    <row r="2717" spans="1:17" ht="17" thickTop="1" thickBot="1" x14ac:dyDescent="0.25">
      <c r="A2717" s="7" t="s">
        <v>360</v>
      </c>
      <c r="B2717" s="21">
        <v>48387</v>
      </c>
      <c r="C2717" s="22" t="s">
        <v>2028</v>
      </c>
      <c r="D2717" s="12">
        <v>2221</v>
      </c>
      <c r="E2717" s="12">
        <v>4038</v>
      </c>
      <c r="F2717" s="6">
        <v>2024</v>
      </c>
      <c r="G2717" s="18">
        <f>preds!$D2717+preds!$E2717</f>
        <v>6259</v>
      </c>
      <c r="H2717" s="12">
        <f>ABS(preds!$D2717-preds!$E2717)</f>
        <v>1817</v>
      </c>
      <c r="I2717" s="24">
        <f>Table2[[#This Row],[margin]]/Table2[[#This Row],[dem_gop_total]]</f>
        <v>0.290301965170155</v>
      </c>
      <c r="J2717" s="24">
        <f>Table2[[#This Row],[dem_votes]]/Table2[[#This Row],[dem_gop_total]]</f>
        <v>0.35484901741492253</v>
      </c>
      <c r="K2717" s="24">
        <f>Table2[[#This Row],[gop_votes]]/Table2[[#This Row],[dem_gop_total]]</f>
        <v>0.64515098258507753</v>
      </c>
      <c r="L2717" s="3">
        <v>-95.071169999999995</v>
      </c>
      <c r="M2717" s="3">
        <v>33.592399</v>
      </c>
      <c r="N2717" s="3">
        <v>-98.650929803149737</v>
      </c>
      <c r="O2717" s="3">
        <v>31.651859842519649</v>
      </c>
      <c r="P2717" s="3">
        <f>VLOOKUP(Table2[[#This Row],[State]],State!A:G,7,FALSE)</f>
        <v>38</v>
      </c>
      <c r="Q2717" s="3" t="str">
        <f>VLOOKUP(Table2[[#This Row],[State]],State!A:F,6,FALSE)</f>
        <v>Republican</v>
      </c>
    </row>
    <row r="2718" spans="1:17" ht="17" thickTop="1" thickBot="1" x14ac:dyDescent="0.25">
      <c r="A2718" s="8" t="s">
        <v>360</v>
      </c>
      <c r="B2718" s="19">
        <v>48389</v>
      </c>
      <c r="C2718" s="20" t="s">
        <v>2029</v>
      </c>
      <c r="D2718" s="13">
        <v>1626</v>
      </c>
      <c r="E2718" s="13">
        <v>1915</v>
      </c>
      <c r="F2718" s="6">
        <v>2024</v>
      </c>
      <c r="G2718" s="18">
        <f>preds!$D2718+preds!$E2718</f>
        <v>3541</v>
      </c>
      <c r="H2718" s="12">
        <f>ABS(preds!$D2718-preds!$E2718)</f>
        <v>289</v>
      </c>
      <c r="I2718" s="24">
        <f>Table2[[#This Row],[margin]]/Table2[[#This Row],[dem_gop_total]]</f>
        <v>8.1615362891838461E-2</v>
      </c>
      <c r="J2718" s="24">
        <f>Table2[[#This Row],[dem_votes]]/Table2[[#This Row],[dem_gop_total]]</f>
        <v>0.45919231855408077</v>
      </c>
      <c r="K2718" s="24">
        <f>Table2[[#This Row],[gop_votes]]/Table2[[#This Row],[dem_gop_total]]</f>
        <v>0.54080768144591929</v>
      </c>
      <c r="L2718" s="3">
        <v>-103.532873999999</v>
      </c>
      <c r="M2718" s="3">
        <v>31.382677000000001</v>
      </c>
      <c r="N2718" s="3">
        <v>-98.650929803149737</v>
      </c>
      <c r="O2718" s="3">
        <v>31.651859842519649</v>
      </c>
      <c r="P2718" s="3">
        <f>VLOOKUP(Table2[[#This Row],[State]],State!A:G,7,FALSE)</f>
        <v>38</v>
      </c>
      <c r="Q2718" s="3" t="str">
        <f>VLOOKUP(Table2[[#This Row],[State]],State!A:F,6,FALSE)</f>
        <v>Republican</v>
      </c>
    </row>
    <row r="2719" spans="1:17" ht="17" thickTop="1" thickBot="1" x14ac:dyDescent="0.25">
      <c r="A2719" s="7" t="s">
        <v>360</v>
      </c>
      <c r="B2719" s="21">
        <v>48391</v>
      </c>
      <c r="C2719" s="22" t="s">
        <v>2030</v>
      </c>
      <c r="D2719" s="12">
        <v>1483</v>
      </c>
      <c r="E2719" s="12">
        <v>2074</v>
      </c>
      <c r="F2719" s="6">
        <v>2024</v>
      </c>
      <c r="G2719" s="18">
        <f>preds!$D2719+preds!$E2719</f>
        <v>3557</v>
      </c>
      <c r="H2719" s="12">
        <f>ABS(preds!$D2719-preds!$E2719)</f>
        <v>591</v>
      </c>
      <c r="I2719" s="24">
        <f>Table2[[#This Row],[margin]]/Table2[[#This Row],[dem_gop_total]]</f>
        <v>0.16615125105425921</v>
      </c>
      <c r="J2719" s="24">
        <f>Table2[[#This Row],[dem_votes]]/Table2[[#This Row],[dem_gop_total]]</f>
        <v>0.4169243744728704</v>
      </c>
      <c r="K2719" s="24">
        <f>Table2[[#This Row],[gop_votes]]/Table2[[#This Row],[dem_gop_total]]</f>
        <v>0.58307562552712955</v>
      </c>
      <c r="L2719" s="3">
        <v>-97.244247000000001</v>
      </c>
      <c r="M2719" s="3">
        <v>28.290389999999999</v>
      </c>
      <c r="N2719" s="3">
        <v>-98.650929803149737</v>
      </c>
      <c r="O2719" s="3">
        <v>31.651859842519649</v>
      </c>
      <c r="P2719" s="3">
        <f>VLOOKUP(Table2[[#This Row],[State]],State!A:G,7,FALSE)</f>
        <v>38</v>
      </c>
      <c r="Q2719" s="3" t="str">
        <f>VLOOKUP(Table2[[#This Row],[State]],State!A:F,6,FALSE)</f>
        <v>Republican</v>
      </c>
    </row>
    <row r="2720" spans="1:17" ht="17" thickTop="1" thickBot="1" x14ac:dyDescent="0.25">
      <c r="A2720" s="8" t="s">
        <v>360</v>
      </c>
      <c r="B2720" s="19">
        <v>48393</v>
      </c>
      <c r="C2720" s="20" t="s">
        <v>1875</v>
      </c>
      <c r="D2720" s="13">
        <v>41</v>
      </c>
      <c r="E2720" s="13">
        <v>476</v>
      </c>
      <c r="F2720" s="6">
        <v>2024</v>
      </c>
      <c r="G2720" s="18">
        <f>preds!$D2720+preds!$E2720</f>
        <v>517</v>
      </c>
      <c r="H2720" s="12">
        <f>ABS(preds!$D2720-preds!$E2720)</f>
        <v>435</v>
      </c>
      <c r="I2720" s="24">
        <f>Table2[[#This Row],[margin]]/Table2[[#This Row],[dem_gop_total]]</f>
        <v>0.84139264990328821</v>
      </c>
      <c r="J2720" s="24">
        <f>Table2[[#This Row],[dem_votes]]/Table2[[#This Row],[dem_gop_total]]</f>
        <v>7.9303675048355893E-2</v>
      </c>
      <c r="K2720" s="24">
        <f>Table2[[#This Row],[gop_votes]]/Table2[[#This Row],[dem_gop_total]]</f>
        <v>0.92069632495164411</v>
      </c>
      <c r="L2720" s="3">
        <v>-100.705316</v>
      </c>
      <c r="M2720" s="3">
        <v>35.720593000000001</v>
      </c>
      <c r="N2720" s="3">
        <v>-98.650929803149737</v>
      </c>
      <c r="O2720" s="3">
        <v>31.651859842519649</v>
      </c>
      <c r="P2720" s="3">
        <f>VLOOKUP(Table2[[#This Row],[State]],State!A:G,7,FALSE)</f>
        <v>38</v>
      </c>
      <c r="Q2720" s="3" t="str">
        <f>VLOOKUP(Table2[[#This Row],[State]],State!A:F,6,FALSE)</f>
        <v>Republican</v>
      </c>
    </row>
    <row r="2721" spans="1:17" ht="17" thickTop="1" thickBot="1" x14ac:dyDescent="0.25">
      <c r="A2721" s="7" t="s">
        <v>360</v>
      </c>
      <c r="B2721" s="21">
        <v>48395</v>
      </c>
      <c r="C2721" s="22" t="s">
        <v>1128</v>
      </c>
      <c r="D2721" s="12">
        <v>2948</v>
      </c>
      <c r="E2721" s="12">
        <v>5656</v>
      </c>
      <c r="F2721" s="6">
        <v>2024</v>
      </c>
      <c r="G2721" s="18">
        <f>preds!$D2721+preds!$E2721</f>
        <v>8604</v>
      </c>
      <c r="H2721" s="12">
        <f>ABS(preds!$D2721-preds!$E2721)</f>
        <v>2708</v>
      </c>
      <c r="I2721" s="24">
        <f>Table2[[#This Row],[margin]]/Table2[[#This Row],[dem_gop_total]]</f>
        <v>0.31473733147373317</v>
      </c>
      <c r="J2721" s="24">
        <f>Table2[[#This Row],[dem_votes]]/Table2[[#This Row],[dem_gop_total]]</f>
        <v>0.34263133426313341</v>
      </c>
      <c r="K2721" s="24">
        <f>Table2[[#This Row],[gop_votes]]/Table2[[#This Row],[dem_gop_total]]</f>
        <v>0.65736866573686659</v>
      </c>
      <c r="L2721" s="3">
        <v>-96.547126000000006</v>
      </c>
      <c r="M2721" s="3">
        <v>30.970147999999998</v>
      </c>
      <c r="N2721" s="3">
        <v>-98.650929803149737</v>
      </c>
      <c r="O2721" s="3">
        <v>31.651859842519649</v>
      </c>
      <c r="P2721" s="3">
        <f>VLOOKUP(Table2[[#This Row],[State]],State!A:G,7,FALSE)</f>
        <v>38</v>
      </c>
      <c r="Q2721" s="3" t="str">
        <f>VLOOKUP(Table2[[#This Row],[State]],State!A:F,6,FALSE)</f>
        <v>Republican</v>
      </c>
    </row>
    <row r="2722" spans="1:17" ht="17" thickTop="1" thickBot="1" x14ac:dyDescent="0.25">
      <c r="A2722" s="8" t="s">
        <v>360</v>
      </c>
      <c r="B2722" s="19">
        <v>48397</v>
      </c>
      <c r="C2722" s="20" t="s">
        <v>2031</v>
      </c>
      <c r="D2722" s="13">
        <v>19728</v>
      </c>
      <c r="E2722" s="13">
        <v>40455</v>
      </c>
      <c r="F2722" s="6">
        <v>2024</v>
      </c>
      <c r="G2722" s="18">
        <f>preds!$D2722+preds!$E2722</f>
        <v>60183</v>
      </c>
      <c r="H2722" s="12">
        <f>ABS(preds!$D2722-preds!$E2722)</f>
        <v>20727</v>
      </c>
      <c r="I2722" s="24">
        <f>Table2[[#This Row],[margin]]/Table2[[#This Row],[dem_gop_total]]</f>
        <v>0.34439958127710485</v>
      </c>
      <c r="J2722" s="24">
        <f>Table2[[#This Row],[dem_votes]]/Table2[[#This Row],[dem_gop_total]]</f>
        <v>0.3278002093614476</v>
      </c>
      <c r="K2722" s="24">
        <f>Table2[[#This Row],[gop_votes]]/Table2[[#This Row],[dem_gop_total]]</f>
        <v>0.6721997906385524</v>
      </c>
      <c r="L2722" s="3">
        <v>-96.435492999999994</v>
      </c>
      <c r="M2722" s="3">
        <v>32.915624999999999</v>
      </c>
      <c r="N2722" s="3">
        <v>-98.650929803149737</v>
      </c>
      <c r="O2722" s="3">
        <v>31.651859842519649</v>
      </c>
      <c r="P2722" s="3">
        <f>VLOOKUP(Table2[[#This Row],[State]],State!A:G,7,FALSE)</f>
        <v>38</v>
      </c>
      <c r="Q2722" s="3" t="str">
        <f>VLOOKUP(Table2[[#This Row],[State]],State!A:F,6,FALSE)</f>
        <v>Republican</v>
      </c>
    </row>
    <row r="2723" spans="1:17" ht="17" thickTop="1" thickBot="1" x14ac:dyDescent="0.25">
      <c r="A2723" s="7" t="s">
        <v>360</v>
      </c>
      <c r="B2723" s="21">
        <v>48399</v>
      </c>
      <c r="C2723" s="22" t="s">
        <v>2032</v>
      </c>
      <c r="D2723" s="12">
        <v>1110</v>
      </c>
      <c r="E2723" s="12">
        <v>3521</v>
      </c>
      <c r="F2723" s="6">
        <v>2024</v>
      </c>
      <c r="G2723" s="18">
        <f>preds!$D2723+preds!$E2723</f>
        <v>4631</v>
      </c>
      <c r="H2723" s="12">
        <f>ABS(preds!$D2723-preds!$E2723)</f>
        <v>2411</v>
      </c>
      <c r="I2723" s="24">
        <f>Table2[[#This Row],[margin]]/Table2[[#This Row],[dem_gop_total]]</f>
        <v>0.52062189591880803</v>
      </c>
      <c r="J2723" s="24">
        <f>Table2[[#This Row],[dem_votes]]/Table2[[#This Row],[dem_gop_total]]</f>
        <v>0.23968905204059598</v>
      </c>
      <c r="K2723" s="24">
        <f>Table2[[#This Row],[gop_votes]]/Table2[[#This Row],[dem_gop_total]]</f>
        <v>0.76031094795940402</v>
      </c>
      <c r="L2723" s="3">
        <v>-99.994272999999893</v>
      </c>
      <c r="M2723" s="3">
        <v>31.801037000000001</v>
      </c>
      <c r="N2723" s="3">
        <v>-98.650929803149737</v>
      </c>
      <c r="O2723" s="3">
        <v>31.651859842519649</v>
      </c>
      <c r="P2723" s="3">
        <f>VLOOKUP(Table2[[#This Row],[State]],State!A:G,7,FALSE)</f>
        <v>38</v>
      </c>
      <c r="Q2723" s="3" t="str">
        <f>VLOOKUP(Table2[[#This Row],[State]],State!A:F,6,FALSE)</f>
        <v>Republican</v>
      </c>
    </row>
    <row r="2724" spans="1:17" ht="17" thickTop="1" thickBot="1" x14ac:dyDescent="0.25">
      <c r="A2724" s="8" t="s">
        <v>360</v>
      </c>
      <c r="B2724" s="19">
        <v>48401</v>
      </c>
      <c r="C2724" s="20" t="s">
        <v>2033</v>
      </c>
      <c r="D2724" s="13">
        <v>5208</v>
      </c>
      <c r="E2724" s="13">
        <v>15817</v>
      </c>
      <c r="F2724" s="6">
        <v>2024</v>
      </c>
      <c r="G2724" s="18">
        <f>preds!$D2724+preds!$E2724</f>
        <v>21025</v>
      </c>
      <c r="H2724" s="12">
        <f>ABS(preds!$D2724-preds!$E2724)</f>
        <v>10609</v>
      </c>
      <c r="I2724" s="24">
        <f>Table2[[#This Row],[margin]]/Table2[[#This Row],[dem_gop_total]]</f>
        <v>0.50458977407847805</v>
      </c>
      <c r="J2724" s="24">
        <f>Table2[[#This Row],[dem_votes]]/Table2[[#This Row],[dem_gop_total]]</f>
        <v>0.247705112960761</v>
      </c>
      <c r="K2724" s="24">
        <f>Table2[[#This Row],[gop_votes]]/Table2[[#This Row],[dem_gop_total]]</f>
        <v>0.75229488703923897</v>
      </c>
      <c r="L2724" s="3">
        <v>-94.797713000000002</v>
      </c>
      <c r="M2724" s="3">
        <v>32.193758000000003</v>
      </c>
      <c r="N2724" s="3">
        <v>-98.650929803149737</v>
      </c>
      <c r="O2724" s="3">
        <v>31.651859842519649</v>
      </c>
      <c r="P2724" s="3">
        <f>VLOOKUP(Table2[[#This Row],[State]],State!A:G,7,FALSE)</f>
        <v>38</v>
      </c>
      <c r="Q2724" s="3" t="str">
        <f>VLOOKUP(Table2[[#This Row],[State]],State!A:F,6,FALSE)</f>
        <v>Republican</v>
      </c>
    </row>
    <row r="2725" spans="1:17" ht="17" thickTop="1" thickBot="1" x14ac:dyDescent="0.25">
      <c r="A2725" s="7" t="s">
        <v>360</v>
      </c>
      <c r="B2725" s="21">
        <v>48403</v>
      </c>
      <c r="C2725" s="22" t="s">
        <v>2034</v>
      </c>
      <c r="D2725" s="12">
        <v>919</v>
      </c>
      <c r="E2725" s="12">
        <v>4819</v>
      </c>
      <c r="F2725" s="6">
        <v>2024</v>
      </c>
      <c r="G2725" s="18">
        <f>preds!$D2725+preds!$E2725</f>
        <v>5738</v>
      </c>
      <c r="H2725" s="12">
        <f>ABS(preds!$D2725-preds!$E2725)</f>
        <v>3900</v>
      </c>
      <c r="I2725" s="24">
        <f>Table2[[#This Row],[margin]]/Table2[[#This Row],[dem_gop_total]]</f>
        <v>0.67967933077727427</v>
      </c>
      <c r="J2725" s="24">
        <f>Table2[[#This Row],[dem_votes]]/Table2[[#This Row],[dem_gop_total]]</f>
        <v>0.16016033461136284</v>
      </c>
      <c r="K2725" s="24">
        <f>Table2[[#This Row],[gop_votes]]/Table2[[#This Row],[dem_gop_total]]</f>
        <v>0.83983966538863719</v>
      </c>
      <c r="L2725" s="3">
        <v>-93.850010999999995</v>
      </c>
      <c r="M2725" s="3">
        <v>31.338565999999901</v>
      </c>
      <c r="N2725" s="3">
        <v>-98.650929803149737</v>
      </c>
      <c r="O2725" s="3">
        <v>31.651859842519649</v>
      </c>
      <c r="P2725" s="3">
        <f>VLOOKUP(Table2[[#This Row],[State]],State!A:G,7,FALSE)</f>
        <v>38</v>
      </c>
      <c r="Q2725" s="3" t="str">
        <f>VLOOKUP(Table2[[#This Row],[State]],State!A:F,6,FALSE)</f>
        <v>Republican</v>
      </c>
    </row>
    <row r="2726" spans="1:17" ht="17" thickTop="1" thickBot="1" x14ac:dyDescent="0.25">
      <c r="A2726" s="8" t="s">
        <v>360</v>
      </c>
      <c r="B2726" s="19">
        <v>48405</v>
      </c>
      <c r="C2726" s="20" t="s">
        <v>2035</v>
      </c>
      <c r="D2726" s="13">
        <v>1140</v>
      </c>
      <c r="E2726" s="13">
        <v>2815</v>
      </c>
      <c r="F2726" s="6">
        <v>2024</v>
      </c>
      <c r="G2726" s="18">
        <f>preds!$D2726+preds!$E2726</f>
        <v>3955</v>
      </c>
      <c r="H2726" s="12">
        <f>ABS(preds!$D2726-preds!$E2726)</f>
        <v>1675</v>
      </c>
      <c r="I2726" s="24">
        <f>Table2[[#This Row],[margin]]/Table2[[#This Row],[dem_gop_total]]</f>
        <v>0.42351453855878635</v>
      </c>
      <c r="J2726" s="24">
        <f>Table2[[#This Row],[dem_votes]]/Table2[[#This Row],[dem_gop_total]]</f>
        <v>0.28824273072060685</v>
      </c>
      <c r="K2726" s="24">
        <f>Table2[[#This Row],[gop_votes]]/Table2[[#This Row],[dem_gop_total]]</f>
        <v>0.7117572692793932</v>
      </c>
      <c r="L2726" s="3">
        <v>-94.150623999999993</v>
      </c>
      <c r="M2726" s="3">
        <v>31.443535999999899</v>
      </c>
      <c r="N2726" s="3">
        <v>-98.650929803149737</v>
      </c>
      <c r="O2726" s="3">
        <v>31.651859842519649</v>
      </c>
      <c r="P2726" s="3">
        <f>VLOOKUP(Table2[[#This Row],[State]],State!A:G,7,FALSE)</f>
        <v>38</v>
      </c>
      <c r="Q2726" s="3" t="str">
        <f>VLOOKUP(Table2[[#This Row],[State]],State!A:F,6,FALSE)</f>
        <v>Republican</v>
      </c>
    </row>
    <row r="2727" spans="1:17" ht="17" thickTop="1" thickBot="1" x14ac:dyDescent="0.25">
      <c r="A2727" s="7" t="s">
        <v>360</v>
      </c>
      <c r="B2727" s="21">
        <v>48407</v>
      </c>
      <c r="C2727" s="22" t="s">
        <v>2036</v>
      </c>
      <c r="D2727" s="12">
        <v>2252</v>
      </c>
      <c r="E2727" s="12">
        <v>10888</v>
      </c>
      <c r="F2727" s="6">
        <v>2024</v>
      </c>
      <c r="G2727" s="18">
        <f>preds!$D2727+preds!$E2727</f>
        <v>13140</v>
      </c>
      <c r="H2727" s="12">
        <f>ABS(preds!$D2727-preds!$E2727)</f>
        <v>8636</v>
      </c>
      <c r="I2727" s="24">
        <f>Table2[[#This Row],[margin]]/Table2[[#This Row],[dem_gop_total]]</f>
        <v>0.65722983257229828</v>
      </c>
      <c r="J2727" s="24">
        <f>Table2[[#This Row],[dem_votes]]/Table2[[#This Row],[dem_gop_total]]</f>
        <v>0.17138508371385083</v>
      </c>
      <c r="K2727" s="24">
        <f>Table2[[#This Row],[gop_votes]]/Table2[[#This Row],[dem_gop_total]]</f>
        <v>0.82861491628614914</v>
      </c>
      <c r="L2727" s="3">
        <v>-95.131415000000004</v>
      </c>
      <c r="M2727" s="3">
        <v>30.547998</v>
      </c>
      <c r="N2727" s="3">
        <v>-98.650929803149737</v>
      </c>
      <c r="O2727" s="3">
        <v>31.651859842519649</v>
      </c>
      <c r="P2727" s="3">
        <f>VLOOKUP(Table2[[#This Row],[State]],State!A:G,7,FALSE)</f>
        <v>38</v>
      </c>
      <c r="Q2727" s="3" t="str">
        <f>VLOOKUP(Table2[[#This Row],[State]],State!A:F,6,FALSE)</f>
        <v>Republican</v>
      </c>
    </row>
    <row r="2728" spans="1:17" ht="17" thickTop="1" thickBot="1" x14ac:dyDescent="0.25">
      <c r="A2728" s="8" t="s">
        <v>360</v>
      </c>
      <c r="B2728" s="19">
        <v>48409</v>
      </c>
      <c r="C2728" s="20" t="s">
        <v>2037</v>
      </c>
      <c r="D2728" s="13">
        <v>7864</v>
      </c>
      <c r="E2728" s="13">
        <v>17146</v>
      </c>
      <c r="F2728" s="6">
        <v>2024</v>
      </c>
      <c r="G2728" s="18">
        <f>preds!$D2728+preds!$E2728</f>
        <v>25010</v>
      </c>
      <c r="H2728" s="12">
        <f>ABS(preds!$D2728-preds!$E2728)</f>
        <v>9282</v>
      </c>
      <c r="I2728" s="24">
        <f>Table2[[#This Row],[margin]]/Table2[[#This Row],[dem_gop_total]]</f>
        <v>0.37113154738104759</v>
      </c>
      <c r="J2728" s="24">
        <f>Table2[[#This Row],[dem_votes]]/Table2[[#This Row],[dem_gop_total]]</f>
        <v>0.31443422630947621</v>
      </c>
      <c r="K2728" s="24">
        <f>Table2[[#This Row],[gop_votes]]/Table2[[#This Row],[dem_gop_total]]</f>
        <v>0.68556577369052374</v>
      </c>
      <c r="L2728" s="3">
        <v>-97.399383999999998</v>
      </c>
      <c r="M2728" s="3">
        <v>27.947284999999901</v>
      </c>
      <c r="N2728" s="3">
        <v>-98.650929803149737</v>
      </c>
      <c r="O2728" s="3">
        <v>31.651859842519649</v>
      </c>
      <c r="P2728" s="3">
        <f>VLOOKUP(Table2[[#This Row],[State]],State!A:G,7,FALSE)</f>
        <v>38</v>
      </c>
      <c r="Q2728" s="3" t="str">
        <f>VLOOKUP(Table2[[#This Row],[State]],State!A:F,6,FALSE)</f>
        <v>Republican</v>
      </c>
    </row>
    <row r="2729" spans="1:17" ht="17" thickTop="1" thickBot="1" x14ac:dyDescent="0.25">
      <c r="A2729" s="7" t="s">
        <v>360</v>
      </c>
      <c r="B2729" s="21">
        <v>48411</v>
      </c>
      <c r="C2729" s="22" t="s">
        <v>2038</v>
      </c>
      <c r="D2729" s="12">
        <v>423</v>
      </c>
      <c r="E2729" s="12">
        <v>1966</v>
      </c>
      <c r="F2729" s="6">
        <v>2024</v>
      </c>
      <c r="G2729" s="18">
        <f>preds!$D2729+preds!$E2729</f>
        <v>2389</v>
      </c>
      <c r="H2729" s="12">
        <f>ABS(preds!$D2729-preds!$E2729)</f>
        <v>1543</v>
      </c>
      <c r="I2729" s="24">
        <f>Table2[[#This Row],[margin]]/Table2[[#This Row],[dem_gop_total]]</f>
        <v>0.64587693595646711</v>
      </c>
      <c r="J2729" s="24">
        <f>Table2[[#This Row],[dem_votes]]/Table2[[#This Row],[dem_gop_total]]</f>
        <v>0.17706153202176642</v>
      </c>
      <c r="K2729" s="24">
        <f>Table2[[#This Row],[gop_votes]]/Table2[[#This Row],[dem_gop_total]]</f>
        <v>0.82293846797823356</v>
      </c>
      <c r="L2729" s="3">
        <v>-98.763368999999997</v>
      </c>
      <c r="M2729" s="3">
        <v>31.190791999999998</v>
      </c>
      <c r="N2729" s="3">
        <v>-98.650929803149737</v>
      </c>
      <c r="O2729" s="3">
        <v>31.651859842519649</v>
      </c>
      <c r="P2729" s="3">
        <f>VLOOKUP(Table2[[#This Row],[State]],State!A:G,7,FALSE)</f>
        <v>38</v>
      </c>
      <c r="Q2729" s="3" t="str">
        <f>VLOOKUP(Table2[[#This Row],[State]],State!A:F,6,FALSE)</f>
        <v>Republican</v>
      </c>
    </row>
    <row r="2730" spans="1:17" ht="17" thickTop="1" thickBot="1" x14ac:dyDescent="0.25">
      <c r="A2730" s="8" t="s">
        <v>360</v>
      </c>
      <c r="B2730" s="19">
        <v>48413</v>
      </c>
      <c r="C2730" s="20" t="s">
        <v>2039</v>
      </c>
      <c r="D2730" s="13">
        <v>280</v>
      </c>
      <c r="E2730" s="13">
        <v>872</v>
      </c>
      <c r="F2730" s="6">
        <v>2024</v>
      </c>
      <c r="G2730" s="18">
        <f>preds!$D2730+preds!$E2730</f>
        <v>1152</v>
      </c>
      <c r="H2730" s="12">
        <f>ABS(preds!$D2730-preds!$E2730)</f>
        <v>592</v>
      </c>
      <c r="I2730" s="24">
        <f>Table2[[#This Row],[margin]]/Table2[[#This Row],[dem_gop_total]]</f>
        <v>0.51388888888888884</v>
      </c>
      <c r="J2730" s="24">
        <f>Table2[[#This Row],[dem_votes]]/Table2[[#This Row],[dem_gop_total]]</f>
        <v>0.24305555555555555</v>
      </c>
      <c r="K2730" s="24">
        <f>Table2[[#This Row],[gop_votes]]/Table2[[#This Row],[dem_gop_total]]</f>
        <v>0.75694444444444442</v>
      </c>
      <c r="L2730" s="3">
        <v>-100.581777</v>
      </c>
      <c r="M2730" s="3">
        <v>30.875183</v>
      </c>
      <c r="N2730" s="3">
        <v>-98.650929803149737</v>
      </c>
      <c r="O2730" s="3">
        <v>31.651859842519649</v>
      </c>
      <c r="P2730" s="3">
        <f>VLOOKUP(Table2[[#This Row],[State]],State!A:G,7,FALSE)</f>
        <v>38</v>
      </c>
      <c r="Q2730" s="3" t="str">
        <f>VLOOKUP(Table2[[#This Row],[State]],State!A:F,6,FALSE)</f>
        <v>Republican</v>
      </c>
    </row>
    <row r="2731" spans="1:17" ht="17" thickTop="1" thickBot="1" x14ac:dyDescent="0.25">
      <c r="A2731" s="7" t="s">
        <v>360</v>
      </c>
      <c r="B2731" s="21">
        <v>48415</v>
      </c>
      <c r="C2731" s="22" t="s">
        <v>2040</v>
      </c>
      <c r="D2731" s="12">
        <v>985</v>
      </c>
      <c r="E2731" s="12">
        <v>4409</v>
      </c>
      <c r="F2731" s="6">
        <v>2024</v>
      </c>
      <c r="G2731" s="18">
        <f>preds!$D2731+preds!$E2731</f>
        <v>5394</v>
      </c>
      <c r="H2731" s="12">
        <f>ABS(preds!$D2731-preds!$E2731)</f>
        <v>3424</v>
      </c>
      <c r="I2731" s="24">
        <f>Table2[[#This Row],[margin]]/Table2[[#This Row],[dem_gop_total]]</f>
        <v>0.63477938450129778</v>
      </c>
      <c r="J2731" s="24">
        <f>Table2[[#This Row],[dem_votes]]/Table2[[#This Row],[dem_gop_total]]</f>
        <v>0.18261030774935114</v>
      </c>
      <c r="K2731" s="24">
        <f>Table2[[#This Row],[gop_votes]]/Table2[[#This Row],[dem_gop_total]]</f>
        <v>0.81738969225064884</v>
      </c>
      <c r="L2731" s="3">
        <v>-100.905311</v>
      </c>
      <c r="M2731" s="3">
        <v>32.705897</v>
      </c>
      <c r="N2731" s="3">
        <v>-98.650929803149737</v>
      </c>
      <c r="O2731" s="3">
        <v>31.651859842519649</v>
      </c>
      <c r="P2731" s="3">
        <f>VLOOKUP(Table2[[#This Row],[State]],State!A:G,7,FALSE)</f>
        <v>38</v>
      </c>
      <c r="Q2731" s="3" t="str">
        <f>VLOOKUP(Table2[[#This Row],[State]],State!A:F,6,FALSE)</f>
        <v>Republican</v>
      </c>
    </row>
    <row r="2732" spans="1:17" ht="17" thickTop="1" thickBot="1" x14ac:dyDescent="0.25">
      <c r="A2732" s="8" t="s">
        <v>360</v>
      </c>
      <c r="B2732" s="19">
        <v>48417</v>
      </c>
      <c r="C2732" s="20" t="s">
        <v>2041</v>
      </c>
      <c r="D2732" s="13">
        <v>182</v>
      </c>
      <c r="E2732" s="13">
        <v>1342</v>
      </c>
      <c r="F2732" s="6">
        <v>2024</v>
      </c>
      <c r="G2732" s="18">
        <f>preds!$D2732+preds!$E2732</f>
        <v>1524</v>
      </c>
      <c r="H2732" s="12">
        <f>ABS(preds!$D2732-preds!$E2732)</f>
        <v>1160</v>
      </c>
      <c r="I2732" s="24">
        <f>Table2[[#This Row],[margin]]/Table2[[#This Row],[dem_gop_total]]</f>
        <v>0.76115485564304464</v>
      </c>
      <c r="J2732" s="24">
        <f>Table2[[#This Row],[dem_votes]]/Table2[[#This Row],[dem_gop_total]]</f>
        <v>0.1194225721784777</v>
      </c>
      <c r="K2732" s="24">
        <f>Table2[[#This Row],[gop_votes]]/Table2[[#This Row],[dem_gop_total]]</f>
        <v>0.88057742782152226</v>
      </c>
      <c r="L2732" s="3">
        <v>-99.308668999999995</v>
      </c>
      <c r="M2732" s="3">
        <v>32.688184999999997</v>
      </c>
      <c r="N2732" s="3">
        <v>-98.650929803149737</v>
      </c>
      <c r="O2732" s="3">
        <v>31.651859842519649</v>
      </c>
      <c r="P2732" s="3">
        <f>VLOOKUP(Table2[[#This Row],[State]],State!A:G,7,FALSE)</f>
        <v>38</v>
      </c>
      <c r="Q2732" s="3" t="str">
        <f>VLOOKUP(Table2[[#This Row],[State]],State!A:F,6,FALSE)</f>
        <v>Republican</v>
      </c>
    </row>
    <row r="2733" spans="1:17" ht="17" thickTop="1" thickBot="1" x14ac:dyDescent="0.25">
      <c r="A2733" s="7" t="s">
        <v>360</v>
      </c>
      <c r="B2733" s="21">
        <v>48419</v>
      </c>
      <c r="C2733" s="22" t="s">
        <v>448</v>
      </c>
      <c r="D2733" s="12">
        <v>2978</v>
      </c>
      <c r="E2733" s="12">
        <v>7450</v>
      </c>
      <c r="F2733" s="6">
        <v>2024</v>
      </c>
      <c r="G2733" s="18">
        <f>preds!$D2733+preds!$E2733</f>
        <v>10428</v>
      </c>
      <c r="H2733" s="12">
        <f>ABS(preds!$D2733-preds!$E2733)</f>
        <v>4472</v>
      </c>
      <c r="I2733" s="24">
        <f>Table2[[#This Row],[margin]]/Table2[[#This Row],[dem_gop_total]]</f>
        <v>0.42884541618718836</v>
      </c>
      <c r="J2733" s="24">
        <f>Table2[[#This Row],[dem_votes]]/Table2[[#This Row],[dem_gop_total]]</f>
        <v>0.28557729190640585</v>
      </c>
      <c r="K2733" s="24">
        <f>Table2[[#This Row],[gop_votes]]/Table2[[#This Row],[dem_gop_total]]</f>
        <v>0.71442270809359421</v>
      </c>
      <c r="L2733" s="3">
        <v>-94.180373000000003</v>
      </c>
      <c r="M2733" s="3">
        <v>31.823557999999998</v>
      </c>
      <c r="N2733" s="3">
        <v>-98.650929803149737</v>
      </c>
      <c r="O2733" s="3">
        <v>31.651859842519649</v>
      </c>
      <c r="P2733" s="3">
        <f>VLOOKUP(Table2[[#This Row],[State]],State!A:G,7,FALSE)</f>
        <v>38</v>
      </c>
      <c r="Q2733" s="3" t="str">
        <f>VLOOKUP(Table2[[#This Row],[State]],State!A:F,6,FALSE)</f>
        <v>Republican</v>
      </c>
    </row>
    <row r="2734" spans="1:17" ht="17" thickTop="1" thickBot="1" x14ac:dyDescent="0.25">
      <c r="A2734" s="8" t="s">
        <v>360</v>
      </c>
      <c r="B2734" s="19">
        <v>48421</v>
      </c>
      <c r="C2734" s="20" t="s">
        <v>1068</v>
      </c>
      <c r="D2734" s="13">
        <v>167</v>
      </c>
      <c r="E2734" s="13">
        <v>902</v>
      </c>
      <c r="F2734" s="6">
        <v>2024</v>
      </c>
      <c r="G2734" s="18">
        <f>preds!$D2734+preds!$E2734</f>
        <v>1069</v>
      </c>
      <c r="H2734" s="12">
        <f>ABS(preds!$D2734-preds!$E2734)</f>
        <v>735</v>
      </c>
      <c r="I2734" s="24">
        <f>Table2[[#This Row],[margin]]/Table2[[#This Row],[dem_gop_total]]</f>
        <v>0.68755846585594016</v>
      </c>
      <c r="J2734" s="24">
        <f>Table2[[#This Row],[dem_votes]]/Table2[[#This Row],[dem_gop_total]]</f>
        <v>0.15622076707202995</v>
      </c>
      <c r="K2734" s="24">
        <f>Table2[[#This Row],[gop_votes]]/Table2[[#This Row],[dem_gop_total]]</f>
        <v>0.84377923292797008</v>
      </c>
      <c r="L2734" s="3">
        <v>-101.996669</v>
      </c>
      <c r="M2734" s="3">
        <v>36.336364000000003</v>
      </c>
      <c r="N2734" s="3">
        <v>-98.650929803149737</v>
      </c>
      <c r="O2734" s="3">
        <v>31.651859842519649</v>
      </c>
      <c r="P2734" s="3">
        <f>VLOOKUP(Table2[[#This Row],[State]],State!A:G,7,FALSE)</f>
        <v>38</v>
      </c>
      <c r="Q2734" s="3" t="str">
        <f>VLOOKUP(Table2[[#This Row],[State]],State!A:F,6,FALSE)</f>
        <v>Republican</v>
      </c>
    </row>
    <row r="2735" spans="1:17" ht="17" thickTop="1" thickBot="1" x14ac:dyDescent="0.25">
      <c r="A2735" s="7" t="s">
        <v>360</v>
      </c>
      <c r="B2735" s="21">
        <v>48423</v>
      </c>
      <c r="C2735" s="22" t="s">
        <v>1069</v>
      </c>
      <c r="D2735" s="12">
        <v>26419</v>
      </c>
      <c r="E2735" s="12">
        <v>68970</v>
      </c>
      <c r="F2735" s="6">
        <v>2024</v>
      </c>
      <c r="G2735" s="18">
        <f>preds!$D2735+preds!$E2735</f>
        <v>95389</v>
      </c>
      <c r="H2735" s="12">
        <f>ABS(preds!$D2735-preds!$E2735)</f>
        <v>42551</v>
      </c>
      <c r="I2735" s="24">
        <f>Table2[[#This Row],[margin]]/Table2[[#This Row],[dem_gop_total]]</f>
        <v>0.44607868831835956</v>
      </c>
      <c r="J2735" s="24">
        <f>Table2[[#This Row],[dem_votes]]/Table2[[#This Row],[dem_gop_total]]</f>
        <v>0.27696065584082025</v>
      </c>
      <c r="K2735" s="24">
        <f>Table2[[#This Row],[gop_votes]]/Table2[[#This Row],[dem_gop_total]]</f>
        <v>0.72303934415917981</v>
      </c>
      <c r="L2735" s="3">
        <v>-95.297792000000001</v>
      </c>
      <c r="M2735" s="3">
        <v>32.326710999999897</v>
      </c>
      <c r="N2735" s="3">
        <v>-98.650929803149737</v>
      </c>
      <c r="O2735" s="3">
        <v>31.651859842519649</v>
      </c>
      <c r="P2735" s="3">
        <f>VLOOKUP(Table2[[#This Row],[State]],State!A:G,7,FALSE)</f>
        <v>38</v>
      </c>
      <c r="Q2735" s="3" t="str">
        <f>VLOOKUP(Table2[[#This Row],[State]],State!A:F,6,FALSE)</f>
        <v>Republican</v>
      </c>
    </row>
    <row r="2736" spans="1:17" ht="17" thickTop="1" thickBot="1" x14ac:dyDescent="0.25">
      <c r="A2736" s="8" t="s">
        <v>360</v>
      </c>
      <c r="B2736" s="19">
        <v>48425</v>
      </c>
      <c r="C2736" s="20" t="s">
        <v>2042</v>
      </c>
      <c r="D2736" s="13">
        <v>749</v>
      </c>
      <c r="E2736" s="13">
        <v>4477</v>
      </c>
      <c r="F2736" s="6">
        <v>2024</v>
      </c>
      <c r="G2736" s="18">
        <f>preds!$D2736+preds!$E2736</f>
        <v>5226</v>
      </c>
      <c r="H2736" s="12">
        <f>ABS(preds!$D2736-preds!$E2736)</f>
        <v>3728</v>
      </c>
      <c r="I2736" s="24">
        <f>Table2[[#This Row],[margin]]/Table2[[#This Row],[dem_gop_total]]</f>
        <v>0.71335629544584767</v>
      </c>
      <c r="J2736" s="24">
        <f>Table2[[#This Row],[dem_votes]]/Table2[[#This Row],[dem_gop_total]]</f>
        <v>0.14332185227707617</v>
      </c>
      <c r="K2736" s="24">
        <f>Table2[[#This Row],[gop_votes]]/Table2[[#This Row],[dem_gop_total]]</f>
        <v>0.85667814772292383</v>
      </c>
      <c r="L2736" s="3">
        <v>-97.752804999999995</v>
      </c>
      <c r="M2736" s="3">
        <v>32.237870000000001</v>
      </c>
      <c r="N2736" s="3">
        <v>-98.650929803149737</v>
      </c>
      <c r="O2736" s="3">
        <v>31.651859842519649</v>
      </c>
      <c r="P2736" s="3">
        <f>VLOOKUP(Table2[[#This Row],[State]],State!A:G,7,FALSE)</f>
        <v>38</v>
      </c>
      <c r="Q2736" s="3" t="str">
        <f>VLOOKUP(Table2[[#This Row],[State]],State!A:F,6,FALSE)</f>
        <v>Republican</v>
      </c>
    </row>
    <row r="2737" spans="1:17" ht="17" thickTop="1" thickBot="1" x14ac:dyDescent="0.25">
      <c r="A2737" s="7" t="s">
        <v>360</v>
      </c>
      <c r="B2737" s="21">
        <v>48427</v>
      </c>
      <c r="C2737" s="22" t="s">
        <v>2043</v>
      </c>
      <c r="D2737" s="12">
        <v>8835</v>
      </c>
      <c r="E2737" s="12">
        <v>5913</v>
      </c>
      <c r="F2737" s="6">
        <v>2024</v>
      </c>
      <c r="G2737" s="18">
        <f>preds!$D2737+preds!$E2737</f>
        <v>14748</v>
      </c>
      <c r="H2737" s="12">
        <f>ABS(preds!$D2737-preds!$E2737)</f>
        <v>2922</v>
      </c>
      <c r="I2737" s="24">
        <f>Table2[[#This Row],[margin]]/Table2[[#This Row],[dem_gop_total]]</f>
        <v>0.19812855980471927</v>
      </c>
      <c r="J2737" s="24">
        <f>Table2[[#This Row],[dem_votes]]/Table2[[#This Row],[dem_gop_total]]</f>
        <v>0.59906427990235966</v>
      </c>
      <c r="K2737" s="24">
        <f>Table2[[#This Row],[gop_votes]]/Table2[[#This Row],[dem_gop_total]]</f>
        <v>0.40093572009764034</v>
      </c>
      <c r="L2737" s="3">
        <v>-98.841189999999997</v>
      </c>
      <c r="M2737" s="3">
        <v>26.388176000000001</v>
      </c>
      <c r="N2737" s="3">
        <v>-98.650929803149737</v>
      </c>
      <c r="O2737" s="3">
        <v>31.651859842519649</v>
      </c>
      <c r="P2737" s="3">
        <f>VLOOKUP(Table2[[#This Row],[State]],State!A:G,7,FALSE)</f>
        <v>38</v>
      </c>
      <c r="Q2737" s="3" t="str">
        <f>VLOOKUP(Table2[[#This Row],[State]],State!A:F,6,FALSE)</f>
        <v>Republican</v>
      </c>
    </row>
    <row r="2738" spans="1:17" ht="17" thickTop="1" thickBot="1" x14ac:dyDescent="0.25">
      <c r="A2738" s="8" t="s">
        <v>360</v>
      </c>
      <c r="B2738" s="19">
        <v>48429</v>
      </c>
      <c r="C2738" s="20" t="s">
        <v>812</v>
      </c>
      <c r="D2738" s="13">
        <v>554</v>
      </c>
      <c r="E2738" s="13">
        <v>3073</v>
      </c>
      <c r="F2738" s="6">
        <v>2024</v>
      </c>
      <c r="G2738" s="18">
        <f>preds!$D2738+preds!$E2738</f>
        <v>3627</v>
      </c>
      <c r="H2738" s="12">
        <f>ABS(preds!$D2738-preds!$E2738)</f>
        <v>2519</v>
      </c>
      <c r="I2738" s="24">
        <f>Table2[[#This Row],[margin]]/Table2[[#This Row],[dem_gop_total]]</f>
        <v>0.69451337193272678</v>
      </c>
      <c r="J2738" s="24">
        <f>Table2[[#This Row],[dem_votes]]/Table2[[#This Row],[dem_gop_total]]</f>
        <v>0.15274331403363661</v>
      </c>
      <c r="K2738" s="24">
        <f>Table2[[#This Row],[gop_votes]]/Table2[[#This Row],[dem_gop_total]]</f>
        <v>0.84725668596636339</v>
      </c>
      <c r="L2738" s="3">
        <v>-98.904242999999994</v>
      </c>
      <c r="M2738" s="3">
        <v>32.754221999999999</v>
      </c>
      <c r="N2738" s="3">
        <v>-98.650929803149737</v>
      </c>
      <c r="O2738" s="3">
        <v>31.651859842519649</v>
      </c>
      <c r="P2738" s="3">
        <f>VLOOKUP(Table2[[#This Row],[State]],State!A:G,7,FALSE)</f>
        <v>38</v>
      </c>
      <c r="Q2738" s="3" t="str">
        <f>VLOOKUP(Table2[[#This Row],[State]],State!A:F,6,FALSE)</f>
        <v>Republican</v>
      </c>
    </row>
    <row r="2739" spans="1:17" ht="17" thickTop="1" thickBot="1" x14ac:dyDescent="0.25">
      <c r="A2739" s="7" t="s">
        <v>360</v>
      </c>
      <c r="B2739" s="21">
        <v>48431</v>
      </c>
      <c r="C2739" s="22" t="s">
        <v>2044</v>
      </c>
      <c r="D2739" s="12">
        <v>78</v>
      </c>
      <c r="E2739" s="12">
        <v>478</v>
      </c>
      <c r="F2739" s="6">
        <v>2024</v>
      </c>
      <c r="G2739" s="18">
        <f>preds!$D2739+preds!$E2739</f>
        <v>556</v>
      </c>
      <c r="H2739" s="12">
        <f>ABS(preds!$D2739-preds!$E2739)</f>
        <v>400</v>
      </c>
      <c r="I2739" s="24">
        <f>Table2[[#This Row],[margin]]/Table2[[#This Row],[dem_gop_total]]</f>
        <v>0.71942446043165464</v>
      </c>
      <c r="J2739" s="24">
        <f>Table2[[#This Row],[dem_votes]]/Table2[[#This Row],[dem_gop_total]]</f>
        <v>0.14028776978417265</v>
      </c>
      <c r="K2739" s="24">
        <f>Table2[[#This Row],[gop_votes]]/Table2[[#This Row],[dem_gop_total]]</f>
        <v>0.85971223021582732</v>
      </c>
      <c r="L2739" s="3">
        <v>-100.993422999999</v>
      </c>
      <c r="M2739" s="3">
        <v>31.839559000000001</v>
      </c>
      <c r="N2739" s="3">
        <v>-98.650929803149737</v>
      </c>
      <c r="O2739" s="3">
        <v>31.651859842519649</v>
      </c>
      <c r="P2739" s="3">
        <f>VLOOKUP(Table2[[#This Row],[State]],State!A:G,7,FALSE)</f>
        <v>38</v>
      </c>
      <c r="Q2739" s="3" t="str">
        <f>VLOOKUP(Table2[[#This Row],[State]],State!A:F,6,FALSE)</f>
        <v>Republican</v>
      </c>
    </row>
    <row r="2740" spans="1:17" ht="17" thickTop="1" thickBot="1" x14ac:dyDescent="0.25">
      <c r="A2740" s="8" t="s">
        <v>360</v>
      </c>
      <c r="B2740" s="19">
        <v>48433</v>
      </c>
      <c r="C2740" s="20" t="s">
        <v>2045</v>
      </c>
      <c r="D2740" s="13">
        <v>178</v>
      </c>
      <c r="E2740" s="13">
        <v>453</v>
      </c>
      <c r="F2740" s="6">
        <v>2024</v>
      </c>
      <c r="G2740" s="18">
        <f>preds!$D2740+preds!$E2740</f>
        <v>631</v>
      </c>
      <c r="H2740" s="12">
        <f>ABS(preds!$D2740-preds!$E2740)</f>
        <v>275</v>
      </c>
      <c r="I2740" s="24">
        <f>Table2[[#This Row],[margin]]/Table2[[#This Row],[dem_gop_total]]</f>
        <v>0.4358161648177496</v>
      </c>
      <c r="J2740" s="24">
        <f>Table2[[#This Row],[dem_votes]]/Table2[[#This Row],[dem_gop_total]]</f>
        <v>0.28209191759112517</v>
      </c>
      <c r="K2740" s="24">
        <f>Table2[[#This Row],[gop_votes]]/Table2[[#This Row],[dem_gop_total]]</f>
        <v>0.71790808240887483</v>
      </c>
      <c r="L2740" s="3">
        <v>-100.236102</v>
      </c>
      <c r="M2740" s="3">
        <v>33.145963000000002</v>
      </c>
      <c r="N2740" s="3">
        <v>-98.650929803149737</v>
      </c>
      <c r="O2740" s="3">
        <v>31.651859842519649</v>
      </c>
      <c r="P2740" s="3">
        <f>VLOOKUP(Table2[[#This Row],[State]],State!A:G,7,FALSE)</f>
        <v>38</v>
      </c>
      <c r="Q2740" s="3" t="str">
        <f>VLOOKUP(Table2[[#This Row],[State]],State!A:F,6,FALSE)</f>
        <v>Republican</v>
      </c>
    </row>
    <row r="2741" spans="1:17" ht="17" thickTop="1" thickBot="1" x14ac:dyDescent="0.25">
      <c r="A2741" s="7" t="s">
        <v>360</v>
      </c>
      <c r="B2741" s="21">
        <v>48435</v>
      </c>
      <c r="C2741" s="22" t="s">
        <v>2046</v>
      </c>
      <c r="D2741" s="12">
        <v>420</v>
      </c>
      <c r="E2741" s="12">
        <v>1210</v>
      </c>
      <c r="F2741" s="6">
        <v>2024</v>
      </c>
      <c r="G2741" s="18">
        <f>preds!$D2741+preds!$E2741</f>
        <v>1630</v>
      </c>
      <c r="H2741" s="12">
        <f>ABS(preds!$D2741-preds!$E2741)</f>
        <v>790</v>
      </c>
      <c r="I2741" s="24">
        <f>Table2[[#This Row],[margin]]/Table2[[#This Row],[dem_gop_total]]</f>
        <v>0.48466257668711654</v>
      </c>
      <c r="J2741" s="24">
        <f>Table2[[#This Row],[dem_votes]]/Table2[[#This Row],[dem_gop_total]]</f>
        <v>0.25766871165644173</v>
      </c>
      <c r="K2741" s="24">
        <f>Table2[[#This Row],[gop_votes]]/Table2[[#This Row],[dem_gop_total]]</f>
        <v>0.74233128834355833</v>
      </c>
      <c r="L2741" s="3">
        <v>-100.630735</v>
      </c>
      <c r="M2741" s="3">
        <v>30.562363999999999</v>
      </c>
      <c r="N2741" s="3">
        <v>-98.650929803149737</v>
      </c>
      <c r="O2741" s="3">
        <v>31.651859842519649</v>
      </c>
      <c r="P2741" s="3">
        <f>VLOOKUP(Table2[[#This Row],[State]],State!A:G,7,FALSE)</f>
        <v>38</v>
      </c>
      <c r="Q2741" s="3" t="str">
        <f>VLOOKUP(Table2[[#This Row],[State]],State!A:F,6,FALSE)</f>
        <v>Republican</v>
      </c>
    </row>
    <row r="2742" spans="1:17" ht="17" thickTop="1" thickBot="1" x14ac:dyDescent="0.25">
      <c r="A2742" s="8" t="s">
        <v>360</v>
      </c>
      <c r="B2742" s="19">
        <v>48437</v>
      </c>
      <c r="C2742" s="20" t="s">
        <v>2047</v>
      </c>
      <c r="D2742" s="13">
        <v>662</v>
      </c>
      <c r="E2742" s="13">
        <v>1472</v>
      </c>
      <c r="F2742" s="6">
        <v>2024</v>
      </c>
      <c r="G2742" s="18">
        <f>preds!$D2742+preds!$E2742</f>
        <v>2134</v>
      </c>
      <c r="H2742" s="12">
        <f>ABS(preds!$D2742-preds!$E2742)</f>
        <v>810</v>
      </c>
      <c r="I2742" s="24">
        <f>Table2[[#This Row],[margin]]/Table2[[#This Row],[dem_gop_total]]</f>
        <v>0.3795688847235239</v>
      </c>
      <c r="J2742" s="24">
        <f>Table2[[#This Row],[dem_votes]]/Table2[[#This Row],[dem_gop_total]]</f>
        <v>0.31021555763823805</v>
      </c>
      <c r="K2742" s="24">
        <f>Table2[[#This Row],[gop_votes]]/Table2[[#This Row],[dem_gop_total]]</f>
        <v>0.68978444236176195</v>
      </c>
      <c r="L2742" s="3">
        <v>-101.771547</v>
      </c>
      <c r="M2742" s="3">
        <v>34.531837000000003</v>
      </c>
      <c r="N2742" s="3">
        <v>-98.650929803149737</v>
      </c>
      <c r="O2742" s="3">
        <v>31.651859842519649</v>
      </c>
      <c r="P2742" s="3">
        <f>VLOOKUP(Table2[[#This Row],[State]],State!A:G,7,FALSE)</f>
        <v>38</v>
      </c>
      <c r="Q2742" s="3" t="str">
        <f>VLOOKUP(Table2[[#This Row],[State]],State!A:F,6,FALSE)</f>
        <v>Republican</v>
      </c>
    </row>
    <row r="2743" spans="1:17" ht="17" thickTop="1" thickBot="1" x14ac:dyDescent="0.25">
      <c r="A2743" s="7" t="s">
        <v>360</v>
      </c>
      <c r="B2743" s="21">
        <v>48439</v>
      </c>
      <c r="C2743" s="22" t="s">
        <v>2048</v>
      </c>
      <c r="D2743" s="12">
        <v>438852</v>
      </c>
      <c r="E2743" s="12">
        <v>425161</v>
      </c>
      <c r="F2743" s="6">
        <v>2024</v>
      </c>
      <c r="G2743" s="18">
        <f>preds!$D2743+preds!$E2743</f>
        <v>864013</v>
      </c>
      <c r="H2743" s="12">
        <f>ABS(preds!$D2743-preds!$E2743)</f>
        <v>13691</v>
      </c>
      <c r="I2743" s="24">
        <f>Table2[[#This Row],[margin]]/Table2[[#This Row],[dem_gop_total]]</f>
        <v>1.5845826393815834E-2</v>
      </c>
      <c r="J2743" s="24">
        <f>Table2[[#This Row],[dem_votes]]/Table2[[#This Row],[dem_gop_total]]</f>
        <v>0.50792291319690797</v>
      </c>
      <c r="K2743" s="24">
        <f>Table2[[#This Row],[gop_votes]]/Table2[[#This Row],[dem_gop_total]]</f>
        <v>0.49207708680309209</v>
      </c>
      <c r="L2743" s="3">
        <v>-97.244748000000001</v>
      </c>
      <c r="M2743" s="3">
        <v>32.762189999999997</v>
      </c>
      <c r="N2743" s="3">
        <v>-98.650929803149737</v>
      </c>
      <c r="O2743" s="3">
        <v>31.651859842519649</v>
      </c>
      <c r="P2743" s="3">
        <f>VLOOKUP(Table2[[#This Row],[State]],State!A:G,7,FALSE)</f>
        <v>38</v>
      </c>
      <c r="Q2743" s="3" t="str">
        <f>VLOOKUP(Table2[[#This Row],[State]],State!A:F,6,FALSE)</f>
        <v>Republican</v>
      </c>
    </row>
    <row r="2744" spans="1:17" ht="17" thickTop="1" thickBot="1" x14ac:dyDescent="0.25">
      <c r="A2744" s="8" t="s">
        <v>360</v>
      </c>
      <c r="B2744" s="19">
        <v>48441</v>
      </c>
      <c r="C2744" s="20" t="s">
        <v>725</v>
      </c>
      <c r="D2744" s="13">
        <v>10625</v>
      </c>
      <c r="E2744" s="13">
        <v>40733</v>
      </c>
      <c r="F2744" s="6">
        <v>2024</v>
      </c>
      <c r="G2744" s="18">
        <f>preds!$D2744+preds!$E2744</f>
        <v>51358</v>
      </c>
      <c r="H2744" s="12">
        <f>ABS(preds!$D2744-preds!$E2744)</f>
        <v>30108</v>
      </c>
      <c r="I2744" s="24">
        <f>Table2[[#This Row],[margin]]/Table2[[#This Row],[dem_gop_total]]</f>
        <v>0.58623778184508746</v>
      </c>
      <c r="J2744" s="24">
        <f>Table2[[#This Row],[dem_votes]]/Table2[[#This Row],[dem_gop_total]]</f>
        <v>0.2068811090774563</v>
      </c>
      <c r="K2744" s="24">
        <f>Table2[[#This Row],[gop_votes]]/Table2[[#This Row],[dem_gop_total]]</f>
        <v>0.79311889092254373</v>
      </c>
      <c r="L2744" s="3">
        <v>-99.768456</v>
      </c>
      <c r="M2744" s="3">
        <v>32.423132000000003</v>
      </c>
      <c r="N2744" s="3">
        <v>-98.650929803149737</v>
      </c>
      <c r="O2744" s="3">
        <v>31.651859842519649</v>
      </c>
      <c r="P2744" s="3">
        <f>VLOOKUP(Table2[[#This Row],[State]],State!A:G,7,FALSE)</f>
        <v>38</v>
      </c>
      <c r="Q2744" s="3" t="str">
        <f>VLOOKUP(Table2[[#This Row],[State]],State!A:F,6,FALSE)</f>
        <v>Republican</v>
      </c>
    </row>
    <row r="2745" spans="1:17" ht="17" thickTop="1" thickBot="1" x14ac:dyDescent="0.25">
      <c r="A2745" s="7" t="s">
        <v>360</v>
      </c>
      <c r="B2745" s="21">
        <v>48443</v>
      </c>
      <c r="C2745" s="22" t="s">
        <v>818</v>
      </c>
      <c r="D2745" s="12">
        <v>183</v>
      </c>
      <c r="E2745" s="12">
        <v>316</v>
      </c>
      <c r="F2745" s="6">
        <v>2024</v>
      </c>
      <c r="G2745" s="18">
        <f>preds!$D2745+preds!$E2745</f>
        <v>499</v>
      </c>
      <c r="H2745" s="12">
        <f>ABS(preds!$D2745-preds!$E2745)</f>
        <v>133</v>
      </c>
      <c r="I2745" s="24">
        <f>Table2[[#This Row],[margin]]/Table2[[#This Row],[dem_gop_total]]</f>
        <v>0.26653306613226452</v>
      </c>
      <c r="J2745" s="24">
        <f>Table2[[#This Row],[dem_votes]]/Table2[[#This Row],[dem_gop_total]]</f>
        <v>0.36673346693386771</v>
      </c>
      <c r="K2745" s="24">
        <f>Table2[[#This Row],[gop_votes]]/Table2[[#This Row],[dem_gop_total]]</f>
        <v>0.63326653306613223</v>
      </c>
      <c r="L2745" s="3">
        <v>-102.356398</v>
      </c>
      <c r="M2745" s="3">
        <v>30.159690999999999</v>
      </c>
      <c r="N2745" s="3">
        <v>-98.650929803149737</v>
      </c>
      <c r="O2745" s="3">
        <v>31.651859842519649</v>
      </c>
      <c r="P2745" s="3">
        <f>VLOOKUP(Table2[[#This Row],[State]],State!A:G,7,FALSE)</f>
        <v>38</v>
      </c>
      <c r="Q2745" s="3" t="str">
        <f>VLOOKUP(Table2[[#This Row],[State]],State!A:F,6,FALSE)</f>
        <v>Republican</v>
      </c>
    </row>
    <row r="2746" spans="1:17" ht="17" thickTop="1" thickBot="1" x14ac:dyDescent="0.25">
      <c r="A2746" s="8" t="s">
        <v>360</v>
      </c>
      <c r="B2746" s="19">
        <v>48445</v>
      </c>
      <c r="C2746" s="20" t="s">
        <v>2049</v>
      </c>
      <c r="D2746" s="13">
        <v>1277</v>
      </c>
      <c r="E2746" s="13">
        <v>2642</v>
      </c>
      <c r="F2746" s="6">
        <v>2024</v>
      </c>
      <c r="G2746" s="18">
        <f>preds!$D2746+preds!$E2746</f>
        <v>3919</v>
      </c>
      <c r="H2746" s="12">
        <f>ABS(preds!$D2746-preds!$E2746)</f>
        <v>1365</v>
      </c>
      <c r="I2746" s="24">
        <f>Table2[[#This Row],[margin]]/Table2[[#This Row],[dem_gop_total]]</f>
        <v>0.34830313855575401</v>
      </c>
      <c r="J2746" s="24">
        <f>Table2[[#This Row],[dem_votes]]/Table2[[#This Row],[dem_gop_total]]</f>
        <v>0.32584843072212299</v>
      </c>
      <c r="K2746" s="24">
        <f>Table2[[#This Row],[gop_votes]]/Table2[[#This Row],[dem_gop_total]]</f>
        <v>0.67415156927787701</v>
      </c>
      <c r="L2746" s="3">
        <v>-102.271641</v>
      </c>
      <c r="M2746" s="3">
        <v>33.183904999999903</v>
      </c>
      <c r="N2746" s="3">
        <v>-98.650929803149737</v>
      </c>
      <c r="O2746" s="3">
        <v>31.651859842519649</v>
      </c>
      <c r="P2746" s="3">
        <f>VLOOKUP(Table2[[#This Row],[State]],State!A:G,7,FALSE)</f>
        <v>38</v>
      </c>
      <c r="Q2746" s="3" t="str">
        <f>VLOOKUP(Table2[[#This Row],[State]],State!A:F,6,FALSE)</f>
        <v>Republican</v>
      </c>
    </row>
    <row r="2747" spans="1:17" ht="17" thickTop="1" thickBot="1" x14ac:dyDescent="0.25">
      <c r="A2747" s="7" t="s">
        <v>360</v>
      </c>
      <c r="B2747" s="21">
        <v>48447</v>
      </c>
      <c r="C2747" s="22" t="s">
        <v>2050</v>
      </c>
      <c r="D2747" s="12">
        <v>122</v>
      </c>
      <c r="E2747" s="12">
        <v>720</v>
      </c>
      <c r="F2747" s="6">
        <v>2024</v>
      </c>
      <c r="G2747" s="18">
        <f>preds!$D2747+preds!$E2747</f>
        <v>842</v>
      </c>
      <c r="H2747" s="12">
        <f>ABS(preds!$D2747-preds!$E2747)</f>
        <v>598</v>
      </c>
      <c r="I2747" s="24">
        <f>Table2[[#This Row],[margin]]/Table2[[#This Row],[dem_gop_total]]</f>
        <v>0.7102137767220903</v>
      </c>
      <c r="J2747" s="24">
        <f>Table2[[#This Row],[dem_votes]]/Table2[[#This Row],[dem_gop_total]]</f>
        <v>0.14489311163895488</v>
      </c>
      <c r="K2747" s="24">
        <f>Table2[[#This Row],[gop_votes]]/Table2[[#This Row],[dem_gop_total]]</f>
        <v>0.85510688836104509</v>
      </c>
      <c r="L2747" s="3">
        <v>-99.134419999999906</v>
      </c>
      <c r="M2747" s="3">
        <v>33.139396999999903</v>
      </c>
      <c r="N2747" s="3">
        <v>-98.650929803149737</v>
      </c>
      <c r="O2747" s="3">
        <v>31.651859842519649</v>
      </c>
      <c r="P2747" s="3">
        <f>VLOOKUP(Table2[[#This Row],[State]],State!A:G,7,FALSE)</f>
        <v>38</v>
      </c>
      <c r="Q2747" s="3" t="str">
        <f>VLOOKUP(Table2[[#This Row],[State]],State!A:F,6,FALSE)</f>
        <v>Republican</v>
      </c>
    </row>
    <row r="2748" spans="1:17" ht="17" thickTop="1" thickBot="1" x14ac:dyDescent="0.25">
      <c r="A2748" s="8" t="s">
        <v>360</v>
      </c>
      <c r="B2748" s="19">
        <v>48449</v>
      </c>
      <c r="C2748" s="20" t="s">
        <v>2051</v>
      </c>
      <c r="D2748" s="13">
        <v>3319</v>
      </c>
      <c r="E2748" s="13">
        <v>7219</v>
      </c>
      <c r="F2748" s="6">
        <v>2024</v>
      </c>
      <c r="G2748" s="18">
        <f>preds!$D2748+preds!$E2748</f>
        <v>10538</v>
      </c>
      <c r="H2748" s="12">
        <f>ABS(preds!$D2748-preds!$E2748)</f>
        <v>3900</v>
      </c>
      <c r="I2748" s="24">
        <f>Table2[[#This Row],[margin]]/Table2[[#This Row],[dem_gop_total]]</f>
        <v>0.37008920098690451</v>
      </c>
      <c r="J2748" s="24">
        <f>Table2[[#This Row],[dem_votes]]/Table2[[#This Row],[dem_gop_total]]</f>
        <v>0.31495539950654772</v>
      </c>
      <c r="K2748" s="24">
        <f>Table2[[#This Row],[gop_votes]]/Table2[[#This Row],[dem_gop_total]]</f>
        <v>0.68504460049345228</v>
      </c>
      <c r="L2748" s="3">
        <v>-94.966821999999993</v>
      </c>
      <c r="M2748" s="3">
        <v>33.175717999999897</v>
      </c>
      <c r="N2748" s="3">
        <v>-98.650929803149737</v>
      </c>
      <c r="O2748" s="3">
        <v>31.651859842519649</v>
      </c>
      <c r="P2748" s="3">
        <f>VLOOKUP(Table2[[#This Row],[State]],State!A:G,7,FALSE)</f>
        <v>38</v>
      </c>
      <c r="Q2748" s="3" t="str">
        <f>VLOOKUP(Table2[[#This Row],[State]],State!A:F,6,FALSE)</f>
        <v>Republican</v>
      </c>
    </row>
    <row r="2749" spans="1:17" ht="17" thickTop="1" thickBot="1" x14ac:dyDescent="0.25">
      <c r="A2749" s="7" t="s">
        <v>360</v>
      </c>
      <c r="B2749" s="21">
        <v>48451</v>
      </c>
      <c r="C2749" s="22" t="s">
        <v>2052</v>
      </c>
      <c r="D2749" s="12">
        <v>10929</v>
      </c>
      <c r="E2749" s="12">
        <v>32781</v>
      </c>
      <c r="F2749" s="6">
        <v>2024</v>
      </c>
      <c r="G2749" s="18">
        <f>preds!$D2749+preds!$E2749</f>
        <v>43710</v>
      </c>
      <c r="H2749" s="12">
        <f>ABS(preds!$D2749-preds!$E2749)</f>
        <v>21852</v>
      </c>
      <c r="I2749" s="24">
        <f>Table2[[#This Row],[margin]]/Table2[[#This Row],[dem_gop_total]]</f>
        <v>0.49993136582017844</v>
      </c>
      <c r="J2749" s="24">
        <f>Table2[[#This Row],[dem_votes]]/Table2[[#This Row],[dem_gop_total]]</f>
        <v>0.25003431708991075</v>
      </c>
      <c r="K2749" s="24">
        <f>Table2[[#This Row],[gop_votes]]/Table2[[#This Row],[dem_gop_total]]</f>
        <v>0.74996568291008925</v>
      </c>
      <c r="L2749" s="3">
        <v>-100.46008399999999</v>
      </c>
      <c r="M2749" s="3">
        <v>31.452271999999901</v>
      </c>
      <c r="N2749" s="3">
        <v>-98.650929803149737</v>
      </c>
      <c r="O2749" s="3">
        <v>31.651859842519649</v>
      </c>
      <c r="P2749" s="3">
        <f>VLOOKUP(Table2[[#This Row],[State]],State!A:G,7,FALSE)</f>
        <v>38</v>
      </c>
      <c r="Q2749" s="3" t="str">
        <f>VLOOKUP(Table2[[#This Row],[State]],State!A:F,6,FALSE)</f>
        <v>Republican</v>
      </c>
    </row>
    <row r="2750" spans="1:17" ht="17" thickTop="1" thickBot="1" x14ac:dyDescent="0.25">
      <c r="A2750" s="8" t="s">
        <v>360</v>
      </c>
      <c r="B2750" s="19">
        <v>48453</v>
      </c>
      <c r="C2750" s="20" t="s">
        <v>2053</v>
      </c>
      <c r="D2750" s="13">
        <v>468928</v>
      </c>
      <c r="E2750" s="13">
        <v>158239</v>
      </c>
      <c r="F2750" s="6">
        <v>2024</v>
      </c>
      <c r="G2750" s="18">
        <f>preds!$D2750+preds!$E2750</f>
        <v>627167</v>
      </c>
      <c r="H2750" s="12">
        <f>ABS(preds!$D2750-preds!$E2750)</f>
        <v>310689</v>
      </c>
      <c r="I2750" s="24">
        <f>Table2[[#This Row],[margin]]/Table2[[#This Row],[dem_gop_total]]</f>
        <v>0.49538480181514655</v>
      </c>
      <c r="J2750" s="24">
        <f>Table2[[#This Row],[dem_votes]]/Table2[[#This Row],[dem_gop_total]]</f>
        <v>0.74769240090757327</v>
      </c>
      <c r="K2750" s="24">
        <f>Table2[[#This Row],[gop_votes]]/Table2[[#This Row],[dem_gop_total]]</f>
        <v>0.25230759909242673</v>
      </c>
      <c r="L2750" s="3">
        <v>-97.749981000000005</v>
      </c>
      <c r="M2750" s="3">
        <v>30.31025</v>
      </c>
      <c r="N2750" s="3">
        <v>-98.650929803149737</v>
      </c>
      <c r="O2750" s="3">
        <v>31.651859842519649</v>
      </c>
      <c r="P2750" s="3">
        <f>VLOOKUP(Table2[[#This Row],[State]],State!A:G,7,FALSE)</f>
        <v>38</v>
      </c>
      <c r="Q2750" s="3" t="str">
        <f>VLOOKUP(Table2[[#This Row],[State]],State!A:F,6,FALSE)</f>
        <v>Republican</v>
      </c>
    </row>
    <row r="2751" spans="1:17" ht="17" thickTop="1" thickBot="1" x14ac:dyDescent="0.25">
      <c r="A2751" s="7" t="s">
        <v>360</v>
      </c>
      <c r="B2751" s="21">
        <v>48455</v>
      </c>
      <c r="C2751" s="22" t="s">
        <v>608</v>
      </c>
      <c r="D2751" s="12">
        <v>1645</v>
      </c>
      <c r="E2751" s="12">
        <v>5665</v>
      </c>
      <c r="F2751" s="6">
        <v>2024</v>
      </c>
      <c r="G2751" s="18">
        <f>preds!$D2751+preds!$E2751</f>
        <v>7310</v>
      </c>
      <c r="H2751" s="12">
        <f>ABS(preds!$D2751-preds!$E2751)</f>
        <v>4020</v>
      </c>
      <c r="I2751" s="24">
        <f>Table2[[#This Row],[margin]]/Table2[[#This Row],[dem_gop_total]]</f>
        <v>0.54993160054719559</v>
      </c>
      <c r="J2751" s="24">
        <f>Table2[[#This Row],[dem_votes]]/Table2[[#This Row],[dem_gop_total]]</f>
        <v>0.22503419972640218</v>
      </c>
      <c r="K2751" s="24">
        <f>Table2[[#This Row],[gop_votes]]/Table2[[#This Row],[dem_gop_total]]</f>
        <v>0.77496580027359785</v>
      </c>
      <c r="L2751" s="3">
        <v>-95.245491000000001</v>
      </c>
      <c r="M2751" s="3">
        <v>31.000010999999901</v>
      </c>
      <c r="N2751" s="3">
        <v>-98.650929803149737</v>
      </c>
      <c r="O2751" s="3">
        <v>31.651859842519649</v>
      </c>
      <c r="P2751" s="3">
        <f>VLOOKUP(Table2[[#This Row],[State]],State!A:G,7,FALSE)</f>
        <v>38</v>
      </c>
      <c r="Q2751" s="3" t="str">
        <f>VLOOKUP(Table2[[#This Row],[State]],State!A:F,6,FALSE)</f>
        <v>Republican</v>
      </c>
    </row>
    <row r="2752" spans="1:17" ht="17" thickTop="1" thickBot="1" x14ac:dyDescent="0.25">
      <c r="A2752" s="8" t="s">
        <v>360</v>
      </c>
      <c r="B2752" s="19">
        <v>48457</v>
      </c>
      <c r="C2752" s="20" t="s">
        <v>2054</v>
      </c>
      <c r="D2752" s="13">
        <v>1621</v>
      </c>
      <c r="E2752" s="13">
        <v>8156</v>
      </c>
      <c r="F2752" s="6">
        <v>2024</v>
      </c>
      <c r="G2752" s="18">
        <f>preds!$D2752+preds!$E2752</f>
        <v>9777</v>
      </c>
      <c r="H2752" s="12">
        <f>ABS(preds!$D2752-preds!$E2752)</f>
        <v>6535</v>
      </c>
      <c r="I2752" s="24">
        <f>Table2[[#This Row],[margin]]/Table2[[#This Row],[dem_gop_total]]</f>
        <v>0.66840544134192492</v>
      </c>
      <c r="J2752" s="24">
        <f>Table2[[#This Row],[dem_votes]]/Table2[[#This Row],[dem_gop_total]]</f>
        <v>0.16579727932903754</v>
      </c>
      <c r="K2752" s="24">
        <f>Table2[[#This Row],[gop_votes]]/Table2[[#This Row],[dem_gop_total]]</f>
        <v>0.83420272067096246</v>
      </c>
      <c r="L2752" s="3">
        <v>-94.365305000000006</v>
      </c>
      <c r="M2752" s="3">
        <v>30.741966999999999</v>
      </c>
      <c r="N2752" s="3">
        <v>-98.650929803149737</v>
      </c>
      <c r="O2752" s="3">
        <v>31.651859842519649</v>
      </c>
      <c r="P2752" s="3">
        <f>VLOOKUP(Table2[[#This Row],[State]],State!A:G,7,FALSE)</f>
        <v>38</v>
      </c>
      <c r="Q2752" s="3" t="str">
        <f>VLOOKUP(Table2[[#This Row],[State]],State!A:F,6,FALSE)</f>
        <v>Republican</v>
      </c>
    </row>
    <row r="2753" spans="1:17" ht="17" thickTop="1" thickBot="1" x14ac:dyDescent="0.25">
      <c r="A2753" s="7" t="s">
        <v>360</v>
      </c>
      <c r="B2753" s="21">
        <v>48459</v>
      </c>
      <c r="C2753" s="22" t="s">
        <v>2055</v>
      </c>
      <c r="D2753" s="12">
        <v>3999</v>
      </c>
      <c r="E2753" s="12">
        <v>15751</v>
      </c>
      <c r="F2753" s="6">
        <v>2024</v>
      </c>
      <c r="G2753" s="18">
        <f>preds!$D2753+preds!$E2753</f>
        <v>19750</v>
      </c>
      <c r="H2753" s="12">
        <f>ABS(preds!$D2753-preds!$E2753)</f>
        <v>11752</v>
      </c>
      <c r="I2753" s="24">
        <f>Table2[[#This Row],[margin]]/Table2[[#This Row],[dem_gop_total]]</f>
        <v>0.59503797468354436</v>
      </c>
      <c r="J2753" s="24">
        <f>Table2[[#This Row],[dem_votes]]/Table2[[#This Row],[dem_gop_total]]</f>
        <v>0.20248101265822785</v>
      </c>
      <c r="K2753" s="24">
        <f>Table2[[#This Row],[gop_votes]]/Table2[[#This Row],[dem_gop_total]]</f>
        <v>0.79751898734177218</v>
      </c>
      <c r="L2753" s="3">
        <v>-94.925152999999995</v>
      </c>
      <c r="M2753" s="3">
        <v>32.697983000000001</v>
      </c>
      <c r="N2753" s="3">
        <v>-98.650929803149737</v>
      </c>
      <c r="O2753" s="3">
        <v>31.651859842519649</v>
      </c>
      <c r="P2753" s="3">
        <f>VLOOKUP(Table2[[#This Row],[State]],State!A:G,7,FALSE)</f>
        <v>38</v>
      </c>
      <c r="Q2753" s="3" t="str">
        <f>VLOOKUP(Table2[[#This Row],[State]],State!A:F,6,FALSE)</f>
        <v>Republican</v>
      </c>
    </row>
    <row r="2754" spans="1:17" ht="17" thickTop="1" thickBot="1" x14ac:dyDescent="0.25">
      <c r="A2754" s="8" t="s">
        <v>360</v>
      </c>
      <c r="B2754" s="19">
        <v>48461</v>
      </c>
      <c r="C2754" s="20" t="s">
        <v>2056</v>
      </c>
      <c r="D2754" s="13">
        <v>224</v>
      </c>
      <c r="E2754" s="13">
        <v>1076</v>
      </c>
      <c r="F2754" s="6">
        <v>2024</v>
      </c>
      <c r="G2754" s="18">
        <f>preds!$D2754+preds!$E2754</f>
        <v>1300</v>
      </c>
      <c r="H2754" s="12">
        <f>ABS(preds!$D2754-preds!$E2754)</f>
        <v>852</v>
      </c>
      <c r="I2754" s="24">
        <f>Table2[[#This Row],[margin]]/Table2[[#This Row],[dem_gop_total]]</f>
        <v>0.65538461538461534</v>
      </c>
      <c r="J2754" s="24">
        <f>Table2[[#This Row],[dem_votes]]/Table2[[#This Row],[dem_gop_total]]</f>
        <v>0.1723076923076923</v>
      </c>
      <c r="K2754" s="24">
        <f>Table2[[#This Row],[gop_votes]]/Table2[[#This Row],[dem_gop_total]]</f>
        <v>0.82769230769230773</v>
      </c>
      <c r="L2754" s="3">
        <v>-102.122277</v>
      </c>
      <c r="M2754" s="3">
        <v>31.183695</v>
      </c>
      <c r="N2754" s="3">
        <v>-98.650929803149737</v>
      </c>
      <c r="O2754" s="3">
        <v>31.651859842519649</v>
      </c>
      <c r="P2754" s="3">
        <f>VLOOKUP(Table2[[#This Row],[State]],State!A:G,7,FALSE)</f>
        <v>38</v>
      </c>
      <c r="Q2754" s="3" t="str">
        <f>VLOOKUP(Table2[[#This Row],[State]],State!A:F,6,FALSE)</f>
        <v>Republican</v>
      </c>
    </row>
    <row r="2755" spans="1:17" ht="17" thickTop="1" thickBot="1" x14ac:dyDescent="0.25">
      <c r="A2755" s="7" t="s">
        <v>360</v>
      </c>
      <c r="B2755" s="21">
        <v>48463</v>
      </c>
      <c r="C2755" s="22" t="s">
        <v>2057</v>
      </c>
      <c r="D2755" s="12">
        <v>3914</v>
      </c>
      <c r="E2755" s="12">
        <v>5876</v>
      </c>
      <c r="F2755" s="6">
        <v>2024</v>
      </c>
      <c r="G2755" s="18">
        <f>preds!$D2755+preds!$E2755</f>
        <v>9790</v>
      </c>
      <c r="H2755" s="12">
        <f>ABS(preds!$D2755-preds!$E2755)</f>
        <v>1962</v>
      </c>
      <c r="I2755" s="24">
        <f>Table2[[#This Row],[margin]]/Table2[[#This Row],[dem_gop_total]]</f>
        <v>0.2004085801838611</v>
      </c>
      <c r="J2755" s="24">
        <f>Table2[[#This Row],[dem_votes]]/Table2[[#This Row],[dem_gop_total]]</f>
        <v>0.39979570990806945</v>
      </c>
      <c r="K2755" s="24">
        <f>Table2[[#This Row],[gop_votes]]/Table2[[#This Row],[dem_gop_total]]</f>
        <v>0.60020429009193055</v>
      </c>
      <c r="L2755" s="3">
        <v>-99.754750000000001</v>
      </c>
      <c r="M2755" s="3">
        <v>29.247671</v>
      </c>
      <c r="N2755" s="3">
        <v>-98.650929803149737</v>
      </c>
      <c r="O2755" s="3">
        <v>31.651859842519649</v>
      </c>
      <c r="P2755" s="3">
        <f>VLOOKUP(Table2[[#This Row],[State]],State!A:G,7,FALSE)</f>
        <v>38</v>
      </c>
      <c r="Q2755" s="3" t="str">
        <f>VLOOKUP(Table2[[#This Row],[State]],State!A:F,6,FALSE)</f>
        <v>Republican</v>
      </c>
    </row>
    <row r="2756" spans="1:17" ht="17" thickTop="1" thickBot="1" x14ac:dyDescent="0.25">
      <c r="A2756" s="8" t="s">
        <v>360</v>
      </c>
      <c r="B2756" s="19">
        <v>48465</v>
      </c>
      <c r="C2756" s="20" t="s">
        <v>2058</v>
      </c>
      <c r="D2756" s="13">
        <v>6515</v>
      </c>
      <c r="E2756" s="13">
        <v>8251</v>
      </c>
      <c r="F2756" s="6">
        <v>2024</v>
      </c>
      <c r="G2756" s="18">
        <f>preds!$D2756+preds!$E2756</f>
        <v>14766</v>
      </c>
      <c r="H2756" s="12">
        <f>ABS(preds!$D2756-preds!$E2756)</f>
        <v>1736</v>
      </c>
      <c r="I2756" s="24">
        <f>Table2[[#This Row],[margin]]/Table2[[#This Row],[dem_gop_total]]</f>
        <v>0.11756738453203305</v>
      </c>
      <c r="J2756" s="24">
        <f>Table2[[#This Row],[dem_votes]]/Table2[[#This Row],[dem_gop_total]]</f>
        <v>0.44121630773398346</v>
      </c>
      <c r="K2756" s="24">
        <f>Table2[[#This Row],[gop_votes]]/Table2[[#This Row],[dem_gop_total]]</f>
        <v>0.55878369226601654</v>
      </c>
      <c r="L2756" s="3">
        <v>-100.89806799999999</v>
      </c>
      <c r="M2756" s="3">
        <v>29.38073</v>
      </c>
      <c r="N2756" s="3">
        <v>-98.650929803149737</v>
      </c>
      <c r="O2756" s="3">
        <v>31.651859842519649</v>
      </c>
      <c r="P2756" s="3">
        <f>VLOOKUP(Table2[[#This Row],[State]],State!A:G,7,FALSE)</f>
        <v>38</v>
      </c>
      <c r="Q2756" s="3" t="str">
        <f>VLOOKUP(Table2[[#This Row],[State]],State!A:F,6,FALSE)</f>
        <v>Republican</v>
      </c>
    </row>
    <row r="2757" spans="1:17" ht="17" thickTop="1" thickBot="1" x14ac:dyDescent="0.25">
      <c r="A2757" s="7" t="s">
        <v>360</v>
      </c>
      <c r="B2757" s="21">
        <v>48467</v>
      </c>
      <c r="C2757" s="22" t="s">
        <v>2059</v>
      </c>
      <c r="D2757" s="12">
        <v>4285</v>
      </c>
      <c r="E2757" s="12">
        <v>22952</v>
      </c>
      <c r="F2757" s="6">
        <v>2024</v>
      </c>
      <c r="G2757" s="18">
        <f>preds!$D2757+preds!$E2757</f>
        <v>27237</v>
      </c>
      <c r="H2757" s="12">
        <f>ABS(preds!$D2757-preds!$E2757)</f>
        <v>18667</v>
      </c>
      <c r="I2757" s="24">
        <f>Table2[[#This Row],[margin]]/Table2[[#This Row],[dem_gop_total]]</f>
        <v>0.68535448103682495</v>
      </c>
      <c r="J2757" s="24">
        <f>Table2[[#This Row],[dem_votes]]/Table2[[#This Row],[dem_gop_total]]</f>
        <v>0.15732275948158755</v>
      </c>
      <c r="K2757" s="24">
        <f>Table2[[#This Row],[gop_votes]]/Table2[[#This Row],[dem_gop_total]]</f>
        <v>0.84267724051841242</v>
      </c>
      <c r="L2757" s="3">
        <v>-95.833093999999903</v>
      </c>
      <c r="M2757" s="3">
        <v>32.577970000000001</v>
      </c>
      <c r="N2757" s="3">
        <v>-98.650929803149737</v>
      </c>
      <c r="O2757" s="3">
        <v>31.651859842519649</v>
      </c>
      <c r="P2757" s="3">
        <f>VLOOKUP(Table2[[#This Row],[State]],State!A:G,7,FALSE)</f>
        <v>38</v>
      </c>
      <c r="Q2757" s="3" t="str">
        <f>VLOOKUP(Table2[[#This Row],[State]],State!A:F,6,FALSE)</f>
        <v>Republican</v>
      </c>
    </row>
    <row r="2758" spans="1:17" ht="17" thickTop="1" thickBot="1" x14ac:dyDescent="0.25">
      <c r="A2758" s="8" t="s">
        <v>360</v>
      </c>
      <c r="B2758" s="19">
        <v>48469</v>
      </c>
      <c r="C2758" s="20" t="s">
        <v>2060</v>
      </c>
      <c r="D2758" s="13">
        <v>9175</v>
      </c>
      <c r="E2758" s="13">
        <v>22444</v>
      </c>
      <c r="F2758" s="6">
        <v>2024</v>
      </c>
      <c r="G2758" s="18">
        <f>preds!$D2758+preds!$E2758</f>
        <v>31619</v>
      </c>
      <c r="H2758" s="12">
        <f>ABS(preds!$D2758-preds!$E2758)</f>
        <v>13269</v>
      </c>
      <c r="I2758" s="24">
        <f>Table2[[#This Row],[margin]]/Table2[[#This Row],[dem_gop_total]]</f>
        <v>0.41965274044087414</v>
      </c>
      <c r="J2758" s="24">
        <f>Table2[[#This Row],[dem_votes]]/Table2[[#This Row],[dem_gop_total]]</f>
        <v>0.2901736297795629</v>
      </c>
      <c r="K2758" s="24">
        <f>Table2[[#This Row],[gop_votes]]/Table2[[#This Row],[dem_gop_total]]</f>
        <v>0.70982637022043704</v>
      </c>
      <c r="L2758" s="3">
        <v>-96.990925000000004</v>
      </c>
      <c r="M2758" s="3">
        <v>28.820582999999999</v>
      </c>
      <c r="N2758" s="3">
        <v>-98.650929803149737</v>
      </c>
      <c r="O2758" s="3">
        <v>31.651859842519649</v>
      </c>
      <c r="P2758" s="3">
        <f>VLOOKUP(Table2[[#This Row],[State]],State!A:G,7,FALSE)</f>
        <v>38</v>
      </c>
      <c r="Q2758" s="3" t="str">
        <f>VLOOKUP(Table2[[#This Row],[State]],State!A:F,6,FALSE)</f>
        <v>Republican</v>
      </c>
    </row>
    <row r="2759" spans="1:17" ht="17" thickTop="1" thickBot="1" x14ac:dyDescent="0.25">
      <c r="A2759" s="7" t="s">
        <v>360</v>
      </c>
      <c r="B2759" s="21">
        <v>48471</v>
      </c>
      <c r="C2759" s="22" t="s">
        <v>453</v>
      </c>
      <c r="D2759" s="12">
        <v>6992</v>
      </c>
      <c r="E2759" s="12">
        <v>13691</v>
      </c>
      <c r="F2759" s="6">
        <v>2024</v>
      </c>
      <c r="G2759" s="18">
        <f>preds!$D2759+preds!$E2759</f>
        <v>20683</v>
      </c>
      <c r="H2759" s="12">
        <f>ABS(preds!$D2759-preds!$E2759)</f>
        <v>6699</v>
      </c>
      <c r="I2759" s="24">
        <f>Table2[[#This Row],[margin]]/Table2[[#This Row],[dem_gop_total]]</f>
        <v>0.32388918435430064</v>
      </c>
      <c r="J2759" s="24">
        <f>Table2[[#This Row],[dem_votes]]/Table2[[#This Row],[dem_gop_total]]</f>
        <v>0.33805540782284971</v>
      </c>
      <c r="K2759" s="24">
        <f>Table2[[#This Row],[gop_votes]]/Table2[[#This Row],[dem_gop_total]]</f>
        <v>0.66194459217715029</v>
      </c>
      <c r="L2759" s="3">
        <v>-95.535015999999999</v>
      </c>
      <c r="M2759" s="3">
        <v>30.729191999999902</v>
      </c>
      <c r="N2759" s="3">
        <v>-98.650929803149737</v>
      </c>
      <c r="O2759" s="3">
        <v>31.651859842519649</v>
      </c>
      <c r="P2759" s="3">
        <f>VLOOKUP(Table2[[#This Row],[State]],State!A:G,7,FALSE)</f>
        <v>38</v>
      </c>
      <c r="Q2759" s="3" t="str">
        <f>VLOOKUP(Table2[[#This Row],[State]],State!A:F,6,FALSE)</f>
        <v>Republican</v>
      </c>
    </row>
    <row r="2760" spans="1:17" ht="17" thickTop="1" thickBot="1" x14ac:dyDescent="0.25">
      <c r="A2760" s="8" t="s">
        <v>360</v>
      </c>
      <c r="B2760" s="19">
        <v>48473</v>
      </c>
      <c r="C2760" s="20" t="s">
        <v>2061</v>
      </c>
      <c r="D2760" s="13">
        <v>9531</v>
      </c>
      <c r="E2760" s="13">
        <v>15999</v>
      </c>
      <c r="F2760" s="6">
        <v>2024</v>
      </c>
      <c r="G2760" s="18">
        <f>preds!$D2760+preds!$E2760</f>
        <v>25530</v>
      </c>
      <c r="H2760" s="12">
        <f>ABS(preds!$D2760-preds!$E2760)</f>
        <v>6468</v>
      </c>
      <c r="I2760" s="24">
        <f>Table2[[#This Row],[margin]]/Table2[[#This Row],[dem_gop_total]]</f>
        <v>0.25334900117508813</v>
      </c>
      <c r="J2760" s="24">
        <f>Table2[[#This Row],[dem_votes]]/Table2[[#This Row],[dem_gop_total]]</f>
        <v>0.37332549941245591</v>
      </c>
      <c r="K2760" s="24">
        <f>Table2[[#This Row],[gop_votes]]/Table2[[#This Row],[dem_gop_total]]</f>
        <v>0.62667450058754404</v>
      </c>
      <c r="L2760" s="3">
        <v>-95.968855000000005</v>
      </c>
      <c r="M2760" s="3">
        <v>30.021425000000001</v>
      </c>
      <c r="N2760" s="3">
        <v>-98.650929803149737</v>
      </c>
      <c r="O2760" s="3">
        <v>31.651859842519649</v>
      </c>
      <c r="P2760" s="3">
        <f>VLOOKUP(Table2[[#This Row],[State]],State!A:G,7,FALSE)</f>
        <v>38</v>
      </c>
      <c r="Q2760" s="3" t="str">
        <f>VLOOKUP(Table2[[#This Row],[State]],State!A:F,6,FALSE)</f>
        <v>Republican</v>
      </c>
    </row>
    <row r="2761" spans="1:17" ht="17" thickTop="1" thickBot="1" x14ac:dyDescent="0.25">
      <c r="A2761" s="7" t="s">
        <v>360</v>
      </c>
      <c r="B2761" s="21">
        <v>48475</v>
      </c>
      <c r="C2761" s="22" t="s">
        <v>1690</v>
      </c>
      <c r="D2761" s="12">
        <v>1082</v>
      </c>
      <c r="E2761" s="12">
        <v>2827</v>
      </c>
      <c r="F2761" s="6">
        <v>2024</v>
      </c>
      <c r="G2761" s="18">
        <f>preds!$D2761+preds!$E2761</f>
        <v>3909</v>
      </c>
      <c r="H2761" s="12">
        <f>ABS(preds!$D2761-preds!$E2761)</f>
        <v>1745</v>
      </c>
      <c r="I2761" s="24">
        <f>Table2[[#This Row],[margin]]/Table2[[#This Row],[dem_gop_total]]</f>
        <v>0.44640573036582248</v>
      </c>
      <c r="J2761" s="24">
        <f>Table2[[#This Row],[dem_votes]]/Table2[[#This Row],[dem_gop_total]]</f>
        <v>0.27679713481708879</v>
      </c>
      <c r="K2761" s="24">
        <f>Table2[[#This Row],[gop_votes]]/Table2[[#This Row],[dem_gop_total]]</f>
        <v>0.72320286518291121</v>
      </c>
      <c r="L2761" s="3">
        <v>-102.921099</v>
      </c>
      <c r="M2761" s="3">
        <v>31.565078</v>
      </c>
      <c r="N2761" s="3">
        <v>-98.650929803149737</v>
      </c>
      <c r="O2761" s="3">
        <v>31.651859842519649</v>
      </c>
      <c r="P2761" s="3">
        <f>VLOOKUP(Table2[[#This Row],[State]],State!A:G,7,FALSE)</f>
        <v>38</v>
      </c>
      <c r="Q2761" s="3" t="str">
        <f>VLOOKUP(Table2[[#This Row],[State]],State!A:F,6,FALSE)</f>
        <v>Republican</v>
      </c>
    </row>
    <row r="2762" spans="1:17" ht="17" thickTop="1" thickBot="1" x14ac:dyDescent="0.25">
      <c r="A2762" s="8" t="s">
        <v>360</v>
      </c>
      <c r="B2762" s="19">
        <v>48477</v>
      </c>
      <c r="C2762" s="20" t="s">
        <v>454</v>
      </c>
      <c r="D2762" s="13">
        <v>3703</v>
      </c>
      <c r="E2762" s="13">
        <v>13615</v>
      </c>
      <c r="F2762" s="6">
        <v>2024</v>
      </c>
      <c r="G2762" s="18">
        <f>preds!$D2762+preds!$E2762</f>
        <v>17318</v>
      </c>
      <c r="H2762" s="12">
        <f>ABS(preds!$D2762-preds!$E2762)</f>
        <v>9912</v>
      </c>
      <c r="I2762" s="24">
        <f>Table2[[#This Row],[margin]]/Table2[[#This Row],[dem_gop_total]]</f>
        <v>0.57235246564268394</v>
      </c>
      <c r="J2762" s="24">
        <f>Table2[[#This Row],[dem_votes]]/Table2[[#This Row],[dem_gop_total]]</f>
        <v>0.21382376717865803</v>
      </c>
      <c r="K2762" s="24">
        <f>Table2[[#This Row],[gop_votes]]/Table2[[#This Row],[dem_gop_total]]</f>
        <v>0.78617623282134197</v>
      </c>
      <c r="L2762" s="3">
        <v>-96.396264000000002</v>
      </c>
      <c r="M2762" s="3">
        <v>30.182708000000002</v>
      </c>
      <c r="N2762" s="3">
        <v>-98.650929803149737</v>
      </c>
      <c r="O2762" s="3">
        <v>31.651859842519649</v>
      </c>
      <c r="P2762" s="3">
        <f>VLOOKUP(Table2[[#This Row],[State]],State!A:G,7,FALSE)</f>
        <v>38</v>
      </c>
      <c r="Q2762" s="3" t="str">
        <f>VLOOKUP(Table2[[#This Row],[State]],State!A:F,6,FALSE)</f>
        <v>Republican</v>
      </c>
    </row>
    <row r="2763" spans="1:17" ht="17" thickTop="1" thickBot="1" x14ac:dyDescent="0.25">
      <c r="A2763" s="7" t="s">
        <v>360</v>
      </c>
      <c r="B2763" s="21">
        <v>48479</v>
      </c>
      <c r="C2763" s="22" t="s">
        <v>2062</v>
      </c>
      <c r="D2763" s="12">
        <v>40573</v>
      </c>
      <c r="E2763" s="12">
        <v>25948</v>
      </c>
      <c r="F2763" s="6">
        <v>2024</v>
      </c>
      <c r="G2763" s="18">
        <f>preds!$D2763+preds!$E2763</f>
        <v>66521</v>
      </c>
      <c r="H2763" s="12">
        <f>ABS(preds!$D2763-preds!$E2763)</f>
        <v>14625</v>
      </c>
      <c r="I2763" s="24">
        <f>Table2[[#This Row],[margin]]/Table2[[#This Row],[dem_gop_total]]</f>
        <v>0.21985538401407073</v>
      </c>
      <c r="J2763" s="24">
        <f>Table2[[#This Row],[dem_votes]]/Table2[[#This Row],[dem_gop_total]]</f>
        <v>0.60992769200703534</v>
      </c>
      <c r="K2763" s="24">
        <f>Table2[[#This Row],[gop_votes]]/Table2[[#This Row],[dem_gop_total]]</f>
        <v>0.39007230799296461</v>
      </c>
      <c r="L2763" s="3">
        <v>-99.476349999999996</v>
      </c>
      <c r="M2763" s="3">
        <v>27.520330999999999</v>
      </c>
      <c r="N2763" s="3">
        <v>-98.650929803149737</v>
      </c>
      <c r="O2763" s="3">
        <v>31.651859842519649</v>
      </c>
      <c r="P2763" s="3">
        <f>VLOOKUP(Table2[[#This Row],[State]],State!A:G,7,FALSE)</f>
        <v>38</v>
      </c>
      <c r="Q2763" s="3" t="str">
        <f>VLOOKUP(Table2[[#This Row],[State]],State!A:F,6,FALSE)</f>
        <v>Republican</v>
      </c>
    </row>
    <row r="2764" spans="1:17" ht="17" thickTop="1" thickBot="1" x14ac:dyDescent="0.25">
      <c r="A2764" s="8" t="s">
        <v>360</v>
      </c>
      <c r="B2764" s="19">
        <v>48481</v>
      </c>
      <c r="C2764" s="20" t="s">
        <v>2063</v>
      </c>
      <c r="D2764" s="13">
        <v>4979</v>
      </c>
      <c r="E2764" s="13">
        <v>11732</v>
      </c>
      <c r="F2764" s="6">
        <v>2024</v>
      </c>
      <c r="G2764" s="18">
        <f>preds!$D2764+preds!$E2764</f>
        <v>16711</v>
      </c>
      <c r="H2764" s="12">
        <f>ABS(preds!$D2764-preds!$E2764)</f>
        <v>6753</v>
      </c>
      <c r="I2764" s="24">
        <f>Table2[[#This Row],[margin]]/Table2[[#This Row],[dem_gop_total]]</f>
        <v>0.40410508048590749</v>
      </c>
      <c r="J2764" s="24">
        <f>Table2[[#This Row],[dem_votes]]/Table2[[#This Row],[dem_gop_total]]</f>
        <v>0.29794745975704628</v>
      </c>
      <c r="K2764" s="24">
        <f>Table2[[#This Row],[gop_votes]]/Table2[[#This Row],[dem_gop_total]]</f>
        <v>0.70205254024295372</v>
      </c>
      <c r="L2764" s="3">
        <v>-96.175663</v>
      </c>
      <c r="M2764" s="3">
        <v>29.2768219999999</v>
      </c>
      <c r="N2764" s="3">
        <v>-98.650929803149737</v>
      </c>
      <c r="O2764" s="3">
        <v>31.651859842519649</v>
      </c>
      <c r="P2764" s="3">
        <f>VLOOKUP(Table2[[#This Row],[State]],State!A:G,7,FALSE)</f>
        <v>38</v>
      </c>
      <c r="Q2764" s="3" t="str">
        <f>VLOOKUP(Table2[[#This Row],[State]],State!A:F,6,FALSE)</f>
        <v>Republican</v>
      </c>
    </row>
    <row r="2765" spans="1:17" ht="17" thickTop="1" thickBot="1" x14ac:dyDescent="0.25">
      <c r="A2765" s="7" t="s">
        <v>360</v>
      </c>
      <c r="B2765" s="21">
        <v>48483</v>
      </c>
      <c r="C2765" s="22" t="s">
        <v>832</v>
      </c>
      <c r="D2765" s="12">
        <v>325</v>
      </c>
      <c r="E2765" s="12">
        <v>1731</v>
      </c>
      <c r="F2765" s="6">
        <v>2024</v>
      </c>
      <c r="G2765" s="18">
        <f>preds!$D2765+preds!$E2765</f>
        <v>2056</v>
      </c>
      <c r="H2765" s="12">
        <f>ABS(preds!$D2765-preds!$E2765)</f>
        <v>1406</v>
      </c>
      <c r="I2765" s="24">
        <f>Table2[[#This Row],[margin]]/Table2[[#This Row],[dem_gop_total]]</f>
        <v>0.68385214007782102</v>
      </c>
      <c r="J2765" s="24">
        <f>Table2[[#This Row],[dem_votes]]/Table2[[#This Row],[dem_gop_total]]</f>
        <v>0.15807392996108949</v>
      </c>
      <c r="K2765" s="24">
        <f>Table2[[#This Row],[gop_votes]]/Table2[[#This Row],[dem_gop_total]]</f>
        <v>0.84192607003891051</v>
      </c>
      <c r="L2765" s="3">
        <v>-100.26517800000001</v>
      </c>
      <c r="M2765" s="3">
        <v>35.353696999999997</v>
      </c>
      <c r="N2765" s="3">
        <v>-98.650929803149737</v>
      </c>
      <c r="O2765" s="3">
        <v>31.651859842519649</v>
      </c>
      <c r="P2765" s="3">
        <f>VLOOKUP(Table2[[#This Row],[State]],State!A:G,7,FALSE)</f>
        <v>38</v>
      </c>
      <c r="Q2765" s="3" t="str">
        <f>VLOOKUP(Table2[[#This Row],[State]],State!A:F,6,FALSE)</f>
        <v>Republican</v>
      </c>
    </row>
    <row r="2766" spans="1:17" ht="17" thickTop="1" thickBot="1" x14ac:dyDescent="0.25">
      <c r="A2766" s="8" t="s">
        <v>360</v>
      </c>
      <c r="B2766" s="19">
        <v>48485</v>
      </c>
      <c r="C2766" s="20" t="s">
        <v>1077</v>
      </c>
      <c r="D2766" s="13">
        <v>13485</v>
      </c>
      <c r="E2766" s="13">
        <v>30641</v>
      </c>
      <c r="F2766" s="6">
        <v>2024</v>
      </c>
      <c r="G2766" s="18">
        <f>preds!$D2766+preds!$E2766</f>
        <v>44126</v>
      </c>
      <c r="H2766" s="12">
        <f>ABS(preds!$D2766-preds!$E2766)</f>
        <v>17156</v>
      </c>
      <c r="I2766" s="24">
        <f>Table2[[#This Row],[margin]]/Table2[[#This Row],[dem_gop_total]]</f>
        <v>0.38879572134342566</v>
      </c>
      <c r="J2766" s="24">
        <f>Table2[[#This Row],[dem_votes]]/Table2[[#This Row],[dem_gop_total]]</f>
        <v>0.30560213932828717</v>
      </c>
      <c r="K2766" s="24">
        <f>Table2[[#This Row],[gop_votes]]/Table2[[#This Row],[dem_gop_total]]</f>
        <v>0.69439786067171283</v>
      </c>
      <c r="L2766" s="3">
        <v>-98.551695999999893</v>
      </c>
      <c r="M2766" s="3">
        <v>33.922334999999997</v>
      </c>
      <c r="N2766" s="3">
        <v>-98.650929803149737</v>
      </c>
      <c r="O2766" s="3">
        <v>31.651859842519649</v>
      </c>
      <c r="P2766" s="3">
        <f>VLOOKUP(Table2[[#This Row],[State]],State!A:G,7,FALSE)</f>
        <v>38</v>
      </c>
      <c r="Q2766" s="3" t="str">
        <f>VLOOKUP(Table2[[#This Row],[State]],State!A:F,6,FALSE)</f>
        <v>Republican</v>
      </c>
    </row>
    <row r="2767" spans="1:17" ht="17" thickTop="1" thickBot="1" x14ac:dyDescent="0.25">
      <c r="A2767" s="7" t="s">
        <v>360</v>
      </c>
      <c r="B2767" s="21">
        <v>48487</v>
      </c>
      <c r="C2767" s="22" t="s">
        <v>2064</v>
      </c>
      <c r="D2767" s="12">
        <v>1201</v>
      </c>
      <c r="E2767" s="12">
        <v>3161</v>
      </c>
      <c r="F2767" s="6">
        <v>2024</v>
      </c>
      <c r="G2767" s="18">
        <f>preds!$D2767+preds!$E2767</f>
        <v>4362</v>
      </c>
      <c r="H2767" s="12">
        <f>ABS(preds!$D2767-preds!$E2767)</f>
        <v>1960</v>
      </c>
      <c r="I2767" s="24">
        <f>Table2[[#This Row],[margin]]/Table2[[#This Row],[dem_gop_total]]</f>
        <v>0.44933516735442458</v>
      </c>
      <c r="J2767" s="24">
        <f>Table2[[#This Row],[dem_votes]]/Table2[[#This Row],[dem_gop_total]]</f>
        <v>0.27533241632278771</v>
      </c>
      <c r="K2767" s="24">
        <f>Table2[[#This Row],[gop_votes]]/Table2[[#This Row],[dem_gop_total]]</f>
        <v>0.72466758367721229</v>
      </c>
      <c r="L2767" s="3">
        <v>-99.296458999999999</v>
      </c>
      <c r="M2767" s="3">
        <v>34.147319000000003</v>
      </c>
      <c r="N2767" s="3">
        <v>-98.650929803149737</v>
      </c>
      <c r="O2767" s="3">
        <v>31.651859842519649</v>
      </c>
      <c r="P2767" s="3">
        <f>VLOOKUP(Table2[[#This Row],[State]],State!A:G,7,FALSE)</f>
        <v>38</v>
      </c>
      <c r="Q2767" s="3" t="str">
        <f>VLOOKUP(Table2[[#This Row],[State]],State!A:F,6,FALSE)</f>
        <v>Republican</v>
      </c>
    </row>
    <row r="2768" spans="1:17" ht="17" thickTop="1" thickBot="1" x14ac:dyDescent="0.25">
      <c r="A2768" s="8" t="s">
        <v>360</v>
      </c>
      <c r="B2768" s="19">
        <v>48489</v>
      </c>
      <c r="C2768" s="20" t="s">
        <v>2065</v>
      </c>
      <c r="D2768" s="13">
        <v>3001</v>
      </c>
      <c r="E2768" s="13">
        <v>1599</v>
      </c>
      <c r="F2768" s="6">
        <v>2024</v>
      </c>
      <c r="G2768" s="18">
        <f>preds!$D2768+preds!$E2768</f>
        <v>4600</v>
      </c>
      <c r="H2768" s="12">
        <f>ABS(preds!$D2768-preds!$E2768)</f>
        <v>1402</v>
      </c>
      <c r="I2768" s="24">
        <f>Table2[[#This Row],[margin]]/Table2[[#This Row],[dem_gop_total]]</f>
        <v>0.30478260869565216</v>
      </c>
      <c r="J2768" s="24">
        <f>Table2[[#This Row],[dem_votes]]/Table2[[#This Row],[dem_gop_total]]</f>
        <v>0.65239130434782611</v>
      </c>
      <c r="K2768" s="24">
        <f>Table2[[#This Row],[gop_votes]]/Table2[[#This Row],[dem_gop_total]]</f>
        <v>0.34760869565217389</v>
      </c>
      <c r="L2768" s="3">
        <v>-97.779937000000004</v>
      </c>
      <c r="M2768" s="3">
        <v>26.452145000000002</v>
      </c>
      <c r="N2768" s="3">
        <v>-98.650929803149737</v>
      </c>
      <c r="O2768" s="3">
        <v>31.651859842519649</v>
      </c>
      <c r="P2768" s="3">
        <f>VLOOKUP(Table2[[#This Row],[State]],State!A:G,7,FALSE)</f>
        <v>38</v>
      </c>
      <c r="Q2768" s="3" t="str">
        <f>VLOOKUP(Table2[[#This Row],[State]],State!A:F,6,FALSE)</f>
        <v>Republican</v>
      </c>
    </row>
    <row r="2769" spans="1:17" ht="17" thickTop="1" thickBot="1" x14ac:dyDescent="0.25">
      <c r="A2769" s="7" t="s">
        <v>360</v>
      </c>
      <c r="B2769" s="21">
        <v>48491</v>
      </c>
      <c r="C2769" s="22" t="s">
        <v>925</v>
      </c>
      <c r="D2769" s="12">
        <v>168312</v>
      </c>
      <c r="E2769" s="12">
        <v>164544</v>
      </c>
      <c r="F2769" s="6">
        <v>2024</v>
      </c>
      <c r="G2769" s="18">
        <f>preds!$D2769+preds!$E2769</f>
        <v>332856</v>
      </c>
      <c r="H2769" s="12">
        <f>ABS(preds!$D2769-preds!$E2769)</f>
        <v>3768</v>
      </c>
      <c r="I2769" s="24">
        <f>Table2[[#This Row],[margin]]/Table2[[#This Row],[dem_gop_total]]</f>
        <v>1.1320210541495422E-2</v>
      </c>
      <c r="J2769" s="24">
        <f>Table2[[#This Row],[dem_votes]]/Table2[[#This Row],[dem_gop_total]]</f>
        <v>0.50566010527074767</v>
      </c>
      <c r="K2769" s="24">
        <f>Table2[[#This Row],[gop_votes]]/Table2[[#This Row],[dem_gop_total]]</f>
        <v>0.49433989472925227</v>
      </c>
      <c r="L2769" s="3">
        <v>-97.711429999999993</v>
      </c>
      <c r="M2769" s="3">
        <v>30.554707000000001</v>
      </c>
      <c r="N2769" s="3">
        <v>-98.650929803149737</v>
      </c>
      <c r="O2769" s="3">
        <v>31.651859842519649</v>
      </c>
      <c r="P2769" s="3">
        <f>VLOOKUP(Table2[[#This Row],[State]],State!A:G,7,FALSE)</f>
        <v>38</v>
      </c>
      <c r="Q2769" s="3" t="str">
        <f>VLOOKUP(Table2[[#This Row],[State]],State!A:F,6,FALSE)</f>
        <v>Republican</v>
      </c>
    </row>
    <row r="2770" spans="1:17" ht="17" thickTop="1" thickBot="1" x14ac:dyDescent="0.25">
      <c r="A2770" s="8" t="s">
        <v>360</v>
      </c>
      <c r="B2770" s="19">
        <v>48493</v>
      </c>
      <c r="C2770" s="20" t="s">
        <v>1078</v>
      </c>
      <c r="D2770" s="13">
        <v>5453</v>
      </c>
      <c r="E2770" s="13">
        <v>20058</v>
      </c>
      <c r="F2770" s="6">
        <v>2024</v>
      </c>
      <c r="G2770" s="18">
        <f>preds!$D2770+preds!$E2770</f>
        <v>25511</v>
      </c>
      <c r="H2770" s="12">
        <f>ABS(preds!$D2770-preds!$E2770)</f>
        <v>14605</v>
      </c>
      <c r="I2770" s="24">
        <f>Table2[[#This Row],[margin]]/Table2[[#This Row],[dem_gop_total]]</f>
        <v>0.57249813805809258</v>
      </c>
      <c r="J2770" s="24">
        <f>Table2[[#This Row],[dem_votes]]/Table2[[#This Row],[dem_gop_total]]</f>
        <v>0.21375093097095371</v>
      </c>
      <c r="K2770" s="24">
        <f>Table2[[#This Row],[gop_votes]]/Table2[[#This Row],[dem_gop_total]]</f>
        <v>0.78624906902904634</v>
      </c>
      <c r="L2770" s="3">
        <v>-98.142066</v>
      </c>
      <c r="M2770" s="3">
        <v>29.226084</v>
      </c>
      <c r="N2770" s="3">
        <v>-98.650929803149737</v>
      </c>
      <c r="O2770" s="3">
        <v>31.651859842519649</v>
      </c>
      <c r="P2770" s="3">
        <f>VLOOKUP(Table2[[#This Row],[State]],State!A:G,7,FALSE)</f>
        <v>38</v>
      </c>
      <c r="Q2770" s="3" t="str">
        <f>VLOOKUP(Table2[[#This Row],[State]],State!A:F,6,FALSE)</f>
        <v>Republican</v>
      </c>
    </row>
    <row r="2771" spans="1:17" ht="17" thickTop="1" thickBot="1" x14ac:dyDescent="0.25">
      <c r="A2771" s="7" t="s">
        <v>360</v>
      </c>
      <c r="B2771" s="21">
        <v>48495</v>
      </c>
      <c r="C2771" s="22" t="s">
        <v>2066</v>
      </c>
      <c r="D2771" s="12">
        <v>452</v>
      </c>
      <c r="E2771" s="12">
        <v>1680</v>
      </c>
      <c r="F2771" s="6">
        <v>2024</v>
      </c>
      <c r="G2771" s="18">
        <f>preds!$D2771+preds!$E2771</f>
        <v>2132</v>
      </c>
      <c r="H2771" s="12">
        <f>ABS(preds!$D2771-preds!$E2771)</f>
        <v>1228</v>
      </c>
      <c r="I2771" s="24">
        <f>Table2[[#This Row],[margin]]/Table2[[#This Row],[dem_gop_total]]</f>
        <v>0.57598499061913699</v>
      </c>
      <c r="J2771" s="24">
        <f>Table2[[#This Row],[dem_votes]]/Table2[[#This Row],[dem_gop_total]]</f>
        <v>0.21200750469043153</v>
      </c>
      <c r="K2771" s="24">
        <f>Table2[[#This Row],[gop_votes]]/Table2[[#This Row],[dem_gop_total]]</f>
        <v>0.7879924953095685</v>
      </c>
      <c r="L2771" s="3">
        <v>-103.099982</v>
      </c>
      <c r="M2771" s="3">
        <v>31.841034000000001</v>
      </c>
      <c r="N2771" s="3">
        <v>-98.650929803149737</v>
      </c>
      <c r="O2771" s="3">
        <v>31.651859842519649</v>
      </c>
      <c r="P2771" s="3">
        <f>VLOOKUP(Table2[[#This Row],[State]],State!A:G,7,FALSE)</f>
        <v>38</v>
      </c>
      <c r="Q2771" s="3" t="str">
        <f>VLOOKUP(Table2[[#This Row],[State]],State!A:F,6,FALSE)</f>
        <v>Republican</v>
      </c>
    </row>
    <row r="2772" spans="1:17" ht="17" thickTop="1" thickBot="1" x14ac:dyDescent="0.25">
      <c r="A2772" s="8" t="s">
        <v>360</v>
      </c>
      <c r="B2772" s="19">
        <v>48497</v>
      </c>
      <c r="C2772" s="20" t="s">
        <v>2067</v>
      </c>
      <c r="D2772" s="13">
        <v>4743</v>
      </c>
      <c r="E2772" s="13">
        <v>30261</v>
      </c>
      <c r="F2772" s="6">
        <v>2024</v>
      </c>
      <c r="G2772" s="18">
        <f>preds!$D2772+preds!$E2772</f>
        <v>35004</v>
      </c>
      <c r="H2772" s="12">
        <f>ABS(preds!$D2772-preds!$E2772)</f>
        <v>25518</v>
      </c>
      <c r="I2772" s="24">
        <f>Table2[[#This Row],[margin]]/Table2[[#This Row],[dem_gop_total]]</f>
        <v>0.72900239972574565</v>
      </c>
      <c r="J2772" s="24">
        <f>Table2[[#This Row],[dem_votes]]/Table2[[#This Row],[dem_gop_total]]</f>
        <v>0.13549880013712717</v>
      </c>
      <c r="K2772" s="24">
        <f>Table2[[#This Row],[gop_votes]]/Table2[[#This Row],[dem_gop_total]]</f>
        <v>0.86450119986287277</v>
      </c>
      <c r="L2772" s="3">
        <v>-97.637256999999906</v>
      </c>
      <c r="M2772" s="3">
        <v>33.164603</v>
      </c>
      <c r="N2772" s="3">
        <v>-98.650929803149737</v>
      </c>
      <c r="O2772" s="3">
        <v>31.651859842519649</v>
      </c>
      <c r="P2772" s="3">
        <f>VLOOKUP(Table2[[#This Row],[State]],State!A:G,7,FALSE)</f>
        <v>38</v>
      </c>
      <c r="Q2772" s="3" t="str">
        <f>VLOOKUP(Table2[[#This Row],[State]],State!A:F,6,FALSE)</f>
        <v>Republican</v>
      </c>
    </row>
    <row r="2773" spans="1:17" ht="17" thickTop="1" thickBot="1" x14ac:dyDescent="0.25">
      <c r="A2773" s="7" t="s">
        <v>360</v>
      </c>
      <c r="B2773" s="21">
        <v>48499</v>
      </c>
      <c r="C2773" s="22" t="s">
        <v>1725</v>
      </c>
      <c r="D2773" s="12">
        <v>3690</v>
      </c>
      <c r="E2773" s="12">
        <v>19815</v>
      </c>
      <c r="F2773" s="6">
        <v>2024</v>
      </c>
      <c r="G2773" s="18">
        <f>preds!$D2773+preds!$E2773</f>
        <v>23505</v>
      </c>
      <c r="H2773" s="12">
        <f>ABS(preds!$D2773-preds!$E2773)</f>
        <v>16125</v>
      </c>
      <c r="I2773" s="24">
        <f>Table2[[#This Row],[margin]]/Table2[[#This Row],[dem_gop_total]]</f>
        <v>0.68602425015954049</v>
      </c>
      <c r="J2773" s="24">
        <f>Table2[[#This Row],[dem_votes]]/Table2[[#This Row],[dem_gop_total]]</f>
        <v>0.15698787492022973</v>
      </c>
      <c r="K2773" s="24">
        <f>Table2[[#This Row],[gop_votes]]/Table2[[#This Row],[dem_gop_total]]</f>
        <v>0.8430121250797703</v>
      </c>
      <c r="L2773" s="3">
        <v>-95.396923999999999</v>
      </c>
      <c r="M2773" s="3">
        <v>32.772492</v>
      </c>
      <c r="N2773" s="3">
        <v>-98.650929803149737</v>
      </c>
      <c r="O2773" s="3">
        <v>31.651859842519649</v>
      </c>
      <c r="P2773" s="3">
        <f>VLOOKUP(Table2[[#This Row],[State]],State!A:G,7,FALSE)</f>
        <v>38</v>
      </c>
      <c r="Q2773" s="3" t="str">
        <f>VLOOKUP(Table2[[#This Row],[State]],State!A:F,6,FALSE)</f>
        <v>Republican</v>
      </c>
    </row>
    <row r="2774" spans="1:17" ht="17" thickTop="1" thickBot="1" x14ac:dyDescent="0.25">
      <c r="A2774" s="8" t="s">
        <v>360</v>
      </c>
      <c r="B2774" s="19">
        <v>48501</v>
      </c>
      <c r="C2774" s="20" t="s">
        <v>2068</v>
      </c>
      <c r="D2774" s="13">
        <v>589</v>
      </c>
      <c r="E2774" s="13">
        <v>1982</v>
      </c>
      <c r="F2774" s="6">
        <v>2024</v>
      </c>
      <c r="G2774" s="18">
        <f>preds!$D2774+preds!$E2774</f>
        <v>2571</v>
      </c>
      <c r="H2774" s="12">
        <f>ABS(preds!$D2774-preds!$E2774)</f>
        <v>1393</v>
      </c>
      <c r="I2774" s="24">
        <f>Table2[[#This Row],[margin]]/Table2[[#This Row],[dem_gop_total]]</f>
        <v>0.54181252430960714</v>
      </c>
      <c r="J2774" s="24">
        <f>Table2[[#This Row],[dem_votes]]/Table2[[#This Row],[dem_gop_total]]</f>
        <v>0.22909373784519643</v>
      </c>
      <c r="K2774" s="24">
        <f>Table2[[#This Row],[gop_votes]]/Table2[[#This Row],[dem_gop_total]]</f>
        <v>0.77090626215480362</v>
      </c>
      <c r="L2774" s="3">
        <v>-102.829655</v>
      </c>
      <c r="M2774" s="3">
        <v>33.025705000000002</v>
      </c>
      <c r="N2774" s="3">
        <v>-98.650929803149737</v>
      </c>
      <c r="O2774" s="3">
        <v>31.651859842519649</v>
      </c>
      <c r="P2774" s="3">
        <f>VLOOKUP(Table2[[#This Row],[State]],State!A:G,7,FALSE)</f>
        <v>38</v>
      </c>
      <c r="Q2774" s="3" t="str">
        <f>VLOOKUP(Table2[[#This Row],[State]],State!A:F,6,FALSE)</f>
        <v>Republican</v>
      </c>
    </row>
    <row r="2775" spans="1:17" ht="17" thickTop="1" thickBot="1" x14ac:dyDescent="0.25">
      <c r="A2775" s="7" t="s">
        <v>360</v>
      </c>
      <c r="B2775" s="21">
        <v>48503</v>
      </c>
      <c r="C2775" s="22" t="s">
        <v>2069</v>
      </c>
      <c r="D2775" s="12">
        <v>1304</v>
      </c>
      <c r="E2775" s="12">
        <v>6830</v>
      </c>
      <c r="F2775" s="6">
        <v>2024</v>
      </c>
      <c r="G2775" s="18">
        <f>preds!$D2775+preds!$E2775</f>
        <v>8134</v>
      </c>
      <c r="H2775" s="12">
        <f>ABS(preds!$D2775-preds!$E2775)</f>
        <v>5526</v>
      </c>
      <c r="I2775" s="24">
        <f>Table2[[#This Row],[margin]]/Table2[[#This Row],[dem_gop_total]]</f>
        <v>0.67937054339808212</v>
      </c>
      <c r="J2775" s="24">
        <f>Table2[[#This Row],[dem_votes]]/Table2[[#This Row],[dem_gop_total]]</f>
        <v>0.16031472830095894</v>
      </c>
      <c r="K2775" s="24">
        <f>Table2[[#This Row],[gop_votes]]/Table2[[#This Row],[dem_gop_total]]</f>
        <v>0.83968527169904106</v>
      </c>
      <c r="L2775" s="3">
        <v>-98.625208000000001</v>
      </c>
      <c r="M2775" s="3">
        <v>33.166528999999997</v>
      </c>
      <c r="N2775" s="3">
        <v>-98.650929803149737</v>
      </c>
      <c r="O2775" s="3">
        <v>31.651859842519649</v>
      </c>
      <c r="P2775" s="3">
        <f>VLOOKUP(Table2[[#This Row],[State]],State!A:G,7,FALSE)</f>
        <v>38</v>
      </c>
      <c r="Q2775" s="3" t="str">
        <f>VLOOKUP(Table2[[#This Row],[State]],State!A:F,6,FALSE)</f>
        <v>Republican</v>
      </c>
    </row>
    <row r="2776" spans="1:17" ht="17" thickTop="1" thickBot="1" x14ac:dyDescent="0.25">
      <c r="A2776" s="8" t="s">
        <v>360</v>
      </c>
      <c r="B2776" s="19">
        <v>48505</v>
      </c>
      <c r="C2776" s="20" t="s">
        <v>2070</v>
      </c>
      <c r="D2776" s="13">
        <v>1755</v>
      </c>
      <c r="E2776" s="13">
        <v>1752</v>
      </c>
      <c r="F2776" s="6">
        <v>2024</v>
      </c>
      <c r="G2776" s="18">
        <f>preds!$D2776+preds!$E2776</f>
        <v>3507</v>
      </c>
      <c r="H2776" s="12">
        <f>ABS(preds!$D2776-preds!$E2776)</f>
        <v>3</v>
      </c>
      <c r="I2776" s="24">
        <f>Table2[[#This Row],[margin]]/Table2[[#This Row],[dem_gop_total]]</f>
        <v>8.5543199315654401E-4</v>
      </c>
      <c r="J2776" s="24">
        <f>Table2[[#This Row],[dem_votes]]/Table2[[#This Row],[dem_gop_total]]</f>
        <v>0.50042771599657832</v>
      </c>
      <c r="K2776" s="24">
        <f>Table2[[#This Row],[gop_votes]]/Table2[[#This Row],[dem_gop_total]]</f>
        <v>0.49957228400342174</v>
      </c>
      <c r="L2776" s="3">
        <v>-99.265860000000004</v>
      </c>
      <c r="M2776" s="3">
        <v>26.902456999999998</v>
      </c>
      <c r="N2776" s="3">
        <v>-98.650929803149737</v>
      </c>
      <c r="O2776" s="3">
        <v>31.651859842519649</v>
      </c>
      <c r="P2776" s="3">
        <f>VLOOKUP(Table2[[#This Row],[State]],State!A:G,7,FALSE)</f>
        <v>38</v>
      </c>
      <c r="Q2776" s="3" t="str">
        <f>VLOOKUP(Table2[[#This Row],[State]],State!A:F,6,FALSE)</f>
        <v>Republican</v>
      </c>
    </row>
    <row r="2777" spans="1:17" ht="17" thickTop="1" thickBot="1" x14ac:dyDescent="0.25">
      <c r="A2777" s="7" t="s">
        <v>360</v>
      </c>
      <c r="B2777" s="21">
        <v>48507</v>
      </c>
      <c r="C2777" s="22" t="s">
        <v>2071</v>
      </c>
      <c r="D2777" s="12">
        <v>2742</v>
      </c>
      <c r="E2777" s="12">
        <v>961</v>
      </c>
      <c r="F2777" s="6">
        <v>2024</v>
      </c>
      <c r="G2777" s="18">
        <f>preds!$D2777+preds!$E2777</f>
        <v>3703</v>
      </c>
      <c r="H2777" s="12">
        <f>ABS(preds!$D2777-preds!$E2777)</f>
        <v>1781</v>
      </c>
      <c r="I2777" s="24">
        <f>Table2[[#This Row],[margin]]/Table2[[#This Row],[dem_gop_total]]</f>
        <v>0.48096138266270594</v>
      </c>
      <c r="J2777" s="24">
        <f>Table2[[#This Row],[dem_votes]]/Table2[[#This Row],[dem_gop_total]]</f>
        <v>0.74048069133135297</v>
      </c>
      <c r="K2777" s="24">
        <f>Table2[[#This Row],[gop_votes]]/Table2[[#This Row],[dem_gop_total]]</f>
        <v>0.25951930866864703</v>
      </c>
      <c r="L2777" s="3">
        <v>-99.807716999999997</v>
      </c>
      <c r="M2777" s="3">
        <v>28.757995999999999</v>
      </c>
      <c r="N2777" s="3">
        <v>-98.650929803149737</v>
      </c>
      <c r="O2777" s="3">
        <v>31.651859842519649</v>
      </c>
      <c r="P2777" s="3">
        <f>VLOOKUP(Table2[[#This Row],[State]],State!A:G,7,FALSE)</f>
        <v>38</v>
      </c>
      <c r="Q2777" s="3" t="str">
        <f>VLOOKUP(Table2[[#This Row],[State]],State!A:F,6,FALSE)</f>
        <v>Republican</v>
      </c>
    </row>
    <row r="2778" spans="1:17" ht="17" thickTop="1" thickBot="1" x14ac:dyDescent="0.25">
      <c r="A2778" s="8" t="s">
        <v>361</v>
      </c>
      <c r="B2778" s="19">
        <v>49001</v>
      </c>
      <c r="C2778" s="20" t="s">
        <v>1729</v>
      </c>
      <c r="D2778" s="13">
        <v>384</v>
      </c>
      <c r="E2778" s="13">
        <v>2416</v>
      </c>
      <c r="F2778" s="6">
        <v>2024</v>
      </c>
      <c r="G2778" s="18">
        <f>preds!$D2778+preds!$E2778</f>
        <v>2800</v>
      </c>
      <c r="H2778" s="12">
        <f>ABS(preds!$D2778-preds!$E2778)</f>
        <v>2032</v>
      </c>
      <c r="I2778" s="24">
        <f>Table2[[#This Row],[margin]]/Table2[[#This Row],[dem_gop_total]]</f>
        <v>0.72571428571428576</v>
      </c>
      <c r="J2778" s="24">
        <f>Table2[[#This Row],[dem_votes]]/Table2[[#This Row],[dem_gop_total]]</f>
        <v>0.13714285714285715</v>
      </c>
      <c r="K2778" s="24">
        <f>Table2[[#This Row],[gop_votes]]/Table2[[#This Row],[dem_gop_total]]</f>
        <v>0.86285714285714288</v>
      </c>
      <c r="L2778" s="3">
        <v>-112.776347</v>
      </c>
      <c r="M2778" s="3">
        <v>38.299706999999998</v>
      </c>
      <c r="N2778" s="3">
        <v>-111.57116731034465</v>
      </c>
      <c r="O2778" s="3">
        <v>39.638555379310439</v>
      </c>
      <c r="P2778" s="3">
        <f>VLOOKUP(Table2[[#This Row],[State]],State!A:G,7,FALSE)</f>
        <v>6</v>
      </c>
      <c r="Q2778" s="3" t="str">
        <f>VLOOKUP(Table2[[#This Row],[State]],State!A:F,6,FALSE)</f>
        <v>Republican</v>
      </c>
    </row>
    <row r="2779" spans="1:17" ht="17" thickTop="1" thickBot="1" x14ac:dyDescent="0.25">
      <c r="A2779" s="7" t="s">
        <v>361</v>
      </c>
      <c r="B2779" s="21">
        <v>49003</v>
      </c>
      <c r="C2779" s="22" t="s">
        <v>2072</v>
      </c>
      <c r="D2779" s="12">
        <v>3883</v>
      </c>
      <c r="E2779" s="12">
        <v>15914</v>
      </c>
      <c r="F2779" s="6">
        <v>2024</v>
      </c>
      <c r="G2779" s="18">
        <f>preds!$D2779+preds!$E2779</f>
        <v>19797</v>
      </c>
      <c r="H2779" s="12">
        <f>ABS(preds!$D2779-preds!$E2779)</f>
        <v>12031</v>
      </c>
      <c r="I2779" s="24">
        <f>Table2[[#This Row],[margin]]/Table2[[#This Row],[dem_gop_total]]</f>
        <v>0.60771834116280243</v>
      </c>
      <c r="J2779" s="24">
        <f>Table2[[#This Row],[dem_votes]]/Table2[[#This Row],[dem_gop_total]]</f>
        <v>0.19614082941859878</v>
      </c>
      <c r="K2779" s="24">
        <f>Table2[[#This Row],[gop_votes]]/Table2[[#This Row],[dem_gop_total]]</f>
        <v>0.80385917058140122</v>
      </c>
      <c r="L2779" s="3">
        <v>-112.099769999999</v>
      </c>
      <c r="M2779" s="3">
        <v>41.591025999999999</v>
      </c>
      <c r="N2779" s="3">
        <v>-111.57116731034465</v>
      </c>
      <c r="O2779" s="3">
        <v>39.638555379310439</v>
      </c>
      <c r="P2779" s="3">
        <f>VLOOKUP(Table2[[#This Row],[State]],State!A:G,7,FALSE)</f>
        <v>6</v>
      </c>
      <c r="Q2779" s="3" t="str">
        <f>VLOOKUP(Table2[[#This Row],[State]],State!A:F,6,FALSE)</f>
        <v>Republican</v>
      </c>
    </row>
    <row r="2780" spans="1:17" ht="17" thickTop="1" thickBot="1" x14ac:dyDescent="0.25">
      <c r="A2780" s="8" t="s">
        <v>361</v>
      </c>
      <c r="B2780" s="19">
        <v>49005</v>
      </c>
      <c r="C2780" s="20" t="s">
        <v>2073</v>
      </c>
      <c r="D2780" s="13">
        <v>13413</v>
      </c>
      <c r="E2780" s="13">
        <v>26233</v>
      </c>
      <c r="F2780" s="6">
        <v>2024</v>
      </c>
      <c r="G2780" s="18">
        <f>preds!$D2780+preds!$E2780</f>
        <v>39646</v>
      </c>
      <c r="H2780" s="12">
        <f>ABS(preds!$D2780-preds!$E2780)</f>
        <v>12820</v>
      </c>
      <c r="I2780" s="24">
        <f>Table2[[#This Row],[margin]]/Table2[[#This Row],[dem_gop_total]]</f>
        <v>0.32336175150078195</v>
      </c>
      <c r="J2780" s="24">
        <f>Table2[[#This Row],[dem_votes]]/Table2[[#This Row],[dem_gop_total]]</f>
        <v>0.33831912424960903</v>
      </c>
      <c r="K2780" s="24">
        <f>Table2[[#This Row],[gop_votes]]/Table2[[#This Row],[dem_gop_total]]</f>
        <v>0.66168087575039092</v>
      </c>
      <c r="L2780" s="3">
        <v>-111.84061199999999</v>
      </c>
      <c r="M2780" s="3">
        <v>41.744337999999999</v>
      </c>
      <c r="N2780" s="3">
        <v>-111.57116731034465</v>
      </c>
      <c r="O2780" s="3">
        <v>39.638555379310439</v>
      </c>
      <c r="P2780" s="3">
        <f>VLOOKUP(Table2[[#This Row],[State]],State!A:G,7,FALSE)</f>
        <v>6</v>
      </c>
      <c r="Q2780" s="3" t="str">
        <f>VLOOKUP(Table2[[#This Row],[State]],State!A:F,6,FALSE)</f>
        <v>Republican</v>
      </c>
    </row>
    <row r="2781" spans="1:17" ht="17" thickTop="1" thickBot="1" x14ac:dyDescent="0.25">
      <c r="A2781" s="7" t="s">
        <v>361</v>
      </c>
      <c r="B2781" s="21">
        <v>49007</v>
      </c>
      <c r="C2781" s="22" t="s">
        <v>1440</v>
      </c>
      <c r="D2781" s="12">
        <v>2839</v>
      </c>
      <c r="E2781" s="12">
        <v>6103</v>
      </c>
      <c r="F2781" s="6">
        <v>2024</v>
      </c>
      <c r="G2781" s="18">
        <f>preds!$D2781+preds!$E2781</f>
        <v>8942</v>
      </c>
      <c r="H2781" s="12">
        <f>ABS(preds!$D2781-preds!$E2781)</f>
        <v>3264</v>
      </c>
      <c r="I2781" s="24">
        <f>Table2[[#This Row],[margin]]/Table2[[#This Row],[dem_gop_total]]</f>
        <v>0.36501901140684412</v>
      </c>
      <c r="J2781" s="24">
        <f>Table2[[#This Row],[dem_votes]]/Table2[[#This Row],[dem_gop_total]]</f>
        <v>0.31749049429657794</v>
      </c>
      <c r="K2781" s="24">
        <f>Table2[[#This Row],[gop_votes]]/Table2[[#This Row],[dem_gop_total]]</f>
        <v>0.68250950570342206</v>
      </c>
      <c r="L2781" s="3">
        <v>-110.777221</v>
      </c>
      <c r="M2781" s="3">
        <v>39.601628999999903</v>
      </c>
      <c r="N2781" s="3">
        <v>-111.57116731034465</v>
      </c>
      <c r="O2781" s="3">
        <v>39.638555379310439</v>
      </c>
      <c r="P2781" s="3">
        <f>VLOOKUP(Table2[[#This Row],[State]],State!A:G,7,FALSE)</f>
        <v>6</v>
      </c>
      <c r="Q2781" s="3" t="str">
        <f>VLOOKUP(Table2[[#This Row],[State]],State!A:F,6,FALSE)</f>
        <v>Republican</v>
      </c>
    </row>
    <row r="2782" spans="1:17" ht="17" thickTop="1" thickBot="1" x14ac:dyDescent="0.25">
      <c r="A2782" s="8" t="s">
        <v>361</v>
      </c>
      <c r="B2782" s="19">
        <v>49009</v>
      </c>
      <c r="C2782" s="20" t="s">
        <v>2074</v>
      </c>
      <c r="D2782" s="13">
        <v>126</v>
      </c>
      <c r="E2782" s="13">
        <v>422</v>
      </c>
      <c r="F2782" s="6">
        <v>2024</v>
      </c>
      <c r="G2782" s="18">
        <f>preds!$D2782+preds!$E2782</f>
        <v>548</v>
      </c>
      <c r="H2782" s="12">
        <f>ABS(preds!$D2782-preds!$E2782)</f>
        <v>296</v>
      </c>
      <c r="I2782" s="24">
        <f>Table2[[#This Row],[margin]]/Table2[[#This Row],[dem_gop_total]]</f>
        <v>0.54014598540145986</v>
      </c>
      <c r="J2782" s="24">
        <f>Table2[[#This Row],[dem_votes]]/Table2[[#This Row],[dem_gop_total]]</f>
        <v>0.22992700729927007</v>
      </c>
      <c r="K2782" s="24">
        <f>Table2[[#This Row],[gop_votes]]/Table2[[#This Row],[dem_gop_total]]</f>
        <v>0.77007299270072993</v>
      </c>
      <c r="L2782" s="3">
        <v>-109.646087999999</v>
      </c>
      <c r="M2782" s="3">
        <v>40.967853999999903</v>
      </c>
      <c r="N2782" s="3">
        <v>-111.57116731034465</v>
      </c>
      <c r="O2782" s="3">
        <v>39.638555379310439</v>
      </c>
      <c r="P2782" s="3">
        <f>VLOOKUP(Table2[[#This Row],[State]],State!A:G,7,FALSE)</f>
        <v>6</v>
      </c>
      <c r="Q2782" s="3" t="str">
        <f>VLOOKUP(Table2[[#This Row],[State]],State!A:F,6,FALSE)</f>
        <v>Republican</v>
      </c>
    </row>
    <row r="2783" spans="1:17" ht="17" thickTop="1" thickBot="1" x14ac:dyDescent="0.25">
      <c r="A2783" s="7" t="s">
        <v>361</v>
      </c>
      <c r="B2783" s="21">
        <v>49011</v>
      </c>
      <c r="C2783" s="22" t="s">
        <v>980</v>
      </c>
      <c r="D2783" s="12">
        <v>57603</v>
      </c>
      <c r="E2783" s="12">
        <v>78176</v>
      </c>
      <c r="F2783" s="6">
        <v>2024</v>
      </c>
      <c r="G2783" s="18">
        <f>preds!$D2783+preds!$E2783</f>
        <v>135779</v>
      </c>
      <c r="H2783" s="12">
        <f>ABS(preds!$D2783-preds!$E2783)</f>
        <v>20573</v>
      </c>
      <c r="I2783" s="24">
        <f>Table2[[#This Row],[margin]]/Table2[[#This Row],[dem_gop_total]]</f>
        <v>0.15151827602206527</v>
      </c>
      <c r="J2783" s="24">
        <f>Table2[[#This Row],[dem_votes]]/Table2[[#This Row],[dem_gop_total]]</f>
        <v>0.42424086198896738</v>
      </c>
      <c r="K2783" s="24">
        <f>Table2[[#This Row],[gop_votes]]/Table2[[#This Row],[dem_gop_total]]</f>
        <v>0.57575913801103262</v>
      </c>
      <c r="L2783" s="3">
        <v>-111.95875599999999</v>
      </c>
      <c r="M2783" s="3">
        <v>41.019570000000002</v>
      </c>
      <c r="N2783" s="3">
        <v>-111.57116731034465</v>
      </c>
      <c r="O2783" s="3">
        <v>39.638555379310439</v>
      </c>
      <c r="P2783" s="3">
        <f>VLOOKUP(Table2[[#This Row],[State]],State!A:G,7,FALSE)</f>
        <v>6</v>
      </c>
      <c r="Q2783" s="3" t="str">
        <f>VLOOKUP(Table2[[#This Row],[State]],State!A:F,6,FALSE)</f>
        <v>Republican</v>
      </c>
    </row>
    <row r="2784" spans="1:17" ht="17" thickTop="1" thickBot="1" x14ac:dyDescent="0.25">
      <c r="A2784" s="8" t="s">
        <v>361</v>
      </c>
      <c r="B2784" s="19">
        <v>49013</v>
      </c>
      <c r="C2784" s="20" t="s">
        <v>2075</v>
      </c>
      <c r="D2784" s="13">
        <v>941</v>
      </c>
      <c r="E2784" s="13">
        <v>7682</v>
      </c>
      <c r="F2784" s="6">
        <v>2024</v>
      </c>
      <c r="G2784" s="18">
        <f>preds!$D2784+preds!$E2784</f>
        <v>8623</v>
      </c>
      <c r="H2784" s="12">
        <f>ABS(preds!$D2784-preds!$E2784)</f>
        <v>6741</v>
      </c>
      <c r="I2784" s="24">
        <f>Table2[[#This Row],[margin]]/Table2[[#This Row],[dem_gop_total]]</f>
        <v>0.78174649194015999</v>
      </c>
      <c r="J2784" s="24">
        <f>Table2[[#This Row],[dem_votes]]/Table2[[#This Row],[dem_gop_total]]</f>
        <v>0.10912675402991998</v>
      </c>
      <c r="K2784" s="24">
        <f>Table2[[#This Row],[gop_votes]]/Table2[[#This Row],[dem_gop_total]]</f>
        <v>0.89087324597008</v>
      </c>
      <c r="L2784" s="3">
        <v>-110.165397</v>
      </c>
      <c r="M2784" s="3">
        <v>40.289408999999999</v>
      </c>
      <c r="N2784" s="3">
        <v>-111.57116731034465</v>
      </c>
      <c r="O2784" s="3">
        <v>39.638555379310439</v>
      </c>
      <c r="P2784" s="3">
        <f>VLOOKUP(Table2[[#This Row],[State]],State!A:G,7,FALSE)</f>
        <v>6</v>
      </c>
      <c r="Q2784" s="3" t="str">
        <f>VLOOKUP(Table2[[#This Row],[State]],State!A:F,6,FALSE)</f>
        <v>Republican</v>
      </c>
    </row>
    <row r="2785" spans="1:17" ht="17" thickTop="1" thickBot="1" x14ac:dyDescent="0.25">
      <c r="A2785" s="7" t="s">
        <v>361</v>
      </c>
      <c r="B2785" s="21">
        <v>49015</v>
      </c>
      <c r="C2785" s="22" t="s">
        <v>2076</v>
      </c>
      <c r="D2785" s="12">
        <v>718</v>
      </c>
      <c r="E2785" s="12">
        <v>4079</v>
      </c>
      <c r="F2785" s="6">
        <v>2024</v>
      </c>
      <c r="G2785" s="18">
        <f>preds!$D2785+preds!$E2785</f>
        <v>4797</v>
      </c>
      <c r="H2785" s="12">
        <f>ABS(preds!$D2785-preds!$E2785)</f>
        <v>3361</v>
      </c>
      <c r="I2785" s="24">
        <f>Table2[[#This Row],[margin]]/Table2[[#This Row],[dem_gop_total]]</f>
        <v>0.70064623723160313</v>
      </c>
      <c r="J2785" s="24">
        <f>Table2[[#This Row],[dem_votes]]/Table2[[#This Row],[dem_gop_total]]</f>
        <v>0.14967688138419846</v>
      </c>
      <c r="K2785" s="24">
        <f>Table2[[#This Row],[gop_votes]]/Table2[[#This Row],[dem_gop_total]]</f>
        <v>0.85032311861580157</v>
      </c>
      <c r="L2785" s="3">
        <v>-110.925129</v>
      </c>
      <c r="M2785" s="3">
        <v>39.216051</v>
      </c>
      <c r="N2785" s="3">
        <v>-111.57116731034465</v>
      </c>
      <c r="O2785" s="3">
        <v>39.638555379310439</v>
      </c>
      <c r="P2785" s="3">
        <f>VLOOKUP(Table2[[#This Row],[State]],State!A:G,7,FALSE)</f>
        <v>6</v>
      </c>
      <c r="Q2785" s="3" t="str">
        <f>VLOOKUP(Table2[[#This Row],[State]],State!A:F,6,FALSE)</f>
        <v>Republican</v>
      </c>
    </row>
    <row r="2786" spans="1:17" ht="17" thickTop="1" thickBot="1" x14ac:dyDescent="0.25">
      <c r="A2786" s="8" t="s">
        <v>361</v>
      </c>
      <c r="B2786" s="19">
        <v>49017</v>
      </c>
      <c r="C2786" s="20" t="s">
        <v>637</v>
      </c>
      <c r="D2786" s="13">
        <v>432</v>
      </c>
      <c r="E2786" s="13">
        <v>1949</v>
      </c>
      <c r="F2786" s="6">
        <v>2024</v>
      </c>
      <c r="G2786" s="18">
        <f>preds!$D2786+preds!$E2786</f>
        <v>2381</v>
      </c>
      <c r="H2786" s="12">
        <f>ABS(preds!$D2786-preds!$E2786)</f>
        <v>1517</v>
      </c>
      <c r="I2786" s="24">
        <f>Table2[[#This Row],[margin]]/Table2[[#This Row],[dem_gop_total]]</f>
        <v>0.63712725745485088</v>
      </c>
      <c r="J2786" s="24">
        <f>Table2[[#This Row],[dem_votes]]/Table2[[#This Row],[dem_gop_total]]</f>
        <v>0.18143637127257456</v>
      </c>
      <c r="K2786" s="24">
        <f>Table2[[#This Row],[gop_votes]]/Table2[[#This Row],[dem_gop_total]]</f>
        <v>0.8185636287274255</v>
      </c>
      <c r="L2786" s="3">
        <v>-112.08892299999999</v>
      </c>
      <c r="M2786" s="3">
        <v>37.761850000000003</v>
      </c>
      <c r="N2786" s="3">
        <v>-111.57116731034465</v>
      </c>
      <c r="O2786" s="3">
        <v>39.638555379310439</v>
      </c>
      <c r="P2786" s="3">
        <f>VLOOKUP(Table2[[#This Row],[State]],State!A:G,7,FALSE)</f>
        <v>6</v>
      </c>
      <c r="Q2786" s="3" t="str">
        <f>VLOOKUP(Table2[[#This Row],[State]],State!A:F,6,FALSE)</f>
        <v>Republican</v>
      </c>
    </row>
    <row r="2787" spans="1:17" ht="17" thickTop="1" thickBot="1" x14ac:dyDescent="0.25">
      <c r="A2787" s="7" t="s">
        <v>361</v>
      </c>
      <c r="B2787" s="21">
        <v>49019</v>
      </c>
      <c r="C2787" s="22" t="s">
        <v>639</v>
      </c>
      <c r="D2787" s="12">
        <v>2516</v>
      </c>
      <c r="E2787" s="12">
        <v>2157</v>
      </c>
      <c r="F2787" s="6">
        <v>2024</v>
      </c>
      <c r="G2787" s="18">
        <f>preds!$D2787+preds!$E2787</f>
        <v>4673</v>
      </c>
      <c r="H2787" s="12">
        <f>ABS(preds!$D2787-preds!$E2787)</f>
        <v>359</v>
      </c>
      <c r="I2787" s="24">
        <f>Table2[[#This Row],[margin]]/Table2[[#This Row],[dem_gop_total]]</f>
        <v>7.682430986518296E-2</v>
      </c>
      <c r="J2787" s="24">
        <f>Table2[[#This Row],[dem_votes]]/Table2[[#This Row],[dem_gop_total]]</f>
        <v>0.53841215493259154</v>
      </c>
      <c r="K2787" s="24">
        <f>Table2[[#This Row],[gop_votes]]/Table2[[#This Row],[dem_gop_total]]</f>
        <v>0.46158784506740852</v>
      </c>
      <c r="L2787" s="3">
        <v>-109.53022199999999</v>
      </c>
      <c r="M2787" s="3">
        <v>38.569103999999903</v>
      </c>
      <c r="N2787" s="3">
        <v>-111.57116731034465</v>
      </c>
      <c r="O2787" s="3">
        <v>39.638555379310439</v>
      </c>
      <c r="P2787" s="3">
        <f>VLOOKUP(Table2[[#This Row],[State]],State!A:G,7,FALSE)</f>
        <v>6</v>
      </c>
      <c r="Q2787" s="3" t="str">
        <f>VLOOKUP(Table2[[#This Row],[State]],State!A:F,6,FALSE)</f>
        <v>Republican</v>
      </c>
    </row>
    <row r="2788" spans="1:17" ht="17" thickTop="1" thickBot="1" x14ac:dyDescent="0.25">
      <c r="A2788" s="8" t="s">
        <v>361</v>
      </c>
      <c r="B2788" s="19">
        <v>49021</v>
      </c>
      <c r="C2788" s="20" t="s">
        <v>1263</v>
      </c>
      <c r="D2788" s="13">
        <v>1352</v>
      </c>
      <c r="E2788" s="13">
        <v>11327</v>
      </c>
      <c r="F2788" s="6">
        <v>2024</v>
      </c>
      <c r="G2788" s="18">
        <f>preds!$D2788+preds!$E2788</f>
        <v>12679</v>
      </c>
      <c r="H2788" s="12">
        <f>ABS(preds!$D2788-preds!$E2788)</f>
        <v>9975</v>
      </c>
      <c r="I2788" s="24">
        <f>Table2[[#This Row],[margin]]/Table2[[#This Row],[dem_gop_total]]</f>
        <v>0.78673396955595865</v>
      </c>
      <c r="J2788" s="24">
        <f>Table2[[#This Row],[dem_votes]]/Table2[[#This Row],[dem_gop_total]]</f>
        <v>0.10663301522202066</v>
      </c>
      <c r="K2788" s="24">
        <f>Table2[[#This Row],[gop_votes]]/Table2[[#This Row],[dem_gop_total]]</f>
        <v>0.89336698477797938</v>
      </c>
      <c r="L2788" s="3">
        <v>-113.07383799999999</v>
      </c>
      <c r="M2788" s="3">
        <v>37.709161000000002</v>
      </c>
      <c r="N2788" s="3">
        <v>-111.57116731034465</v>
      </c>
      <c r="O2788" s="3">
        <v>39.638555379310439</v>
      </c>
      <c r="P2788" s="3">
        <f>VLOOKUP(Table2[[#This Row],[State]],State!A:G,7,FALSE)</f>
        <v>6</v>
      </c>
      <c r="Q2788" s="3" t="str">
        <f>VLOOKUP(Table2[[#This Row],[State]],State!A:F,6,FALSE)</f>
        <v>Republican</v>
      </c>
    </row>
    <row r="2789" spans="1:17" ht="17" thickTop="1" thickBot="1" x14ac:dyDescent="0.25">
      <c r="A2789" s="7" t="s">
        <v>361</v>
      </c>
      <c r="B2789" s="21">
        <v>49023</v>
      </c>
      <c r="C2789" s="22" t="s">
        <v>2077</v>
      </c>
      <c r="D2789" s="12">
        <v>638</v>
      </c>
      <c r="E2789" s="12">
        <v>4321</v>
      </c>
      <c r="F2789" s="6">
        <v>2024</v>
      </c>
      <c r="G2789" s="18">
        <f>preds!$D2789+preds!$E2789</f>
        <v>4959</v>
      </c>
      <c r="H2789" s="12">
        <f>ABS(preds!$D2789-preds!$E2789)</f>
        <v>3683</v>
      </c>
      <c r="I2789" s="24">
        <f>Table2[[#This Row],[margin]]/Table2[[#This Row],[dem_gop_total]]</f>
        <v>0.74269005847953218</v>
      </c>
      <c r="J2789" s="24">
        <f>Table2[[#This Row],[dem_votes]]/Table2[[#This Row],[dem_gop_total]]</f>
        <v>0.12865497076023391</v>
      </c>
      <c r="K2789" s="24">
        <f>Table2[[#This Row],[gop_votes]]/Table2[[#This Row],[dem_gop_total]]</f>
        <v>0.87134502923976609</v>
      </c>
      <c r="L2789" s="3">
        <v>-111.89478200000001</v>
      </c>
      <c r="M2789" s="3">
        <v>39.750368000000002</v>
      </c>
      <c r="N2789" s="3">
        <v>-111.57116731034465</v>
      </c>
      <c r="O2789" s="3">
        <v>39.638555379310439</v>
      </c>
      <c r="P2789" s="3">
        <f>VLOOKUP(Table2[[#This Row],[State]],State!A:G,7,FALSE)</f>
        <v>6</v>
      </c>
      <c r="Q2789" s="3" t="str">
        <f>VLOOKUP(Table2[[#This Row],[State]],State!A:F,6,FALSE)</f>
        <v>Republican</v>
      </c>
    </row>
    <row r="2790" spans="1:17" ht="17" thickTop="1" thickBot="1" x14ac:dyDescent="0.25">
      <c r="A2790" s="8" t="s">
        <v>361</v>
      </c>
      <c r="B2790" s="19">
        <v>49025</v>
      </c>
      <c r="C2790" s="20" t="s">
        <v>896</v>
      </c>
      <c r="D2790" s="13">
        <v>1103</v>
      </c>
      <c r="E2790" s="13">
        <v>2832</v>
      </c>
      <c r="F2790" s="6">
        <v>2024</v>
      </c>
      <c r="G2790" s="18">
        <f>preds!$D2790+preds!$E2790</f>
        <v>3935</v>
      </c>
      <c r="H2790" s="12">
        <f>ABS(preds!$D2790-preds!$E2790)</f>
        <v>1729</v>
      </c>
      <c r="I2790" s="24">
        <f>Table2[[#This Row],[margin]]/Table2[[#This Row],[dem_gop_total]]</f>
        <v>0.43939008894536213</v>
      </c>
      <c r="J2790" s="24">
        <f>Table2[[#This Row],[dem_votes]]/Table2[[#This Row],[dem_gop_total]]</f>
        <v>0.28030495552731893</v>
      </c>
      <c r="K2790" s="24">
        <f>Table2[[#This Row],[gop_votes]]/Table2[[#This Row],[dem_gop_total]]</f>
        <v>0.71969504447268107</v>
      </c>
      <c r="L2790" s="3">
        <v>-112.425977</v>
      </c>
      <c r="M2790" s="3">
        <v>37.114837999999999</v>
      </c>
      <c r="N2790" s="3">
        <v>-111.57116731034465</v>
      </c>
      <c r="O2790" s="3">
        <v>39.638555379310439</v>
      </c>
      <c r="P2790" s="3">
        <f>VLOOKUP(Table2[[#This Row],[State]],State!A:G,7,FALSE)</f>
        <v>6</v>
      </c>
      <c r="Q2790" s="3" t="str">
        <f>VLOOKUP(Table2[[#This Row],[State]],State!A:F,6,FALSE)</f>
        <v>Republican</v>
      </c>
    </row>
    <row r="2791" spans="1:17" ht="17" thickTop="1" thickBot="1" x14ac:dyDescent="0.25">
      <c r="A2791" s="7" t="s">
        <v>361</v>
      </c>
      <c r="B2791" s="21">
        <v>49027</v>
      </c>
      <c r="C2791" s="22" t="s">
        <v>2078</v>
      </c>
      <c r="D2791" s="12">
        <v>638</v>
      </c>
      <c r="E2791" s="12">
        <v>4921</v>
      </c>
      <c r="F2791" s="6">
        <v>2024</v>
      </c>
      <c r="G2791" s="18">
        <f>preds!$D2791+preds!$E2791</f>
        <v>5559</v>
      </c>
      <c r="H2791" s="12">
        <f>ABS(preds!$D2791-preds!$E2791)</f>
        <v>4283</v>
      </c>
      <c r="I2791" s="24">
        <f>Table2[[#This Row],[margin]]/Table2[[#This Row],[dem_gop_total]]</f>
        <v>0.77046231336571325</v>
      </c>
      <c r="J2791" s="24">
        <f>Table2[[#This Row],[dem_votes]]/Table2[[#This Row],[dem_gop_total]]</f>
        <v>0.11476884331714338</v>
      </c>
      <c r="K2791" s="24">
        <f>Table2[[#This Row],[gop_votes]]/Table2[[#This Row],[dem_gop_total]]</f>
        <v>0.88523115668285668</v>
      </c>
      <c r="L2791" s="3">
        <v>-112.494882</v>
      </c>
      <c r="M2791" s="3">
        <v>39.214604000000001</v>
      </c>
      <c r="N2791" s="3">
        <v>-111.57116731034465</v>
      </c>
      <c r="O2791" s="3">
        <v>39.638555379310439</v>
      </c>
      <c r="P2791" s="3">
        <f>VLOOKUP(Table2[[#This Row],[State]],State!A:G,7,FALSE)</f>
        <v>6</v>
      </c>
      <c r="Q2791" s="3" t="str">
        <f>VLOOKUP(Table2[[#This Row],[State]],State!A:F,6,FALSE)</f>
        <v>Republican</v>
      </c>
    </row>
    <row r="2792" spans="1:17" ht="17" thickTop="1" thickBot="1" x14ac:dyDescent="0.25">
      <c r="A2792" s="8" t="s">
        <v>361</v>
      </c>
      <c r="B2792" s="19">
        <v>49029</v>
      </c>
      <c r="C2792" s="20" t="s">
        <v>441</v>
      </c>
      <c r="D2792" s="13">
        <v>349</v>
      </c>
      <c r="E2792" s="13">
        <v>4688</v>
      </c>
      <c r="F2792" s="6">
        <v>2024</v>
      </c>
      <c r="G2792" s="18">
        <f>preds!$D2792+preds!$E2792</f>
        <v>5037</v>
      </c>
      <c r="H2792" s="12">
        <f>ABS(preds!$D2792-preds!$E2792)</f>
        <v>4339</v>
      </c>
      <c r="I2792" s="24">
        <f>Table2[[#This Row],[margin]]/Table2[[#This Row],[dem_gop_total]]</f>
        <v>0.86142545165773277</v>
      </c>
      <c r="J2792" s="24">
        <f>Table2[[#This Row],[dem_votes]]/Table2[[#This Row],[dem_gop_total]]</f>
        <v>6.9287274171133617E-2</v>
      </c>
      <c r="K2792" s="24">
        <f>Table2[[#This Row],[gop_votes]]/Table2[[#This Row],[dem_gop_total]]</f>
        <v>0.93071272582886644</v>
      </c>
      <c r="L2792" s="3">
        <v>-111.71810600000001</v>
      </c>
      <c r="M2792" s="3">
        <v>41.073208000000001</v>
      </c>
      <c r="N2792" s="3">
        <v>-111.57116731034465</v>
      </c>
      <c r="O2792" s="3">
        <v>39.638555379310439</v>
      </c>
      <c r="P2792" s="3">
        <f>VLOOKUP(Table2[[#This Row],[State]],State!A:G,7,FALSE)</f>
        <v>6</v>
      </c>
      <c r="Q2792" s="3" t="str">
        <f>VLOOKUP(Table2[[#This Row],[State]],State!A:F,6,FALSE)</f>
        <v>Republican</v>
      </c>
    </row>
    <row r="2793" spans="1:17" ht="17" thickTop="1" thickBot="1" x14ac:dyDescent="0.25">
      <c r="A2793" s="7" t="s">
        <v>361</v>
      </c>
      <c r="B2793" s="21">
        <v>49031</v>
      </c>
      <c r="C2793" s="22" t="s">
        <v>2079</v>
      </c>
      <c r="D2793" s="12">
        <v>99</v>
      </c>
      <c r="E2793" s="12">
        <v>654</v>
      </c>
      <c r="F2793" s="6">
        <v>2024</v>
      </c>
      <c r="G2793" s="18">
        <f>preds!$D2793+preds!$E2793</f>
        <v>753</v>
      </c>
      <c r="H2793" s="12">
        <f>ABS(preds!$D2793-preds!$E2793)</f>
        <v>555</v>
      </c>
      <c r="I2793" s="24">
        <f>Table2[[#This Row],[margin]]/Table2[[#This Row],[dem_gop_total]]</f>
        <v>0.73705179282868527</v>
      </c>
      <c r="J2793" s="24">
        <f>Table2[[#This Row],[dem_votes]]/Table2[[#This Row],[dem_gop_total]]</f>
        <v>0.13147410358565736</v>
      </c>
      <c r="K2793" s="24">
        <f>Table2[[#This Row],[gop_votes]]/Table2[[#This Row],[dem_gop_total]]</f>
        <v>0.86852589641434264</v>
      </c>
      <c r="L2793" s="3">
        <v>-112.208162</v>
      </c>
      <c r="M2793" s="3">
        <v>38.288474999999998</v>
      </c>
      <c r="N2793" s="3">
        <v>-111.57116731034465</v>
      </c>
      <c r="O2793" s="3">
        <v>39.638555379310439</v>
      </c>
      <c r="P2793" s="3">
        <f>VLOOKUP(Table2[[#This Row],[State]],State!A:G,7,FALSE)</f>
        <v>6</v>
      </c>
      <c r="Q2793" s="3" t="str">
        <f>VLOOKUP(Table2[[#This Row],[State]],State!A:F,6,FALSE)</f>
        <v>Republican</v>
      </c>
    </row>
    <row r="2794" spans="1:17" ht="17" thickTop="1" thickBot="1" x14ac:dyDescent="0.25">
      <c r="A2794" s="8" t="s">
        <v>361</v>
      </c>
      <c r="B2794" s="19">
        <v>49033</v>
      </c>
      <c r="C2794" s="20" t="s">
        <v>2080</v>
      </c>
      <c r="D2794" s="13">
        <v>174</v>
      </c>
      <c r="E2794" s="13">
        <v>1035</v>
      </c>
      <c r="F2794" s="6">
        <v>2024</v>
      </c>
      <c r="G2794" s="18">
        <f>preds!$D2794+preds!$E2794</f>
        <v>1209</v>
      </c>
      <c r="H2794" s="12">
        <f>ABS(preds!$D2794-preds!$E2794)</f>
        <v>861</v>
      </c>
      <c r="I2794" s="24">
        <f>Table2[[#This Row],[margin]]/Table2[[#This Row],[dem_gop_total]]</f>
        <v>0.71215880893300243</v>
      </c>
      <c r="J2794" s="24">
        <f>Table2[[#This Row],[dem_votes]]/Table2[[#This Row],[dem_gop_total]]</f>
        <v>0.14392059553349876</v>
      </c>
      <c r="K2794" s="24">
        <f>Table2[[#This Row],[gop_votes]]/Table2[[#This Row],[dem_gop_total]]</f>
        <v>0.85607940446650121</v>
      </c>
      <c r="L2794" s="3">
        <v>-111.278737999999</v>
      </c>
      <c r="M2794" s="3">
        <v>41.766889999999997</v>
      </c>
      <c r="N2794" s="3">
        <v>-111.57116731034465</v>
      </c>
      <c r="O2794" s="3">
        <v>39.638555379310439</v>
      </c>
      <c r="P2794" s="3">
        <f>VLOOKUP(Table2[[#This Row],[State]],State!A:G,7,FALSE)</f>
        <v>6</v>
      </c>
      <c r="Q2794" s="3" t="str">
        <f>VLOOKUP(Table2[[#This Row],[State]],State!A:F,6,FALSE)</f>
        <v>Republican</v>
      </c>
    </row>
    <row r="2795" spans="1:17" ht="17" thickTop="1" thickBot="1" x14ac:dyDescent="0.25">
      <c r="A2795" s="7" t="s">
        <v>361</v>
      </c>
      <c r="B2795" s="21">
        <v>49035</v>
      </c>
      <c r="C2795" s="22" t="s">
        <v>2081</v>
      </c>
      <c r="D2795" s="12">
        <v>195482</v>
      </c>
      <c r="E2795" s="12">
        <v>167052</v>
      </c>
      <c r="F2795" s="6">
        <v>2024</v>
      </c>
      <c r="G2795" s="18">
        <f>preds!$D2795+preds!$E2795</f>
        <v>362534</v>
      </c>
      <c r="H2795" s="12">
        <f>ABS(preds!$D2795-preds!$E2795)</f>
        <v>28430</v>
      </c>
      <c r="I2795" s="24">
        <f>Table2[[#This Row],[margin]]/Table2[[#This Row],[dem_gop_total]]</f>
        <v>7.8420230930064491E-2</v>
      </c>
      <c r="J2795" s="24">
        <f>Table2[[#This Row],[dem_votes]]/Table2[[#This Row],[dem_gop_total]]</f>
        <v>0.53921011546503228</v>
      </c>
      <c r="K2795" s="24">
        <f>Table2[[#This Row],[gop_votes]]/Table2[[#This Row],[dem_gop_total]]</f>
        <v>0.46078988453496778</v>
      </c>
      <c r="L2795" s="3">
        <v>-111.92276200000001</v>
      </c>
      <c r="M2795" s="3">
        <v>40.646321</v>
      </c>
      <c r="N2795" s="3">
        <v>-111.57116731034465</v>
      </c>
      <c r="O2795" s="3">
        <v>39.638555379310439</v>
      </c>
      <c r="P2795" s="3">
        <f>VLOOKUP(Table2[[#This Row],[State]],State!A:G,7,FALSE)</f>
        <v>6</v>
      </c>
      <c r="Q2795" s="3" t="str">
        <f>VLOOKUP(Table2[[#This Row],[State]],State!A:F,6,FALSE)</f>
        <v>Republican</v>
      </c>
    </row>
    <row r="2796" spans="1:17" ht="17" thickTop="1" thickBot="1" x14ac:dyDescent="0.25">
      <c r="A2796" s="8" t="s">
        <v>361</v>
      </c>
      <c r="B2796" s="19">
        <v>49037</v>
      </c>
      <c r="C2796" s="20" t="s">
        <v>663</v>
      </c>
      <c r="D2796" s="13">
        <v>2167</v>
      </c>
      <c r="E2796" s="13">
        <v>2895</v>
      </c>
      <c r="F2796" s="6">
        <v>2024</v>
      </c>
      <c r="G2796" s="18">
        <f>preds!$D2796+preds!$E2796</f>
        <v>5062</v>
      </c>
      <c r="H2796" s="12">
        <f>ABS(preds!$D2796-preds!$E2796)</f>
        <v>728</v>
      </c>
      <c r="I2796" s="24">
        <f>Table2[[#This Row],[margin]]/Table2[[#This Row],[dem_gop_total]]</f>
        <v>0.14381667325167918</v>
      </c>
      <c r="J2796" s="24">
        <f>Table2[[#This Row],[dem_votes]]/Table2[[#This Row],[dem_gop_total]]</f>
        <v>0.42809166337416044</v>
      </c>
      <c r="K2796" s="24">
        <f>Table2[[#This Row],[gop_votes]]/Table2[[#This Row],[dem_gop_total]]</f>
        <v>0.57190833662583962</v>
      </c>
      <c r="L2796" s="3">
        <v>-109.521036</v>
      </c>
      <c r="M2796" s="3">
        <v>37.523884000000002</v>
      </c>
      <c r="N2796" s="3">
        <v>-111.57116731034465</v>
      </c>
      <c r="O2796" s="3">
        <v>39.638555379310439</v>
      </c>
      <c r="P2796" s="3">
        <f>VLOOKUP(Table2[[#This Row],[State]],State!A:G,7,FALSE)</f>
        <v>6</v>
      </c>
      <c r="Q2796" s="3" t="str">
        <f>VLOOKUP(Table2[[#This Row],[State]],State!A:F,6,FALSE)</f>
        <v>Republican</v>
      </c>
    </row>
    <row r="2797" spans="1:17" ht="17" thickTop="1" thickBot="1" x14ac:dyDescent="0.25">
      <c r="A2797" s="7" t="s">
        <v>361</v>
      </c>
      <c r="B2797" s="21">
        <v>49039</v>
      </c>
      <c r="C2797" s="22" t="s">
        <v>2082</v>
      </c>
      <c r="D2797" s="12">
        <v>1677</v>
      </c>
      <c r="E2797" s="12">
        <v>9214</v>
      </c>
      <c r="F2797" s="6">
        <v>2024</v>
      </c>
      <c r="G2797" s="18">
        <f>preds!$D2797+preds!$E2797</f>
        <v>10891</v>
      </c>
      <c r="H2797" s="12">
        <f>ABS(preds!$D2797-preds!$E2797)</f>
        <v>7537</v>
      </c>
      <c r="I2797" s="24">
        <f>Table2[[#This Row],[margin]]/Table2[[#This Row],[dem_gop_total]]</f>
        <v>0.69203929850335144</v>
      </c>
      <c r="J2797" s="24">
        <f>Table2[[#This Row],[dem_votes]]/Table2[[#This Row],[dem_gop_total]]</f>
        <v>0.15398035074832431</v>
      </c>
      <c r="K2797" s="24">
        <f>Table2[[#This Row],[gop_votes]]/Table2[[#This Row],[dem_gop_total]]</f>
        <v>0.84601964925167572</v>
      </c>
      <c r="L2797" s="3">
        <v>-111.606832</v>
      </c>
      <c r="M2797" s="3">
        <v>39.380549000000002</v>
      </c>
      <c r="N2797" s="3">
        <v>-111.57116731034465</v>
      </c>
      <c r="O2797" s="3">
        <v>39.638555379310439</v>
      </c>
      <c r="P2797" s="3">
        <f>VLOOKUP(Table2[[#This Row],[State]],State!A:G,7,FALSE)</f>
        <v>6</v>
      </c>
      <c r="Q2797" s="3" t="str">
        <f>VLOOKUP(Table2[[#This Row],[State]],State!A:F,6,FALSE)</f>
        <v>Republican</v>
      </c>
    </row>
    <row r="2798" spans="1:17" ht="17" thickTop="1" thickBot="1" x14ac:dyDescent="0.25">
      <c r="A2798" s="8" t="s">
        <v>361</v>
      </c>
      <c r="B2798" s="19">
        <v>49041</v>
      </c>
      <c r="C2798" s="20" t="s">
        <v>550</v>
      </c>
      <c r="D2798" s="13">
        <v>1118</v>
      </c>
      <c r="E2798" s="13">
        <v>8564</v>
      </c>
      <c r="F2798" s="6">
        <v>2024</v>
      </c>
      <c r="G2798" s="18">
        <f>preds!$D2798+preds!$E2798</f>
        <v>9682</v>
      </c>
      <c r="H2798" s="12">
        <f>ABS(preds!$D2798-preds!$E2798)</f>
        <v>7446</v>
      </c>
      <c r="I2798" s="24">
        <f>Table2[[#This Row],[margin]]/Table2[[#This Row],[dem_gop_total]]</f>
        <v>0.76905598016938648</v>
      </c>
      <c r="J2798" s="24">
        <f>Table2[[#This Row],[dem_votes]]/Table2[[#This Row],[dem_gop_total]]</f>
        <v>0.11547200991530676</v>
      </c>
      <c r="K2798" s="24">
        <f>Table2[[#This Row],[gop_votes]]/Table2[[#This Row],[dem_gop_total]]</f>
        <v>0.88452799008469329</v>
      </c>
      <c r="L2798" s="3">
        <v>-112.04204799999999</v>
      </c>
      <c r="M2798" s="3">
        <v>38.774740000000001</v>
      </c>
      <c r="N2798" s="3">
        <v>-111.57116731034465</v>
      </c>
      <c r="O2798" s="3">
        <v>39.638555379310439</v>
      </c>
      <c r="P2798" s="3">
        <f>VLOOKUP(Table2[[#This Row],[State]],State!A:G,7,FALSE)</f>
        <v>6</v>
      </c>
      <c r="Q2798" s="3" t="str">
        <f>VLOOKUP(Table2[[#This Row],[State]],State!A:F,6,FALSE)</f>
        <v>Republican</v>
      </c>
    </row>
    <row r="2799" spans="1:17" ht="17" thickTop="1" thickBot="1" x14ac:dyDescent="0.25">
      <c r="A2799" s="7" t="s">
        <v>361</v>
      </c>
      <c r="B2799" s="21">
        <v>49043</v>
      </c>
      <c r="C2799" s="22" t="s">
        <v>666</v>
      </c>
      <c r="D2799" s="12">
        <v>15558</v>
      </c>
      <c r="E2799" s="12">
        <v>9648</v>
      </c>
      <c r="F2799" s="6">
        <v>2024</v>
      </c>
      <c r="G2799" s="18">
        <f>preds!$D2799+preds!$E2799</f>
        <v>25206</v>
      </c>
      <c r="H2799" s="12">
        <f>ABS(preds!$D2799-preds!$E2799)</f>
        <v>5910</v>
      </c>
      <c r="I2799" s="24">
        <f>Table2[[#This Row],[margin]]/Table2[[#This Row],[dem_gop_total]]</f>
        <v>0.23446798381337777</v>
      </c>
      <c r="J2799" s="24">
        <f>Table2[[#This Row],[dem_votes]]/Table2[[#This Row],[dem_gop_total]]</f>
        <v>0.61723399190668893</v>
      </c>
      <c r="K2799" s="24">
        <f>Table2[[#This Row],[gop_votes]]/Table2[[#This Row],[dem_gop_total]]</f>
        <v>0.38276600809331113</v>
      </c>
      <c r="L2799" s="3">
        <v>-111.47076</v>
      </c>
      <c r="M2799" s="3">
        <v>40.727812</v>
      </c>
      <c r="N2799" s="3">
        <v>-111.57116731034465</v>
      </c>
      <c r="O2799" s="3">
        <v>39.638555379310439</v>
      </c>
      <c r="P2799" s="3">
        <f>VLOOKUP(Table2[[#This Row],[State]],State!A:G,7,FALSE)</f>
        <v>6</v>
      </c>
      <c r="Q2799" s="3" t="str">
        <f>VLOOKUP(Table2[[#This Row],[State]],State!A:F,6,FALSE)</f>
        <v>Republican</v>
      </c>
    </row>
    <row r="2800" spans="1:17" ht="17" thickTop="1" thickBot="1" x14ac:dyDescent="0.25">
      <c r="A2800" s="8" t="s">
        <v>361</v>
      </c>
      <c r="B2800" s="19">
        <v>49045</v>
      </c>
      <c r="C2800" s="20" t="s">
        <v>2083</v>
      </c>
      <c r="D2800" s="13">
        <v>3687</v>
      </c>
      <c r="E2800" s="13">
        <v>17082</v>
      </c>
      <c r="F2800" s="6">
        <v>2024</v>
      </c>
      <c r="G2800" s="18">
        <f>preds!$D2800+preds!$E2800</f>
        <v>20769</v>
      </c>
      <c r="H2800" s="12">
        <f>ABS(preds!$D2800-preds!$E2800)</f>
        <v>13395</v>
      </c>
      <c r="I2800" s="24">
        <f>Table2[[#This Row],[margin]]/Table2[[#This Row],[dem_gop_total]]</f>
        <v>0.64495161057345085</v>
      </c>
      <c r="J2800" s="24">
        <f>Table2[[#This Row],[dem_votes]]/Table2[[#This Row],[dem_gop_total]]</f>
        <v>0.1775241947132746</v>
      </c>
      <c r="K2800" s="24">
        <f>Table2[[#This Row],[gop_votes]]/Table2[[#This Row],[dem_gop_total]]</f>
        <v>0.82247580528672537</v>
      </c>
      <c r="L2800" s="3">
        <v>-112.379217</v>
      </c>
      <c r="M2800" s="3">
        <v>40.560780000000001</v>
      </c>
      <c r="N2800" s="3">
        <v>-111.57116731034465</v>
      </c>
      <c r="O2800" s="3">
        <v>39.638555379310439</v>
      </c>
      <c r="P2800" s="3">
        <f>VLOOKUP(Table2[[#This Row],[State]],State!A:G,7,FALSE)</f>
        <v>6</v>
      </c>
      <c r="Q2800" s="3" t="str">
        <f>VLOOKUP(Table2[[#This Row],[State]],State!A:F,6,FALSE)</f>
        <v>Republican</v>
      </c>
    </row>
    <row r="2801" spans="1:17" ht="17" thickTop="1" thickBot="1" x14ac:dyDescent="0.25">
      <c r="A2801" s="7" t="s">
        <v>361</v>
      </c>
      <c r="B2801" s="21">
        <v>49047</v>
      </c>
      <c r="C2801" s="22" t="s">
        <v>2084</v>
      </c>
      <c r="D2801" s="12">
        <v>1473</v>
      </c>
      <c r="E2801" s="12">
        <v>13193</v>
      </c>
      <c r="F2801" s="6">
        <v>2024</v>
      </c>
      <c r="G2801" s="18">
        <f>preds!$D2801+preds!$E2801</f>
        <v>14666</v>
      </c>
      <c r="H2801" s="12">
        <f>ABS(preds!$D2801-preds!$E2801)</f>
        <v>11720</v>
      </c>
      <c r="I2801" s="24">
        <f>Table2[[#This Row],[margin]]/Table2[[#This Row],[dem_gop_total]]</f>
        <v>0.79912723305604805</v>
      </c>
      <c r="J2801" s="24">
        <f>Table2[[#This Row],[dem_votes]]/Table2[[#This Row],[dem_gop_total]]</f>
        <v>0.100436383471976</v>
      </c>
      <c r="K2801" s="24">
        <f>Table2[[#This Row],[gop_votes]]/Table2[[#This Row],[dem_gop_total]]</f>
        <v>0.89956361652802397</v>
      </c>
      <c r="L2801" s="3">
        <v>-109.597163999999</v>
      </c>
      <c r="M2801" s="3">
        <v>40.426479999999998</v>
      </c>
      <c r="N2801" s="3">
        <v>-111.57116731034465</v>
      </c>
      <c r="O2801" s="3">
        <v>39.638555379310439</v>
      </c>
      <c r="P2801" s="3">
        <f>VLOOKUP(Table2[[#This Row],[State]],State!A:G,7,FALSE)</f>
        <v>6</v>
      </c>
      <c r="Q2801" s="3" t="str">
        <f>VLOOKUP(Table2[[#This Row],[State]],State!A:F,6,FALSE)</f>
        <v>Republican</v>
      </c>
    </row>
    <row r="2802" spans="1:17" ht="17" thickTop="1" thickBot="1" x14ac:dyDescent="0.25">
      <c r="A2802" s="8" t="s">
        <v>361</v>
      </c>
      <c r="B2802" s="19">
        <v>49049</v>
      </c>
      <c r="C2802" s="20" t="s">
        <v>2085</v>
      </c>
      <c r="D2802" s="13">
        <v>69861</v>
      </c>
      <c r="E2802" s="13">
        <v>147685</v>
      </c>
      <c r="F2802" s="6">
        <v>2024</v>
      </c>
      <c r="G2802" s="18">
        <f>preds!$D2802+preds!$E2802</f>
        <v>217546</v>
      </c>
      <c r="H2802" s="12">
        <f>ABS(preds!$D2802-preds!$E2802)</f>
        <v>77824</v>
      </c>
      <c r="I2802" s="24">
        <f>Table2[[#This Row],[margin]]/Table2[[#This Row],[dem_gop_total]]</f>
        <v>0.35773583517968616</v>
      </c>
      <c r="J2802" s="24">
        <f>Table2[[#This Row],[dem_votes]]/Table2[[#This Row],[dem_gop_total]]</f>
        <v>0.32113208241015695</v>
      </c>
      <c r="K2802" s="24">
        <f>Table2[[#This Row],[gop_votes]]/Table2[[#This Row],[dem_gop_total]]</f>
        <v>0.67886791758984311</v>
      </c>
      <c r="L2802" s="3">
        <v>-111.73157999999999</v>
      </c>
      <c r="M2802" s="3">
        <v>40.272348999999998</v>
      </c>
      <c r="N2802" s="3">
        <v>-111.57116731034465</v>
      </c>
      <c r="O2802" s="3">
        <v>39.638555379310439</v>
      </c>
      <c r="P2802" s="3">
        <f>VLOOKUP(Table2[[#This Row],[State]],State!A:G,7,FALSE)</f>
        <v>6</v>
      </c>
      <c r="Q2802" s="3" t="str">
        <f>VLOOKUP(Table2[[#This Row],[State]],State!A:F,6,FALSE)</f>
        <v>Republican</v>
      </c>
    </row>
    <row r="2803" spans="1:17" ht="17" thickTop="1" thickBot="1" x14ac:dyDescent="0.25">
      <c r="A2803" s="7" t="s">
        <v>361</v>
      </c>
      <c r="B2803" s="21">
        <v>49051</v>
      </c>
      <c r="C2803" s="22" t="s">
        <v>2086</v>
      </c>
      <c r="D2803" s="12">
        <v>7279</v>
      </c>
      <c r="E2803" s="12">
        <v>9478</v>
      </c>
      <c r="F2803" s="6">
        <v>2024</v>
      </c>
      <c r="G2803" s="18">
        <f>preds!$D2803+preds!$E2803</f>
        <v>16757</v>
      </c>
      <c r="H2803" s="12">
        <f>ABS(preds!$D2803-preds!$E2803)</f>
        <v>2199</v>
      </c>
      <c r="I2803" s="24">
        <f>Table2[[#This Row],[margin]]/Table2[[#This Row],[dem_gop_total]]</f>
        <v>0.13122874022796444</v>
      </c>
      <c r="J2803" s="24">
        <f>Table2[[#This Row],[dem_votes]]/Table2[[#This Row],[dem_gop_total]]</f>
        <v>0.43438562988601781</v>
      </c>
      <c r="K2803" s="24">
        <f>Table2[[#This Row],[gop_votes]]/Table2[[#This Row],[dem_gop_total]]</f>
        <v>0.56561437011398219</v>
      </c>
      <c r="L2803" s="3">
        <v>-111.412247999999</v>
      </c>
      <c r="M2803" s="3">
        <v>40.505696</v>
      </c>
      <c r="N2803" s="3">
        <v>-111.57116731034465</v>
      </c>
      <c r="O2803" s="3">
        <v>39.638555379310439</v>
      </c>
      <c r="P2803" s="3">
        <f>VLOOKUP(Table2[[#This Row],[State]],State!A:G,7,FALSE)</f>
        <v>6</v>
      </c>
      <c r="Q2803" s="3" t="str">
        <f>VLOOKUP(Table2[[#This Row],[State]],State!A:F,6,FALSE)</f>
        <v>Republican</v>
      </c>
    </row>
    <row r="2804" spans="1:17" ht="17" thickTop="1" thickBot="1" x14ac:dyDescent="0.25">
      <c r="A2804" s="8" t="s">
        <v>361</v>
      </c>
      <c r="B2804" s="19">
        <v>49053</v>
      </c>
      <c r="C2804" s="20" t="s">
        <v>454</v>
      </c>
      <c r="D2804" s="13">
        <v>26549</v>
      </c>
      <c r="E2804" s="13">
        <v>59282</v>
      </c>
      <c r="F2804" s="6">
        <v>2024</v>
      </c>
      <c r="G2804" s="18">
        <f>preds!$D2804+preds!$E2804</f>
        <v>85831</v>
      </c>
      <c r="H2804" s="12">
        <f>ABS(preds!$D2804-preds!$E2804)</f>
        <v>32733</v>
      </c>
      <c r="I2804" s="24">
        <f>Table2[[#This Row],[margin]]/Table2[[#This Row],[dem_gop_total]]</f>
        <v>0.38136570702892897</v>
      </c>
      <c r="J2804" s="24">
        <f>Table2[[#This Row],[dem_votes]]/Table2[[#This Row],[dem_gop_total]]</f>
        <v>0.30931714648553554</v>
      </c>
      <c r="K2804" s="24">
        <f>Table2[[#This Row],[gop_votes]]/Table2[[#This Row],[dem_gop_total]]</f>
        <v>0.69068285351446446</v>
      </c>
      <c r="L2804" s="3">
        <v>-113.519705</v>
      </c>
      <c r="M2804" s="3">
        <v>37.135162999999999</v>
      </c>
      <c r="N2804" s="3">
        <v>-111.57116731034465</v>
      </c>
      <c r="O2804" s="3">
        <v>39.638555379310439</v>
      </c>
      <c r="P2804" s="3">
        <f>VLOOKUP(Table2[[#This Row],[State]],State!A:G,7,FALSE)</f>
        <v>6</v>
      </c>
      <c r="Q2804" s="3" t="str">
        <f>VLOOKUP(Table2[[#This Row],[State]],State!A:F,6,FALSE)</f>
        <v>Republican</v>
      </c>
    </row>
    <row r="2805" spans="1:17" ht="17" thickTop="1" thickBot="1" x14ac:dyDescent="0.25">
      <c r="A2805" s="7" t="s">
        <v>361</v>
      </c>
      <c r="B2805" s="21">
        <v>49055</v>
      </c>
      <c r="C2805" s="22" t="s">
        <v>830</v>
      </c>
      <c r="D2805" s="12">
        <v>255</v>
      </c>
      <c r="E2805" s="12">
        <v>1156</v>
      </c>
      <c r="F2805" s="6">
        <v>2024</v>
      </c>
      <c r="G2805" s="18">
        <f>preds!$D2805+preds!$E2805</f>
        <v>1411</v>
      </c>
      <c r="H2805" s="12">
        <f>ABS(preds!$D2805-preds!$E2805)</f>
        <v>901</v>
      </c>
      <c r="I2805" s="24">
        <f>Table2[[#This Row],[margin]]/Table2[[#This Row],[dem_gop_total]]</f>
        <v>0.63855421686746983</v>
      </c>
      <c r="J2805" s="24">
        <f>Table2[[#This Row],[dem_votes]]/Table2[[#This Row],[dem_gop_total]]</f>
        <v>0.18072289156626506</v>
      </c>
      <c r="K2805" s="24">
        <f>Table2[[#This Row],[gop_votes]]/Table2[[#This Row],[dem_gop_total]]</f>
        <v>0.81927710843373491</v>
      </c>
      <c r="L2805" s="3">
        <v>-111.467244999999</v>
      </c>
      <c r="M2805" s="3">
        <v>38.361635999999997</v>
      </c>
      <c r="N2805" s="3">
        <v>-111.57116731034465</v>
      </c>
      <c r="O2805" s="3">
        <v>39.638555379310439</v>
      </c>
      <c r="P2805" s="3">
        <f>VLOOKUP(Table2[[#This Row],[State]],State!A:G,7,FALSE)</f>
        <v>6</v>
      </c>
      <c r="Q2805" s="3" t="str">
        <f>VLOOKUP(Table2[[#This Row],[State]],State!A:F,6,FALSE)</f>
        <v>Republican</v>
      </c>
    </row>
    <row r="2806" spans="1:17" ht="17" thickTop="1" thickBot="1" x14ac:dyDescent="0.25">
      <c r="A2806" s="8" t="s">
        <v>361</v>
      </c>
      <c r="B2806" s="19">
        <v>49057</v>
      </c>
      <c r="C2806" s="20" t="s">
        <v>2087</v>
      </c>
      <c r="D2806" s="13">
        <v>28177</v>
      </c>
      <c r="E2806" s="13">
        <v>55593</v>
      </c>
      <c r="F2806" s="6">
        <v>2024</v>
      </c>
      <c r="G2806" s="18">
        <f>preds!$D2806+preds!$E2806</f>
        <v>83770</v>
      </c>
      <c r="H2806" s="12">
        <f>ABS(preds!$D2806-preds!$E2806)</f>
        <v>27416</v>
      </c>
      <c r="I2806" s="24">
        <f>Table2[[#This Row],[margin]]/Table2[[#This Row],[dem_gop_total]]</f>
        <v>0.32727706816282681</v>
      </c>
      <c r="J2806" s="24">
        <f>Table2[[#This Row],[dem_votes]]/Table2[[#This Row],[dem_gop_total]]</f>
        <v>0.33636146591858662</v>
      </c>
      <c r="K2806" s="24">
        <f>Table2[[#This Row],[gop_votes]]/Table2[[#This Row],[dem_gop_total]]</f>
        <v>0.66363853408141338</v>
      </c>
      <c r="L2806" s="3">
        <v>-111.99030500000001</v>
      </c>
      <c r="M2806" s="3">
        <v>41.224614000000003</v>
      </c>
      <c r="N2806" s="3">
        <v>-111.57116731034465</v>
      </c>
      <c r="O2806" s="3">
        <v>39.638555379310439</v>
      </c>
      <c r="P2806" s="3">
        <f>VLOOKUP(Table2[[#This Row],[State]],State!A:G,7,FALSE)</f>
        <v>6</v>
      </c>
      <c r="Q2806" s="3" t="str">
        <f>VLOOKUP(Table2[[#This Row],[State]],State!A:F,6,FALSE)</f>
        <v>Republican</v>
      </c>
    </row>
    <row r="2807" spans="1:17" ht="17" thickTop="1" thickBot="1" x14ac:dyDescent="0.25">
      <c r="A2807" s="7" t="s">
        <v>362</v>
      </c>
      <c r="B2807" s="21">
        <v>50001</v>
      </c>
      <c r="C2807" s="22" t="s">
        <v>2088</v>
      </c>
      <c r="D2807" s="12">
        <v>15052</v>
      </c>
      <c r="E2807" s="12">
        <v>6116</v>
      </c>
      <c r="F2807" s="6">
        <v>2024</v>
      </c>
      <c r="G2807" s="18">
        <f>preds!$D2807+preds!$E2807</f>
        <v>21168</v>
      </c>
      <c r="H2807" s="12">
        <f>ABS(preds!$D2807-preds!$E2807)</f>
        <v>8936</v>
      </c>
      <c r="I2807" s="24">
        <f>Table2[[#This Row],[margin]]/Table2[[#This Row],[dem_gop_total]]</f>
        <v>0.42214663643235073</v>
      </c>
      <c r="J2807" s="24">
        <f>Table2[[#This Row],[dem_votes]]/Table2[[#This Row],[dem_gop_total]]</f>
        <v>0.71107331821617537</v>
      </c>
      <c r="K2807" s="24">
        <f>Table2[[#This Row],[gop_votes]]/Table2[[#This Row],[dem_gop_total]]</f>
        <v>0.28892668178382463</v>
      </c>
      <c r="L2807" s="3">
        <v>-73.166758999999999</v>
      </c>
      <c r="M2807" s="3">
        <v>44.062469999999998</v>
      </c>
      <c r="N2807" s="3">
        <v>-72.684615642857082</v>
      </c>
      <c r="O2807" s="3">
        <v>44.148534357142822</v>
      </c>
      <c r="P2807" s="3">
        <f>VLOOKUP(Table2[[#This Row],[State]],State!A:G,7,FALSE)</f>
        <v>3</v>
      </c>
      <c r="Q2807" s="3" t="str">
        <f>VLOOKUP(Table2[[#This Row],[State]],State!A:F,6,FALSE)</f>
        <v>Democratic</v>
      </c>
    </row>
    <row r="2808" spans="1:17" ht="17" thickTop="1" thickBot="1" x14ac:dyDescent="0.25">
      <c r="A2808" s="8" t="s">
        <v>362</v>
      </c>
      <c r="B2808" s="19">
        <v>50003</v>
      </c>
      <c r="C2808" s="20" t="s">
        <v>2089</v>
      </c>
      <c r="D2808" s="13">
        <v>11648</v>
      </c>
      <c r="E2808" s="13">
        <v>6919</v>
      </c>
      <c r="F2808" s="6">
        <v>2024</v>
      </c>
      <c r="G2808" s="18">
        <f>preds!$D2808+preds!$E2808</f>
        <v>18567</v>
      </c>
      <c r="H2808" s="12">
        <f>ABS(preds!$D2808-preds!$E2808)</f>
        <v>4729</v>
      </c>
      <c r="I2808" s="24">
        <f>Table2[[#This Row],[margin]]/Table2[[#This Row],[dem_gop_total]]</f>
        <v>0.25469919750094255</v>
      </c>
      <c r="J2808" s="24">
        <f>Table2[[#This Row],[dem_votes]]/Table2[[#This Row],[dem_gop_total]]</f>
        <v>0.62734959875047125</v>
      </c>
      <c r="K2808" s="24">
        <f>Table2[[#This Row],[gop_votes]]/Table2[[#This Row],[dem_gop_total]]</f>
        <v>0.37265040124952875</v>
      </c>
      <c r="L2808" s="3">
        <v>-73.15352</v>
      </c>
      <c r="M2808" s="3">
        <v>42.972541</v>
      </c>
      <c r="N2808" s="3">
        <v>-72.684615642857082</v>
      </c>
      <c r="O2808" s="3">
        <v>44.148534357142822</v>
      </c>
      <c r="P2808" s="3">
        <f>VLOOKUP(Table2[[#This Row],[State]],State!A:G,7,FALSE)</f>
        <v>3</v>
      </c>
      <c r="Q2808" s="3" t="str">
        <f>VLOOKUP(Table2[[#This Row],[State]],State!A:F,6,FALSE)</f>
        <v>Democratic</v>
      </c>
    </row>
    <row r="2809" spans="1:17" ht="17" thickTop="1" thickBot="1" x14ac:dyDescent="0.25">
      <c r="A2809" s="7" t="s">
        <v>362</v>
      </c>
      <c r="B2809" s="21">
        <v>50005</v>
      </c>
      <c r="C2809" s="22" t="s">
        <v>2090</v>
      </c>
      <c r="D2809" s="12">
        <v>7939</v>
      </c>
      <c r="E2809" s="12">
        <v>6119</v>
      </c>
      <c r="F2809" s="6">
        <v>2024</v>
      </c>
      <c r="G2809" s="18">
        <f>preds!$D2809+preds!$E2809</f>
        <v>14058</v>
      </c>
      <c r="H2809" s="12">
        <f>ABS(preds!$D2809-preds!$E2809)</f>
        <v>1820</v>
      </c>
      <c r="I2809" s="24">
        <f>Table2[[#This Row],[margin]]/Table2[[#This Row],[dem_gop_total]]</f>
        <v>0.12946365059041115</v>
      </c>
      <c r="J2809" s="24">
        <f>Table2[[#This Row],[dem_votes]]/Table2[[#This Row],[dem_gop_total]]</f>
        <v>0.5647318252952056</v>
      </c>
      <c r="K2809" s="24">
        <f>Table2[[#This Row],[gop_votes]]/Table2[[#This Row],[dem_gop_total]]</f>
        <v>0.4352681747047944</v>
      </c>
      <c r="L2809" s="3">
        <v>-72.075119999999998</v>
      </c>
      <c r="M2809" s="3">
        <v>44.467874999999999</v>
      </c>
      <c r="N2809" s="3">
        <v>-72.684615642857082</v>
      </c>
      <c r="O2809" s="3">
        <v>44.148534357142822</v>
      </c>
      <c r="P2809" s="3">
        <f>VLOOKUP(Table2[[#This Row],[State]],State!A:G,7,FALSE)</f>
        <v>3</v>
      </c>
      <c r="Q2809" s="3" t="str">
        <f>VLOOKUP(Table2[[#This Row],[State]],State!A:F,6,FALSE)</f>
        <v>Democratic</v>
      </c>
    </row>
    <row r="2810" spans="1:17" ht="17" thickTop="1" thickBot="1" x14ac:dyDescent="0.25">
      <c r="A2810" s="8" t="s">
        <v>362</v>
      </c>
      <c r="B2810" s="19">
        <v>50007</v>
      </c>
      <c r="C2810" s="20" t="s">
        <v>2091</v>
      </c>
      <c r="D2810" s="13">
        <v>82828</v>
      </c>
      <c r="E2810" s="13">
        <v>22450</v>
      </c>
      <c r="F2810" s="6">
        <v>2024</v>
      </c>
      <c r="G2810" s="18">
        <f>preds!$D2810+preds!$E2810</f>
        <v>105278</v>
      </c>
      <c r="H2810" s="12">
        <f>ABS(preds!$D2810-preds!$E2810)</f>
        <v>60378</v>
      </c>
      <c r="I2810" s="24">
        <f>Table2[[#This Row],[margin]]/Table2[[#This Row],[dem_gop_total]]</f>
        <v>0.57351013507095494</v>
      </c>
      <c r="J2810" s="24">
        <f>Table2[[#This Row],[dem_votes]]/Table2[[#This Row],[dem_gop_total]]</f>
        <v>0.78675506753547753</v>
      </c>
      <c r="K2810" s="24">
        <f>Table2[[#This Row],[gop_votes]]/Table2[[#This Row],[dem_gop_total]]</f>
        <v>0.2132449324645225</v>
      </c>
      <c r="L2810" s="3">
        <v>-73.149443999999903</v>
      </c>
      <c r="M2810" s="3">
        <v>44.480854999999998</v>
      </c>
      <c r="N2810" s="3">
        <v>-72.684615642857082</v>
      </c>
      <c r="O2810" s="3">
        <v>44.148534357142822</v>
      </c>
      <c r="P2810" s="3">
        <f>VLOOKUP(Table2[[#This Row],[State]],State!A:G,7,FALSE)</f>
        <v>3</v>
      </c>
      <c r="Q2810" s="3" t="str">
        <f>VLOOKUP(Table2[[#This Row],[State]],State!A:F,6,FALSE)</f>
        <v>Democratic</v>
      </c>
    </row>
    <row r="2811" spans="1:17" ht="17" thickTop="1" thickBot="1" x14ac:dyDescent="0.25">
      <c r="A2811" s="7" t="s">
        <v>362</v>
      </c>
      <c r="B2811" s="21">
        <v>50009</v>
      </c>
      <c r="C2811" s="22" t="s">
        <v>1231</v>
      </c>
      <c r="D2811" s="12">
        <v>1387</v>
      </c>
      <c r="E2811" s="12">
        <v>1396</v>
      </c>
      <c r="F2811" s="6">
        <v>2024</v>
      </c>
      <c r="G2811" s="18">
        <f>preds!$D2811+preds!$E2811</f>
        <v>2783</v>
      </c>
      <c r="H2811" s="12">
        <f>ABS(preds!$D2811-preds!$E2811)</f>
        <v>9</v>
      </c>
      <c r="I2811" s="24">
        <f>Table2[[#This Row],[margin]]/Table2[[#This Row],[dem_gop_total]]</f>
        <v>3.2339202299676607E-3</v>
      </c>
      <c r="J2811" s="24">
        <f>Table2[[#This Row],[dem_votes]]/Table2[[#This Row],[dem_gop_total]]</f>
        <v>0.49838303988501614</v>
      </c>
      <c r="K2811" s="24">
        <f>Table2[[#This Row],[gop_votes]]/Table2[[#This Row],[dem_gop_total]]</f>
        <v>0.5016169601149838</v>
      </c>
      <c r="L2811" s="3">
        <v>-71.740577000000002</v>
      </c>
      <c r="M2811" s="3">
        <v>44.666928999999897</v>
      </c>
      <c r="N2811" s="3">
        <v>-72.684615642857082</v>
      </c>
      <c r="O2811" s="3">
        <v>44.148534357142822</v>
      </c>
      <c r="P2811" s="3">
        <f>VLOOKUP(Table2[[#This Row],[State]],State!A:G,7,FALSE)</f>
        <v>3</v>
      </c>
      <c r="Q2811" s="3" t="str">
        <f>VLOOKUP(Table2[[#This Row],[State]],State!A:F,6,FALSE)</f>
        <v>Democratic</v>
      </c>
    </row>
    <row r="2812" spans="1:17" ht="17" thickTop="1" thickBot="1" x14ac:dyDescent="0.25">
      <c r="A2812" s="8" t="s">
        <v>362</v>
      </c>
      <c r="B2812" s="19">
        <v>50011</v>
      </c>
      <c r="C2812" s="20" t="s">
        <v>419</v>
      </c>
      <c r="D2812" s="13">
        <v>11969</v>
      </c>
      <c r="E2812" s="13">
        <v>9313</v>
      </c>
      <c r="F2812" s="6">
        <v>2024</v>
      </c>
      <c r="G2812" s="18">
        <f>preds!$D2812+preds!$E2812</f>
        <v>21282</v>
      </c>
      <c r="H2812" s="12">
        <f>ABS(preds!$D2812-preds!$E2812)</f>
        <v>2656</v>
      </c>
      <c r="I2812" s="24">
        <f>Table2[[#This Row],[margin]]/Table2[[#This Row],[dem_gop_total]]</f>
        <v>0.1248003007236162</v>
      </c>
      <c r="J2812" s="24">
        <f>Table2[[#This Row],[dem_votes]]/Table2[[#This Row],[dem_gop_total]]</f>
        <v>0.56240015036180813</v>
      </c>
      <c r="K2812" s="24">
        <f>Table2[[#This Row],[gop_votes]]/Table2[[#This Row],[dem_gop_total]]</f>
        <v>0.43759984963819187</v>
      </c>
      <c r="L2812" s="3">
        <v>-72.993262999999999</v>
      </c>
      <c r="M2812" s="3">
        <v>44.840446999999998</v>
      </c>
      <c r="N2812" s="3">
        <v>-72.684615642857082</v>
      </c>
      <c r="O2812" s="3">
        <v>44.148534357142822</v>
      </c>
      <c r="P2812" s="3">
        <f>VLOOKUP(Table2[[#This Row],[State]],State!A:G,7,FALSE)</f>
        <v>3</v>
      </c>
      <c r="Q2812" s="3" t="str">
        <f>VLOOKUP(Table2[[#This Row],[State]],State!A:F,6,FALSE)</f>
        <v>Democratic</v>
      </c>
    </row>
    <row r="2813" spans="1:17" ht="17" thickTop="1" thickBot="1" x14ac:dyDescent="0.25">
      <c r="A2813" s="7" t="s">
        <v>362</v>
      </c>
      <c r="B2813" s="21">
        <v>50013</v>
      </c>
      <c r="C2813" s="22" t="s">
        <v>2092</v>
      </c>
      <c r="D2813" s="12">
        <v>2805</v>
      </c>
      <c r="E2813" s="12">
        <v>1690</v>
      </c>
      <c r="F2813" s="6">
        <v>2024</v>
      </c>
      <c r="G2813" s="18">
        <f>preds!$D2813+preds!$E2813</f>
        <v>4495</v>
      </c>
      <c r="H2813" s="12">
        <f>ABS(preds!$D2813-preds!$E2813)</f>
        <v>1115</v>
      </c>
      <c r="I2813" s="24">
        <f>Table2[[#This Row],[margin]]/Table2[[#This Row],[dem_gop_total]]</f>
        <v>0.24805339265850945</v>
      </c>
      <c r="J2813" s="24">
        <f>Table2[[#This Row],[dem_votes]]/Table2[[#This Row],[dem_gop_total]]</f>
        <v>0.62402669632925478</v>
      </c>
      <c r="K2813" s="24">
        <f>Table2[[#This Row],[gop_votes]]/Table2[[#This Row],[dem_gop_total]]</f>
        <v>0.37597330367074527</v>
      </c>
      <c r="L2813" s="3">
        <v>-73.298303000000004</v>
      </c>
      <c r="M2813" s="3">
        <v>44.794409999999999</v>
      </c>
      <c r="N2813" s="3">
        <v>-72.684615642857082</v>
      </c>
      <c r="O2813" s="3">
        <v>44.148534357142822</v>
      </c>
      <c r="P2813" s="3">
        <f>VLOOKUP(Table2[[#This Row],[State]],State!A:G,7,FALSE)</f>
        <v>3</v>
      </c>
      <c r="Q2813" s="3" t="str">
        <f>VLOOKUP(Table2[[#This Row],[State]],State!A:F,6,FALSE)</f>
        <v>Democratic</v>
      </c>
    </row>
    <row r="2814" spans="1:17" ht="17" thickTop="1" thickBot="1" x14ac:dyDescent="0.25">
      <c r="A2814" s="8" t="s">
        <v>362</v>
      </c>
      <c r="B2814" s="19">
        <v>50015</v>
      </c>
      <c r="C2814" s="20" t="s">
        <v>2093</v>
      </c>
      <c r="D2814" s="13">
        <v>10081</v>
      </c>
      <c r="E2814" s="13">
        <v>3823</v>
      </c>
      <c r="F2814" s="6">
        <v>2024</v>
      </c>
      <c r="G2814" s="18">
        <f>preds!$D2814+preds!$E2814</f>
        <v>13904</v>
      </c>
      <c r="H2814" s="12">
        <f>ABS(preds!$D2814-preds!$E2814)</f>
        <v>6258</v>
      </c>
      <c r="I2814" s="24">
        <f>Table2[[#This Row],[margin]]/Table2[[#This Row],[dem_gop_total]]</f>
        <v>0.45008630609896433</v>
      </c>
      <c r="J2814" s="24">
        <f>Table2[[#This Row],[dem_votes]]/Table2[[#This Row],[dem_gop_total]]</f>
        <v>0.72504315304948219</v>
      </c>
      <c r="K2814" s="24">
        <f>Table2[[#This Row],[gop_votes]]/Table2[[#This Row],[dem_gop_total]]</f>
        <v>0.27495684695051786</v>
      </c>
      <c r="L2814" s="3">
        <v>-72.653256999999996</v>
      </c>
      <c r="M2814" s="3">
        <v>44.587559999999897</v>
      </c>
      <c r="N2814" s="3">
        <v>-72.684615642857082</v>
      </c>
      <c r="O2814" s="3">
        <v>44.148534357142822</v>
      </c>
      <c r="P2814" s="3">
        <f>VLOOKUP(Table2[[#This Row],[State]],State!A:G,7,FALSE)</f>
        <v>3</v>
      </c>
      <c r="Q2814" s="3" t="str">
        <f>VLOOKUP(Table2[[#This Row],[State]],State!A:F,6,FALSE)</f>
        <v>Democratic</v>
      </c>
    </row>
    <row r="2815" spans="1:17" ht="17" thickTop="1" thickBot="1" x14ac:dyDescent="0.25">
      <c r="A2815" s="7" t="s">
        <v>362</v>
      </c>
      <c r="B2815" s="21">
        <v>50017</v>
      </c>
      <c r="C2815" s="22" t="s">
        <v>586</v>
      </c>
      <c r="D2815" s="12">
        <v>9533</v>
      </c>
      <c r="E2815" s="12">
        <v>5554</v>
      </c>
      <c r="F2815" s="6">
        <v>2024</v>
      </c>
      <c r="G2815" s="18">
        <f>preds!$D2815+preds!$E2815</f>
        <v>15087</v>
      </c>
      <c r="H2815" s="12">
        <f>ABS(preds!$D2815-preds!$E2815)</f>
        <v>3979</v>
      </c>
      <c r="I2815" s="24">
        <f>Table2[[#This Row],[margin]]/Table2[[#This Row],[dem_gop_total]]</f>
        <v>0.26373699211241464</v>
      </c>
      <c r="J2815" s="24">
        <f>Table2[[#This Row],[dem_votes]]/Table2[[#This Row],[dem_gop_total]]</f>
        <v>0.63186849605620732</v>
      </c>
      <c r="K2815" s="24">
        <f>Table2[[#This Row],[gop_votes]]/Table2[[#This Row],[dem_gop_total]]</f>
        <v>0.36813150394379268</v>
      </c>
      <c r="L2815" s="3">
        <v>-72.394216</v>
      </c>
      <c r="M2815" s="3">
        <v>43.996016999999902</v>
      </c>
      <c r="N2815" s="3">
        <v>-72.684615642857082</v>
      </c>
      <c r="O2815" s="3">
        <v>44.148534357142822</v>
      </c>
      <c r="P2815" s="3">
        <f>VLOOKUP(Table2[[#This Row],[State]],State!A:G,7,FALSE)</f>
        <v>3</v>
      </c>
      <c r="Q2815" s="3" t="str">
        <f>VLOOKUP(Table2[[#This Row],[State]],State!A:F,6,FALSE)</f>
        <v>Democratic</v>
      </c>
    </row>
    <row r="2816" spans="1:17" ht="17" thickTop="1" thickBot="1" x14ac:dyDescent="0.25">
      <c r="A2816" s="8" t="s">
        <v>362</v>
      </c>
      <c r="B2816" s="19">
        <v>50019</v>
      </c>
      <c r="C2816" s="20" t="s">
        <v>1581</v>
      </c>
      <c r="D2816" s="13">
        <v>6365</v>
      </c>
      <c r="E2816" s="13">
        <v>5361</v>
      </c>
      <c r="F2816" s="6">
        <v>2024</v>
      </c>
      <c r="G2816" s="18">
        <f>preds!$D2816+preds!$E2816</f>
        <v>11726</v>
      </c>
      <c r="H2816" s="12">
        <f>ABS(preds!$D2816-preds!$E2816)</f>
        <v>1004</v>
      </c>
      <c r="I2816" s="24">
        <f>Table2[[#This Row],[margin]]/Table2[[#This Row],[dem_gop_total]]</f>
        <v>8.5621695377792933E-2</v>
      </c>
      <c r="J2816" s="24">
        <f>Table2[[#This Row],[dem_votes]]/Table2[[#This Row],[dem_gop_total]]</f>
        <v>0.54281084768889643</v>
      </c>
      <c r="K2816" s="24">
        <f>Table2[[#This Row],[gop_votes]]/Table2[[#This Row],[dem_gop_total]]</f>
        <v>0.45718915231110352</v>
      </c>
      <c r="L2816" s="3">
        <v>-72.223292000000001</v>
      </c>
      <c r="M2816" s="3">
        <v>44.864953</v>
      </c>
      <c r="N2816" s="3">
        <v>-72.684615642857082</v>
      </c>
      <c r="O2816" s="3">
        <v>44.148534357142822</v>
      </c>
      <c r="P2816" s="3">
        <f>VLOOKUP(Table2[[#This Row],[State]],State!A:G,7,FALSE)</f>
        <v>3</v>
      </c>
      <c r="Q2816" s="3" t="str">
        <f>VLOOKUP(Table2[[#This Row],[State]],State!A:F,6,FALSE)</f>
        <v>Democratic</v>
      </c>
    </row>
    <row r="2817" spans="1:17" ht="17" thickTop="1" thickBot="1" x14ac:dyDescent="0.25">
      <c r="A2817" s="7" t="s">
        <v>362</v>
      </c>
      <c r="B2817" s="21">
        <v>50021</v>
      </c>
      <c r="C2817" s="22" t="s">
        <v>2094</v>
      </c>
      <c r="D2817" s="12">
        <v>16313</v>
      </c>
      <c r="E2817" s="12">
        <v>13353</v>
      </c>
      <c r="F2817" s="6">
        <v>2024</v>
      </c>
      <c r="G2817" s="18">
        <f>preds!$D2817+preds!$E2817</f>
        <v>29666</v>
      </c>
      <c r="H2817" s="12">
        <f>ABS(preds!$D2817-preds!$E2817)</f>
        <v>2960</v>
      </c>
      <c r="I2817" s="24">
        <f>Table2[[#This Row],[margin]]/Table2[[#This Row],[dem_gop_total]]</f>
        <v>9.9777523090406522E-2</v>
      </c>
      <c r="J2817" s="24">
        <f>Table2[[#This Row],[dem_votes]]/Table2[[#This Row],[dem_gop_total]]</f>
        <v>0.54988876154520328</v>
      </c>
      <c r="K2817" s="24">
        <f>Table2[[#This Row],[gop_votes]]/Table2[[#This Row],[dem_gop_total]]</f>
        <v>0.45011123845479672</v>
      </c>
      <c r="L2817" s="3">
        <v>-73.045535999999998</v>
      </c>
      <c r="M2817" s="3">
        <v>43.601633</v>
      </c>
      <c r="N2817" s="3">
        <v>-72.684615642857082</v>
      </c>
      <c r="O2817" s="3">
        <v>44.148534357142822</v>
      </c>
      <c r="P2817" s="3">
        <f>VLOOKUP(Table2[[#This Row],[State]],State!A:G,7,FALSE)</f>
        <v>3</v>
      </c>
      <c r="Q2817" s="3" t="str">
        <f>VLOOKUP(Table2[[#This Row],[State]],State!A:F,6,FALSE)</f>
        <v>Democratic</v>
      </c>
    </row>
    <row r="2818" spans="1:17" ht="17" thickTop="1" thickBot="1" x14ac:dyDescent="0.25">
      <c r="A2818" s="8" t="s">
        <v>362</v>
      </c>
      <c r="B2818" s="19">
        <v>50023</v>
      </c>
      <c r="C2818" s="20" t="s">
        <v>454</v>
      </c>
      <c r="D2818" s="13">
        <v>23365</v>
      </c>
      <c r="E2818" s="13">
        <v>9789</v>
      </c>
      <c r="F2818" s="6">
        <v>2024</v>
      </c>
      <c r="G2818" s="18">
        <f>preds!$D2818+preds!$E2818</f>
        <v>33154</v>
      </c>
      <c r="H2818" s="12">
        <f>ABS(preds!$D2818-preds!$E2818)</f>
        <v>13576</v>
      </c>
      <c r="I2818" s="24">
        <f>Table2[[#This Row],[margin]]/Table2[[#This Row],[dem_gop_total]]</f>
        <v>0.40948301864028475</v>
      </c>
      <c r="J2818" s="24">
        <f>Table2[[#This Row],[dem_votes]]/Table2[[#This Row],[dem_gop_total]]</f>
        <v>0.70474150932014235</v>
      </c>
      <c r="K2818" s="24">
        <f>Table2[[#This Row],[gop_votes]]/Table2[[#This Row],[dem_gop_total]]</f>
        <v>0.29525849067985765</v>
      </c>
      <c r="L2818" s="3">
        <v>-72.583919999999907</v>
      </c>
      <c r="M2818" s="3">
        <v>44.241925000000002</v>
      </c>
      <c r="N2818" s="3">
        <v>-72.684615642857082</v>
      </c>
      <c r="O2818" s="3">
        <v>44.148534357142822</v>
      </c>
      <c r="P2818" s="3">
        <f>VLOOKUP(Table2[[#This Row],[State]],State!A:G,7,FALSE)</f>
        <v>3</v>
      </c>
      <c r="Q2818" s="3" t="str">
        <f>VLOOKUP(Table2[[#This Row],[State]],State!A:F,6,FALSE)</f>
        <v>Democratic</v>
      </c>
    </row>
    <row r="2819" spans="1:17" ht="17" thickTop="1" thickBot="1" x14ac:dyDescent="0.25">
      <c r="A2819" s="7" t="s">
        <v>362</v>
      </c>
      <c r="B2819" s="21">
        <v>50025</v>
      </c>
      <c r="C2819" s="22" t="s">
        <v>676</v>
      </c>
      <c r="D2819" s="12">
        <v>17506</v>
      </c>
      <c r="E2819" s="12">
        <v>6975</v>
      </c>
      <c r="F2819" s="6">
        <v>2024</v>
      </c>
      <c r="G2819" s="18">
        <f>preds!$D2819+preds!$E2819</f>
        <v>24481</v>
      </c>
      <c r="H2819" s="12">
        <f>ABS(preds!$D2819-preds!$E2819)</f>
        <v>10531</v>
      </c>
      <c r="I2819" s="24">
        <f>Table2[[#This Row],[margin]]/Table2[[#This Row],[dem_gop_total]]</f>
        <v>0.43017033617907763</v>
      </c>
      <c r="J2819" s="24">
        <f>Table2[[#This Row],[dem_votes]]/Table2[[#This Row],[dem_gop_total]]</f>
        <v>0.71508516808953881</v>
      </c>
      <c r="K2819" s="24">
        <f>Table2[[#This Row],[gop_votes]]/Table2[[#This Row],[dem_gop_total]]</f>
        <v>0.28491483191046119</v>
      </c>
      <c r="L2819" s="3">
        <v>-72.616159999999994</v>
      </c>
      <c r="M2819" s="3">
        <v>42.956309999999903</v>
      </c>
      <c r="N2819" s="3">
        <v>-72.684615642857082</v>
      </c>
      <c r="O2819" s="3">
        <v>44.148534357142822</v>
      </c>
      <c r="P2819" s="3">
        <f>VLOOKUP(Table2[[#This Row],[State]],State!A:G,7,FALSE)</f>
        <v>3</v>
      </c>
      <c r="Q2819" s="3" t="str">
        <f>VLOOKUP(Table2[[#This Row],[State]],State!A:F,6,FALSE)</f>
        <v>Democratic</v>
      </c>
    </row>
    <row r="2820" spans="1:17" ht="17" thickTop="1" thickBot="1" x14ac:dyDescent="0.25">
      <c r="A2820" s="8" t="s">
        <v>362</v>
      </c>
      <c r="B2820" s="19">
        <v>50027</v>
      </c>
      <c r="C2820" s="20" t="s">
        <v>2095</v>
      </c>
      <c r="D2820" s="13">
        <v>21476</v>
      </c>
      <c r="E2820" s="13">
        <v>10444</v>
      </c>
      <c r="F2820" s="6">
        <v>2024</v>
      </c>
      <c r="G2820" s="18">
        <f>preds!$D2820+preds!$E2820</f>
        <v>31920</v>
      </c>
      <c r="H2820" s="12">
        <f>ABS(preds!$D2820-preds!$E2820)</f>
        <v>11032</v>
      </c>
      <c r="I2820" s="24">
        <f>Table2[[#This Row],[margin]]/Table2[[#This Row],[dem_gop_total]]</f>
        <v>0.34561403508771932</v>
      </c>
      <c r="J2820" s="24">
        <f>Table2[[#This Row],[dem_votes]]/Table2[[#This Row],[dem_gop_total]]</f>
        <v>0.67280701754385963</v>
      </c>
      <c r="K2820" s="24">
        <f>Table2[[#This Row],[gop_votes]]/Table2[[#This Row],[dem_gop_total]]</f>
        <v>0.32719298245614037</v>
      </c>
      <c r="L2820" s="3">
        <v>-72.491252000000003</v>
      </c>
      <c r="M2820" s="3">
        <v>43.545555999999998</v>
      </c>
      <c r="N2820" s="3">
        <v>-72.684615642857082</v>
      </c>
      <c r="O2820" s="3">
        <v>44.148534357142822</v>
      </c>
      <c r="P2820" s="3">
        <f>VLOOKUP(Table2[[#This Row],[State]],State!A:G,7,FALSE)</f>
        <v>3</v>
      </c>
      <c r="Q2820" s="3" t="str">
        <f>VLOOKUP(Table2[[#This Row],[State]],State!A:F,6,FALSE)</f>
        <v>Democratic</v>
      </c>
    </row>
    <row r="2821" spans="1:17" ht="17" thickTop="1" thickBot="1" x14ac:dyDescent="0.25">
      <c r="A2821" s="7" t="s">
        <v>363</v>
      </c>
      <c r="B2821" s="21">
        <v>51001</v>
      </c>
      <c r="C2821" s="22" t="s">
        <v>2096</v>
      </c>
      <c r="D2821" s="12">
        <v>7544</v>
      </c>
      <c r="E2821" s="12">
        <v>8591</v>
      </c>
      <c r="F2821" s="6">
        <v>2024</v>
      </c>
      <c r="G2821" s="18">
        <f>preds!$D2821+preds!$E2821</f>
        <v>16135</v>
      </c>
      <c r="H2821" s="12">
        <f>ABS(preds!$D2821-preds!$E2821)</f>
        <v>1047</v>
      </c>
      <c r="I2821" s="24">
        <f>Table2[[#This Row],[margin]]/Table2[[#This Row],[dem_gop_total]]</f>
        <v>6.4889990703439732E-2</v>
      </c>
      <c r="J2821" s="24">
        <f>Table2[[#This Row],[dem_votes]]/Table2[[#This Row],[dem_gop_total]]</f>
        <v>0.46755500464828015</v>
      </c>
      <c r="K2821" s="24">
        <f>Table2[[#This Row],[gop_votes]]/Table2[[#This Row],[dem_gop_total]]</f>
        <v>0.53244499535171985</v>
      </c>
      <c r="L2821" s="3">
        <v>-75.641007999999999</v>
      </c>
      <c r="M2821" s="3">
        <v>37.784132</v>
      </c>
      <c r="N2821" s="3">
        <v>-78.517302375059202</v>
      </c>
      <c r="O2821" s="3">
        <v>37.563640772791736</v>
      </c>
      <c r="P2821" s="3">
        <f>VLOOKUP(Table2[[#This Row],[State]],State!A:G,7,FALSE)</f>
        <v>13</v>
      </c>
      <c r="Q2821" s="3" t="str">
        <f>VLOOKUP(Table2[[#This Row],[State]],State!A:F,6,FALSE)</f>
        <v>Democratic</v>
      </c>
    </row>
    <row r="2822" spans="1:17" ht="17" thickTop="1" thickBot="1" x14ac:dyDescent="0.25">
      <c r="A2822" s="8" t="s">
        <v>363</v>
      </c>
      <c r="B2822" s="19">
        <v>51003</v>
      </c>
      <c r="C2822" s="20" t="s">
        <v>2097</v>
      </c>
      <c r="D2822" s="13">
        <v>45324</v>
      </c>
      <c r="E2822" s="13">
        <v>20601</v>
      </c>
      <c r="F2822" s="6">
        <v>2024</v>
      </c>
      <c r="G2822" s="18">
        <f>preds!$D2822+preds!$E2822</f>
        <v>65925</v>
      </c>
      <c r="H2822" s="12">
        <f>ABS(preds!$D2822-preds!$E2822)</f>
        <v>24723</v>
      </c>
      <c r="I2822" s="24">
        <f>Table2[[#This Row],[margin]]/Table2[[#This Row],[dem_gop_total]]</f>
        <v>0.37501706484641639</v>
      </c>
      <c r="J2822" s="24">
        <f>Table2[[#This Row],[dem_votes]]/Table2[[#This Row],[dem_gop_total]]</f>
        <v>0.6875085324232082</v>
      </c>
      <c r="K2822" s="24">
        <f>Table2[[#This Row],[gop_votes]]/Table2[[#This Row],[dem_gop_total]]</f>
        <v>0.3124914675767918</v>
      </c>
      <c r="L2822" s="3">
        <v>-78.516762999999997</v>
      </c>
      <c r="M2822" s="3">
        <v>38.050159999999998</v>
      </c>
      <c r="N2822" s="3">
        <v>-78.517302375059202</v>
      </c>
      <c r="O2822" s="3">
        <v>37.563640772791736</v>
      </c>
      <c r="P2822" s="3">
        <f>VLOOKUP(Table2[[#This Row],[State]],State!A:G,7,FALSE)</f>
        <v>13</v>
      </c>
      <c r="Q2822" s="3" t="str">
        <f>VLOOKUP(Table2[[#This Row],[State]],State!A:F,6,FALSE)</f>
        <v>Democratic</v>
      </c>
    </row>
    <row r="2823" spans="1:17" ht="17" thickTop="1" thickBot="1" x14ac:dyDescent="0.25">
      <c r="A2823" s="7" t="s">
        <v>363</v>
      </c>
      <c r="B2823" s="21">
        <v>51005</v>
      </c>
      <c r="C2823" s="22" t="s">
        <v>1598</v>
      </c>
      <c r="D2823" s="12">
        <v>2346</v>
      </c>
      <c r="E2823" s="12">
        <v>5461</v>
      </c>
      <c r="F2823" s="6">
        <v>2024</v>
      </c>
      <c r="G2823" s="18">
        <f>preds!$D2823+preds!$E2823</f>
        <v>7807</v>
      </c>
      <c r="H2823" s="12">
        <f>ABS(preds!$D2823-preds!$E2823)</f>
        <v>3115</v>
      </c>
      <c r="I2823" s="24">
        <f>Table2[[#This Row],[margin]]/Table2[[#This Row],[dem_gop_total]]</f>
        <v>0.3990008966312284</v>
      </c>
      <c r="J2823" s="24">
        <f>Table2[[#This Row],[dem_votes]]/Table2[[#This Row],[dem_gop_total]]</f>
        <v>0.3004995516843858</v>
      </c>
      <c r="K2823" s="24">
        <f>Table2[[#This Row],[gop_votes]]/Table2[[#This Row],[dem_gop_total]]</f>
        <v>0.6995004483156142</v>
      </c>
      <c r="L2823" s="3">
        <v>-79.929400999999999</v>
      </c>
      <c r="M2823" s="3">
        <v>37.800534999999897</v>
      </c>
      <c r="N2823" s="3">
        <v>-78.517302375059202</v>
      </c>
      <c r="O2823" s="3">
        <v>37.563640772791736</v>
      </c>
      <c r="P2823" s="3">
        <f>VLOOKUP(Table2[[#This Row],[State]],State!A:G,7,FALSE)</f>
        <v>13</v>
      </c>
      <c r="Q2823" s="3" t="str">
        <f>VLOOKUP(Table2[[#This Row],[State]],State!A:F,6,FALSE)</f>
        <v>Democratic</v>
      </c>
    </row>
    <row r="2824" spans="1:17" ht="17" thickTop="1" thickBot="1" x14ac:dyDescent="0.25">
      <c r="A2824" s="8" t="s">
        <v>363</v>
      </c>
      <c r="B2824" s="19">
        <v>51007</v>
      </c>
      <c r="C2824" s="20" t="s">
        <v>2098</v>
      </c>
      <c r="D2824" s="13">
        <v>2314</v>
      </c>
      <c r="E2824" s="13">
        <v>5406</v>
      </c>
      <c r="F2824" s="6">
        <v>2024</v>
      </c>
      <c r="G2824" s="18">
        <f>preds!$D2824+preds!$E2824</f>
        <v>7720</v>
      </c>
      <c r="H2824" s="12">
        <f>ABS(preds!$D2824-preds!$E2824)</f>
        <v>3092</v>
      </c>
      <c r="I2824" s="24">
        <f>Table2[[#This Row],[margin]]/Table2[[#This Row],[dem_gop_total]]</f>
        <v>0.4005181347150259</v>
      </c>
      <c r="J2824" s="24">
        <f>Table2[[#This Row],[dem_votes]]/Table2[[#This Row],[dem_gop_total]]</f>
        <v>0.29974093264248702</v>
      </c>
      <c r="K2824" s="24">
        <f>Table2[[#This Row],[gop_votes]]/Table2[[#This Row],[dem_gop_total]]</f>
        <v>0.70025906735751298</v>
      </c>
      <c r="L2824" s="3">
        <v>-77.977011000000005</v>
      </c>
      <c r="M2824" s="3">
        <v>37.341681000000001</v>
      </c>
      <c r="N2824" s="3">
        <v>-78.517302375059202</v>
      </c>
      <c r="O2824" s="3">
        <v>37.563640772791736</v>
      </c>
      <c r="P2824" s="3">
        <f>VLOOKUP(Table2[[#This Row],[State]],State!A:G,7,FALSE)</f>
        <v>13</v>
      </c>
      <c r="Q2824" s="3" t="str">
        <f>VLOOKUP(Table2[[#This Row],[State]],State!A:F,6,FALSE)</f>
        <v>Democratic</v>
      </c>
    </row>
    <row r="2825" spans="1:17" ht="17" thickTop="1" thickBot="1" x14ac:dyDescent="0.25">
      <c r="A2825" s="7" t="s">
        <v>363</v>
      </c>
      <c r="B2825" s="21">
        <v>51009</v>
      </c>
      <c r="C2825" s="22" t="s">
        <v>2099</v>
      </c>
      <c r="D2825" s="12">
        <v>5377</v>
      </c>
      <c r="E2825" s="12">
        <v>10954</v>
      </c>
      <c r="F2825" s="6">
        <v>2024</v>
      </c>
      <c r="G2825" s="18">
        <f>preds!$D2825+preds!$E2825</f>
        <v>16331</v>
      </c>
      <c r="H2825" s="12">
        <f>ABS(preds!$D2825-preds!$E2825)</f>
        <v>5577</v>
      </c>
      <c r="I2825" s="24">
        <f>Table2[[#This Row],[margin]]/Table2[[#This Row],[dem_gop_total]]</f>
        <v>0.34149776498683487</v>
      </c>
      <c r="J2825" s="24">
        <f>Table2[[#This Row],[dem_votes]]/Table2[[#This Row],[dem_gop_total]]</f>
        <v>0.32925111750658259</v>
      </c>
      <c r="K2825" s="24">
        <f>Table2[[#This Row],[gop_votes]]/Table2[[#This Row],[dem_gop_total]]</f>
        <v>0.67074888249341746</v>
      </c>
      <c r="L2825" s="3">
        <v>-79.102717999999996</v>
      </c>
      <c r="M2825" s="3">
        <v>37.519236999999997</v>
      </c>
      <c r="N2825" s="3">
        <v>-78.517302375059202</v>
      </c>
      <c r="O2825" s="3">
        <v>37.563640772791736</v>
      </c>
      <c r="P2825" s="3">
        <f>VLOOKUP(Table2[[#This Row],[State]],State!A:G,7,FALSE)</f>
        <v>13</v>
      </c>
      <c r="Q2825" s="3" t="str">
        <f>VLOOKUP(Table2[[#This Row],[State]],State!A:F,6,FALSE)</f>
        <v>Democratic</v>
      </c>
    </row>
    <row r="2826" spans="1:17" ht="17" thickTop="1" thickBot="1" x14ac:dyDescent="0.25">
      <c r="A2826" s="8" t="s">
        <v>363</v>
      </c>
      <c r="B2826" s="19">
        <v>51011</v>
      </c>
      <c r="C2826" s="20" t="s">
        <v>2100</v>
      </c>
      <c r="D2826" s="13">
        <v>2247</v>
      </c>
      <c r="E2826" s="13">
        <v>6459</v>
      </c>
      <c r="F2826" s="6">
        <v>2024</v>
      </c>
      <c r="G2826" s="18">
        <f>preds!$D2826+preds!$E2826</f>
        <v>8706</v>
      </c>
      <c r="H2826" s="12">
        <f>ABS(preds!$D2826-preds!$E2826)</f>
        <v>4212</v>
      </c>
      <c r="I2826" s="24">
        <f>Table2[[#This Row],[margin]]/Table2[[#This Row],[dem_gop_total]]</f>
        <v>0.48380427291523087</v>
      </c>
      <c r="J2826" s="24">
        <f>Table2[[#This Row],[dem_votes]]/Table2[[#This Row],[dem_gop_total]]</f>
        <v>0.25809786354238456</v>
      </c>
      <c r="K2826" s="24">
        <f>Table2[[#This Row],[gop_votes]]/Table2[[#This Row],[dem_gop_total]]</f>
        <v>0.74190213645761549</v>
      </c>
      <c r="L2826" s="3">
        <v>-78.833952999999994</v>
      </c>
      <c r="M2826" s="3">
        <v>37.359957999999999</v>
      </c>
      <c r="N2826" s="3">
        <v>-78.517302375059202</v>
      </c>
      <c r="O2826" s="3">
        <v>37.563640772791736</v>
      </c>
      <c r="P2826" s="3">
        <f>VLOOKUP(Table2[[#This Row],[State]],State!A:G,7,FALSE)</f>
        <v>13</v>
      </c>
      <c r="Q2826" s="3" t="str">
        <f>VLOOKUP(Table2[[#This Row],[State]],State!A:F,6,FALSE)</f>
        <v>Democratic</v>
      </c>
    </row>
    <row r="2827" spans="1:17" ht="17" thickTop="1" thickBot="1" x14ac:dyDescent="0.25">
      <c r="A2827" s="7" t="s">
        <v>363</v>
      </c>
      <c r="B2827" s="21">
        <v>51013</v>
      </c>
      <c r="C2827" s="22" t="s">
        <v>2101</v>
      </c>
      <c r="D2827" s="12">
        <v>106354</v>
      </c>
      <c r="E2827" s="12">
        <v>28831</v>
      </c>
      <c r="F2827" s="6">
        <v>2024</v>
      </c>
      <c r="G2827" s="18">
        <f>preds!$D2827+preds!$E2827</f>
        <v>135185</v>
      </c>
      <c r="H2827" s="12">
        <f>ABS(preds!$D2827-preds!$E2827)</f>
        <v>77523</v>
      </c>
      <c r="I2827" s="24">
        <f>Table2[[#This Row],[margin]]/Table2[[#This Row],[dem_gop_total]]</f>
        <v>0.57345859377889563</v>
      </c>
      <c r="J2827" s="24">
        <f>Table2[[#This Row],[dem_votes]]/Table2[[#This Row],[dem_gop_total]]</f>
        <v>0.78672929688944782</v>
      </c>
      <c r="K2827" s="24">
        <f>Table2[[#This Row],[gop_votes]]/Table2[[#This Row],[dem_gop_total]]</f>
        <v>0.21327070311055221</v>
      </c>
      <c r="L2827" s="3">
        <v>-77.100819999999999</v>
      </c>
      <c r="M2827" s="3">
        <v>38.874899999999997</v>
      </c>
      <c r="N2827" s="3">
        <v>-78.517302375059202</v>
      </c>
      <c r="O2827" s="3">
        <v>37.563640772791736</v>
      </c>
      <c r="P2827" s="3">
        <f>VLOOKUP(Table2[[#This Row],[State]],State!A:G,7,FALSE)</f>
        <v>13</v>
      </c>
      <c r="Q2827" s="3" t="str">
        <f>VLOOKUP(Table2[[#This Row],[State]],State!A:F,6,FALSE)</f>
        <v>Democratic</v>
      </c>
    </row>
    <row r="2828" spans="1:17" ht="17" thickTop="1" thickBot="1" x14ac:dyDescent="0.25">
      <c r="A2828" s="8" t="s">
        <v>363</v>
      </c>
      <c r="B2828" s="19">
        <v>51015</v>
      </c>
      <c r="C2828" s="20" t="s">
        <v>2102</v>
      </c>
      <c r="D2828" s="13">
        <v>9726</v>
      </c>
      <c r="E2828" s="13">
        <v>32196</v>
      </c>
      <c r="F2828" s="6">
        <v>2024</v>
      </c>
      <c r="G2828" s="18">
        <f>preds!$D2828+preds!$E2828</f>
        <v>41922</v>
      </c>
      <c r="H2828" s="12">
        <f>ABS(preds!$D2828-preds!$E2828)</f>
        <v>22470</v>
      </c>
      <c r="I2828" s="24">
        <f>Table2[[#This Row],[margin]]/Table2[[#This Row],[dem_gop_total]]</f>
        <v>0.53599542006583656</v>
      </c>
      <c r="J2828" s="24">
        <f>Table2[[#This Row],[dem_votes]]/Table2[[#This Row],[dem_gop_total]]</f>
        <v>0.23200228996708172</v>
      </c>
      <c r="K2828" s="24">
        <f>Table2[[#This Row],[gop_votes]]/Table2[[#This Row],[dem_gop_total]]</f>
        <v>0.76799771003291828</v>
      </c>
      <c r="L2828" s="3">
        <v>-79.032140999999996</v>
      </c>
      <c r="M2828" s="3">
        <v>38.128029999999903</v>
      </c>
      <c r="N2828" s="3">
        <v>-78.517302375059202</v>
      </c>
      <c r="O2828" s="3">
        <v>37.563640772791736</v>
      </c>
      <c r="P2828" s="3">
        <f>VLOOKUP(Table2[[#This Row],[State]],State!A:G,7,FALSE)</f>
        <v>13</v>
      </c>
      <c r="Q2828" s="3" t="str">
        <f>VLOOKUP(Table2[[#This Row],[State]],State!A:F,6,FALSE)</f>
        <v>Democratic</v>
      </c>
    </row>
    <row r="2829" spans="1:17" ht="17" thickTop="1" thickBot="1" x14ac:dyDescent="0.25">
      <c r="A2829" s="7" t="s">
        <v>363</v>
      </c>
      <c r="B2829" s="21">
        <v>51017</v>
      </c>
      <c r="C2829" s="22" t="s">
        <v>1083</v>
      </c>
      <c r="D2829" s="12">
        <v>807</v>
      </c>
      <c r="E2829" s="12">
        <v>1648</v>
      </c>
      <c r="F2829" s="6">
        <v>2024</v>
      </c>
      <c r="G2829" s="18">
        <f>preds!$D2829+preds!$E2829</f>
        <v>2455</v>
      </c>
      <c r="H2829" s="12">
        <f>ABS(preds!$D2829-preds!$E2829)</f>
        <v>841</v>
      </c>
      <c r="I2829" s="24">
        <f>Table2[[#This Row],[margin]]/Table2[[#This Row],[dem_gop_total]]</f>
        <v>0.34256619144602851</v>
      </c>
      <c r="J2829" s="24">
        <f>Table2[[#This Row],[dem_votes]]/Table2[[#This Row],[dem_gop_total]]</f>
        <v>0.32871690427698574</v>
      </c>
      <c r="K2829" s="24">
        <f>Table2[[#This Row],[gop_votes]]/Table2[[#This Row],[dem_gop_total]]</f>
        <v>0.67128309572301426</v>
      </c>
      <c r="L2829" s="3">
        <v>-79.764613999999995</v>
      </c>
      <c r="M2829" s="3">
        <v>38.017865999999998</v>
      </c>
      <c r="N2829" s="3">
        <v>-78.517302375059202</v>
      </c>
      <c r="O2829" s="3">
        <v>37.563640772791736</v>
      </c>
      <c r="P2829" s="3">
        <f>VLOOKUP(Table2[[#This Row],[State]],State!A:G,7,FALSE)</f>
        <v>13</v>
      </c>
      <c r="Q2829" s="3" t="str">
        <f>VLOOKUP(Table2[[#This Row],[State]],State!A:F,6,FALSE)</f>
        <v>Democratic</v>
      </c>
    </row>
    <row r="2830" spans="1:17" ht="17" thickTop="1" thickBot="1" x14ac:dyDescent="0.25">
      <c r="A2830" s="8" t="s">
        <v>363</v>
      </c>
      <c r="B2830" s="19">
        <v>51019</v>
      </c>
      <c r="C2830" s="20" t="s">
        <v>1787</v>
      </c>
      <c r="D2830" s="13">
        <v>11759</v>
      </c>
      <c r="E2830" s="13">
        <v>37013</v>
      </c>
      <c r="F2830" s="6">
        <v>2024</v>
      </c>
      <c r="G2830" s="18">
        <f>preds!$D2830+preds!$E2830</f>
        <v>48772</v>
      </c>
      <c r="H2830" s="12">
        <f>ABS(preds!$D2830-preds!$E2830)</f>
        <v>25254</v>
      </c>
      <c r="I2830" s="24">
        <f>Table2[[#This Row],[margin]]/Table2[[#This Row],[dem_gop_total]]</f>
        <v>0.51779709669482488</v>
      </c>
      <c r="J2830" s="24">
        <f>Table2[[#This Row],[dem_votes]]/Table2[[#This Row],[dem_gop_total]]</f>
        <v>0.24110145165258756</v>
      </c>
      <c r="K2830" s="24">
        <f>Table2[[#This Row],[gop_votes]]/Table2[[#This Row],[dem_gop_total]]</f>
        <v>0.75889854834741244</v>
      </c>
      <c r="L2830" s="3">
        <v>-79.497893000000005</v>
      </c>
      <c r="M2830" s="3">
        <v>37.314607000000002</v>
      </c>
      <c r="N2830" s="3">
        <v>-78.517302375059202</v>
      </c>
      <c r="O2830" s="3">
        <v>37.563640772791736</v>
      </c>
      <c r="P2830" s="3">
        <f>VLOOKUP(Table2[[#This Row],[State]],State!A:G,7,FALSE)</f>
        <v>13</v>
      </c>
      <c r="Q2830" s="3" t="str">
        <f>VLOOKUP(Table2[[#This Row],[State]],State!A:F,6,FALSE)</f>
        <v>Democratic</v>
      </c>
    </row>
    <row r="2831" spans="1:17" ht="17" thickTop="1" thickBot="1" x14ac:dyDescent="0.25">
      <c r="A2831" s="7" t="s">
        <v>363</v>
      </c>
      <c r="B2831" s="21">
        <v>51021</v>
      </c>
      <c r="C2831" s="22" t="s">
        <v>2103</v>
      </c>
      <c r="D2831" s="12">
        <v>760</v>
      </c>
      <c r="E2831" s="12">
        <v>2831</v>
      </c>
      <c r="F2831" s="6">
        <v>2024</v>
      </c>
      <c r="G2831" s="18">
        <f>preds!$D2831+preds!$E2831</f>
        <v>3591</v>
      </c>
      <c r="H2831" s="12">
        <f>ABS(preds!$D2831-preds!$E2831)</f>
        <v>2071</v>
      </c>
      <c r="I2831" s="24">
        <f>Table2[[#This Row],[margin]]/Table2[[#This Row],[dem_gop_total]]</f>
        <v>0.57671957671957674</v>
      </c>
      <c r="J2831" s="24">
        <f>Table2[[#This Row],[dem_votes]]/Table2[[#This Row],[dem_gop_total]]</f>
        <v>0.21164021164021163</v>
      </c>
      <c r="K2831" s="24">
        <f>Table2[[#This Row],[gop_votes]]/Table2[[#This Row],[dem_gop_total]]</f>
        <v>0.78835978835978837</v>
      </c>
      <c r="L2831" s="3">
        <v>-81.089354</v>
      </c>
      <c r="M2831" s="3">
        <v>37.150725000000001</v>
      </c>
      <c r="N2831" s="3">
        <v>-78.517302375059202</v>
      </c>
      <c r="O2831" s="3">
        <v>37.563640772791736</v>
      </c>
      <c r="P2831" s="3">
        <f>VLOOKUP(Table2[[#This Row],[State]],State!A:G,7,FALSE)</f>
        <v>13</v>
      </c>
      <c r="Q2831" s="3" t="str">
        <f>VLOOKUP(Table2[[#This Row],[State]],State!A:F,6,FALSE)</f>
        <v>Democratic</v>
      </c>
    </row>
    <row r="2832" spans="1:17" ht="17" thickTop="1" thickBot="1" x14ac:dyDescent="0.25">
      <c r="A2832" s="8" t="s">
        <v>363</v>
      </c>
      <c r="B2832" s="19">
        <v>51023</v>
      </c>
      <c r="C2832" s="20" t="s">
        <v>2104</v>
      </c>
      <c r="D2832" s="13">
        <v>5253</v>
      </c>
      <c r="E2832" s="13">
        <v>16019</v>
      </c>
      <c r="F2832" s="6">
        <v>2024</v>
      </c>
      <c r="G2832" s="18">
        <f>preds!$D2832+preds!$E2832</f>
        <v>21272</v>
      </c>
      <c r="H2832" s="12">
        <f>ABS(preds!$D2832-preds!$E2832)</f>
        <v>10766</v>
      </c>
      <c r="I2832" s="24">
        <f>Table2[[#This Row],[margin]]/Table2[[#This Row],[dem_gop_total]]</f>
        <v>0.50611132004512971</v>
      </c>
      <c r="J2832" s="24">
        <f>Table2[[#This Row],[dem_votes]]/Table2[[#This Row],[dem_gop_total]]</f>
        <v>0.24694433997743512</v>
      </c>
      <c r="K2832" s="24">
        <f>Table2[[#This Row],[gop_votes]]/Table2[[#This Row],[dem_gop_total]]</f>
        <v>0.75305566002256485</v>
      </c>
      <c r="L2832" s="3">
        <v>-79.851417999999995</v>
      </c>
      <c r="M2832" s="3">
        <v>37.448221999999902</v>
      </c>
      <c r="N2832" s="3">
        <v>-78.517302375059202</v>
      </c>
      <c r="O2832" s="3">
        <v>37.563640772791736</v>
      </c>
      <c r="P2832" s="3">
        <f>VLOOKUP(Table2[[#This Row],[State]],State!A:G,7,FALSE)</f>
        <v>13</v>
      </c>
      <c r="Q2832" s="3" t="str">
        <f>VLOOKUP(Table2[[#This Row],[State]],State!A:F,6,FALSE)</f>
        <v>Democratic</v>
      </c>
    </row>
    <row r="2833" spans="1:17" ht="17" thickTop="1" thickBot="1" x14ac:dyDescent="0.25">
      <c r="A2833" s="7" t="s">
        <v>363</v>
      </c>
      <c r="B2833" s="21">
        <v>51025</v>
      </c>
      <c r="C2833" s="22" t="s">
        <v>1605</v>
      </c>
      <c r="D2833" s="12">
        <v>4580</v>
      </c>
      <c r="E2833" s="12">
        <v>2405</v>
      </c>
      <c r="F2833" s="6">
        <v>2024</v>
      </c>
      <c r="G2833" s="18">
        <f>preds!$D2833+preds!$E2833</f>
        <v>6985</v>
      </c>
      <c r="H2833" s="12">
        <f>ABS(preds!$D2833-preds!$E2833)</f>
        <v>2175</v>
      </c>
      <c r="I2833" s="24">
        <f>Table2[[#This Row],[margin]]/Table2[[#This Row],[dem_gop_total]]</f>
        <v>0.31138153185397283</v>
      </c>
      <c r="J2833" s="24">
        <f>Table2[[#This Row],[dem_votes]]/Table2[[#This Row],[dem_gop_total]]</f>
        <v>0.65569076592698639</v>
      </c>
      <c r="K2833" s="24">
        <f>Table2[[#This Row],[gop_votes]]/Table2[[#This Row],[dem_gop_total]]</f>
        <v>0.34430923407301361</v>
      </c>
      <c r="L2833" s="3">
        <v>-77.860740000000007</v>
      </c>
      <c r="M2833" s="3">
        <v>36.756799000000001</v>
      </c>
      <c r="N2833" s="3">
        <v>-78.517302375059202</v>
      </c>
      <c r="O2833" s="3">
        <v>37.563640772791736</v>
      </c>
      <c r="P2833" s="3">
        <f>VLOOKUP(Table2[[#This Row],[State]],State!A:G,7,FALSE)</f>
        <v>13</v>
      </c>
      <c r="Q2833" s="3" t="str">
        <f>VLOOKUP(Table2[[#This Row],[State]],State!A:F,6,FALSE)</f>
        <v>Democratic</v>
      </c>
    </row>
    <row r="2834" spans="1:17" ht="17" thickTop="1" thickBot="1" x14ac:dyDescent="0.25">
      <c r="A2834" s="8" t="s">
        <v>363</v>
      </c>
      <c r="B2834" s="19">
        <v>51027</v>
      </c>
      <c r="C2834" s="20" t="s">
        <v>975</v>
      </c>
      <c r="D2834" s="13">
        <v>1996</v>
      </c>
      <c r="E2834" s="13">
        <v>8150</v>
      </c>
      <c r="F2834" s="6">
        <v>2024</v>
      </c>
      <c r="G2834" s="18">
        <f>preds!$D2834+preds!$E2834</f>
        <v>10146</v>
      </c>
      <c r="H2834" s="12">
        <f>ABS(preds!$D2834-preds!$E2834)</f>
        <v>6154</v>
      </c>
      <c r="I2834" s="24">
        <f>Table2[[#This Row],[margin]]/Table2[[#This Row],[dem_gop_total]]</f>
        <v>0.6065444510151784</v>
      </c>
      <c r="J2834" s="24">
        <f>Table2[[#This Row],[dem_votes]]/Table2[[#This Row],[dem_gop_total]]</f>
        <v>0.1967277744924108</v>
      </c>
      <c r="K2834" s="24">
        <f>Table2[[#This Row],[gop_votes]]/Table2[[#This Row],[dem_gop_total]]</f>
        <v>0.80327222550758914</v>
      </c>
      <c r="L2834" s="3">
        <v>-82.058813999999998</v>
      </c>
      <c r="M2834" s="3">
        <v>37.264125</v>
      </c>
      <c r="N2834" s="3">
        <v>-78.517302375059202</v>
      </c>
      <c r="O2834" s="3">
        <v>37.563640772791736</v>
      </c>
      <c r="P2834" s="3">
        <f>VLOOKUP(Table2[[#This Row],[State]],State!A:G,7,FALSE)</f>
        <v>13</v>
      </c>
      <c r="Q2834" s="3" t="str">
        <f>VLOOKUP(Table2[[#This Row],[State]],State!A:F,6,FALSE)</f>
        <v>Democratic</v>
      </c>
    </row>
    <row r="2835" spans="1:17" ht="17" thickTop="1" thickBot="1" x14ac:dyDescent="0.25">
      <c r="A2835" s="7" t="s">
        <v>363</v>
      </c>
      <c r="B2835" s="21">
        <v>51029</v>
      </c>
      <c r="C2835" s="22" t="s">
        <v>2105</v>
      </c>
      <c r="D2835" s="12">
        <v>3391</v>
      </c>
      <c r="E2835" s="12">
        <v>4317</v>
      </c>
      <c r="F2835" s="6">
        <v>2024</v>
      </c>
      <c r="G2835" s="18">
        <f>preds!$D2835+preds!$E2835</f>
        <v>7708</v>
      </c>
      <c r="H2835" s="12">
        <f>ABS(preds!$D2835-preds!$E2835)</f>
        <v>926</v>
      </c>
      <c r="I2835" s="24">
        <f>Table2[[#This Row],[margin]]/Table2[[#This Row],[dem_gop_total]]</f>
        <v>0.12013492475350285</v>
      </c>
      <c r="J2835" s="24">
        <f>Table2[[#This Row],[dem_votes]]/Table2[[#This Row],[dem_gop_total]]</f>
        <v>0.43993253762324858</v>
      </c>
      <c r="K2835" s="24">
        <f>Table2[[#This Row],[gop_votes]]/Table2[[#This Row],[dem_gop_total]]</f>
        <v>0.56006746237675142</v>
      </c>
      <c r="L2835" s="3">
        <v>-78.483453999999995</v>
      </c>
      <c r="M2835" s="3">
        <v>37.582101999999999</v>
      </c>
      <c r="N2835" s="3">
        <v>-78.517302375059202</v>
      </c>
      <c r="O2835" s="3">
        <v>37.563640772791736</v>
      </c>
      <c r="P2835" s="3">
        <f>VLOOKUP(Table2[[#This Row],[State]],State!A:G,7,FALSE)</f>
        <v>13</v>
      </c>
      <c r="Q2835" s="3" t="str">
        <f>VLOOKUP(Table2[[#This Row],[State]],State!A:F,6,FALSE)</f>
        <v>Democratic</v>
      </c>
    </row>
    <row r="2836" spans="1:17" ht="17" thickTop="1" thickBot="1" x14ac:dyDescent="0.25">
      <c r="A2836" s="8" t="s">
        <v>363</v>
      </c>
      <c r="B2836" s="19">
        <v>51031</v>
      </c>
      <c r="C2836" s="20" t="s">
        <v>1093</v>
      </c>
      <c r="D2836" s="13">
        <v>8508</v>
      </c>
      <c r="E2836" s="13">
        <v>20520</v>
      </c>
      <c r="F2836" s="6">
        <v>2024</v>
      </c>
      <c r="G2836" s="18">
        <f>preds!$D2836+preds!$E2836</f>
        <v>29028</v>
      </c>
      <c r="H2836" s="12">
        <f>ABS(preds!$D2836-preds!$E2836)</f>
        <v>12012</v>
      </c>
      <c r="I2836" s="24">
        <f>Table2[[#This Row],[margin]]/Table2[[#This Row],[dem_gop_total]]</f>
        <v>0.41380735841256716</v>
      </c>
      <c r="J2836" s="24">
        <f>Table2[[#This Row],[dem_votes]]/Table2[[#This Row],[dem_gop_total]]</f>
        <v>0.29309632079371639</v>
      </c>
      <c r="K2836" s="24">
        <f>Table2[[#This Row],[gop_votes]]/Table2[[#This Row],[dem_gop_total]]</f>
        <v>0.70690367920628361</v>
      </c>
      <c r="L2836" s="3">
        <v>-79.165807000000001</v>
      </c>
      <c r="M2836" s="3">
        <v>37.257950000000001</v>
      </c>
      <c r="N2836" s="3">
        <v>-78.517302375059202</v>
      </c>
      <c r="O2836" s="3">
        <v>37.563640772791736</v>
      </c>
      <c r="P2836" s="3">
        <f>VLOOKUP(Table2[[#This Row],[State]],State!A:G,7,FALSE)</f>
        <v>13</v>
      </c>
      <c r="Q2836" s="3" t="str">
        <f>VLOOKUP(Table2[[#This Row],[State]],State!A:F,6,FALSE)</f>
        <v>Democratic</v>
      </c>
    </row>
    <row r="2837" spans="1:17" ht="17" thickTop="1" thickBot="1" x14ac:dyDescent="0.25">
      <c r="A2837" s="7" t="s">
        <v>363</v>
      </c>
      <c r="B2837" s="21">
        <v>51033</v>
      </c>
      <c r="C2837" s="22" t="s">
        <v>1214</v>
      </c>
      <c r="D2837" s="12">
        <v>7519</v>
      </c>
      <c r="E2837" s="12">
        <v>8594</v>
      </c>
      <c r="F2837" s="6">
        <v>2024</v>
      </c>
      <c r="G2837" s="18">
        <f>preds!$D2837+preds!$E2837</f>
        <v>16113</v>
      </c>
      <c r="H2837" s="12">
        <f>ABS(preds!$D2837-preds!$E2837)</f>
        <v>1075</v>
      </c>
      <c r="I2837" s="24">
        <f>Table2[[#This Row],[margin]]/Table2[[#This Row],[dem_gop_total]]</f>
        <v>6.6716316018122016E-2</v>
      </c>
      <c r="J2837" s="24">
        <f>Table2[[#This Row],[dem_votes]]/Table2[[#This Row],[dem_gop_total]]</f>
        <v>0.466641841990939</v>
      </c>
      <c r="K2837" s="24">
        <f>Table2[[#This Row],[gop_votes]]/Table2[[#This Row],[dem_gop_total]]</f>
        <v>0.53335815800906106</v>
      </c>
      <c r="L2837" s="3">
        <v>-77.433166</v>
      </c>
      <c r="M2837" s="3">
        <v>38.008600999999999</v>
      </c>
      <c r="N2837" s="3">
        <v>-78.517302375059202</v>
      </c>
      <c r="O2837" s="3">
        <v>37.563640772791736</v>
      </c>
      <c r="P2837" s="3">
        <f>VLOOKUP(Table2[[#This Row],[State]],State!A:G,7,FALSE)</f>
        <v>13</v>
      </c>
      <c r="Q2837" s="3" t="str">
        <f>VLOOKUP(Table2[[#This Row],[State]],State!A:F,6,FALSE)</f>
        <v>Democratic</v>
      </c>
    </row>
    <row r="2838" spans="1:17" ht="17" thickTop="1" thickBot="1" x14ac:dyDescent="0.25">
      <c r="A2838" s="8" t="s">
        <v>363</v>
      </c>
      <c r="B2838" s="19">
        <v>51035</v>
      </c>
      <c r="C2838" s="20" t="s">
        <v>507</v>
      </c>
      <c r="D2838" s="13">
        <v>3128</v>
      </c>
      <c r="E2838" s="13">
        <v>12647</v>
      </c>
      <c r="F2838" s="6">
        <v>2024</v>
      </c>
      <c r="G2838" s="18">
        <f>preds!$D2838+preds!$E2838</f>
        <v>15775</v>
      </c>
      <c r="H2838" s="12">
        <f>ABS(preds!$D2838-preds!$E2838)</f>
        <v>9519</v>
      </c>
      <c r="I2838" s="24">
        <f>Table2[[#This Row],[margin]]/Table2[[#This Row],[dem_gop_total]]</f>
        <v>0.60342313787638668</v>
      </c>
      <c r="J2838" s="24">
        <f>Table2[[#This Row],[dem_votes]]/Table2[[#This Row],[dem_gop_total]]</f>
        <v>0.19828843106180666</v>
      </c>
      <c r="K2838" s="24">
        <f>Table2[[#This Row],[gop_votes]]/Table2[[#This Row],[dem_gop_total]]</f>
        <v>0.8017115689381934</v>
      </c>
      <c r="L2838" s="3">
        <v>-80.763588999999996</v>
      </c>
      <c r="M2838" s="3">
        <v>36.712893000000001</v>
      </c>
      <c r="N2838" s="3">
        <v>-78.517302375059202</v>
      </c>
      <c r="O2838" s="3">
        <v>37.563640772791736</v>
      </c>
      <c r="P2838" s="3">
        <f>VLOOKUP(Table2[[#This Row],[State]],State!A:G,7,FALSE)</f>
        <v>13</v>
      </c>
      <c r="Q2838" s="3" t="str">
        <f>VLOOKUP(Table2[[#This Row],[State]],State!A:F,6,FALSE)</f>
        <v>Democratic</v>
      </c>
    </row>
    <row r="2839" spans="1:17" ht="17" thickTop="1" thickBot="1" x14ac:dyDescent="0.25">
      <c r="A2839" s="7" t="s">
        <v>363</v>
      </c>
      <c r="B2839" s="21">
        <v>51036</v>
      </c>
      <c r="C2839" s="22" t="s">
        <v>2106</v>
      </c>
      <c r="D2839" s="12">
        <v>2548</v>
      </c>
      <c r="E2839" s="12">
        <v>1824</v>
      </c>
      <c r="F2839" s="6">
        <v>2024</v>
      </c>
      <c r="G2839" s="18">
        <f>preds!$D2839+preds!$E2839</f>
        <v>4372</v>
      </c>
      <c r="H2839" s="12">
        <f>ABS(preds!$D2839-preds!$E2839)</f>
        <v>724</v>
      </c>
      <c r="I2839" s="24">
        <f>Table2[[#This Row],[margin]]/Table2[[#This Row],[dem_gop_total]]</f>
        <v>0.1655992680695334</v>
      </c>
      <c r="J2839" s="24">
        <f>Table2[[#This Row],[dem_votes]]/Table2[[#This Row],[dem_gop_total]]</f>
        <v>0.58279963403476664</v>
      </c>
      <c r="K2839" s="24">
        <f>Table2[[#This Row],[gop_votes]]/Table2[[#This Row],[dem_gop_total]]</f>
        <v>0.4172003659652333</v>
      </c>
      <c r="L2839" s="3">
        <v>-77.102373</v>
      </c>
      <c r="M2839" s="3">
        <v>37.381883999999999</v>
      </c>
      <c r="N2839" s="3">
        <v>-78.517302375059202</v>
      </c>
      <c r="O2839" s="3">
        <v>37.563640772791736</v>
      </c>
      <c r="P2839" s="3">
        <f>VLOOKUP(Table2[[#This Row],[State]],State!A:G,7,FALSE)</f>
        <v>13</v>
      </c>
      <c r="Q2839" s="3" t="str">
        <f>VLOOKUP(Table2[[#This Row],[State]],State!A:F,6,FALSE)</f>
        <v>Democratic</v>
      </c>
    </row>
    <row r="2840" spans="1:17" ht="17" thickTop="1" thickBot="1" x14ac:dyDescent="0.25">
      <c r="A2840" s="8" t="s">
        <v>363</v>
      </c>
      <c r="B2840" s="19">
        <v>51037</v>
      </c>
      <c r="C2840" s="20" t="s">
        <v>686</v>
      </c>
      <c r="D2840" s="13">
        <v>2240</v>
      </c>
      <c r="E2840" s="13">
        <v>3536</v>
      </c>
      <c r="F2840" s="6">
        <v>2024</v>
      </c>
      <c r="G2840" s="18">
        <f>preds!$D2840+preds!$E2840</f>
        <v>5776</v>
      </c>
      <c r="H2840" s="12">
        <f>ABS(preds!$D2840-preds!$E2840)</f>
        <v>1296</v>
      </c>
      <c r="I2840" s="24">
        <f>Table2[[#This Row],[margin]]/Table2[[#This Row],[dem_gop_total]]</f>
        <v>0.22437673130193905</v>
      </c>
      <c r="J2840" s="24">
        <f>Table2[[#This Row],[dem_votes]]/Table2[[#This Row],[dem_gop_total]]</f>
        <v>0.38781163434903049</v>
      </c>
      <c r="K2840" s="24">
        <f>Table2[[#This Row],[gop_votes]]/Table2[[#This Row],[dem_gop_total]]</f>
        <v>0.61218836565096957</v>
      </c>
      <c r="L2840" s="3">
        <v>-78.630843999999996</v>
      </c>
      <c r="M2840" s="3">
        <v>37.017567999999997</v>
      </c>
      <c r="N2840" s="3">
        <v>-78.517302375059202</v>
      </c>
      <c r="O2840" s="3">
        <v>37.563640772791736</v>
      </c>
      <c r="P2840" s="3">
        <f>VLOOKUP(Table2[[#This Row],[State]],State!A:G,7,FALSE)</f>
        <v>13</v>
      </c>
      <c r="Q2840" s="3" t="str">
        <f>VLOOKUP(Table2[[#This Row],[State]],State!A:F,6,FALSE)</f>
        <v>Democratic</v>
      </c>
    </row>
    <row r="2841" spans="1:17" ht="17" thickTop="1" thickBot="1" x14ac:dyDescent="0.25">
      <c r="A2841" s="7" t="s">
        <v>363</v>
      </c>
      <c r="B2841" s="21">
        <v>51041</v>
      </c>
      <c r="C2841" s="22" t="s">
        <v>1827</v>
      </c>
      <c r="D2841" s="12">
        <v>115570</v>
      </c>
      <c r="E2841" s="12">
        <v>98078</v>
      </c>
      <c r="F2841" s="6">
        <v>2024</v>
      </c>
      <c r="G2841" s="18">
        <f>preds!$D2841+preds!$E2841</f>
        <v>213648</v>
      </c>
      <c r="H2841" s="12">
        <f>ABS(preds!$D2841-preds!$E2841)</f>
        <v>17492</v>
      </c>
      <c r="I2841" s="24">
        <f>Table2[[#This Row],[margin]]/Table2[[#This Row],[dem_gop_total]]</f>
        <v>8.1872987343668088E-2</v>
      </c>
      <c r="J2841" s="24">
        <f>Table2[[#This Row],[dem_votes]]/Table2[[#This Row],[dem_gop_total]]</f>
        <v>0.54093649367183405</v>
      </c>
      <c r="K2841" s="24">
        <f>Table2[[#This Row],[gop_votes]]/Table2[[#This Row],[dem_gop_total]]</f>
        <v>0.45906350632816595</v>
      </c>
      <c r="L2841" s="3">
        <v>-77.550555000000003</v>
      </c>
      <c r="M2841" s="3">
        <v>37.418224000000002</v>
      </c>
      <c r="N2841" s="3">
        <v>-78.517302375059202</v>
      </c>
      <c r="O2841" s="3">
        <v>37.563640772791736</v>
      </c>
      <c r="P2841" s="3">
        <f>VLOOKUP(Table2[[#This Row],[State]],State!A:G,7,FALSE)</f>
        <v>13</v>
      </c>
      <c r="Q2841" s="3" t="str">
        <f>VLOOKUP(Table2[[#This Row],[State]],State!A:F,6,FALSE)</f>
        <v>Democratic</v>
      </c>
    </row>
    <row r="2842" spans="1:17" ht="17" thickTop="1" thickBot="1" x14ac:dyDescent="0.25">
      <c r="A2842" s="8" t="s">
        <v>363</v>
      </c>
      <c r="B2842" s="19">
        <v>51043</v>
      </c>
      <c r="C2842" s="20" t="s">
        <v>402</v>
      </c>
      <c r="D2842" s="13">
        <v>4252</v>
      </c>
      <c r="E2842" s="13">
        <v>5227</v>
      </c>
      <c r="F2842" s="6">
        <v>2024</v>
      </c>
      <c r="G2842" s="18">
        <f>preds!$D2842+preds!$E2842</f>
        <v>9479</v>
      </c>
      <c r="H2842" s="12">
        <f>ABS(preds!$D2842-preds!$E2842)</f>
        <v>975</v>
      </c>
      <c r="I2842" s="24">
        <f>Table2[[#This Row],[margin]]/Table2[[#This Row],[dem_gop_total]]</f>
        <v>0.10285895136617787</v>
      </c>
      <c r="J2842" s="24">
        <f>Table2[[#This Row],[dem_votes]]/Table2[[#This Row],[dem_gop_total]]</f>
        <v>0.44857052431691108</v>
      </c>
      <c r="K2842" s="24">
        <f>Table2[[#This Row],[gop_votes]]/Table2[[#This Row],[dem_gop_total]]</f>
        <v>0.55142947568308898</v>
      </c>
      <c r="L2842" s="3">
        <v>-77.988093000000006</v>
      </c>
      <c r="M2842" s="3">
        <v>39.129686999999997</v>
      </c>
      <c r="N2842" s="3">
        <v>-78.517302375059202</v>
      </c>
      <c r="O2842" s="3">
        <v>37.563640772791736</v>
      </c>
      <c r="P2842" s="3">
        <f>VLOOKUP(Table2[[#This Row],[State]],State!A:G,7,FALSE)</f>
        <v>13</v>
      </c>
      <c r="Q2842" s="3" t="str">
        <f>VLOOKUP(Table2[[#This Row],[State]],State!A:F,6,FALSE)</f>
        <v>Democratic</v>
      </c>
    </row>
    <row r="2843" spans="1:17" ht="17" thickTop="1" thickBot="1" x14ac:dyDescent="0.25">
      <c r="A2843" s="7" t="s">
        <v>363</v>
      </c>
      <c r="B2843" s="21">
        <v>51045</v>
      </c>
      <c r="C2843" s="22" t="s">
        <v>1736</v>
      </c>
      <c r="D2843" s="12">
        <v>759</v>
      </c>
      <c r="E2843" s="12">
        <v>2559</v>
      </c>
      <c r="F2843" s="6">
        <v>2024</v>
      </c>
      <c r="G2843" s="18">
        <f>preds!$D2843+preds!$E2843</f>
        <v>3318</v>
      </c>
      <c r="H2843" s="12">
        <f>ABS(preds!$D2843-preds!$E2843)</f>
        <v>1800</v>
      </c>
      <c r="I2843" s="24">
        <f>Table2[[#This Row],[margin]]/Table2[[#This Row],[dem_gop_total]]</f>
        <v>0.54249547920433994</v>
      </c>
      <c r="J2843" s="24">
        <f>Table2[[#This Row],[dem_votes]]/Table2[[#This Row],[dem_gop_total]]</f>
        <v>0.22875226039783003</v>
      </c>
      <c r="K2843" s="24">
        <f>Table2[[#This Row],[gop_votes]]/Table2[[#This Row],[dem_gop_total]]</f>
        <v>0.77124773960216997</v>
      </c>
      <c r="L2843" s="3">
        <v>-80.174521999999996</v>
      </c>
      <c r="M2843" s="3">
        <v>37.476038000000003</v>
      </c>
      <c r="N2843" s="3">
        <v>-78.517302375059202</v>
      </c>
      <c r="O2843" s="3">
        <v>37.563640772791736</v>
      </c>
      <c r="P2843" s="3">
        <f>VLOOKUP(Table2[[#This Row],[State]],State!A:G,7,FALSE)</f>
        <v>13</v>
      </c>
      <c r="Q2843" s="3" t="str">
        <f>VLOOKUP(Table2[[#This Row],[State]],State!A:F,6,FALSE)</f>
        <v>Democratic</v>
      </c>
    </row>
    <row r="2844" spans="1:17" ht="17" thickTop="1" thickBot="1" x14ac:dyDescent="0.25">
      <c r="A2844" s="8" t="s">
        <v>363</v>
      </c>
      <c r="B2844" s="19">
        <v>51047</v>
      </c>
      <c r="C2844" s="20" t="s">
        <v>2107</v>
      </c>
      <c r="D2844" s="13">
        <v>11399</v>
      </c>
      <c r="E2844" s="13">
        <v>17046</v>
      </c>
      <c r="F2844" s="6">
        <v>2024</v>
      </c>
      <c r="G2844" s="18">
        <f>preds!$D2844+preds!$E2844</f>
        <v>28445</v>
      </c>
      <c r="H2844" s="12">
        <f>ABS(preds!$D2844-preds!$E2844)</f>
        <v>5647</v>
      </c>
      <c r="I2844" s="24">
        <f>Table2[[#This Row],[margin]]/Table2[[#This Row],[dem_gop_total]]</f>
        <v>0.19852346633854809</v>
      </c>
      <c r="J2844" s="24">
        <f>Table2[[#This Row],[dem_votes]]/Table2[[#This Row],[dem_gop_total]]</f>
        <v>0.40073826683072594</v>
      </c>
      <c r="K2844" s="24">
        <f>Table2[[#This Row],[gop_votes]]/Table2[[#This Row],[dem_gop_total]]</f>
        <v>0.599261733169274</v>
      </c>
      <c r="L2844" s="3">
        <v>-77.997848000000005</v>
      </c>
      <c r="M2844" s="3">
        <v>38.500154999999999</v>
      </c>
      <c r="N2844" s="3">
        <v>-78.517302375059202</v>
      </c>
      <c r="O2844" s="3">
        <v>37.563640772791736</v>
      </c>
      <c r="P2844" s="3">
        <f>VLOOKUP(Table2[[#This Row],[State]],State!A:G,7,FALSE)</f>
        <v>13</v>
      </c>
      <c r="Q2844" s="3" t="str">
        <f>VLOOKUP(Table2[[#This Row],[State]],State!A:F,6,FALSE)</f>
        <v>Democratic</v>
      </c>
    </row>
    <row r="2845" spans="1:17" ht="17" thickTop="1" thickBot="1" x14ac:dyDescent="0.25">
      <c r="A2845" s="7" t="s">
        <v>363</v>
      </c>
      <c r="B2845" s="21">
        <v>51049</v>
      </c>
      <c r="C2845" s="22" t="s">
        <v>883</v>
      </c>
      <c r="D2845" s="12">
        <v>2355</v>
      </c>
      <c r="E2845" s="12">
        <v>2967</v>
      </c>
      <c r="F2845" s="6">
        <v>2024</v>
      </c>
      <c r="G2845" s="18">
        <f>preds!$D2845+preds!$E2845</f>
        <v>5322</v>
      </c>
      <c r="H2845" s="12">
        <f>ABS(preds!$D2845-preds!$E2845)</f>
        <v>612</v>
      </c>
      <c r="I2845" s="24">
        <f>Table2[[#This Row],[margin]]/Table2[[#This Row],[dem_gop_total]]</f>
        <v>0.11499436302142052</v>
      </c>
      <c r="J2845" s="24">
        <f>Table2[[#This Row],[dem_votes]]/Table2[[#This Row],[dem_gop_total]]</f>
        <v>0.44250281848928974</v>
      </c>
      <c r="K2845" s="24">
        <f>Table2[[#This Row],[gop_votes]]/Table2[[#This Row],[dem_gop_total]]</f>
        <v>0.55749718151071026</v>
      </c>
      <c r="L2845" s="3">
        <v>-78.257306</v>
      </c>
      <c r="M2845" s="3">
        <v>37.483249000000001</v>
      </c>
      <c r="N2845" s="3">
        <v>-78.517302375059202</v>
      </c>
      <c r="O2845" s="3">
        <v>37.563640772791736</v>
      </c>
      <c r="P2845" s="3">
        <f>VLOOKUP(Table2[[#This Row],[State]],State!A:G,7,FALSE)</f>
        <v>13</v>
      </c>
      <c r="Q2845" s="3" t="str">
        <f>VLOOKUP(Table2[[#This Row],[State]],State!A:F,6,FALSE)</f>
        <v>Democratic</v>
      </c>
    </row>
    <row r="2846" spans="1:17" ht="17" thickTop="1" thickBot="1" x14ac:dyDescent="0.25">
      <c r="A2846" s="8" t="s">
        <v>363</v>
      </c>
      <c r="B2846" s="19">
        <v>51051</v>
      </c>
      <c r="C2846" s="20" t="s">
        <v>2108</v>
      </c>
      <c r="D2846" s="13">
        <v>1805</v>
      </c>
      <c r="E2846" s="13">
        <v>5613</v>
      </c>
      <c r="F2846" s="6">
        <v>2024</v>
      </c>
      <c r="G2846" s="18">
        <f>preds!$D2846+preds!$E2846</f>
        <v>7418</v>
      </c>
      <c r="H2846" s="12">
        <f>ABS(preds!$D2846-preds!$E2846)</f>
        <v>3808</v>
      </c>
      <c r="I2846" s="24">
        <f>Table2[[#This Row],[margin]]/Table2[[#This Row],[dem_gop_total]]</f>
        <v>0.51334591534106233</v>
      </c>
      <c r="J2846" s="24">
        <f>Table2[[#This Row],[dem_votes]]/Table2[[#This Row],[dem_gop_total]]</f>
        <v>0.24332704232946886</v>
      </c>
      <c r="K2846" s="24">
        <f>Table2[[#This Row],[gop_votes]]/Table2[[#This Row],[dem_gop_total]]</f>
        <v>0.75667295767053111</v>
      </c>
      <c r="L2846" s="3">
        <v>-82.379283000000001</v>
      </c>
      <c r="M2846" s="3">
        <v>37.142003000000003</v>
      </c>
      <c r="N2846" s="3">
        <v>-78.517302375059202</v>
      </c>
      <c r="O2846" s="3">
        <v>37.563640772791736</v>
      </c>
      <c r="P2846" s="3">
        <f>VLOOKUP(Table2[[#This Row],[State]],State!A:G,7,FALSE)</f>
        <v>13</v>
      </c>
      <c r="Q2846" s="3" t="str">
        <f>VLOOKUP(Table2[[#This Row],[State]],State!A:F,6,FALSE)</f>
        <v>Democratic</v>
      </c>
    </row>
    <row r="2847" spans="1:17" ht="17" thickTop="1" thickBot="1" x14ac:dyDescent="0.25">
      <c r="A2847" s="7" t="s">
        <v>363</v>
      </c>
      <c r="B2847" s="21">
        <v>51053</v>
      </c>
      <c r="C2847" s="22" t="s">
        <v>2109</v>
      </c>
      <c r="D2847" s="12">
        <v>6077</v>
      </c>
      <c r="E2847" s="12">
        <v>8475</v>
      </c>
      <c r="F2847" s="6">
        <v>2024</v>
      </c>
      <c r="G2847" s="18">
        <f>preds!$D2847+preds!$E2847</f>
        <v>14552</v>
      </c>
      <c r="H2847" s="12">
        <f>ABS(preds!$D2847-preds!$E2847)</f>
        <v>2398</v>
      </c>
      <c r="I2847" s="24">
        <f>Table2[[#This Row],[margin]]/Table2[[#This Row],[dem_gop_total]]</f>
        <v>0.16478834524463992</v>
      </c>
      <c r="J2847" s="24">
        <f>Table2[[#This Row],[dem_votes]]/Table2[[#This Row],[dem_gop_total]]</f>
        <v>0.41760582737768004</v>
      </c>
      <c r="K2847" s="24">
        <f>Table2[[#This Row],[gop_votes]]/Table2[[#This Row],[dem_gop_total]]</f>
        <v>0.58239417262231996</v>
      </c>
      <c r="L2847" s="3">
        <v>-77.560537999999994</v>
      </c>
      <c r="M2847" s="3">
        <v>37.135094000000002</v>
      </c>
      <c r="N2847" s="3">
        <v>-78.517302375059202</v>
      </c>
      <c r="O2847" s="3">
        <v>37.563640772791736</v>
      </c>
      <c r="P2847" s="3">
        <f>VLOOKUP(Table2[[#This Row],[State]],State!A:G,7,FALSE)</f>
        <v>13</v>
      </c>
      <c r="Q2847" s="3" t="str">
        <f>VLOOKUP(Table2[[#This Row],[State]],State!A:F,6,FALSE)</f>
        <v>Democratic</v>
      </c>
    </row>
    <row r="2848" spans="1:17" ht="17" thickTop="1" thickBot="1" x14ac:dyDescent="0.25">
      <c r="A2848" s="8" t="s">
        <v>363</v>
      </c>
      <c r="B2848" s="19">
        <v>51057</v>
      </c>
      <c r="C2848" s="20" t="s">
        <v>1231</v>
      </c>
      <c r="D2848" s="13">
        <v>2996</v>
      </c>
      <c r="E2848" s="13">
        <v>3048</v>
      </c>
      <c r="F2848" s="6">
        <v>2024</v>
      </c>
      <c r="G2848" s="18">
        <f>preds!$D2848+preds!$E2848</f>
        <v>6044</v>
      </c>
      <c r="H2848" s="12">
        <f>ABS(preds!$D2848-preds!$E2848)</f>
        <v>52</v>
      </c>
      <c r="I2848" s="24">
        <f>Table2[[#This Row],[margin]]/Table2[[#This Row],[dem_gop_total]]</f>
        <v>8.6035737921906028E-3</v>
      </c>
      <c r="J2848" s="24">
        <f>Table2[[#This Row],[dem_votes]]/Table2[[#This Row],[dem_gop_total]]</f>
        <v>0.49569821310390472</v>
      </c>
      <c r="K2848" s="24">
        <f>Table2[[#This Row],[gop_votes]]/Table2[[#This Row],[dem_gop_total]]</f>
        <v>0.50430178689609528</v>
      </c>
      <c r="L2848" s="3">
        <v>-76.90549</v>
      </c>
      <c r="M2848" s="3">
        <v>37.911271999999997</v>
      </c>
      <c r="N2848" s="3">
        <v>-78.517302375059202</v>
      </c>
      <c r="O2848" s="3">
        <v>37.563640772791736</v>
      </c>
      <c r="P2848" s="3">
        <f>VLOOKUP(Table2[[#This Row],[State]],State!A:G,7,FALSE)</f>
        <v>13</v>
      </c>
      <c r="Q2848" s="3" t="str">
        <f>VLOOKUP(Table2[[#This Row],[State]],State!A:F,6,FALSE)</f>
        <v>Democratic</v>
      </c>
    </row>
    <row r="2849" spans="1:17" ht="17" thickTop="1" thickBot="1" x14ac:dyDescent="0.25">
      <c r="A2849" s="7" t="s">
        <v>363</v>
      </c>
      <c r="B2849" s="21">
        <v>51059</v>
      </c>
      <c r="C2849" s="22" t="s">
        <v>2110</v>
      </c>
      <c r="D2849" s="12">
        <v>416640</v>
      </c>
      <c r="E2849" s="12">
        <v>173180</v>
      </c>
      <c r="F2849" s="6">
        <v>2024</v>
      </c>
      <c r="G2849" s="18">
        <f>preds!$D2849+preds!$E2849</f>
        <v>589820</v>
      </c>
      <c r="H2849" s="12">
        <f>ABS(preds!$D2849-preds!$E2849)</f>
        <v>243460</v>
      </c>
      <c r="I2849" s="24">
        <f>Table2[[#This Row],[margin]]/Table2[[#This Row],[dem_gop_total]]</f>
        <v>0.41276999762639449</v>
      </c>
      <c r="J2849" s="24">
        <f>Table2[[#This Row],[dem_votes]]/Table2[[#This Row],[dem_gop_total]]</f>
        <v>0.70638499881319727</v>
      </c>
      <c r="K2849" s="24">
        <f>Table2[[#This Row],[gop_votes]]/Table2[[#This Row],[dem_gop_total]]</f>
        <v>0.29361500118680273</v>
      </c>
      <c r="L2849" s="3">
        <v>-77.258936000000006</v>
      </c>
      <c r="M2849" s="3">
        <v>38.843733999999998</v>
      </c>
      <c r="N2849" s="3">
        <v>-78.517302375059202</v>
      </c>
      <c r="O2849" s="3">
        <v>37.563640772791736</v>
      </c>
      <c r="P2849" s="3">
        <f>VLOOKUP(Table2[[#This Row],[State]],State!A:G,7,FALSE)</f>
        <v>13</v>
      </c>
      <c r="Q2849" s="3" t="str">
        <f>VLOOKUP(Table2[[#This Row],[State]],State!A:F,6,FALSE)</f>
        <v>Democratic</v>
      </c>
    </row>
    <row r="2850" spans="1:17" ht="17" thickTop="1" thickBot="1" x14ac:dyDescent="0.25">
      <c r="A2850" s="8" t="s">
        <v>363</v>
      </c>
      <c r="B2850" s="19">
        <v>51061</v>
      </c>
      <c r="C2850" s="20" t="s">
        <v>2111</v>
      </c>
      <c r="D2850" s="13">
        <v>19495</v>
      </c>
      <c r="E2850" s="13">
        <v>26196</v>
      </c>
      <c r="F2850" s="6">
        <v>2024</v>
      </c>
      <c r="G2850" s="18">
        <f>preds!$D2850+preds!$E2850</f>
        <v>45691</v>
      </c>
      <c r="H2850" s="12">
        <f>ABS(preds!$D2850-preds!$E2850)</f>
        <v>6701</v>
      </c>
      <c r="I2850" s="24">
        <f>Table2[[#This Row],[margin]]/Table2[[#This Row],[dem_gop_total]]</f>
        <v>0.14665907946860432</v>
      </c>
      <c r="J2850" s="24">
        <f>Table2[[#This Row],[dem_votes]]/Table2[[#This Row],[dem_gop_total]]</f>
        <v>0.42667046026569783</v>
      </c>
      <c r="K2850" s="24">
        <f>Table2[[#This Row],[gop_votes]]/Table2[[#This Row],[dem_gop_total]]</f>
        <v>0.57332953973430212</v>
      </c>
      <c r="L2850" s="3">
        <v>-77.777193999999994</v>
      </c>
      <c r="M2850" s="3">
        <v>38.696040999999902</v>
      </c>
      <c r="N2850" s="3">
        <v>-78.517302375059202</v>
      </c>
      <c r="O2850" s="3">
        <v>37.563640772791736</v>
      </c>
      <c r="P2850" s="3">
        <f>VLOOKUP(Table2[[#This Row],[State]],State!A:G,7,FALSE)</f>
        <v>13</v>
      </c>
      <c r="Q2850" s="3" t="str">
        <f>VLOOKUP(Table2[[#This Row],[State]],State!A:F,6,FALSE)</f>
        <v>Democratic</v>
      </c>
    </row>
    <row r="2851" spans="1:17" ht="17" thickTop="1" thickBot="1" x14ac:dyDescent="0.25">
      <c r="A2851" s="7" t="s">
        <v>363</v>
      </c>
      <c r="B2851" s="21">
        <v>51063</v>
      </c>
      <c r="C2851" s="22" t="s">
        <v>770</v>
      </c>
      <c r="D2851" s="12">
        <v>2776</v>
      </c>
      <c r="E2851" s="12">
        <v>6344</v>
      </c>
      <c r="F2851" s="6">
        <v>2024</v>
      </c>
      <c r="G2851" s="18">
        <f>preds!$D2851+preds!$E2851</f>
        <v>9120</v>
      </c>
      <c r="H2851" s="12">
        <f>ABS(preds!$D2851-preds!$E2851)</f>
        <v>3568</v>
      </c>
      <c r="I2851" s="24">
        <f>Table2[[#This Row],[margin]]/Table2[[#This Row],[dem_gop_total]]</f>
        <v>0.39122807017543859</v>
      </c>
      <c r="J2851" s="24">
        <f>Table2[[#This Row],[dem_votes]]/Table2[[#This Row],[dem_gop_total]]</f>
        <v>0.3043859649122807</v>
      </c>
      <c r="K2851" s="24">
        <f>Table2[[#This Row],[gop_votes]]/Table2[[#This Row],[dem_gop_total]]</f>
        <v>0.69561403508771935</v>
      </c>
      <c r="L2851" s="3">
        <v>-80.342686</v>
      </c>
      <c r="M2851" s="3">
        <v>36.944158000000002</v>
      </c>
      <c r="N2851" s="3">
        <v>-78.517302375059202</v>
      </c>
      <c r="O2851" s="3">
        <v>37.563640772791736</v>
      </c>
      <c r="P2851" s="3">
        <f>VLOOKUP(Table2[[#This Row],[State]],State!A:G,7,FALSE)</f>
        <v>13</v>
      </c>
      <c r="Q2851" s="3" t="str">
        <f>VLOOKUP(Table2[[#This Row],[State]],State!A:F,6,FALSE)</f>
        <v>Democratic</v>
      </c>
    </row>
    <row r="2852" spans="1:17" ht="17" thickTop="1" thickBot="1" x14ac:dyDescent="0.25">
      <c r="A2852" s="8" t="s">
        <v>363</v>
      </c>
      <c r="B2852" s="19">
        <v>51065</v>
      </c>
      <c r="C2852" s="20" t="s">
        <v>2112</v>
      </c>
      <c r="D2852" s="13">
        <v>8027</v>
      </c>
      <c r="E2852" s="13">
        <v>8713</v>
      </c>
      <c r="F2852" s="6">
        <v>2024</v>
      </c>
      <c r="G2852" s="18">
        <f>preds!$D2852+preds!$E2852</f>
        <v>16740</v>
      </c>
      <c r="H2852" s="12">
        <f>ABS(preds!$D2852-preds!$E2852)</f>
        <v>686</v>
      </c>
      <c r="I2852" s="24">
        <f>Table2[[#This Row],[margin]]/Table2[[#This Row],[dem_gop_total]]</f>
        <v>4.0979689366786143E-2</v>
      </c>
      <c r="J2852" s="24">
        <f>Table2[[#This Row],[dem_votes]]/Table2[[#This Row],[dem_gop_total]]</f>
        <v>0.47951015531660696</v>
      </c>
      <c r="K2852" s="24">
        <f>Table2[[#This Row],[gop_votes]]/Table2[[#This Row],[dem_gop_total]]</f>
        <v>0.5204898446833931</v>
      </c>
      <c r="L2852" s="3">
        <v>-78.301879</v>
      </c>
      <c r="M2852" s="3">
        <v>37.888174999999997</v>
      </c>
      <c r="N2852" s="3">
        <v>-78.517302375059202</v>
      </c>
      <c r="O2852" s="3">
        <v>37.563640772791736</v>
      </c>
      <c r="P2852" s="3">
        <f>VLOOKUP(Table2[[#This Row],[State]],State!A:G,7,FALSE)</f>
        <v>13</v>
      </c>
      <c r="Q2852" s="3" t="str">
        <f>VLOOKUP(Table2[[#This Row],[State]],State!A:F,6,FALSE)</f>
        <v>Democratic</v>
      </c>
    </row>
    <row r="2853" spans="1:17" ht="17" thickTop="1" thickBot="1" x14ac:dyDescent="0.25">
      <c r="A2853" s="7" t="s">
        <v>363</v>
      </c>
      <c r="B2853" s="21">
        <v>51067</v>
      </c>
      <c r="C2853" s="22" t="s">
        <v>419</v>
      </c>
      <c r="D2853" s="12">
        <v>8713</v>
      </c>
      <c r="E2853" s="12">
        <v>21229</v>
      </c>
      <c r="F2853" s="6">
        <v>2024</v>
      </c>
      <c r="G2853" s="18">
        <f>preds!$D2853+preds!$E2853</f>
        <v>29942</v>
      </c>
      <c r="H2853" s="12">
        <f>ABS(preds!$D2853-preds!$E2853)</f>
        <v>12516</v>
      </c>
      <c r="I2853" s="24">
        <f>Table2[[#This Row],[margin]]/Table2[[#This Row],[dem_gop_total]]</f>
        <v>0.41800814908823725</v>
      </c>
      <c r="J2853" s="24">
        <f>Table2[[#This Row],[dem_votes]]/Table2[[#This Row],[dem_gop_total]]</f>
        <v>0.29099592545588138</v>
      </c>
      <c r="K2853" s="24">
        <f>Table2[[#This Row],[gop_votes]]/Table2[[#This Row],[dem_gop_total]]</f>
        <v>0.70900407454411862</v>
      </c>
      <c r="L2853" s="3">
        <v>-79.861232000000001</v>
      </c>
      <c r="M2853" s="3">
        <v>37.016003999999903</v>
      </c>
      <c r="N2853" s="3">
        <v>-78.517302375059202</v>
      </c>
      <c r="O2853" s="3">
        <v>37.563640772791736</v>
      </c>
      <c r="P2853" s="3">
        <f>VLOOKUP(Table2[[#This Row],[State]],State!A:G,7,FALSE)</f>
        <v>13</v>
      </c>
      <c r="Q2853" s="3" t="str">
        <f>VLOOKUP(Table2[[#This Row],[State]],State!A:F,6,FALSE)</f>
        <v>Democratic</v>
      </c>
    </row>
    <row r="2854" spans="1:17" ht="17" thickTop="1" thickBot="1" x14ac:dyDescent="0.25">
      <c r="A2854" s="8" t="s">
        <v>363</v>
      </c>
      <c r="B2854" s="19">
        <v>51069</v>
      </c>
      <c r="C2854" s="20" t="s">
        <v>1218</v>
      </c>
      <c r="D2854" s="13">
        <v>19514</v>
      </c>
      <c r="E2854" s="13">
        <v>32393</v>
      </c>
      <c r="F2854" s="6">
        <v>2024</v>
      </c>
      <c r="G2854" s="18">
        <f>preds!$D2854+preds!$E2854</f>
        <v>51907</v>
      </c>
      <c r="H2854" s="12">
        <f>ABS(preds!$D2854-preds!$E2854)</f>
        <v>12879</v>
      </c>
      <c r="I2854" s="24">
        <f>Table2[[#This Row],[margin]]/Table2[[#This Row],[dem_gop_total]]</f>
        <v>0.2481168243204192</v>
      </c>
      <c r="J2854" s="24">
        <f>Table2[[#This Row],[dem_votes]]/Table2[[#This Row],[dem_gop_total]]</f>
        <v>0.37594158783979037</v>
      </c>
      <c r="K2854" s="24">
        <f>Table2[[#This Row],[gop_votes]]/Table2[[#This Row],[dem_gop_total]]</f>
        <v>0.62405841216020963</v>
      </c>
      <c r="L2854" s="3">
        <v>-78.193089000000001</v>
      </c>
      <c r="M2854" s="3">
        <v>39.168677000000002</v>
      </c>
      <c r="N2854" s="3">
        <v>-78.517302375059202</v>
      </c>
      <c r="O2854" s="3">
        <v>37.563640772791736</v>
      </c>
      <c r="P2854" s="3">
        <f>VLOOKUP(Table2[[#This Row],[State]],State!A:G,7,FALSE)</f>
        <v>13</v>
      </c>
      <c r="Q2854" s="3" t="str">
        <f>VLOOKUP(Table2[[#This Row],[State]],State!A:F,6,FALSE)</f>
        <v>Democratic</v>
      </c>
    </row>
    <row r="2855" spans="1:17" ht="17" thickTop="1" thickBot="1" x14ac:dyDescent="0.25">
      <c r="A2855" s="7" t="s">
        <v>363</v>
      </c>
      <c r="B2855" s="21">
        <v>51071</v>
      </c>
      <c r="C2855" s="22" t="s">
        <v>1892</v>
      </c>
      <c r="D2855" s="12">
        <v>2637</v>
      </c>
      <c r="E2855" s="12">
        <v>6483</v>
      </c>
      <c r="F2855" s="6">
        <v>2024</v>
      </c>
      <c r="G2855" s="18">
        <f>preds!$D2855+preds!$E2855</f>
        <v>9120</v>
      </c>
      <c r="H2855" s="12">
        <f>ABS(preds!$D2855-preds!$E2855)</f>
        <v>3846</v>
      </c>
      <c r="I2855" s="24">
        <f>Table2[[#This Row],[margin]]/Table2[[#This Row],[dem_gop_total]]</f>
        <v>0.42171052631578948</v>
      </c>
      <c r="J2855" s="24">
        <f>Table2[[#This Row],[dem_votes]]/Table2[[#This Row],[dem_gop_total]]</f>
        <v>0.28914473684210529</v>
      </c>
      <c r="K2855" s="24">
        <f>Table2[[#This Row],[gop_votes]]/Table2[[#This Row],[dem_gop_total]]</f>
        <v>0.71085526315789471</v>
      </c>
      <c r="L2855" s="3">
        <v>-80.716890000000006</v>
      </c>
      <c r="M2855" s="3">
        <v>37.317608999999997</v>
      </c>
      <c r="N2855" s="3">
        <v>-78.517302375059202</v>
      </c>
      <c r="O2855" s="3">
        <v>37.563640772791736</v>
      </c>
      <c r="P2855" s="3">
        <f>VLOOKUP(Table2[[#This Row],[State]],State!A:G,7,FALSE)</f>
        <v>13</v>
      </c>
      <c r="Q2855" s="3" t="str">
        <f>VLOOKUP(Table2[[#This Row],[State]],State!A:F,6,FALSE)</f>
        <v>Democratic</v>
      </c>
    </row>
    <row r="2856" spans="1:17" ht="17" thickTop="1" thickBot="1" x14ac:dyDescent="0.25">
      <c r="A2856" s="8" t="s">
        <v>363</v>
      </c>
      <c r="B2856" s="19">
        <v>51073</v>
      </c>
      <c r="C2856" s="20" t="s">
        <v>1535</v>
      </c>
      <c r="D2856" s="13">
        <v>6561</v>
      </c>
      <c r="E2856" s="13">
        <v>15293</v>
      </c>
      <c r="F2856" s="6">
        <v>2024</v>
      </c>
      <c r="G2856" s="18">
        <f>preds!$D2856+preds!$E2856</f>
        <v>21854</v>
      </c>
      <c r="H2856" s="12">
        <f>ABS(preds!$D2856-preds!$E2856)</f>
        <v>8732</v>
      </c>
      <c r="I2856" s="24">
        <f>Table2[[#This Row],[margin]]/Table2[[#This Row],[dem_gop_total]]</f>
        <v>0.39956072114944635</v>
      </c>
      <c r="J2856" s="24">
        <f>Table2[[#This Row],[dem_votes]]/Table2[[#This Row],[dem_gop_total]]</f>
        <v>0.30021963942527685</v>
      </c>
      <c r="K2856" s="24">
        <f>Table2[[#This Row],[gop_votes]]/Table2[[#This Row],[dem_gop_total]]</f>
        <v>0.69978036057472315</v>
      </c>
      <c r="L2856" s="3">
        <v>-76.530946999999998</v>
      </c>
      <c r="M2856" s="3">
        <v>37.377825000000001</v>
      </c>
      <c r="N2856" s="3">
        <v>-78.517302375059202</v>
      </c>
      <c r="O2856" s="3">
        <v>37.563640772791736</v>
      </c>
      <c r="P2856" s="3">
        <f>VLOOKUP(Table2[[#This Row],[State]],State!A:G,7,FALSE)</f>
        <v>13</v>
      </c>
      <c r="Q2856" s="3" t="str">
        <f>VLOOKUP(Table2[[#This Row],[State]],State!A:F,6,FALSE)</f>
        <v>Democratic</v>
      </c>
    </row>
    <row r="2857" spans="1:17" ht="17" thickTop="1" thickBot="1" x14ac:dyDescent="0.25">
      <c r="A2857" s="7" t="s">
        <v>363</v>
      </c>
      <c r="B2857" s="21">
        <v>51075</v>
      </c>
      <c r="C2857" s="22" t="s">
        <v>2113</v>
      </c>
      <c r="D2857" s="12">
        <v>7142</v>
      </c>
      <c r="E2857" s="12">
        <v>10583</v>
      </c>
      <c r="F2857" s="6">
        <v>2024</v>
      </c>
      <c r="G2857" s="18">
        <f>preds!$D2857+preds!$E2857</f>
        <v>17725</v>
      </c>
      <c r="H2857" s="12">
        <f>ABS(preds!$D2857-preds!$E2857)</f>
        <v>3441</v>
      </c>
      <c r="I2857" s="24">
        <f>Table2[[#This Row],[margin]]/Table2[[#This Row],[dem_gop_total]]</f>
        <v>0.19413258110014103</v>
      </c>
      <c r="J2857" s="24">
        <f>Table2[[#This Row],[dem_votes]]/Table2[[#This Row],[dem_gop_total]]</f>
        <v>0.40293370944992946</v>
      </c>
      <c r="K2857" s="24">
        <f>Table2[[#This Row],[gop_votes]]/Table2[[#This Row],[dem_gop_total]]</f>
        <v>0.59706629055007054</v>
      </c>
      <c r="L2857" s="3">
        <v>-77.851860000000002</v>
      </c>
      <c r="M2857" s="3">
        <v>37.703091000000001</v>
      </c>
      <c r="N2857" s="3">
        <v>-78.517302375059202</v>
      </c>
      <c r="O2857" s="3">
        <v>37.563640772791736</v>
      </c>
      <c r="P2857" s="3">
        <f>VLOOKUP(Table2[[#This Row],[State]],State!A:G,7,FALSE)</f>
        <v>13</v>
      </c>
      <c r="Q2857" s="3" t="str">
        <f>VLOOKUP(Table2[[#This Row],[State]],State!A:F,6,FALSE)</f>
        <v>Democratic</v>
      </c>
    </row>
    <row r="2858" spans="1:17" ht="17" thickTop="1" thickBot="1" x14ac:dyDescent="0.25">
      <c r="A2858" s="8" t="s">
        <v>363</v>
      </c>
      <c r="B2858" s="19">
        <v>51077</v>
      </c>
      <c r="C2858" s="20" t="s">
        <v>1103</v>
      </c>
      <c r="D2858" s="13">
        <v>2148</v>
      </c>
      <c r="E2858" s="13">
        <v>6289</v>
      </c>
      <c r="F2858" s="6">
        <v>2024</v>
      </c>
      <c r="G2858" s="18">
        <f>preds!$D2858+preds!$E2858</f>
        <v>8437</v>
      </c>
      <c r="H2858" s="12">
        <f>ABS(preds!$D2858-preds!$E2858)</f>
        <v>4141</v>
      </c>
      <c r="I2858" s="24">
        <f>Table2[[#This Row],[margin]]/Table2[[#This Row],[dem_gop_total]]</f>
        <v>0.49081427047528742</v>
      </c>
      <c r="J2858" s="24">
        <f>Table2[[#This Row],[dem_votes]]/Table2[[#This Row],[dem_gop_total]]</f>
        <v>0.25459286476235626</v>
      </c>
      <c r="K2858" s="24">
        <f>Table2[[#This Row],[gop_votes]]/Table2[[#This Row],[dem_gop_total]]</f>
        <v>0.74540713523764368</v>
      </c>
      <c r="L2858" s="3">
        <v>-81.119299999999996</v>
      </c>
      <c r="M2858" s="3">
        <v>36.648238999999997</v>
      </c>
      <c r="N2858" s="3">
        <v>-78.517302375059202</v>
      </c>
      <c r="O2858" s="3">
        <v>37.563640772791736</v>
      </c>
      <c r="P2858" s="3">
        <f>VLOOKUP(Table2[[#This Row],[State]],State!A:G,7,FALSE)</f>
        <v>13</v>
      </c>
      <c r="Q2858" s="3" t="str">
        <f>VLOOKUP(Table2[[#This Row],[State]],State!A:F,6,FALSE)</f>
        <v>Democratic</v>
      </c>
    </row>
    <row r="2859" spans="1:17" ht="17" thickTop="1" thickBot="1" x14ac:dyDescent="0.25">
      <c r="A2859" s="7" t="s">
        <v>363</v>
      </c>
      <c r="B2859" s="21">
        <v>51079</v>
      </c>
      <c r="C2859" s="22" t="s">
        <v>421</v>
      </c>
      <c r="D2859" s="12">
        <v>4864</v>
      </c>
      <c r="E2859" s="12">
        <v>7373</v>
      </c>
      <c r="F2859" s="6">
        <v>2024</v>
      </c>
      <c r="G2859" s="18">
        <f>preds!$D2859+preds!$E2859</f>
        <v>12237</v>
      </c>
      <c r="H2859" s="12">
        <f>ABS(preds!$D2859-preds!$E2859)</f>
        <v>2509</v>
      </c>
      <c r="I2859" s="24">
        <f>Table2[[#This Row],[margin]]/Table2[[#This Row],[dem_gop_total]]</f>
        <v>0.20503391354090056</v>
      </c>
      <c r="J2859" s="24">
        <f>Table2[[#This Row],[dem_votes]]/Table2[[#This Row],[dem_gop_total]]</f>
        <v>0.39748304322954975</v>
      </c>
      <c r="K2859" s="24">
        <f>Table2[[#This Row],[gop_votes]]/Table2[[#This Row],[dem_gop_total]]</f>
        <v>0.60251695677045025</v>
      </c>
      <c r="L2859" s="3">
        <v>-78.422181999999907</v>
      </c>
      <c r="M2859" s="3">
        <v>38.254353000000002</v>
      </c>
      <c r="N2859" s="3">
        <v>-78.517302375059202</v>
      </c>
      <c r="O2859" s="3">
        <v>37.563640772791736</v>
      </c>
      <c r="P2859" s="3">
        <f>VLOOKUP(Table2[[#This Row],[State]],State!A:G,7,FALSE)</f>
        <v>13</v>
      </c>
      <c r="Q2859" s="3" t="str">
        <f>VLOOKUP(Table2[[#This Row],[State]],State!A:F,6,FALSE)</f>
        <v>Democratic</v>
      </c>
    </row>
    <row r="2860" spans="1:17" ht="17" thickTop="1" thickBot="1" x14ac:dyDescent="0.25">
      <c r="A2860" s="8" t="s">
        <v>363</v>
      </c>
      <c r="B2860" s="19">
        <v>51081</v>
      </c>
      <c r="C2860" s="20" t="s">
        <v>2114</v>
      </c>
      <c r="D2860" s="13">
        <v>2521</v>
      </c>
      <c r="E2860" s="13">
        <v>1482</v>
      </c>
      <c r="F2860" s="6">
        <v>2024</v>
      </c>
      <c r="G2860" s="18">
        <f>preds!$D2860+preds!$E2860</f>
        <v>4003</v>
      </c>
      <c r="H2860" s="12">
        <f>ABS(preds!$D2860-preds!$E2860)</f>
        <v>1039</v>
      </c>
      <c r="I2860" s="24">
        <f>Table2[[#This Row],[margin]]/Table2[[#This Row],[dem_gop_total]]</f>
        <v>0.25955533349987508</v>
      </c>
      <c r="J2860" s="24">
        <f>Table2[[#This Row],[dem_votes]]/Table2[[#This Row],[dem_gop_total]]</f>
        <v>0.62977766674993751</v>
      </c>
      <c r="K2860" s="24">
        <f>Table2[[#This Row],[gop_votes]]/Table2[[#This Row],[dem_gop_total]]</f>
        <v>0.37022233325006243</v>
      </c>
      <c r="L2860" s="3">
        <v>-77.537370999999993</v>
      </c>
      <c r="M2860" s="3">
        <v>36.721193999999997</v>
      </c>
      <c r="N2860" s="3">
        <v>-78.517302375059202</v>
      </c>
      <c r="O2860" s="3">
        <v>37.563640772791736</v>
      </c>
      <c r="P2860" s="3">
        <f>VLOOKUP(Table2[[#This Row],[State]],State!A:G,7,FALSE)</f>
        <v>13</v>
      </c>
      <c r="Q2860" s="3" t="str">
        <f>VLOOKUP(Table2[[#This Row],[State]],State!A:F,6,FALSE)</f>
        <v>Democratic</v>
      </c>
    </row>
    <row r="2861" spans="1:17" ht="17" thickTop="1" thickBot="1" x14ac:dyDescent="0.25">
      <c r="A2861" s="7" t="s">
        <v>363</v>
      </c>
      <c r="B2861" s="21">
        <v>51083</v>
      </c>
      <c r="C2861" s="22" t="s">
        <v>1625</v>
      </c>
      <c r="D2861" s="12">
        <v>7640</v>
      </c>
      <c r="E2861" s="12">
        <v>9976</v>
      </c>
      <c r="F2861" s="6">
        <v>2024</v>
      </c>
      <c r="G2861" s="18">
        <f>preds!$D2861+preds!$E2861</f>
        <v>17616</v>
      </c>
      <c r="H2861" s="12">
        <f>ABS(preds!$D2861-preds!$E2861)</f>
        <v>2336</v>
      </c>
      <c r="I2861" s="24">
        <f>Table2[[#This Row],[margin]]/Table2[[#This Row],[dem_gop_total]]</f>
        <v>0.13260672116257946</v>
      </c>
      <c r="J2861" s="24">
        <f>Table2[[#This Row],[dem_votes]]/Table2[[#This Row],[dem_gop_total]]</f>
        <v>0.43369663941871028</v>
      </c>
      <c r="K2861" s="24">
        <f>Table2[[#This Row],[gop_votes]]/Table2[[#This Row],[dem_gop_total]]</f>
        <v>0.56630336058128972</v>
      </c>
      <c r="L2861" s="3">
        <v>-78.927106999999907</v>
      </c>
      <c r="M2861" s="3">
        <v>36.750029999999903</v>
      </c>
      <c r="N2861" s="3">
        <v>-78.517302375059202</v>
      </c>
      <c r="O2861" s="3">
        <v>37.563640772791736</v>
      </c>
      <c r="P2861" s="3">
        <f>VLOOKUP(Table2[[#This Row],[State]],State!A:G,7,FALSE)</f>
        <v>13</v>
      </c>
      <c r="Q2861" s="3" t="str">
        <f>VLOOKUP(Table2[[#This Row],[State]],State!A:F,6,FALSE)</f>
        <v>Democratic</v>
      </c>
    </row>
    <row r="2862" spans="1:17" ht="17" thickTop="1" thickBot="1" x14ac:dyDescent="0.25">
      <c r="A2862" s="8" t="s">
        <v>363</v>
      </c>
      <c r="B2862" s="19">
        <v>51085</v>
      </c>
      <c r="C2862" s="20" t="s">
        <v>2115</v>
      </c>
      <c r="D2862" s="13">
        <v>27250</v>
      </c>
      <c r="E2862" s="13">
        <v>45982</v>
      </c>
      <c r="F2862" s="6">
        <v>2024</v>
      </c>
      <c r="G2862" s="18">
        <f>preds!$D2862+preds!$E2862</f>
        <v>73232</v>
      </c>
      <c r="H2862" s="12">
        <f>ABS(preds!$D2862-preds!$E2862)</f>
        <v>18732</v>
      </c>
      <c r="I2862" s="24">
        <f>Table2[[#This Row],[margin]]/Table2[[#This Row],[dem_gop_total]]</f>
        <v>0.25578981865850992</v>
      </c>
      <c r="J2862" s="24">
        <f>Table2[[#This Row],[dem_votes]]/Table2[[#This Row],[dem_gop_total]]</f>
        <v>0.37210509067074504</v>
      </c>
      <c r="K2862" s="24">
        <f>Table2[[#This Row],[gop_votes]]/Table2[[#This Row],[dem_gop_total]]</f>
        <v>0.62789490932925496</v>
      </c>
      <c r="L2862" s="3">
        <v>-77.420160999999993</v>
      </c>
      <c r="M2862" s="3">
        <v>37.687345000000001</v>
      </c>
      <c r="N2862" s="3">
        <v>-78.517302375059202</v>
      </c>
      <c r="O2862" s="3">
        <v>37.563640772791736</v>
      </c>
      <c r="P2862" s="3">
        <f>VLOOKUP(Table2[[#This Row],[State]],State!A:G,7,FALSE)</f>
        <v>13</v>
      </c>
      <c r="Q2862" s="3" t="str">
        <f>VLOOKUP(Table2[[#This Row],[State]],State!A:F,6,FALSE)</f>
        <v>Democratic</v>
      </c>
    </row>
    <row r="2863" spans="1:17" ht="17" thickTop="1" thickBot="1" x14ac:dyDescent="0.25">
      <c r="A2863" s="7" t="s">
        <v>363</v>
      </c>
      <c r="B2863" s="21">
        <v>51087</v>
      </c>
      <c r="C2863" s="22" t="s">
        <v>2116</v>
      </c>
      <c r="D2863" s="12">
        <v>123850</v>
      </c>
      <c r="E2863" s="12">
        <v>62540</v>
      </c>
      <c r="F2863" s="6">
        <v>2024</v>
      </c>
      <c r="G2863" s="18">
        <f>preds!$D2863+preds!$E2863</f>
        <v>186390</v>
      </c>
      <c r="H2863" s="12">
        <f>ABS(preds!$D2863-preds!$E2863)</f>
        <v>61310</v>
      </c>
      <c r="I2863" s="24">
        <f>Table2[[#This Row],[margin]]/Table2[[#This Row],[dem_gop_total]]</f>
        <v>0.32893395568431782</v>
      </c>
      <c r="J2863" s="24">
        <f>Table2[[#This Row],[dem_votes]]/Table2[[#This Row],[dem_gop_total]]</f>
        <v>0.66446697784215891</v>
      </c>
      <c r="K2863" s="24">
        <f>Table2[[#This Row],[gop_votes]]/Table2[[#This Row],[dem_gop_total]]</f>
        <v>0.33553302215784109</v>
      </c>
      <c r="L2863" s="3">
        <v>-77.495683</v>
      </c>
      <c r="M2863" s="3">
        <v>37.602759999999897</v>
      </c>
      <c r="N2863" s="3">
        <v>-78.517302375059202</v>
      </c>
      <c r="O2863" s="3">
        <v>37.563640772791736</v>
      </c>
      <c r="P2863" s="3">
        <f>VLOOKUP(Table2[[#This Row],[State]],State!A:G,7,FALSE)</f>
        <v>13</v>
      </c>
      <c r="Q2863" s="3" t="str">
        <f>VLOOKUP(Table2[[#This Row],[State]],State!A:F,6,FALSE)</f>
        <v>Democratic</v>
      </c>
    </row>
    <row r="2864" spans="1:17" ht="17" thickTop="1" thickBot="1" x14ac:dyDescent="0.25">
      <c r="A2864" s="8" t="s">
        <v>363</v>
      </c>
      <c r="B2864" s="19">
        <v>51089</v>
      </c>
      <c r="C2864" s="20" t="s">
        <v>423</v>
      </c>
      <c r="D2864" s="13">
        <v>9231</v>
      </c>
      <c r="E2864" s="13">
        <v>16395</v>
      </c>
      <c r="F2864" s="6">
        <v>2024</v>
      </c>
      <c r="G2864" s="18">
        <f>preds!$D2864+preds!$E2864</f>
        <v>25626</v>
      </c>
      <c r="H2864" s="12">
        <f>ABS(preds!$D2864-preds!$E2864)</f>
        <v>7164</v>
      </c>
      <c r="I2864" s="24">
        <f>Table2[[#This Row],[margin]]/Table2[[#This Row],[dem_gop_total]]</f>
        <v>0.27955982205572466</v>
      </c>
      <c r="J2864" s="24">
        <f>Table2[[#This Row],[dem_votes]]/Table2[[#This Row],[dem_gop_total]]</f>
        <v>0.3602200889721377</v>
      </c>
      <c r="K2864" s="24">
        <f>Table2[[#This Row],[gop_votes]]/Table2[[#This Row],[dem_gop_total]]</f>
        <v>0.63977991102786236</v>
      </c>
      <c r="L2864" s="3">
        <v>-79.903131999999999</v>
      </c>
      <c r="M2864" s="3">
        <v>36.690407</v>
      </c>
      <c r="N2864" s="3">
        <v>-78.517302375059202</v>
      </c>
      <c r="O2864" s="3">
        <v>37.563640772791736</v>
      </c>
      <c r="P2864" s="3">
        <f>VLOOKUP(Table2[[#This Row],[State]],State!A:G,7,FALSE)</f>
        <v>13</v>
      </c>
      <c r="Q2864" s="3" t="str">
        <f>VLOOKUP(Table2[[#This Row],[State]],State!A:F,6,FALSE)</f>
        <v>Democratic</v>
      </c>
    </row>
    <row r="2865" spans="1:17" ht="17" thickTop="1" thickBot="1" x14ac:dyDescent="0.25">
      <c r="A2865" s="7" t="s">
        <v>363</v>
      </c>
      <c r="B2865" s="21">
        <v>51091</v>
      </c>
      <c r="C2865" s="22" t="s">
        <v>1706</v>
      </c>
      <c r="D2865" s="12">
        <v>413</v>
      </c>
      <c r="E2865" s="12">
        <v>1013</v>
      </c>
      <c r="F2865" s="6">
        <v>2024</v>
      </c>
      <c r="G2865" s="18">
        <f>preds!$D2865+preds!$E2865</f>
        <v>1426</v>
      </c>
      <c r="H2865" s="12">
        <f>ABS(preds!$D2865-preds!$E2865)</f>
        <v>600</v>
      </c>
      <c r="I2865" s="24">
        <f>Table2[[#This Row],[margin]]/Table2[[#This Row],[dem_gop_total]]</f>
        <v>0.42075736325385693</v>
      </c>
      <c r="J2865" s="24">
        <f>Table2[[#This Row],[dem_votes]]/Table2[[#This Row],[dem_gop_total]]</f>
        <v>0.28962131837307153</v>
      </c>
      <c r="K2865" s="24">
        <f>Table2[[#This Row],[gop_votes]]/Table2[[#This Row],[dem_gop_total]]</f>
        <v>0.71037868162692852</v>
      </c>
      <c r="L2865" s="3">
        <v>-79.568795999999907</v>
      </c>
      <c r="M2865" s="3">
        <v>38.386074000000001</v>
      </c>
      <c r="N2865" s="3">
        <v>-78.517302375059202</v>
      </c>
      <c r="O2865" s="3">
        <v>37.563640772791736</v>
      </c>
      <c r="P2865" s="3">
        <f>VLOOKUP(Table2[[#This Row],[State]],State!A:G,7,FALSE)</f>
        <v>13</v>
      </c>
      <c r="Q2865" s="3" t="str">
        <f>VLOOKUP(Table2[[#This Row],[State]],State!A:F,6,FALSE)</f>
        <v>Democratic</v>
      </c>
    </row>
    <row r="2866" spans="1:17" ht="17" thickTop="1" thickBot="1" x14ac:dyDescent="0.25">
      <c r="A2866" s="8" t="s">
        <v>363</v>
      </c>
      <c r="B2866" s="19">
        <v>51093</v>
      </c>
      <c r="C2866" s="20" t="s">
        <v>2117</v>
      </c>
      <c r="D2866" s="13">
        <v>10133</v>
      </c>
      <c r="E2866" s="13">
        <v>13903</v>
      </c>
      <c r="F2866" s="6">
        <v>2024</v>
      </c>
      <c r="G2866" s="18">
        <f>preds!$D2866+preds!$E2866</f>
        <v>24036</v>
      </c>
      <c r="H2866" s="12">
        <f>ABS(preds!$D2866-preds!$E2866)</f>
        <v>3770</v>
      </c>
      <c r="I2866" s="24">
        <f>Table2[[#This Row],[margin]]/Table2[[#This Row],[dem_gop_total]]</f>
        <v>0.15684806124147113</v>
      </c>
      <c r="J2866" s="24">
        <f>Table2[[#This Row],[dem_votes]]/Table2[[#This Row],[dem_gop_total]]</f>
        <v>0.42157596937926445</v>
      </c>
      <c r="K2866" s="24">
        <f>Table2[[#This Row],[gop_votes]]/Table2[[#This Row],[dem_gop_total]]</f>
        <v>0.57842403062073555</v>
      </c>
      <c r="L2866" s="3">
        <v>-76.655375000000006</v>
      </c>
      <c r="M2866" s="3">
        <v>36.921892</v>
      </c>
      <c r="N2866" s="3">
        <v>-78.517302375059202</v>
      </c>
      <c r="O2866" s="3">
        <v>37.563640772791736</v>
      </c>
      <c r="P2866" s="3">
        <f>VLOOKUP(Table2[[#This Row],[State]],State!A:G,7,FALSE)</f>
        <v>13</v>
      </c>
      <c r="Q2866" s="3" t="str">
        <f>VLOOKUP(Table2[[#This Row],[State]],State!A:F,6,FALSE)</f>
        <v>Democratic</v>
      </c>
    </row>
    <row r="2867" spans="1:17" ht="17" thickTop="1" thickBot="1" x14ac:dyDescent="0.25">
      <c r="A2867" s="7" t="s">
        <v>363</v>
      </c>
      <c r="B2867" s="21">
        <v>51095</v>
      </c>
      <c r="C2867" s="22" t="s">
        <v>2118</v>
      </c>
      <c r="D2867" s="12">
        <v>28153</v>
      </c>
      <c r="E2867" s="12">
        <v>24350</v>
      </c>
      <c r="F2867" s="6">
        <v>2024</v>
      </c>
      <c r="G2867" s="18">
        <f>preds!$D2867+preds!$E2867</f>
        <v>52503</v>
      </c>
      <c r="H2867" s="12">
        <f>ABS(preds!$D2867-preds!$E2867)</f>
        <v>3803</v>
      </c>
      <c r="I2867" s="24">
        <f>Table2[[#This Row],[margin]]/Table2[[#This Row],[dem_gop_total]]</f>
        <v>7.2433956154886389E-2</v>
      </c>
      <c r="J2867" s="24">
        <f>Table2[[#This Row],[dem_votes]]/Table2[[#This Row],[dem_gop_total]]</f>
        <v>0.53621697807744317</v>
      </c>
      <c r="K2867" s="24">
        <f>Table2[[#This Row],[gop_votes]]/Table2[[#This Row],[dem_gop_total]]</f>
        <v>0.46378302192255683</v>
      </c>
      <c r="L2867" s="3">
        <v>-76.757656999999995</v>
      </c>
      <c r="M2867" s="3">
        <v>37.294786000000002</v>
      </c>
      <c r="N2867" s="3">
        <v>-78.517302375059202</v>
      </c>
      <c r="O2867" s="3">
        <v>37.563640772791736</v>
      </c>
      <c r="P2867" s="3">
        <f>VLOOKUP(Table2[[#This Row],[State]],State!A:G,7,FALSE)</f>
        <v>13</v>
      </c>
      <c r="Q2867" s="3" t="str">
        <f>VLOOKUP(Table2[[#This Row],[State]],State!A:F,6,FALSE)</f>
        <v>Democratic</v>
      </c>
    </row>
    <row r="2868" spans="1:17" ht="17" thickTop="1" thickBot="1" x14ac:dyDescent="0.25">
      <c r="A2868" s="8" t="s">
        <v>363</v>
      </c>
      <c r="B2868" s="19">
        <v>51097</v>
      </c>
      <c r="C2868" s="20" t="s">
        <v>2119</v>
      </c>
      <c r="D2868" s="13">
        <v>1538</v>
      </c>
      <c r="E2868" s="13">
        <v>2389</v>
      </c>
      <c r="F2868" s="6">
        <v>2024</v>
      </c>
      <c r="G2868" s="18">
        <f>preds!$D2868+preds!$E2868</f>
        <v>3927</v>
      </c>
      <c r="H2868" s="12">
        <f>ABS(preds!$D2868-preds!$E2868)</f>
        <v>851</v>
      </c>
      <c r="I2868" s="24">
        <f>Table2[[#This Row],[margin]]/Table2[[#This Row],[dem_gop_total]]</f>
        <v>0.21670486376368731</v>
      </c>
      <c r="J2868" s="24">
        <f>Table2[[#This Row],[dem_votes]]/Table2[[#This Row],[dem_gop_total]]</f>
        <v>0.39164756811815638</v>
      </c>
      <c r="K2868" s="24">
        <f>Table2[[#This Row],[gop_votes]]/Table2[[#This Row],[dem_gop_total]]</f>
        <v>0.60835243188184362</v>
      </c>
      <c r="L2868" s="3">
        <v>-76.89237</v>
      </c>
      <c r="M2868" s="3">
        <v>37.699157999999997</v>
      </c>
      <c r="N2868" s="3">
        <v>-78.517302375059202</v>
      </c>
      <c r="O2868" s="3">
        <v>37.563640772791736</v>
      </c>
      <c r="P2868" s="3">
        <f>VLOOKUP(Table2[[#This Row],[State]],State!A:G,7,FALSE)</f>
        <v>13</v>
      </c>
      <c r="Q2868" s="3" t="str">
        <f>VLOOKUP(Table2[[#This Row],[State]],State!A:F,6,FALSE)</f>
        <v>Democratic</v>
      </c>
    </row>
    <row r="2869" spans="1:17" ht="17" thickTop="1" thickBot="1" x14ac:dyDescent="0.25">
      <c r="A2869" s="7" t="s">
        <v>363</v>
      </c>
      <c r="B2869" s="21">
        <v>51099</v>
      </c>
      <c r="C2869" s="22" t="s">
        <v>2120</v>
      </c>
      <c r="D2869" s="12">
        <v>5394</v>
      </c>
      <c r="E2869" s="12">
        <v>8863</v>
      </c>
      <c r="F2869" s="6">
        <v>2024</v>
      </c>
      <c r="G2869" s="18">
        <f>preds!$D2869+preds!$E2869</f>
        <v>14257</v>
      </c>
      <c r="H2869" s="12">
        <f>ABS(preds!$D2869-preds!$E2869)</f>
        <v>3469</v>
      </c>
      <c r="I2869" s="24">
        <f>Table2[[#This Row],[margin]]/Table2[[#This Row],[dem_gop_total]]</f>
        <v>0.2433190713333801</v>
      </c>
      <c r="J2869" s="24">
        <f>Table2[[#This Row],[dem_votes]]/Table2[[#This Row],[dem_gop_total]]</f>
        <v>0.37834046433330998</v>
      </c>
      <c r="K2869" s="24">
        <f>Table2[[#This Row],[gop_votes]]/Table2[[#This Row],[dem_gop_total]]</f>
        <v>0.62165953566669008</v>
      </c>
      <c r="L2869" s="3">
        <v>-77.162858</v>
      </c>
      <c r="M2869" s="3">
        <v>38.291253999999903</v>
      </c>
      <c r="N2869" s="3">
        <v>-78.517302375059202</v>
      </c>
      <c r="O2869" s="3">
        <v>37.563640772791736</v>
      </c>
      <c r="P2869" s="3">
        <f>VLOOKUP(Table2[[#This Row],[State]],State!A:G,7,FALSE)</f>
        <v>13</v>
      </c>
      <c r="Q2869" s="3" t="str">
        <f>VLOOKUP(Table2[[#This Row],[State]],State!A:F,6,FALSE)</f>
        <v>Democratic</v>
      </c>
    </row>
    <row r="2870" spans="1:17" ht="17" thickTop="1" thickBot="1" x14ac:dyDescent="0.25">
      <c r="A2870" s="8" t="s">
        <v>363</v>
      </c>
      <c r="B2870" s="19">
        <v>51101</v>
      </c>
      <c r="C2870" s="20" t="s">
        <v>2121</v>
      </c>
      <c r="D2870" s="13">
        <v>3196</v>
      </c>
      <c r="E2870" s="13">
        <v>7632</v>
      </c>
      <c r="F2870" s="6">
        <v>2024</v>
      </c>
      <c r="G2870" s="18">
        <f>preds!$D2870+preds!$E2870</f>
        <v>10828</v>
      </c>
      <c r="H2870" s="12">
        <f>ABS(preds!$D2870-preds!$E2870)</f>
        <v>4436</v>
      </c>
      <c r="I2870" s="24">
        <f>Table2[[#This Row],[margin]]/Table2[[#This Row],[dem_gop_total]]</f>
        <v>0.40967861100849651</v>
      </c>
      <c r="J2870" s="24">
        <f>Table2[[#This Row],[dem_votes]]/Table2[[#This Row],[dem_gop_total]]</f>
        <v>0.29516069449575177</v>
      </c>
      <c r="K2870" s="24">
        <f>Table2[[#This Row],[gop_votes]]/Table2[[#This Row],[dem_gop_total]]</f>
        <v>0.70483930550424823</v>
      </c>
      <c r="L2870" s="3">
        <v>-77.056730000000002</v>
      </c>
      <c r="M2870" s="3">
        <v>37.702615999999999</v>
      </c>
      <c r="N2870" s="3">
        <v>-78.517302375059202</v>
      </c>
      <c r="O2870" s="3">
        <v>37.563640772791736</v>
      </c>
      <c r="P2870" s="3">
        <f>VLOOKUP(Table2[[#This Row],[State]],State!A:G,7,FALSE)</f>
        <v>13</v>
      </c>
      <c r="Q2870" s="3" t="str">
        <f>VLOOKUP(Table2[[#This Row],[State]],State!A:F,6,FALSE)</f>
        <v>Democratic</v>
      </c>
    </row>
    <row r="2871" spans="1:17" ht="17" thickTop="1" thickBot="1" x14ac:dyDescent="0.25">
      <c r="A2871" s="7" t="s">
        <v>363</v>
      </c>
      <c r="B2871" s="21">
        <v>51103</v>
      </c>
      <c r="C2871" s="22" t="s">
        <v>1498</v>
      </c>
      <c r="D2871" s="12">
        <v>3508</v>
      </c>
      <c r="E2871" s="12">
        <v>3592</v>
      </c>
      <c r="F2871" s="6">
        <v>2024</v>
      </c>
      <c r="G2871" s="18">
        <f>preds!$D2871+preds!$E2871</f>
        <v>7100</v>
      </c>
      <c r="H2871" s="12">
        <f>ABS(preds!$D2871-preds!$E2871)</f>
        <v>84</v>
      </c>
      <c r="I2871" s="24">
        <f>Table2[[#This Row],[margin]]/Table2[[#This Row],[dem_gop_total]]</f>
        <v>1.1830985915492958E-2</v>
      </c>
      <c r="J2871" s="24">
        <f>Table2[[#This Row],[dem_votes]]/Table2[[#This Row],[dem_gop_total]]</f>
        <v>0.49408450704225354</v>
      </c>
      <c r="K2871" s="24">
        <f>Table2[[#This Row],[gop_votes]]/Table2[[#This Row],[dem_gop_total]]</f>
        <v>0.50591549295774652</v>
      </c>
      <c r="L2871" s="3">
        <v>-76.437123</v>
      </c>
      <c r="M2871" s="3">
        <v>37.703890000000001</v>
      </c>
      <c r="N2871" s="3">
        <v>-78.517302375059202</v>
      </c>
      <c r="O2871" s="3">
        <v>37.563640772791736</v>
      </c>
      <c r="P2871" s="3">
        <f>VLOOKUP(Table2[[#This Row],[State]],State!A:G,7,FALSE)</f>
        <v>13</v>
      </c>
      <c r="Q2871" s="3" t="str">
        <f>VLOOKUP(Table2[[#This Row],[State]],State!A:F,6,FALSE)</f>
        <v>Democratic</v>
      </c>
    </row>
    <row r="2872" spans="1:17" ht="17" thickTop="1" thickBot="1" x14ac:dyDescent="0.25">
      <c r="A2872" s="8" t="s">
        <v>363</v>
      </c>
      <c r="B2872" s="19">
        <v>51105</v>
      </c>
      <c r="C2872" s="20" t="s">
        <v>430</v>
      </c>
      <c r="D2872" s="13">
        <v>2125</v>
      </c>
      <c r="E2872" s="13">
        <v>8252</v>
      </c>
      <c r="F2872" s="6">
        <v>2024</v>
      </c>
      <c r="G2872" s="18">
        <f>preds!$D2872+preds!$E2872</f>
        <v>10377</v>
      </c>
      <c r="H2872" s="12">
        <f>ABS(preds!$D2872-preds!$E2872)</f>
        <v>6127</v>
      </c>
      <c r="I2872" s="24">
        <f>Table2[[#This Row],[margin]]/Table2[[#This Row],[dem_gop_total]]</f>
        <v>0.59044039703189743</v>
      </c>
      <c r="J2872" s="24">
        <f>Table2[[#This Row],[dem_votes]]/Table2[[#This Row],[dem_gop_total]]</f>
        <v>0.20477980148405125</v>
      </c>
      <c r="K2872" s="24">
        <f>Table2[[#This Row],[gop_votes]]/Table2[[#This Row],[dem_gop_total]]</f>
        <v>0.79522019851594872</v>
      </c>
      <c r="L2872" s="3">
        <v>-83.103165000000004</v>
      </c>
      <c r="M2872" s="3">
        <v>36.715746000000003</v>
      </c>
      <c r="N2872" s="3">
        <v>-78.517302375059202</v>
      </c>
      <c r="O2872" s="3">
        <v>37.563640772791736</v>
      </c>
      <c r="P2872" s="3">
        <f>VLOOKUP(Table2[[#This Row],[State]],State!A:G,7,FALSE)</f>
        <v>13</v>
      </c>
      <c r="Q2872" s="3" t="str">
        <f>VLOOKUP(Table2[[#This Row],[State]],State!A:F,6,FALSE)</f>
        <v>Democratic</v>
      </c>
    </row>
    <row r="2873" spans="1:17" ht="17" thickTop="1" thickBot="1" x14ac:dyDescent="0.25">
      <c r="A2873" s="7" t="s">
        <v>363</v>
      </c>
      <c r="B2873" s="21">
        <v>51107</v>
      </c>
      <c r="C2873" s="22" t="s">
        <v>2122</v>
      </c>
      <c r="D2873" s="12">
        <v>151376</v>
      </c>
      <c r="E2873" s="12">
        <v>83730</v>
      </c>
      <c r="F2873" s="6">
        <v>2024</v>
      </c>
      <c r="G2873" s="18">
        <f>preds!$D2873+preds!$E2873</f>
        <v>235106</v>
      </c>
      <c r="H2873" s="12">
        <f>ABS(preds!$D2873-preds!$E2873)</f>
        <v>67646</v>
      </c>
      <c r="I2873" s="24">
        <f>Table2[[#This Row],[margin]]/Table2[[#This Row],[dem_gop_total]]</f>
        <v>0.28772553656648492</v>
      </c>
      <c r="J2873" s="24">
        <f>Table2[[#This Row],[dem_votes]]/Table2[[#This Row],[dem_gop_total]]</f>
        <v>0.6438627682832424</v>
      </c>
      <c r="K2873" s="24">
        <f>Table2[[#This Row],[gop_votes]]/Table2[[#This Row],[dem_gop_total]]</f>
        <v>0.35613723171675754</v>
      </c>
      <c r="L2873" s="3">
        <v>-77.510676000000004</v>
      </c>
      <c r="M2873" s="3">
        <v>39.047874</v>
      </c>
      <c r="N2873" s="3">
        <v>-78.517302375059202</v>
      </c>
      <c r="O2873" s="3">
        <v>37.563640772791736</v>
      </c>
      <c r="P2873" s="3">
        <f>VLOOKUP(Table2[[#This Row],[State]],State!A:G,7,FALSE)</f>
        <v>13</v>
      </c>
      <c r="Q2873" s="3" t="str">
        <f>VLOOKUP(Table2[[#This Row],[State]],State!A:F,6,FALSE)</f>
        <v>Democratic</v>
      </c>
    </row>
    <row r="2874" spans="1:17" ht="17" thickTop="1" thickBot="1" x14ac:dyDescent="0.25">
      <c r="A2874" s="8" t="s">
        <v>363</v>
      </c>
      <c r="B2874" s="19">
        <v>51109</v>
      </c>
      <c r="C2874" s="20" t="s">
        <v>991</v>
      </c>
      <c r="D2874" s="13">
        <v>8086</v>
      </c>
      <c r="E2874" s="13">
        <v>14937</v>
      </c>
      <c r="F2874" s="6">
        <v>2024</v>
      </c>
      <c r="G2874" s="18">
        <f>preds!$D2874+preds!$E2874</f>
        <v>23023</v>
      </c>
      <c r="H2874" s="12">
        <f>ABS(preds!$D2874-preds!$E2874)</f>
        <v>6851</v>
      </c>
      <c r="I2874" s="24">
        <f>Table2[[#This Row],[margin]]/Table2[[#This Row],[dem_gop_total]]</f>
        <v>0.29757199322416716</v>
      </c>
      <c r="J2874" s="24">
        <f>Table2[[#This Row],[dem_votes]]/Table2[[#This Row],[dem_gop_total]]</f>
        <v>0.35121400338791642</v>
      </c>
      <c r="K2874" s="24">
        <f>Table2[[#This Row],[gop_votes]]/Table2[[#This Row],[dem_gop_total]]</f>
        <v>0.64878599661208358</v>
      </c>
      <c r="L2874" s="3">
        <v>-77.965373</v>
      </c>
      <c r="M2874" s="3">
        <v>37.979376000000002</v>
      </c>
      <c r="N2874" s="3">
        <v>-78.517302375059202</v>
      </c>
      <c r="O2874" s="3">
        <v>37.563640772791736</v>
      </c>
      <c r="P2874" s="3">
        <f>VLOOKUP(Table2[[#This Row],[State]],State!A:G,7,FALSE)</f>
        <v>13</v>
      </c>
      <c r="Q2874" s="3" t="str">
        <f>VLOOKUP(Table2[[#This Row],[State]],State!A:F,6,FALSE)</f>
        <v>Democratic</v>
      </c>
    </row>
    <row r="2875" spans="1:17" ht="17" thickTop="1" thickBot="1" x14ac:dyDescent="0.25">
      <c r="A2875" s="7" t="s">
        <v>363</v>
      </c>
      <c r="B2875" s="21">
        <v>51111</v>
      </c>
      <c r="C2875" s="22" t="s">
        <v>2123</v>
      </c>
      <c r="D2875" s="12">
        <v>2369</v>
      </c>
      <c r="E2875" s="12">
        <v>3257</v>
      </c>
      <c r="F2875" s="6">
        <v>2024</v>
      </c>
      <c r="G2875" s="18">
        <f>preds!$D2875+preds!$E2875</f>
        <v>5626</v>
      </c>
      <c r="H2875" s="12">
        <f>ABS(preds!$D2875-preds!$E2875)</f>
        <v>888</v>
      </c>
      <c r="I2875" s="24">
        <f>Table2[[#This Row],[margin]]/Table2[[#This Row],[dem_gop_total]]</f>
        <v>0.1578386064699609</v>
      </c>
      <c r="J2875" s="24">
        <f>Table2[[#This Row],[dem_votes]]/Table2[[#This Row],[dem_gop_total]]</f>
        <v>0.42108069676501958</v>
      </c>
      <c r="K2875" s="24">
        <f>Table2[[#This Row],[gop_votes]]/Table2[[#This Row],[dem_gop_total]]</f>
        <v>0.57891930323498042</v>
      </c>
      <c r="L2875" s="3">
        <v>-78.216530000000006</v>
      </c>
      <c r="M2875" s="3">
        <v>36.970055000000002</v>
      </c>
      <c r="N2875" s="3">
        <v>-78.517302375059202</v>
      </c>
      <c r="O2875" s="3">
        <v>37.563640772791736</v>
      </c>
      <c r="P2875" s="3">
        <f>VLOOKUP(Table2[[#This Row],[State]],State!A:G,7,FALSE)</f>
        <v>13</v>
      </c>
      <c r="Q2875" s="3" t="str">
        <f>VLOOKUP(Table2[[#This Row],[State]],State!A:F,6,FALSE)</f>
        <v>Democratic</v>
      </c>
    </row>
    <row r="2876" spans="1:17" ht="17" thickTop="1" thickBot="1" x14ac:dyDescent="0.25">
      <c r="A2876" s="8" t="s">
        <v>363</v>
      </c>
      <c r="B2876" s="19">
        <v>51113</v>
      </c>
      <c r="C2876" s="20" t="s">
        <v>434</v>
      </c>
      <c r="D2876" s="13">
        <v>2814</v>
      </c>
      <c r="E2876" s="13">
        <v>5525</v>
      </c>
      <c r="F2876" s="6">
        <v>2024</v>
      </c>
      <c r="G2876" s="18">
        <f>preds!$D2876+preds!$E2876</f>
        <v>8339</v>
      </c>
      <c r="H2876" s="12">
        <f>ABS(preds!$D2876-preds!$E2876)</f>
        <v>2711</v>
      </c>
      <c r="I2876" s="24">
        <f>Table2[[#This Row],[margin]]/Table2[[#This Row],[dem_gop_total]]</f>
        <v>0.32509893272574647</v>
      </c>
      <c r="J2876" s="24">
        <f>Table2[[#This Row],[dem_votes]]/Table2[[#This Row],[dem_gop_total]]</f>
        <v>0.33745053363712674</v>
      </c>
      <c r="K2876" s="24">
        <f>Table2[[#This Row],[gop_votes]]/Table2[[#This Row],[dem_gop_total]]</f>
        <v>0.66254946636287326</v>
      </c>
      <c r="L2876" s="3">
        <v>-78.235159999999993</v>
      </c>
      <c r="M2876" s="3">
        <v>38.378917000000001</v>
      </c>
      <c r="N2876" s="3">
        <v>-78.517302375059202</v>
      </c>
      <c r="O2876" s="3">
        <v>37.563640772791736</v>
      </c>
      <c r="P2876" s="3">
        <f>VLOOKUP(Table2[[#This Row],[State]],State!A:G,7,FALSE)</f>
        <v>13</v>
      </c>
      <c r="Q2876" s="3" t="str">
        <f>VLOOKUP(Table2[[#This Row],[State]],State!A:F,6,FALSE)</f>
        <v>Democratic</v>
      </c>
    </row>
    <row r="2877" spans="1:17" ht="17" thickTop="1" thickBot="1" x14ac:dyDescent="0.25">
      <c r="A2877" s="7" t="s">
        <v>363</v>
      </c>
      <c r="B2877" s="21">
        <v>51115</v>
      </c>
      <c r="C2877" s="22" t="s">
        <v>2124</v>
      </c>
      <c r="D2877" s="12">
        <v>1706</v>
      </c>
      <c r="E2877" s="12">
        <v>3912</v>
      </c>
      <c r="F2877" s="6">
        <v>2024</v>
      </c>
      <c r="G2877" s="18">
        <f>preds!$D2877+preds!$E2877</f>
        <v>5618</v>
      </c>
      <c r="H2877" s="12">
        <f>ABS(preds!$D2877-preds!$E2877)</f>
        <v>2206</v>
      </c>
      <c r="I2877" s="24">
        <f>Table2[[#This Row],[margin]]/Table2[[#This Row],[dem_gop_total]]</f>
        <v>0.39266642933428264</v>
      </c>
      <c r="J2877" s="24">
        <f>Table2[[#This Row],[dem_votes]]/Table2[[#This Row],[dem_gop_total]]</f>
        <v>0.30366678533285868</v>
      </c>
      <c r="K2877" s="24">
        <f>Table2[[#This Row],[gop_votes]]/Table2[[#This Row],[dem_gop_total]]</f>
        <v>0.69633321466714138</v>
      </c>
      <c r="L2877" s="3">
        <v>-76.342951999999997</v>
      </c>
      <c r="M2877" s="3">
        <v>37.444144000000001</v>
      </c>
      <c r="N2877" s="3">
        <v>-78.517302375059202</v>
      </c>
      <c r="O2877" s="3">
        <v>37.563640772791736</v>
      </c>
      <c r="P2877" s="3">
        <f>VLOOKUP(Table2[[#This Row],[State]],State!A:G,7,FALSE)</f>
        <v>13</v>
      </c>
      <c r="Q2877" s="3" t="str">
        <f>VLOOKUP(Table2[[#This Row],[State]],State!A:F,6,FALSE)</f>
        <v>Democratic</v>
      </c>
    </row>
    <row r="2878" spans="1:17" ht="17" thickTop="1" thickBot="1" x14ac:dyDescent="0.25">
      <c r="A2878" s="8" t="s">
        <v>363</v>
      </c>
      <c r="B2878" s="19">
        <v>51117</v>
      </c>
      <c r="C2878" s="20" t="s">
        <v>1635</v>
      </c>
      <c r="D2878" s="13">
        <v>6620</v>
      </c>
      <c r="E2878" s="13">
        <v>8386</v>
      </c>
      <c r="F2878" s="6">
        <v>2024</v>
      </c>
      <c r="G2878" s="18">
        <f>preds!$D2878+preds!$E2878</f>
        <v>15006</v>
      </c>
      <c r="H2878" s="12">
        <f>ABS(preds!$D2878-preds!$E2878)</f>
        <v>1766</v>
      </c>
      <c r="I2878" s="24">
        <f>Table2[[#This Row],[margin]]/Table2[[#This Row],[dem_gop_total]]</f>
        <v>0.11768625882980141</v>
      </c>
      <c r="J2878" s="24">
        <f>Table2[[#This Row],[dem_votes]]/Table2[[#This Row],[dem_gop_total]]</f>
        <v>0.44115687058509928</v>
      </c>
      <c r="K2878" s="24">
        <f>Table2[[#This Row],[gop_votes]]/Table2[[#This Row],[dem_gop_total]]</f>
        <v>0.55884312941490066</v>
      </c>
      <c r="L2878" s="3">
        <v>-78.320814999999996</v>
      </c>
      <c r="M2878" s="3">
        <v>36.691889000000003</v>
      </c>
      <c r="N2878" s="3">
        <v>-78.517302375059202</v>
      </c>
      <c r="O2878" s="3">
        <v>37.563640772791736</v>
      </c>
      <c r="P2878" s="3">
        <f>VLOOKUP(Table2[[#This Row],[State]],State!A:G,7,FALSE)</f>
        <v>13</v>
      </c>
      <c r="Q2878" s="3" t="str">
        <f>VLOOKUP(Table2[[#This Row],[State]],State!A:F,6,FALSE)</f>
        <v>Democratic</v>
      </c>
    </row>
    <row r="2879" spans="1:17" ht="17" thickTop="1" thickBot="1" x14ac:dyDescent="0.25">
      <c r="A2879" s="7" t="s">
        <v>363</v>
      </c>
      <c r="B2879" s="21">
        <v>51119</v>
      </c>
      <c r="C2879" s="22" t="s">
        <v>672</v>
      </c>
      <c r="D2879" s="12">
        <v>2736</v>
      </c>
      <c r="E2879" s="12">
        <v>4175</v>
      </c>
      <c r="F2879" s="6">
        <v>2024</v>
      </c>
      <c r="G2879" s="18">
        <f>preds!$D2879+preds!$E2879</f>
        <v>6911</v>
      </c>
      <c r="H2879" s="12">
        <f>ABS(preds!$D2879-preds!$E2879)</f>
        <v>1439</v>
      </c>
      <c r="I2879" s="24">
        <f>Table2[[#This Row],[margin]]/Table2[[#This Row],[dem_gop_total]]</f>
        <v>0.20821878165243815</v>
      </c>
      <c r="J2879" s="24">
        <f>Table2[[#This Row],[dem_votes]]/Table2[[#This Row],[dem_gop_total]]</f>
        <v>0.39589060917378094</v>
      </c>
      <c r="K2879" s="24">
        <f>Table2[[#This Row],[gop_votes]]/Table2[[#This Row],[dem_gop_total]]</f>
        <v>0.60410939082621906</v>
      </c>
      <c r="L2879" s="3">
        <v>-76.504547000000002</v>
      </c>
      <c r="M2879" s="3">
        <v>37.601650999999997</v>
      </c>
      <c r="N2879" s="3">
        <v>-78.517302375059202</v>
      </c>
      <c r="O2879" s="3">
        <v>37.563640772791736</v>
      </c>
      <c r="P2879" s="3">
        <f>VLOOKUP(Table2[[#This Row],[State]],State!A:G,7,FALSE)</f>
        <v>13</v>
      </c>
      <c r="Q2879" s="3" t="str">
        <f>VLOOKUP(Table2[[#This Row],[State]],State!A:F,6,FALSE)</f>
        <v>Democratic</v>
      </c>
    </row>
    <row r="2880" spans="1:17" ht="17" thickTop="1" thickBot="1" x14ac:dyDescent="0.25">
      <c r="A2880" s="8" t="s">
        <v>363</v>
      </c>
      <c r="B2880" s="19">
        <v>51121</v>
      </c>
      <c r="C2880" s="20" t="s">
        <v>440</v>
      </c>
      <c r="D2880" s="13">
        <v>23530</v>
      </c>
      <c r="E2880" s="13">
        <v>21201</v>
      </c>
      <c r="F2880" s="6">
        <v>2024</v>
      </c>
      <c r="G2880" s="18">
        <f>preds!$D2880+preds!$E2880</f>
        <v>44731</v>
      </c>
      <c r="H2880" s="12">
        <f>ABS(preds!$D2880-preds!$E2880)</f>
        <v>2329</v>
      </c>
      <c r="I2880" s="24">
        <f>Table2[[#This Row],[margin]]/Table2[[#This Row],[dem_gop_total]]</f>
        <v>5.2066799311439496E-2</v>
      </c>
      <c r="J2880" s="24">
        <f>Table2[[#This Row],[dem_votes]]/Table2[[#This Row],[dem_gop_total]]</f>
        <v>0.52603339965571971</v>
      </c>
      <c r="K2880" s="24">
        <f>Table2[[#This Row],[gop_votes]]/Table2[[#This Row],[dem_gop_total]]</f>
        <v>0.47396660034428023</v>
      </c>
      <c r="L2880" s="3">
        <v>-80.412335999999996</v>
      </c>
      <c r="M2880" s="3">
        <v>37.189630999999999</v>
      </c>
      <c r="N2880" s="3">
        <v>-78.517302375059202</v>
      </c>
      <c r="O2880" s="3">
        <v>37.563640772791736</v>
      </c>
      <c r="P2880" s="3">
        <f>VLOOKUP(Table2[[#This Row],[State]],State!A:G,7,FALSE)</f>
        <v>13</v>
      </c>
      <c r="Q2880" s="3" t="str">
        <f>VLOOKUP(Table2[[#This Row],[State]],State!A:F,6,FALSE)</f>
        <v>Democratic</v>
      </c>
    </row>
    <row r="2881" spans="1:17" ht="17" thickTop="1" thickBot="1" x14ac:dyDescent="0.25">
      <c r="A2881" s="7" t="s">
        <v>363</v>
      </c>
      <c r="B2881" s="21">
        <v>51125</v>
      </c>
      <c r="C2881" s="22" t="s">
        <v>1122</v>
      </c>
      <c r="D2881" s="12">
        <v>4489</v>
      </c>
      <c r="E2881" s="12">
        <v>4759</v>
      </c>
      <c r="F2881" s="6">
        <v>2024</v>
      </c>
      <c r="G2881" s="18">
        <f>preds!$D2881+preds!$E2881</f>
        <v>9248</v>
      </c>
      <c r="H2881" s="12">
        <f>ABS(preds!$D2881-preds!$E2881)</f>
        <v>270</v>
      </c>
      <c r="I2881" s="24">
        <f>Table2[[#This Row],[margin]]/Table2[[#This Row],[dem_gop_total]]</f>
        <v>2.9195501730103806E-2</v>
      </c>
      <c r="J2881" s="24">
        <f>Table2[[#This Row],[dem_votes]]/Table2[[#This Row],[dem_gop_total]]</f>
        <v>0.48540224913494812</v>
      </c>
      <c r="K2881" s="24">
        <f>Table2[[#This Row],[gop_votes]]/Table2[[#This Row],[dem_gop_total]]</f>
        <v>0.51459775086505188</v>
      </c>
      <c r="L2881" s="3">
        <v>-78.871690999999998</v>
      </c>
      <c r="M2881" s="3">
        <v>37.810028000000003</v>
      </c>
      <c r="N2881" s="3">
        <v>-78.517302375059202</v>
      </c>
      <c r="O2881" s="3">
        <v>37.563640772791736</v>
      </c>
      <c r="P2881" s="3">
        <f>VLOOKUP(Table2[[#This Row],[State]],State!A:G,7,FALSE)</f>
        <v>13</v>
      </c>
      <c r="Q2881" s="3" t="str">
        <f>VLOOKUP(Table2[[#This Row],[State]],State!A:F,6,FALSE)</f>
        <v>Democratic</v>
      </c>
    </row>
    <row r="2882" spans="1:17" ht="17" thickTop="1" thickBot="1" x14ac:dyDescent="0.25">
      <c r="A2882" s="8" t="s">
        <v>363</v>
      </c>
      <c r="B2882" s="19">
        <v>51127</v>
      </c>
      <c r="C2882" s="20" t="s">
        <v>2125</v>
      </c>
      <c r="D2882" s="13">
        <v>4780</v>
      </c>
      <c r="E2882" s="13">
        <v>10293</v>
      </c>
      <c r="F2882" s="6">
        <v>2024</v>
      </c>
      <c r="G2882" s="18">
        <f>preds!$D2882+preds!$E2882</f>
        <v>15073</v>
      </c>
      <c r="H2882" s="12">
        <f>ABS(preds!$D2882-preds!$E2882)</f>
        <v>5513</v>
      </c>
      <c r="I2882" s="24">
        <f>Table2[[#This Row],[margin]]/Table2[[#This Row],[dem_gop_total]]</f>
        <v>0.3657533337756253</v>
      </c>
      <c r="J2882" s="24">
        <f>Table2[[#This Row],[dem_votes]]/Table2[[#This Row],[dem_gop_total]]</f>
        <v>0.31712333311218738</v>
      </c>
      <c r="K2882" s="24">
        <f>Table2[[#This Row],[gop_votes]]/Table2[[#This Row],[dem_gop_total]]</f>
        <v>0.68287666688781268</v>
      </c>
      <c r="L2882" s="3">
        <v>-77.037030999999999</v>
      </c>
      <c r="M2882" s="3">
        <v>37.497253000000001</v>
      </c>
      <c r="N2882" s="3">
        <v>-78.517302375059202</v>
      </c>
      <c r="O2882" s="3">
        <v>37.563640772791736</v>
      </c>
      <c r="P2882" s="3">
        <f>VLOOKUP(Table2[[#This Row],[State]],State!A:G,7,FALSE)</f>
        <v>13</v>
      </c>
      <c r="Q2882" s="3" t="str">
        <f>VLOOKUP(Table2[[#This Row],[State]],State!A:F,6,FALSE)</f>
        <v>Democratic</v>
      </c>
    </row>
    <row r="2883" spans="1:17" ht="17" thickTop="1" thickBot="1" x14ac:dyDescent="0.25">
      <c r="A2883" s="7" t="s">
        <v>363</v>
      </c>
      <c r="B2883" s="21">
        <v>51131</v>
      </c>
      <c r="C2883" s="22" t="s">
        <v>1639</v>
      </c>
      <c r="D2883" s="12">
        <v>3509</v>
      </c>
      <c r="E2883" s="12">
        <v>2723</v>
      </c>
      <c r="F2883" s="6">
        <v>2024</v>
      </c>
      <c r="G2883" s="18">
        <f>preds!$D2883+preds!$E2883</f>
        <v>6232</v>
      </c>
      <c r="H2883" s="12">
        <f>ABS(preds!$D2883-preds!$E2883)</f>
        <v>786</v>
      </c>
      <c r="I2883" s="24">
        <f>Table2[[#This Row],[margin]]/Table2[[#This Row],[dem_gop_total]]</f>
        <v>0.12612323491655969</v>
      </c>
      <c r="J2883" s="24">
        <f>Table2[[#This Row],[dem_votes]]/Table2[[#This Row],[dem_gop_total]]</f>
        <v>0.56306161745827987</v>
      </c>
      <c r="K2883" s="24">
        <f>Table2[[#This Row],[gop_votes]]/Table2[[#This Row],[dem_gop_total]]</f>
        <v>0.43693838254172013</v>
      </c>
      <c r="L2883" s="3">
        <v>-75.917593999999994</v>
      </c>
      <c r="M2883" s="3">
        <v>37.389507999999999</v>
      </c>
      <c r="N2883" s="3">
        <v>-78.517302375059202</v>
      </c>
      <c r="O2883" s="3">
        <v>37.563640772791736</v>
      </c>
      <c r="P2883" s="3">
        <f>VLOOKUP(Table2[[#This Row],[State]],State!A:G,7,FALSE)</f>
        <v>13</v>
      </c>
      <c r="Q2883" s="3" t="str">
        <f>VLOOKUP(Table2[[#This Row],[State]],State!A:F,6,FALSE)</f>
        <v>Democratic</v>
      </c>
    </row>
    <row r="2884" spans="1:17" ht="17" thickTop="1" thickBot="1" x14ac:dyDescent="0.25">
      <c r="A2884" s="8" t="s">
        <v>363</v>
      </c>
      <c r="B2884" s="19">
        <v>51133</v>
      </c>
      <c r="C2884" s="20" t="s">
        <v>1810</v>
      </c>
      <c r="D2884" s="13">
        <v>3144</v>
      </c>
      <c r="E2884" s="13">
        <v>4271</v>
      </c>
      <c r="F2884" s="6">
        <v>2024</v>
      </c>
      <c r="G2884" s="18">
        <f>preds!$D2884+preds!$E2884</f>
        <v>7415</v>
      </c>
      <c r="H2884" s="12">
        <f>ABS(preds!$D2884-preds!$E2884)</f>
        <v>1127</v>
      </c>
      <c r="I2884" s="24">
        <f>Table2[[#This Row],[margin]]/Table2[[#This Row],[dem_gop_total]]</f>
        <v>0.15198921105866486</v>
      </c>
      <c r="J2884" s="24">
        <f>Table2[[#This Row],[dem_votes]]/Table2[[#This Row],[dem_gop_total]]</f>
        <v>0.42400539447066754</v>
      </c>
      <c r="K2884" s="24">
        <f>Table2[[#This Row],[gop_votes]]/Table2[[#This Row],[dem_gop_total]]</f>
        <v>0.57599460552933246</v>
      </c>
      <c r="L2884" s="3">
        <v>-76.414247000000003</v>
      </c>
      <c r="M2884" s="3">
        <v>37.890864999999998</v>
      </c>
      <c r="N2884" s="3">
        <v>-78.517302375059202</v>
      </c>
      <c r="O2884" s="3">
        <v>37.563640772791736</v>
      </c>
      <c r="P2884" s="3">
        <f>VLOOKUP(Table2[[#This Row],[State]],State!A:G,7,FALSE)</f>
        <v>13</v>
      </c>
      <c r="Q2884" s="3" t="str">
        <f>VLOOKUP(Table2[[#This Row],[State]],State!A:F,6,FALSE)</f>
        <v>Democratic</v>
      </c>
    </row>
    <row r="2885" spans="1:17" ht="17" thickTop="1" thickBot="1" x14ac:dyDescent="0.25">
      <c r="A2885" s="7" t="s">
        <v>363</v>
      </c>
      <c r="B2885" s="21">
        <v>51135</v>
      </c>
      <c r="C2885" s="22" t="s">
        <v>2126</v>
      </c>
      <c r="D2885" s="12">
        <v>2835</v>
      </c>
      <c r="E2885" s="12">
        <v>3739</v>
      </c>
      <c r="F2885" s="6">
        <v>2024</v>
      </c>
      <c r="G2885" s="18">
        <f>preds!$D2885+preds!$E2885</f>
        <v>6574</v>
      </c>
      <c r="H2885" s="12">
        <f>ABS(preds!$D2885-preds!$E2885)</f>
        <v>904</v>
      </c>
      <c r="I2885" s="24">
        <f>Table2[[#This Row],[margin]]/Table2[[#This Row],[dem_gop_total]]</f>
        <v>0.13751140857925159</v>
      </c>
      <c r="J2885" s="24">
        <f>Table2[[#This Row],[dem_votes]]/Table2[[#This Row],[dem_gop_total]]</f>
        <v>0.4312442957103742</v>
      </c>
      <c r="K2885" s="24">
        <f>Table2[[#This Row],[gop_votes]]/Table2[[#This Row],[dem_gop_total]]</f>
        <v>0.56875570428962585</v>
      </c>
      <c r="L2885" s="3">
        <v>-78.075206999999907</v>
      </c>
      <c r="M2885" s="3">
        <v>37.144866</v>
      </c>
      <c r="N2885" s="3">
        <v>-78.517302375059202</v>
      </c>
      <c r="O2885" s="3">
        <v>37.563640772791736</v>
      </c>
      <c r="P2885" s="3">
        <f>VLOOKUP(Table2[[#This Row],[State]],State!A:G,7,FALSE)</f>
        <v>13</v>
      </c>
      <c r="Q2885" s="3" t="str">
        <f>VLOOKUP(Table2[[#This Row],[State]],State!A:F,6,FALSE)</f>
        <v>Democratic</v>
      </c>
    </row>
    <row r="2886" spans="1:17" ht="17" thickTop="1" thickBot="1" x14ac:dyDescent="0.25">
      <c r="A2886" s="8" t="s">
        <v>363</v>
      </c>
      <c r="B2886" s="19">
        <v>51137</v>
      </c>
      <c r="C2886" s="20" t="s">
        <v>586</v>
      </c>
      <c r="D2886" s="13">
        <v>8958</v>
      </c>
      <c r="E2886" s="13">
        <v>13299</v>
      </c>
      <c r="F2886" s="6">
        <v>2024</v>
      </c>
      <c r="G2886" s="18">
        <f>preds!$D2886+preds!$E2886</f>
        <v>22257</v>
      </c>
      <c r="H2886" s="12">
        <f>ABS(preds!$D2886-preds!$E2886)</f>
        <v>4341</v>
      </c>
      <c r="I2886" s="24">
        <f>Table2[[#This Row],[margin]]/Table2[[#This Row],[dem_gop_total]]</f>
        <v>0.19503976277126298</v>
      </c>
      <c r="J2886" s="24">
        <f>Table2[[#This Row],[dem_votes]]/Table2[[#This Row],[dem_gop_total]]</f>
        <v>0.4024801186143685</v>
      </c>
      <c r="K2886" s="24">
        <f>Table2[[#This Row],[gop_votes]]/Table2[[#This Row],[dem_gop_total]]</f>
        <v>0.5975198813856315</v>
      </c>
      <c r="L2886" s="3">
        <v>-77.966785000000002</v>
      </c>
      <c r="M2886" s="3">
        <v>38.267152000000003</v>
      </c>
      <c r="N2886" s="3">
        <v>-78.517302375059202</v>
      </c>
      <c r="O2886" s="3">
        <v>37.563640772791736</v>
      </c>
      <c r="P2886" s="3">
        <f>VLOOKUP(Table2[[#This Row],[State]],State!A:G,7,FALSE)</f>
        <v>13</v>
      </c>
      <c r="Q2886" s="3" t="str">
        <f>VLOOKUP(Table2[[#This Row],[State]],State!A:F,6,FALSE)</f>
        <v>Democratic</v>
      </c>
    </row>
    <row r="2887" spans="1:17" ht="17" thickTop="1" thickBot="1" x14ac:dyDescent="0.25">
      <c r="A2887" s="7" t="s">
        <v>363</v>
      </c>
      <c r="B2887" s="21">
        <v>51139</v>
      </c>
      <c r="C2887" s="22" t="s">
        <v>999</v>
      </c>
      <c r="D2887" s="12">
        <v>2813</v>
      </c>
      <c r="E2887" s="12">
        <v>9766</v>
      </c>
      <c r="F2887" s="6">
        <v>2024</v>
      </c>
      <c r="G2887" s="18">
        <f>preds!$D2887+preds!$E2887</f>
        <v>12579</v>
      </c>
      <c r="H2887" s="12">
        <f>ABS(preds!$D2887-preds!$E2887)</f>
        <v>6953</v>
      </c>
      <c r="I2887" s="24">
        <f>Table2[[#This Row],[margin]]/Table2[[#This Row],[dem_gop_total]]</f>
        <v>0.55274664122744255</v>
      </c>
      <c r="J2887" s="24">
        <f>Table2[[#This Row],[dem_votes]]/Table2[[#This Row],[dem_gop_total]]</f>
        <v>0.22362667938627873</v>
      </c>
      <c r="K2887" s="24">
        <f>Table2[[#This Row],[gop_votes]]/Table2[[#This Row],[dem_gop_total]]</f>
        <v>0.77637332061372133</v>
      </c>
      <c r="L2887" s="3">
        <v>-78.500392000000005</v>
      </c>
      <c r="M2887" s="3">
        <v>38.604440999999902</v>
      </c>
      <c r="N2887" s="3">
        <v>-78.517302375059202</v>
      </c>
      <c r="O2887" s="3">
        <v>37.563640772791736</v>
      </c>
      <c r="P2887" s="3">
        <f>VLOOKUP(Table2[[#This Row],[State]],State!A:G,7,FALSE)</f>
        <v>13</v>
      </c>
      <c r="Q2887" s="3" t="str">
        <f>VLOOKUP(Table2[[#This Row],[State]],State!A:F,6,FALSE)</f>
        <v>Democratic</v>
      </c>
    </row>
    <row r="2888" spans="1:17" ht="17" thickTop="1" thickBot="1" x14ac:dyDescent="0.25">
      <c r="A2888" s="8" t="s">
        <v>363</v>
      </c>
      <c r="B2888" s="19">
        <v>51141</v>
      </c>
      <c r="C2888" s="20" t="s">
        <v>2127</v>
      </c>
      <c r="D2888" s="13">
        <v>2058</v>
      </c>
      <c r="E2888" s="13">
        <v>7550</v>
      </c>
      <c r="F2888" s="6">
        <v>2024</v>
      </c>
      <c r="G2888" s="18">
        <f>preds!$D2888+preds!$E2888</f>
        <v>9608</v>
      </c>
      <c r="H2888" s="12">
        <f>ABS(preds!$D2888-preds!$E2888)</f>
        <v>5492</v>
      </c>
      <c r="I2888" s="24">
        <f>Table2[[#This Row],[margin]]/Table2[[#This Row],[dem_gop_total]]</f>
        <v>0.57160699417152372</v>
      </c>
      <c r="J2888" s="24">
        <f>Table2[[#This Row],[dem_votes]]/Table2[[#This Row],[dem_gop_total]]</f>
        <v>0.21419650291423814</v>
      </c>
      <c r="K2888" s="24">
        <f>Table2[[#This Row],[gop_votes]]/Table2[[#This Row],[dem_gop_total]]</f>
        <v>0.78580349708576192</v>
      </c>
      <c r="L2888" s="3">
        <v>-80.282112999999995</v>
      </c>
      <c r="M2888" s="3">
        <v>36.655723999999999</v>
      </c>
      <c r="N2888" s="3">
        <v>-78.517302375059202</v>
      </c>
      <c r="O2888" s="3">
        <v>37.563640772791736</v>
      </c>
      <c r="P2888" s="3">
        <f>VLOOKUP(Table2[[#This Row],[State]],State!A:G,7,FALSE)</f>
        <v>13</v>
      </c>
      <c r="Q2888" s="3" t="str">
        <f>VLOOKUP(Table2[[#This Row],[State]],State!A:F,6,FALSE)</f>
        <v>Democratic</v>
      </c>
    </row>
    <row r="2889" spans="1:17" ht="17" thickTop="1" thickBot="1" x14ac:dyDescent="0.25">
      <c r="A2889" s="7" t="s">
        <v>363</v>
      </c>
      <c r="B2889" s="21">
        <v>51143</v>
      </c>
      <c r="C2889" s="22" t="s">
        <v>2128</v>
      </c>
      <c r="D2889" s="12">
        <v>9684</v>
      </c>
      <c r="E2889" s="12">
        <v>22790</v>
      </c>
      <c r="F2889" s="6">
        <v>2024</v>
      </c>
      <c r="G2889" s="18">
        <f>preds!$D2889+preds!$E2889</f>
        <v>32474</v>
      </c>
      <c r="H2889" s="12">
        <f>ABS(preds!$D2889-preds!$E2889)</f>
        <v>13106</v>
      </c>
      <c r="I2889" s="24">
        <f>Table2[[#This Row],[margin]]/Table2[[#This Row],[dem_gop_total]]</f>
        <v>0.4035844059863275</v>
      </c>
      <c r="J2889" s="24">
        <f>Table2[[#This Row],[dem_votes]]/Table2[[#This Row],[dem_gop_total]]</f>
        <v>0.29820779700683625</v>
      </c>
      <c r="K2889" s="24">
        <f>Table2[[#This Row],[gop_votes]]/Table2[[#This Row],[dem_gop_total]]</f>
        <v>0.70179220299316381</v>
      </c>
      <c r="L2889" s="3">
        <v>-79.409643000000003</v>
      </c>
      <c r="M2889" s="3">
        <v>36.772086000000002</v>
      </c>
      <c r="N2889" s="3">
        <v>-78.517302375059202</v>
      </c>
      <c r="O2889" s="3">
        <v>37.563640772791736</v>
      </c>
      <c r="P2889" s="3">
        <f>VLOOKUP(Table2[[#This Row],[State]],State!A:G,7,FALSE)</f>
        <v>13</v>
      </c>
      <c r="Q2889" s="3" t="str">
        <f>VLOOKUP(Table2[[#This Row],[State]],State!A:F,6,FALSE)</f>
        <v>Democratic</v>
      </c>
    </row>
    <row r="2890" spans="1:17" ht="17" thickTop="1" thickBot="1" x14ac:dyDescent="0.25">
      <c r="A2890" s="8" t="s">
        <v>363</v>
      </c>
      <c r="B2890" s="19">
        <v>51145</v>
      </c>
      <c r="C2890" s="20" t="s">
        <v>2129</v>
      </c>
      <c r="D2890" s="13">
        <v>5531</v>
      </c>
      <c r="E2890" s="13">
        <v>15031</v>
      </c>
      <c r="F2890" s="6">
        <v>2024</v>
      </c>
      <c r="G2890" s="18">
        <f>preds!$D2890+preds!$E2890</f>
        <v>20562</v>
      </c>
      <c r="H2890" s="12">
        <f>ABS(preds!$D2890-preds!$E2890)</f>
        <v>9500</v>
      </c>
      <c r="I2890" s="24">
        <f>Table2[[#This Row],[margin]]/Table2[[#This Row],[dem_gop_total]]</f>
        <v>0.46201731349090558</v>
      </c>
      <c r="J2890" s="24">
        <f>Table2[[#This Row],[dem_votes]]/Table2[[#This Row],[dem_gop_total]]</f>
        <v>0.26899134325454721</v>
      </c>
      <c r="K2890" s="24">
        <f>Table2[[#This Row],[gop_votes]]/Table2[[#This Row],[dem_gop_total]]</f>
        <v>0.73100865674545279</v>
      </c>
      <c r="L2890" s="3">
        <v>-77.872664</v>
      </c>
      <c r="M2890" s="3">
        <v>37.546341999999903</v>
      </c>
      <c r="N2890" s="3">
        <v>-78.517302375059202</v>
      </c>
      <c r="O2890" s="3">
        <v>37.563640772791736</v>
      </c>
      <c r="P2890" s="3">
        <f>VLOOKUP(Table2[[#This Row],[State]],State!A:G,7,FALSE)</f>
        <v>13</v>
      </c>
      <c r="Q2890" s="3" t="str">
        <f>VLOOKUP(Table2[[#This Row],[State]],State!A:F,6,FALSE)</f>
        <v>Democratic</v>
      </c>
    </row>
    <row r="2891" spans="1:17" ht="17" thickTop="1" thickBot="1" x14ac:dyDescent="0.25">
      <c r="A2891" s="7" t="s">
        <v>363</v>
      </c>
      <c r="B2891" s="21">
        <v>51147</v>
      </c>
      <c r="C2891" s="22" t="s">
        <v>2130</v>
      </c>
      <c r="D2891" s="12">
        <v>5001</v>
      </c>
      <c r="E2891" s="12">
        <v>4171</v>
      </c>
      <c r="F2891" s="6">
        <v>2024</v>
      </c>
      <c r="G2891" s="18">
        <f>preds!$D2891+preds!$E2891</f>
        <v>9172</v>
      </c>
      <c r="H2891" s="12">
        <f>ABS(preds!$D2891-preds!$E2891)</f>
        <v>830</v>
      </c>
      <c r="I2891" s="24">
        <f>Table2[[#This Row],[margin]]/Table2[[#This Row],[dem_gop_total]]</f>
        <v>9.0492804186655035E-2</v>
      </c>
      <c r="J2891" s="24">
        <f>Table2[[#This Row],[dem_votes]]/Table2[[#This Row],[dem_gop_total]]</f>
        <v>0.54524640209332753</v>
      </c>
      <c r="K2891" s="24">
        <f>Table2[[#This Row],[gop_votes]]/Table2[[#This Row],[dem_gop_total]]</f>
        <v>0.45475359790667247</v>
      </c>
      <c r="L2891" s="3">
        <v>-78.423416000000003</v>
      </c>
      <c r="M2891" s="3">
        <v>37.259322999999902</v>
      </c>
      <c r="N2891" s="3">
        <v>-78.517302375059202</v>
      </c>
      <c r="O2891" s="3">
        <v>37.563640772791736</v>
      </c>
      <c r="P2891" s="3">
        <f>VLOOKUP(Table2[[#This Row],[State]],State!A:G,7,FALSE)</f>
        <v>13</v>
      </c>
      <c r="Q2891" s="3" t="str">
        <f>VLOOKUP(Table2[[#This Row],[State]],State!A:F,6,FALSE)</f>
        <v>Democratic</v>
      </c>
    </row>
    <row r="2892" spans="1:17" ht="17" thickTop="1" thickBot="1" x14ac:dyDescent="0.25">
      <c r="A2892" s="8" t="s">
        <v>363</v>
      </c>
      <c r="B2892" s="19">
        <v>51149</v>
      </c>
      <c r="C2892" s="20" t="s">
        <v>2131</v>
      </c>
      <c r="D2892" s="13">
        <v>7181</v>
      </c>
      <c r="E2892" s="13">
        <v>10325</v>
      </c>
      <c r="F2892" s="6">
        <v>2024</v>
      </c>
      <c r="G2892" s="18">
        <f>preds!$D2892+preds!$E2892</f>
        <v>17506</v>
      </c>
      <c r="H2892" s="12">
        <f>ABS(preds!$D2892-preds!$E2892)</f>
        <v>3144</v>
      </c>
      <c r="I2892" s="24">
        <f>Table2[[#This Row],[margin]]/Table2[[#This Row],[dem_gop_total]]</f>
        <v>0.17959556723409117</v>
      </c>
      <c r="J2892" s="24">
        <f>Table2[[#This Row],[dem_votes]]/Table2[[#This Row],[dem_gop_total]]</f>
        <v>0.4102022163829544</v>
      </c>
      <c r="K2892" s="24">
        <f>Table2[[#This Row],[gop_votes]]/Table2[[#This Row],[dem_gop_total]]</f>
        <v>0.5897977836170456</v>
      </c>
      <c r="L2892" s="3">
        <v>-77.293227000000002</v>
      </c>
      <c r="M2892" s="3">
        <v>37.215406000000002</v>
      </c>
      <c r="N2892" s="3">
        <v>-78.517302375059202</v>
      </c>
      <c r="O2892" s="3">
        <v>37.563640772791736</v>
      </c>
      <c r="P2892" s="3">
        <f>VLOOKUP(Table2[[#This Row],[State]],State!A:G,7,FALSE)</f>
        <v>13</v>
      </c>
      <c r="Q2892" s="3" t="str">
        <f>VLOOKUP(Table2[[#This Row],[State]],State!A:F,6,FALSE)</f>
        <v>Democratic</v>
      </c>
    </row>
    <row r="2893" spans="1:17" ht="17" thickTop="1" thickBot="1" x14ac:dyDescent="0.25">
      <c r="A2893" s="7" t="s">
        <v>363</v>
      </c>
      <c r="B2893" s="21">
        <v>51153</v>
      </c>
      <c r="C2893" s="22" t="s">
        <v>2132</v>
      </c>
      <c r="D2893" s="12">
        <v>133967</v>
      </c>
      <c r="E2893" s="12">
        <v>75367</v>
      </c>
      <c r="F2893" s="6">
        <v>2024</v>
      </c>
      <c r="G2893" s="18">
        <f>preds!$D2893+preds!$E2893</f>
        <v>209334</v>
      </c>
      <c r="H2893" s="12">
        <f>ABS(preds!$D2893-preds!$E2893)</f>
        <v>58600</v>
      </c>
      <c r="I2893" s="24">
        <f>Table2[[#This Row],[margin]]/Table2[[#This Row],[dem_gop_total]]</f>
        <v>0.27993541421842605</v>
      </c>
      <c r="J2893" s="24">
        <f>Table2[[#This Row],[dem_votes]]/Table2[[#This Row],[dem_gop_total]]</f>
        <v>0.63996770710921302</v>
      </c>
      <c r="K2893" s="24">
        <f>Table2[[#This Row],[gop_votes]]/Table2[[#This Row],[dem_gop_total]]</f>
        <v>0.36003229289078698</v>
      </c>
      <c r="L2893" s="3">
        <v>-77.409683000000001</v>
      </c>
      <c r="M2893" s="3">
        <v>38.691635999999903</v>
      </c>
      <c r="N2893" s="3">
        <v>-78.517302375059202</v>
      </c>
      <c r="O2893" s="3">
        <v>37.563640772791736</v>
      </c>
      <c r="P2893" s="3">
        <f>VLOOKUP(Table2[[#This Row],[State]],State!A:G,7,FALSE)</f>
        <v>13</v>
      </c>
      <c r="Q2893" s="3" t="str">
        <f>VLOOKUP(Table2[[#This Row],[State]],State!A:F,6,FALSE)</f>
        <v>Democratic</v>
      </c>
    </row>
    <row r="2894" spans="1:17" ht="17" thickTop="1" thickBot="1" x14ac:dyDescent="0.25">
      <c r="A2894" s="8" t="s">
        <v>363</v>
      </c>
      <c r="B2894" s="19">
        <v>51155</v>
      </c>
      <c r="C2894" s="20" t="s">
        <v>544</v>
      </c>
      <c r="D2894" s="13">
        <v>4936</v>
      </c>
      <c r="E2894" s="13">
        <v>11888</v>
      </c>
      <c r="F2894" s="6">
        <v>2024</v>
      </c>
      <c r="G2894" s="18">
        <f>preds!$D2894+preds!$E2894</f>
        <v>16824</v>
      </c>
      <c r="H2894" s="12">
        <f>ABS(preds!$D2894-preds!$E2894)</f>
        <v>6952</v>
      </c>
      <c r="I2894" s="24">
        <f>Table2[[#This Row],[margin]]/Table2[[#This Row],[dem_gop_total]]</f>
        <v>0.41321921065145029</v>
      </c>
      <c r="J2894" s="24">
        <f>Table2[[#This Row],[dem_votes]]/Table2[[#This Row],[dem_gop_total]]</f>
        <v>0.29339039467427486</v>
      </c>
      <c r="K2894" s="24">
        <f>Table2[[#This Row],[gop_votes]]/Table2[[#This Row],[dem_gop_total]]</f>
        <v>0.70660960532572514</v>
      </c>
      <c r="L2894" s="3">
        <v>-80.705779000000007</v>
      </c>
      <c r="M2894" s="3">
        <v>37.081528999999897</v>
      </c>
      <c r="N2894" s="3">
        <v>-78.517302375059202</v>
      </c>
      <c r="O2894" s="3">
        <v>37.563640772791736</v>
      </c>
      <c r="P2894" s="3">
        <f>VLOOKUP(Table2[[#This Row],[State]],State!A:G,7,FALSE)</f>
        <v>13</v>
      </c>
      <c r="Q2894" s="3" t="str">
        <f>VLOOKUP(Table2[[#This Row],[State]],State!A:F,6,FALSE)</f>
        <v>Democratic</v>
      </c>
    </row>
    <row r="2895" spans="1:17" ht="17" thickTop="1" thickBot="1" x14ac:dyDescent="0.25">
      <c r="A2895" s="7" t="s">
        <v>363</v>
      </c>
      <c r="B2895" s="21">
        <v>51157</v>
      </c>
      <c r="C2895" s="22" t="s">
        <v>2133</v>
      </c>
      <c r="D2895" s="12">
        <v>2218</v>
      </c>
      <c r="E2895" s="12">
        <v>2851</v>
      </c>
      <c r="F2895" s="6">
        <v>2024</v>
      </c>
      <c r="G2895" s="18">
        <f>preds!$D2895+preds!$E2895</f>
        <v>5069</v>
      </c>
      <c r="H2895" s="12">
        <f>ABS(preds!$D2895-preds!$E2895)</f>
        <v>633</v>
      </c>
      <c r="I2895" s="24">
        <f>Table2[[#This Row],[margin]]/Table2[[#This Row],[dem_gop_total]]</f>
        <v>0.12487670151903729</v>
      </c>
      <c r="J2895" s="24">
        <f>Table2[[#This Row],[dem_votes]]/Table2[[#This Row],[dem_gop_total]]</f>
        <v>0.43756164924048135</v>
      </c>
      <c r="K2895" s="24">
        <f>Table2[[#This Row],[gop_votes]]/Table2[[#This Row],[dem_gop_total]]</f>
        <v>0.56243835075951865</v>
      </c>
      <c r="L2895" s="3">
        <v>-78.124494999999996</v>
      </c>
      <c r="M2895" s="3">
        <v>38.692393000000003</v>
      </c>
      <c r="N2895" s="3">
        <v>-78.517302375059202</v>
      </c>
      <c r="O2895" s="3">
        <v>37.563640772791736</v>
      </c>
      <c r="P2895" s="3">
        <f>VLOOKUP(Table2[[#This Row],[State]],State!A:G,7,FALSE)</f>
        <v>13</v>
      </c>
      <c r="Q2895" s="3" t="str">
        <f>VLOOKUP(Table2[[#This Row],[State]],State!A:F,6,FALSE)</f>
        <v>Democratic</v>
      </c>
    </row>
    <row r="2896" spans="1:17" ht="17" thickTop="1" thickBot="1" x14ac:dyDescent="0.25">
      <c r="A2896" s="8" t="s">
        <v>363</v>
      </c>
      <c r="B2896" s="19">
        <v>51159</v>
      </c>
      <c r="C2896" s="20" t="s">
        <v>807</v>
      </c>
      <c r="D2896" s="13">
        <v>1568</v>
      </c>
      <c r="E2896" s="13">
        <v>2540</v>
      </c>
      <c r="F2896" s="6">
        <v>2024</v>
      </c>
      <c r="G2896" s="18">
        <f>preds!$D2896+preds!$E2896</f>
        <v>4108</v>
      </c>
      <c r="H2896" s="12">
        <f>ABS(preds!$D2896-preds!$E2896)</f>
        <v>972</v>
      </c>
      <c r="I2896" s="24">
        <f>Table2[[#This Row],[margin]]/Table2[[#This Row],[dem_gop_total]]</f>
        <v>0.23661148977604674</v>
      </c>
      <c r="J2896" s="24">
        <f>Table2[[#This Row],[dem_votes]]/Table2[[#This Row],[dem_gop_total]]</f>
        <v>0.38169425511197663</v>
      </c>
      <c r="K2896" s="24">
        <f>Table2[[#This Row],[gop_votes]]/Table2[[#This Row],[dem_gop_total]]</f>
        <v>0.61830574488802337</v>
      </c>
      <c r="L2896" s="3">
        <v>-76.715070999999995</v>
      </c>
      <c r="M2896" s="3">
        <v>37.948659999999997</v>
      </c>
      <c r="N2896" s="3">
        <v>-78.517302375059202</v>
      </c>
      <c r="O2896" s="3">
        <v>37.563640772791736</v>
      </c>
      <c r="P2896" s="3">
        <f>VLOOKUP(Table2[[#This Row],[State]],State!A:G,7,FALSE)</f>
        <v>13</v>
      </c>
      <c r="Q2896" s="3" t="str">
        <f>VLOOKUP(Table2[[#This Row],[State]],State!A:F,6,FALSE)</f>
        <v>Democratic</v>
      </c>
    </row>
    <row r="2897" spans="1:17" ht="17" thickTop="1" thickBot="1" x14ac:dyDescent="0.25">
      <c r="A2897" s="7" t="s">
        <v>363</v>
      </c>
      <c r="B2897" s="21">
        <v>51161</v>
      </c>
      <c r="C2897" s="22" t="s">
        <v>2134</v>
      </c>
      <c r="D2897" s="12">
        <v>19840</v>
      </c>
      <c r="E2897" s="12">
        <v>33205</v>
      </c>
      <c r="F2897" s="6">
        <v>2024</v>
      </c>
      <c r="G2897" s="18">
        <f>preds!$D2897+preds!$E2897</f>
        <v>53045</v>
      </c>
      <c r="H2897" s="12">
        <f>ABS(preds!$D2897-preds!$E2897)</f>
        <v>13365</v>
      </c>
      <c r="I2897" s="24">
        <f>Table2[[#This Row],[margin]]/Table2[[#This Row],[dem_gop_total]]</f>
        <v>0.25195588651145256</v>
      </c>
      <c r="J2897" s="24">
        <f>Table2[[#This Row],[dem_votes]]/Table2[[#This Row],[dem_gop_total]]</f>
        <v>0.37402205674427375</v>
      </c>
      <c r="K2897" s="24">
        <f>Table2[[#This Row],[gop_votes]]/Table2[[#This Row],[dem_gop_total]]</f>
        <v>0.62597794325572631</v>
      </c>
      <c r="L2897" s="3">
        <v>-79.989575000000002</v>
      </c>
      <c r="M2897" s="3">
        <v>37.271414</v>
      </c>
      <c r="N2897" s="3">
        <v>-78.517302375059202</v>
      </c>
      <c r="O2897" s="3">
        <v>37.563640772791736</v>
      </c>
      <c r="P2897" s="3">
        <f>VLOOKUP(Table2[[#This Row],[State]],State!A:G,7,FALSE)</f>
        <v>13</v>
      </c>
      <c r="Q2897" s="3" t="str">
        <f>VLOOKUP(Table2[[#This Row],[State]],State!A:F,6,FALSE)</f>
        <v>Democratic</v>
      </c>
    </row>
    <row r="2898" spans="1:17" ht="17" thickTop="1" thickBot="1" x14ac:dyDescent="0.25">
      <c r="A2898" s="8" t="s">
        <v>363</v>
      </c>
      <c r="B2898" s="19">
        <v>51163</v>
      </c>
      <c r="C2898" s="20" t="s">
        <v>2135</v>
      </c>
      <c r="D2898" s="13">
        <v>3745</v>
      </c>
      <c r="E2898" s="13">
        <v>8309</v>
      </c>
      <c r="F2898" s="6">
        <v>2024</v>
      </c>
      <c r="G2898" s="18">
        <f>preds!$D2898+preds!$E2898</f>
        <v>12054</v>
      </c>
      <c r="H2898" s="12">
        <f>ABS(preds!$D2898-preds!$E2898)</f>
        <v>4564</v>
      </c>
      <c r="I2898" s="24">
        <f>Table2[[#This Row],[margin]]/Table2[[#This Row],[dem_gop_total]]</f>
        <v>0.37862950058072009</v>
      </c>
      <c r="J2898" s="24">
        <f>Table2[[#This Row],[dem_votes]]/Table2[[#This Row],[dem_gop_total]]</f>
        <v>0.31068524970963995</v>
      </c>
      <c r="K2898" s="24">
        <f>Table2[[#This Row],[gop_votes]]/Table2[[#This Row],[dem_gop_total]]</f>
        <v>0.68931475029036005</v>
      </c>
      <c r="L2898" s="3">
        <v>-79.428058999999905</v>
      </c>
      <c r="M2898" s="3">
        <v>37.786365000000004</v>
      </c>
      <c r="N2898" s="3">
        <v>-78.517302375059202</v>
      </c>
      <c r="O2898" s="3">
        <v>37.563640772791736</v>
      </c>
      <c r="P2898" s="3">
        <f>VLOOKUP(Table2[[#This Row],[State]],State!A:G,7,FALSE)</f>
        <v>13</v>
      </c>
      <c r="Q2898" s="3" t="str">
        <f>VLOOKUP(Table2[[#This Row],[State]],State!A:F,6,FALSE)</f>
        <v>Democratic</v>
      </c>
    </row>
    <row r="2899" spans="1:17" ht="17" thickTop="1" thickBot="1" x14ac:dyDescent="0.25">
      <c r="A2899" s="7" t="s">
        <v>363</v>
      </c>
      <c r="B2899" s="21">
        <v>51165</v>
      </c>
      <c r="C2899" s="22" t="s">
        <v>1529</v>
      </c>
      <c r="D2899" s="12">
        <v>11639</v>
      </c>
      <c r="E2899" s="12">
        <v>32647</v>
      </c>
      <c r="F2899" s="6">
        <v>2024</v>
      </c>
      <c r="G2899" s="18">
        <f>preds!$D2899+preds!$E2899</f>
        <v>44286</v>
      </c>
      <c r="H2899" s="12">
        <f>ABS(preds!$D2899-preds!$E2899)</f>
        <v>21008</v>
      </c>
      <c r="I2899" s="24">
        <f>Table2[[#This Row],[margin]]/Table2[[#This Row],[dem_gop_total]]</f>
        <v>0.47437113308946394</v>
      </c>
      <c r="J2899" s="24">
        <f>Table2[[#This Row],[dem_votes]]/Table2[[#This Row],[dem_gop_total]]</f>
        <v>0.262814433455268</v>
      </c>
      <c r="K2899" s="24">
        <f>Table2[[#This Row],[gop_votes]]/Table2[[#This Row],[dem_gop_total]]</f>
        <v>0.737185566544732</v>
      </c>
      <c r="L2899" s="3">
        <v>-78.837194999999994</v>
      </c>
      <c r="M2899" s="3">
        <v>38.454850999999998</v>
      </c>
      <c r="N2899" s="3">
        <v>-78.517302375059202</v>
      </c>
      <c r="O2899" s="3">
        <v>37.563640772791736</v>
      </c>
      <c r="P2899" s="3">
        <f>VLOOKUP(Table2[[#This Row],[State]],State!A:G,7,FALSE)</f>
        <v>13</v>
      </c>
      <c r="Q2899" s="3" t="str">
        <f>VLOOKUP(Table2[[#This Row],[State]],State!A:F,6,FALSE)</f>
        <v>Democratic</v>
      </c>
    </row>
    <row r="2900" spans="1:17" ht="17" thickTop="1" thickBot="1" x14ac:dyDescent="0.25">
      <c r="A2900" s="8" t="s">
        <v>363</v>
      </c>
      <c r="B2900" s="19">
        <v>51167</v>
      </c>
      <c r="C2900" s="20" t="s">
        <v>446</v>
      </c>
      <c r="D2900" s="13">
        <v>2935</v>
      </c>
      <c r="E2900" s="13">
        <v>11054</v>
      </c>
      <c r="F2900" s="6">
        <v>2024</v>
      </c>
      <c r="G2900" s="18">
        <f>preds!$D2900+preds!$E2900</f>
        <v>13989</v>
      </c>
      <c r="H2900" s="12">
        <f>ABS(preds!$D2900-preds!$E2900)</f>
        <v>8119</v>
      </c>
      <c r="I2900" s="24">
        <f>Table2[[#This Row],[margin]]/Table2[[#This Row],[dem_gop_total]]</f>
        <v>0.58038458789048541</v>
      </c>
      <c r="J2900" s="24">
        <f>Table2[[#This Row],[dem_votes]]/Table2[[#This Row],[dem_gop_total]]</f>
        <v>0.20980770605475732</v>
      </c>
      <c r="K2900" s="24">
        <f>Table2[[#This Row],[gop_votes]]/Table2[[#This Row],[dem_gop_total]]</f>
        <v>0.79019229394524271</v>
      </c>
      <c r="L2900" s="3">
        <v>-82.090611999999993</v>
      </c>
      <c r="M2900" s="3">
        <v>36.935284000000003</v>
      </c>
      <c r="N2900" s="3">
        <v>-78.517302375059202</v>
      </c>
      <c r="O2900" s="3">
        <v>37.563640772791736</v>
      </c>
      <c r="P2900" s="3">
        <f>VLOOKUP(Table2[[#This Row],[State]],State!A:G,7,FALSE)</f>
        <v>13</v>
      </c>
      <c r="Q2900" s="3" t="str">
        <f>VLOOKUP(Table2[[#This Row],[State]],State!A:F,6,FALSE)</f>
        <v>Democratic</v>
      </c>
    </row>
    <row r="2901" spans="1:17" ht="17" thickTop="1" thickBot="1" x14ac:dyDescent="0.25">
      <c r="A2901" s="7" t="s">
        <v>363</v>
      </c>
      <c r="B2901" s="21">
        <v>51169</v>
      </c>
      <c r="C2901" s="22" t="s">
        <v>547</v>
      </c>
      <c r="D2901" s="12">
        <v>2685</v>
      </c>
      <c r="E2901" s="12">
        <v>8932</v>
      </c>
      <c r="F2901" s="6">
        <v>2024</v>
      </c>
      <c r="G2901" s="18">
        <f>preds!$D2901+preds!$E2901</f>
        <v>11617</v>
      </c>
      <c r="H2901" s="12">
        <f>ABS(preds!$D2901-preds!$E2901)</f>
        <v>6247</v>
      </c>
      <c r="I2901" s="24">
        <f>Table2[[#This Row],[margin]]/Table2[[#This Row],[dem_gop_total]]</f>
        <v>0.53774640612894897</v>
      </c>
      <c r="J2901" s="24">
        <f>Table2[[#This Row],[dem_votes]]/Table2[[#This Row],[dem_gop_total]]</f>
        <v>0.23112679693552551</v>
      </c>
      <c r="K2901" s="24">
        <f>Table2[[#This Row],[gop_votes]]/Table2[[#This Row],[dem_gop_total]]</f>
        <v>0.76887320306447449</v>
      </c>
      <c r="L2901" s="3">
        <v>-82.594257999999996</v>
      </c>
      <c r="M2901" s="3">
        <v>36.684531999999997</v>
      </c>
      <c r="N2901" s="3">
        <v>-78.517302375059202</v>
      </c>
      <c r="O2901" s="3">
        <v>37.563640772791736</v>
      </c>
      <c r="P2901" s="3">
        <f>VLOOKUP(Table2[[#This Row],[State]],State!A:G,7,FALSE)</f>
        <v>13</v>
      </c>
      <c r="Q2901" s="3" t="str">
        <f>VLOOKUP(Table2[[#This Row],[State]],State!A:F,6,FALSE)</f>
        <v>Democratic</v>
      </c>
    </row>
    <row r="2902" spans="1:17" ht="17" thickTop="1" thickBot="1" x14ac:dyDescent="0.25">
      <c r="A2902" s="8" t="s">
        <v>363</v>
      </c>
      <c r="B2902" s="19">
        <v>51171</v>
      </c>
      <c r="C2902" s="20" t="s">
        <v>2136</v>
      </c>
      <c r="D2902" s="13">
        <v>6232</v>
      </c>
      <c r="E2902" s="13">
        <v>17700</v>
      </c>
      <c r="F2902" s="6">
        <v>2024</v>
      </c>
      <c r="G2902" s="18">
        <f>preds!$D2902+preds!$E2902</f>
        <v>23932</v>
      </c>
      <c r="H2902" s="12">
        <f>ABS(preds!$D2902-preds!$E2902)</f>
        <v>11468</v>
      </c>
      <c r="I2902" s="24">
        <f>Table2[[#This Row],[margin]]/Table2[[#This Row],[dem_gop_total]]</f>
        <v>0.47919104128363699</v>
      </c>
      <c r="J2902" s="24">
        <f>Table2[[#This Row],[dem_votes]]/Table2[[#This Row],[dem_gop_total]]</f>
        <v>0.26040447935818151</v>
      </c>
      <c r="K2902" s="24">
        <f>Table2[[#This Row],[gop_votes]]/Table2[[#This Row],[dem_gop_total]]</f>
        <v>0.73959552064181844</v>
      </c>
      <c r="L2902" s="3">
        <v>-78.529663999999997</v>
      </c>
      <c r="M2902" s="3">
        <v>38.868250000000003</v>
      </c>
      <c r="N2902" s="3">
        <v>-78.517302375059202</v>
      </c>
      <c r="O2902" s="3">
        <v>37.563640772791736</v>
      </c>
      <c r="P2902" s="3">
        <f>VLOOKUP(Table2[[#This Row],[State]],State!A:G,7,FALSE)</f>
        <v>13</v>
      </c>
      <c r="Q2902" s="3" t="str">
        <f>VLOOKUP(Table2[[#This Row],[State]],State!A:F,6,FALSE)</f>
        <v>Democratic</v>
      </c>
    </row>
    <row r="2903" spans="1:17" ht="17" thickTop="1" thickBot="1" x14ac:dyDescent="0.25">
      <c r="A2903" s="7" t="s">
        <v>363</v>
      </c>
      <c r="B2903" s="21">
        <v>51173</v>
      </c>
      <c r="C2903" s="22" t="s">
        <v>2137</v>
      </c>
      <c r="D2903" s="12">
        <v>3829</v>
      </c>
      <c r="E2903" s="12">
        <v>10201</v>
      </c>
      <c r="F2903" s="6">
        <v>2024</v>
      </c>
      <c r="G2903" s="18">
        <f>preds!$D2903+preds!$E2903</f>
        <v>14030</v>
      </c>
      <c r="H2903" s="12">
        <f>ABS(preds!$D2903-preds!$E2903)</f>
        <v>6372</v>
      </c>
      <c r="I2903" s="24">
        <f>Table2[[#This Row],[margin]]/Table2[[#This Row],[dem_gop_total]]</f>
        <v>0.45416963649322878</v>
      </c>
      <c r="J2903" s="24">
        <f>Table2[[#This Row],[dem_votes]]/Table2[[#This Row],[dem_gop_total]]</f>
        <v>0.27291518175338558</v>
      </c>
      <c r="K2903" s="24">
        <f>Table2[[#This Row],[gop_votes]]/Table2[[#This Row],[dem_gop_total]]</f>
        <v>0.72708481824661442</v>
      </c>
      <c r="L2903" s="3">
        <v>-81.574230999999997</v>
      </c>
      <c r="M2903" s="3">
        <v>36.829256999999998</v>
      </c>
      <c r="N2903" s="3">
        <v>-78.517302375059202</v>
      </c>
      <c r="O2903" s="3">
        <v>37.563640772791736</v>
      </c>
      <c r="P2903" s="3">
        <f>VLOOKUP(Table2[[#This Row],[State]],State!A:G,7,FALSE)</f>
        <v>13</v>
      </c>
      <c r="Q2903" s="3" t="str">
        <f>VLOOKUP(Table2[[#This Row],[State]],State!A:F,6,FALSE)</f>
        <v>Democratic</v>
      </c>
    </row>
    <row r="2904" spans="1:17" ht="17" thickTop="1" thickBot="1" x14ac:dyDescent="0.25">
      <c r="A2904" s="8" t="s">
        <v>363</v>
      </c>
      <c r="B2904" s="19">
        <v>51175</v>
      </c>
      <c r="C2904" s="20" t="s">
        <v>2138</v>
      </c>
      <c r="D2904" s="13">
        <v>3764</v>
      </c>
      <c r="E2904" s="13">
        <v>5328</v>
      </c>
      <c r="F2904" s="6">
        <v>2024</v>
      </c>
      <c r="G2904" s="18">
        <f>preds!$D2904+preds!$E2904</f>
        <v>9092</v>
      </c>
      <c r="H2904" s="12">
        <f>ABS(preds!$D2904-preds!$E2904)</f>
        <v>1564</v>
      </c>
      <c r="I2904" s="24">
        <f>Table2[[#This Row],[margin]]/Table2[[#This Row],[dem_gop_total]]</f>
        <v>0.17201935767707874</v>
      </c>
      <c r="J2904" s="24">
        <f>Table2[[#This Row],[dem_votes]]/Table2[[#This Row],[dem_gop_total]]</f>
        <v>0.41399032116146062</v>
      </c>
      <c r="K2904" s="24">
        <f>Table2[[#This Row],[gop_votes]]/Table2[[#This Row],[dem_gop_total]]</f>
        <v>0.58600967883853938</v>
      </c>
      <c r="L2904" s="3">
        <v>-77.070644999999999</v>
      </c>
      <c r="M2904" s="3">
        <v>36.714729999999903</v>
      </c>
      <c r="N2904" s="3">
        <v>-78.517302375059202</v>
      </c>
      <c r="O2904" s="3">
        <v>37.563640772791736</v>
      </c>
      <c r="P2904" s="3">
        <f>VLOOKUP(Table2[[#This Row],[State]],State!A:G,7,FALSE)</f>
        <v>13</v>
      </c>
      <c r="Q2904" s="3" t="str">
        <f>VLOOKUP(Table2[[#This Row],[State]],State!A:F,6,FALSE)</f>
        <v>Democratic</v>
      </c>
    </row>
    <row r="2905" spans="1:17" ht="17" thickTop="1" thickBot="1" x14ac:dyDescent="0.25">
      <c r="A2905" s="7" t="s">
        <v>363</v>
      </c>
      <c r="B2905" s="21">
        <v>51177</v>
      </c>
      <c r="C2905" s="22" t="s">
        <v>2139</v>
      </c>
      <c r="D2905" s="12">
        <v>39140</v>
      </c>
      <c r="E2905" s="12">
        <v>41164</v>
      </c>
      <c r="F2905" s="6">
        <v>2024</v>
      </c>
      <c r="G2905" s="18">
        <f>preds!$D2905+preds!$E2905</f>
        <v>80304</v>
      </c>
      <c r="H2905" s="12">
        <f>ABS(preds!$D2905-preds!$E2905)</f>
        <v>2024</v>
      </c>
      <c r="I2905" s="24">
        <f>Table2[[#This Row],[margin]]/Table2[[#This Row],[dem_gop_total]]</f>
        <v>2.5204223948993822E-2</v>
      </c>
      <c r="J2905" s="24">
        <f>Table2[[#This Row],[dem_votes]]/Table2[[#This Row],[dem_gop_total]]</f>
        <v>0.4873978880255031</v>
      </c>
      <c r="K2905" s="24">
        <f>Table2[[#This Row],[gop_votes]]/Table2[[#This Row],[dem_gop_total]]</f>
        <v>0.5126021119744969</v>
      </c>
      <c r="L2905" s="3">
        <v>-77.571233999999905</v>
      </c>
      <c r="M2905" s="3">
        <v>38.238928000000001</v>
      </c>
      <c r="N2905" s="3">
        <v>-78.517302375059202</v>
      </c>
      <c r="O2905" s="3">
        <v>37.563640772791736</v>
      </c>
      <c r="P2905" s="3">
        <f>VLOOKUP(Table2[[#This Row],[State]],State!A:G,7,FALSE)</f>
        <v>13</v>
      </c>
      <c r="Q2905" s="3" t="str">
        <f>VLOOKUP(Table2[[#This Row],[State]],State!A:F,6,FALSE)</f>
        <v>Democratic</v>
      </c>
    </row>
    <row r="2906" spans="1:17" ht="17" thickTop="1" thickBot="1" x14ac:dyDescent="0.25">
      <c r="A2906" s="8" t="s">
        <v>363</v>
      </c>
      <c r="B2906" s="19">
        <v>51179</v>
      </c>
      <c r="C2906" s="20" t="s">
        <v>1070</v>
      </c>
      <c r="D2906" s="13">
        <v>46729</v>
      </c>
      <c r="E2906" s="13">
        <v>38899</v>
      </c>
      <c r="F2906" s="6">
        <v>2024</v>
      </c>
      <c r="G2906" s="18">
        <f>preds!$D2906+preds!$E2906</f>
        <v>85628</v>
      </c>
      <c r="H2906" s="12">
        <f>ABS(preds!$D2906-preds!$E2906)</f>
        <v>7830</v>
      </c>
      <c r="I2906" s="24">
        <f>Table2[[#This Row],[margin]]/Table2[[#This Row],[dem_gop_total]]</f>
        <v>9.144205166534311E-2</v>
      </c>
      <c r="J2906" s="24">
        <f>Table2[[#This Row],[dem_votes]]/Table2[[#This Row],[dem_gop_total]]</f>
        <v>0.54572102583267157</v>
      </c>
      <c r="K2906" s="24">
        <f>Table2[[#This Row],[gop_votes]]/Table2[[#This Row],[dem_gop_total]]</f>
        <v>0.45427897416732843</v>
      </c>
      <c r="L2906" s="3">
        <v>-77.447823</v>
      </c>
      <c r="M2906" s="3">
        <v>38.416536000000001</v>
      </c>
      <c r="N2906" s="3">
        <v>-78.517302375059202</v>
      </c>
      <c r="O2906" s="3">
        <v>37.563640772791736</v>
      </c>
      <c r="P2906" s="3">
        <f>VLOOKUP(Table2[[#This Row],[State]],State!A:G,7,FALSE)</f>
        <v>13</v>
      </c>
      <c r="Q2906" s="3" t="str">
        <f>VLOOKUP(Table2[[#This Row],[State]],State!A:F,6,FALSE)</f>
        <v>Democratic</v>
      </c>
    </row>
    <row r="2907" spans="1:17" ht="17" thickTop="1" thickBot="1" x14ac:dyDescent="0.25">
      <c r="A2907" s="7" t="s">
        <v>363</v>
      </c>
      <c r="B2907" s="21">
        <v>51181</v>
      </c>
      <c r="C2907" s="22" t="s">
        <v>1652</v>
      </c>
      <c r="D2907" s="12">
        <v>2262</v>
      </c>
      <c r="E2907" s="12">
        <v>1858</v>
      </c>
      <c r="F2907" s="6">
        <v>2024</v>
      </c>
      <c r="G2907" s="18">
        <f>preds!$D2907+preds!$E2907</f>
        <v>4120</v>
      </c>
      <c r="H2907" s="12">
        <f>ABS(preds!$D2907-preds!$E2907)</f>
        <v>404</v>
      </c>
      <c r="I2907" s="24">
        <f>Table2[[#This Row],[margin]]/Table2[[#This Row],[dem_gop_total]]</f>
        <v>9.8058252427184467E-2</v>
      </c>
      <c r="J2907" s="24">
        <f>Table2[[#This Row],[dem_votes]]/Table2[[#This Row],[dem_gop_total]]</f>
        <v>0.54902912621359223</v>
      </c>
      <c r="K2907" s="24">
        <f>Table2[[#This Row],[gop_votes]]/Table2[[#This Row],[dem_gop_total]]</f>
        <v>0.45097087378640777</v>
      </c>
      <c r="L2907" s="3">
        <v>-76.867195999999893</v>
      </c>
      <c r="M2907" s="3">
        <v>37.118648</v>
      </c>
      <c r="N2907" s="3">
        <v>-78.517302375059202</v>
      </c>
      <c r="O2907" s="3">
        <v>37.563640772791736</v>
      </c>
      <c r="P2907" s="3">
        <f>VLOOKUP(Table2[[#This Row],[State]],State!A:G,7,FALSE)</f>
        <v>13</v>
      </c>
      <c r="Q2907" s="3" t="str">
        <f>VLOOKUP(Table2[[#This Row],[State]],State!A:F,6,FALSE)</f>
        <v>Democratic</v>
      </c>
    </row>
    <row r="2908" spans="1:17" ht="17" thickTop="1" thickBot="1" x14ac:dyDescent="0.25">
      <c r="A2908" s="8" t="s">
        <v>363</v>
      </c>
      <c r="B2908" s="19">
        <v>51183</v>
      </c>
      <c r="C2908" s="20" t="s">
        <v>679</v>
      </c>
      <c r="D2908" s="13">
        <v>2721</v>
      </c>
      <c r="E2908" s="13">
        <v>1938</v>
      </c>
      <c r="F2908" s="6">
        <v>2024</v>
      </c>
      <c r="G2908" s="18">
        <f>preds!$D2908+preds!$E2908</f>
        <v>4659</v>
      </c>
      <c r="H2908" s="12">
        <f>ABS(preds!$D2908-preds!$E2908)</f>
        <v>783</v>
      </c>
      <c r="I2908" s="24">
        <f>Table2[[#This Row],[margin]]/Table2[[#This Row],[dem_gop_total]]</f>
        <v>0.16806181584030908</v>
      </c>
      <c r="J2908" s="24">
        <f>Table2[[#This Row],[dem_votes]]/Table2[[#This Row],[dem_gop_total]]</f>
        <v>0.58403090792015455</v>
      </c>
      <c r="K2908" s="24">
        <f>Table2[[#This Row],[gop_votes]]/Table2[[#This Row],[dem_gop_total]]</f>
        <v>0.41596909207984545</v>
      </c>
      <c r="L2908" s="3">
        <v>-77.210307</v>
      </c>
      <c r="M2908" s="3">
        <v>36.972121000000001</v>
      </c>
      <c r="N2908" s="3">
        <v>-78.517302375059202</v>
      </c>
      <c r="O2908" s="3">
        <v>37.563640772791736</v>
      </c>
      <c r="P2908" s="3">
        <f>VLOOKUP(Table2[[#This Row],[State]],State!A:G,7,FALSE)</f>
        <v>13</v>
      </c>
      <c r="Q2908" s="3" t="str">
        <f>VLOOKUP(Table2[[#This Row],[State]],State!A:F,6,FALSE)</f>
        <v>Democratic</v>
      </c>
    </row>
    <row r="2909" spans="1:17" ht="17" thickTop="1" thickBot="1" x14ac:dyDescent="0.25">
      <c r="A2909" s="7" t="s">
        <v>363</v>
      </c>
      <c r="B2909" s="21">
        <v>51185</v>
      </c>
      <c r="C2909" s="22" t="s">
        <v>920</v>
      </c>
      <c r="D2909" s="12">
        <v>4089</v>
      </c>
      <c r="E2909" s="12">
        <v>16511</v>
      </c>
      <c r="F2909" s="6">
        <v>2024</v>
      </c>
      <c r="G2909" s="18">
        <f>preds!$D2909+preds!$E2909</f>
        <v>20600</v>
      </c>
      <c r="H2909" s="12">
        <f>ABS(preds!$D2909-preds!$E2909)</f>
        <v>12422</v>
      </c>
      <c r="I2909" s="24">
        <f>Table2[[#This Row],[margin]]/Table2[[#This Row],[dem_gop_total]]</f>
        <v>0.60300970873786408</v>
      </c>
      <c r="J2909" s="24">
        <f>Table2[[#This Row],[dem_votes]]/Table2[[#This Row],[dem_gop_total]]</f>
        <v>0.19849514563106796</v>
      </c>
      <c r="K2909" s="24">
        <f>Table2[[#This Row],[gop_votes]]/Table2[[#This Row],[dem_gop_total]]</f>
        <v>0.80150485436893204</v>
      </c>
      <c r="L2909" s="3">
        <v>-81.566563000000002</v>
      </c>
      <c r="M2909" s="3">
        <v>37.147548999999998</v>
      </c>
      <c r="N2909" s="3">
        <v>-78.517302375059202</v>
      </c>
      <c r="O2909" s="3">
        <v>37.563640772791736</v>
      </c>
      <c r="P2909" s="3">
        <f>VLOOKUP(Table2[[#This Row],[State]],State!A:G,7,FALSE)</f>
        <v>13</v>
      </c>
      <c r="Q2909" s="3" t="str">
        <f>VLOOKUP(Table2[[#This Row],[State]],State!A:F,6,FALSE)</f>
        <v>Democratic</v>
      </c>
    </row>
    <row r="2910" spans="1:17" ht="17" thickTop="1" thickBot="1" x14ac:dyDescent="0.25">
      <c r="A2910" s="8" t="s">
        <v>363</v>
      </c>
      <c r="B2910" s="19">
        <v>51187</v>
      </c>
      <c r="C2910" s="20" t="s">
        <v>829</v>
      </c>
      <c r="D2910" s="13">
        <v>6178</v>
      </c>
      <c r="E2910" s="13">
        <v>14743</v>
      </c>
      <c r="F2910" s="6">
        <v>2024</v>
      </c>
      <c r="G2910" s="18">
        <f>preds!$D2910+preds!$E2910</f>
        <v>20921</v>
      </c>
      <c r="H2910" s="12">
        <f>ABS(preds!$D2910-preds!$E2910)</f>
        <v>8565</v>
      </c>
      <c r="I2910" s="24">
        <f>Table2[[#This Row],[margin]]/Table2[[#This Row],[dem_gop_total]]</f>
        <v>0.409397256345299</v>
      </c>
      <c r="J2910" s="24">
        <f>Table2[[#This Row],[dem_votes]]/Table2[[#This Row],[dem_gop_total]]</f>
        <v>0.2953013718273505</v>
      </c>
      <c r="K2910" s="24">
        <f>Table2[[#This Row],[gop_votes]]/Table2[[#This Row],[dem_gop_total]]</f>
        <v>0.7046986281726495</v>
      </c>
      <c r="L2910" s="3">
        <v>-78.179260999999997</v>
      </c>
      <c r="M2910" s="3">
        <v>38.925067999999897</v>
      </c>
      <c r="N2910" s="3">
        <v>-78.517302375059202</v>
      </c>
      <c r="O2910" s="3">
        <v>37.563640772791736</v>
      </c>
      <c r="P2910" s="3">
        <f>VLOOKUP(Table2[[#This Row],[State]],State!A:G,7,FALSE)</f>
        <v>13</v>
      </c>
      <c r="Q2910" s="3" t="str">
        <f>VLOOKUP(Table2[[#This Row],[State]],State!A:F,6,FALSE)</f>
        <v>Democratic</v>
      </c>
    </row>
    <row r="2911" spans="1:17" ht="17" thickTop="1" thickBot="1" x14ac:dyDescent="0.25">
      <c r="A2911" s="7" t="s">
        <v>363</v>
      </c>
      <c r="B2911" s="21">
        <v>51191</v>
      </c>
      <c r="C2911" s="22" t="s">
        <v>454</v>
      </c>
      <c r="D2911" s="12">
        <v>6308</v>
      </c>
      <c r="E2911" s="12">
        <v>22668</v>
      </c>
      <c r="F2911" s="6">
        <v>2024</v>
      </c>
      <c r="G2911" s="18">
        <f>preds!$D2911+preds!$E2911</f>
        <v>28976</v>
      </c>
      <c r="H2911" s="12">
        <f>ABS(preds!$D2911-preds!$E2911)</f>
        <v>16360</v>
      </c>
      <c r="I2911" s="24">
        <f>Table2[[#This Row],[margin]]/Table2[[#This Row],[dem_gop_total]]</f>
        <v>0.56460519050248481</v>
      </c>
      <c r="J2911" s="24">
        <f>Table2[[#This Row],[dem_votes]]/Table2[[#This Row],[dem_gop_total]]</f>
        <v>0.21769740474875759</v>
      </c>
      <c r="K2911" s="24">
        <f>Table2[[#This Row],[gop_votes]]/Table2[[#This Row],[dem_gop_total]]</f>
        <v>0.78230259525124246</v>
      </c>
      <c r="L2911" s="3">
        <v>-81.972245999999998</v>
      </c>
      <c r="M2911" s="3">
        <v>36.703578999999998</v>
      </c>
      <c r="N2911" s="3">
        <v>-78.517302375059202</v>
      </c>
      <c r="O2911" s="3">
        <v>37.563640772791736</v>
      </c>
      <c r="P2911" s="3">
        <f>VLOOKUP(Table2[[#This Row],[State]],State!A:G,7,FALSE)</f>
        <v>13</v>
      </c>
      <c r="Q2911" s="3" t="str">
        <f>VLOOKUP(Table2[[#This Row],[State]],State!A:F,6,FALSE)</f>
        <v>Democratic</v>
      </c>
    </row>
    <row r="2912" spans="1:17" ht="17" thickTop="1" thickBot="1" x14ac:dyDescent="0.25">
      <c r="A2912" s="8" t="s">
        <v>363</v>
      </c>
      <c r="B2912" s="19">
        <v>51193</v>
      </c>
      <c r="C2912" s="20" t="s">
        <v>1817</v>
      </c>
      <c r="D2912" s="13">
        <v>4324</v>
      </c>
      <c r="E2912" s="13">
        <v>5394</v>
      </c>
      <c r="F2912" s="6">
        <v>2024</v>
      </c>
      <c r="G2912" s="18">
        <f>preds!$D2912+preds!$E2912</f>
        <v>9718</v>
      </c>
      <c r="H2912" s="12">
        <f>ABS(preds!$D2912-preds!$E2912)</f>
        <v>1070</v>
      </c>
      <c r="I2912" s="24">
        <f>Table2[[#This Row],[margin]]/Table2[[#This Row],[dem_gop_total]]</f>
        <v>0.11010495986828565</v>
      </c>
      <c r="J2912" s="24">
        <f>Table2[[#This Row],[dem_votes]]/Table2[[#This Row],[dem_gop_total]]</f>
        <v>0.44494752006585719</v>
      </c>
      <c r="K2912" s="24">
        <f>Table2[[#This Row],[gop_votes]]/Table2[[#This Row],[dem_gop_total]]</f>
        <v>0.55505247993414286</v>
      </c>
      <c r="L2912" s="3">
        <v>-76.844010999999995</v>
      </c>
      <c r="M2912" s="3">
        <v>38.155268999999997</v>
      </c>
      <c r="N2912" s="3">
        <v>-78.517302375059202</v>
      </c>
      <c r="O2912" s="3">
        <v>37.563640772791736</v>
      </c>
      <c r="P2912" s="3">
        <f>VLOOKUP(Table2[[#This Row],[State]],State!A:G,7,FALSE)</f>
        <v>13</v>
      </c>
      <c r="Q2912" s="3" t="str">
        <f>VLOOKUP(Table2[[#This Row],[State]],State!A:F,6,FALSE)</f>
        <v>Democratic</v>
      </c>
    </row>
    <row r="2913" spans="1:17" ht="17" thickTop="1" thickBot="1" x14ac:dyDescent="0.25">
      <c r="A2913" s="7" t="s">
        <v>363</v>
      </c>
      <c r="B2913" s="21">
        <v>51195</v>
      </c>
      <c r="C2913" s="22" t="s">
        <v>2067</v>
      </c>
      <c r="D2913" s="12">
        <v>3816</v>
      </c>
      <c r="E2913" s="12">
        <v>13232</v>
      </c>
      <c r="F2913" s="6">
        <v>2024</v>
      </c>
      <c r="G2913" s="18">
        <f>preds!$D2913+preds!$E2913</f>
        <v>17048</v>
      </c>
      <c r="H2913" s="12">
        <f>ABS(preds!$D2913-preds!$E2913)</f>
        <v>9416</v>
      </c>
      <c r="I2913" s="24">
        <f>Table2[[#This Row],[margin]]/Table2[[#This Row],[dem_gop_total]]</f>
        <v>0.5523228531206007</v>
      </c>
      <c r="J2913" s="24">
        <f>Table2[[#This Row],[dem_votes]]/Table2[[#This Row],[dem_gop_total]]</f>
        <v>0.22383857343969968</v>
      </c>
      <c r="K2913" s="24">
        <f>Table2[[#This Row],[gop_votes]]/Table2[[#This Row],[dem_gop_total]]</f>
        <v>0.77616142656030029</v>
      </c>
      <c r="L2913" s="3">
        <v>-82.609348999999995</v>
      </c>
      <c r="M2913" s="3">
        <v>36.952921999999901</v>
      </c>
      <c r="N2913" s="3">
        <v>-78.517302375059202</v>
      </c>
      <c r="O2913" s="3">
        <v>37.563640772791736</v>
      </c>
      <c r="P2913" s="3">
        <f>VLOOKUP(Table2[[#This Row],[State]],State!A:G,7,FALSE)</f>
        <v>13</v>
      </c>
      <c r="Q2913" s="3" t="str">
        <f>VLOOKUP(Table2[[#This Row],[State]],State!A:F,6,FALSE)</f>
        <v>Democratic</v>
      </c>
    </row>
    <row r="2914" spans="1:17" ht="17" thickTop="1" thickBot="1" x14ac:dyDescent="0.25">
      <c r="A2914" s="8" t="s">
        <v>363</v>
      </c>
      <c r="B2914" s="19">
        <v>51197</v>
      </c>
      <c r="C2914" s="20" t="s">
        <v>2140</v>
      </c>
      <c r="D2914" s="13">
        <v>3160</v>
      </c>
      <c r="E2914" s="13">
        <v>11719</v>
      </c>
      <c r="F2914" s="6">
        <v>2024</v>
      </c>
      <c r="G2914" s="18">
        <f>preds!$D2914+preds!$E2914</f>
        <v>14879</v>
      </c>
      <c r="H2914" s="12">
        <f>ABS(preds!$D2914-preds!$E2914)</f>
        <v>8559</v>
      </c>
      <c r="I2914" s="24">
        <f>Table2[[#This Row],[margin]]/Table2[[#This Row],[dem_gop_total]]</f>
        <v>0.57524027152362389</v>
      </c>
      <c r="J2914" s="24">
        <f>Table2[[#This Row],[dem_votes]]/Table2[[#This Row],[dem_gop_total]]</f>
        <v>0.21237986423818805</v>
      </c>
      <c r="K2914" s="24">
        <f>Table2[[#This Row],[gop_votes]]/Table2[[#This Row],[dem_gop_total]]</f>
        <v>0.787620135761812</v>
      </c>
      <c r="L2914" s="3">
        <v>-81.066298000000003</v>
      </c>
      <c r="M2914" s="3">
        <v>36.919122999999999</v>
      </c>
      <c r="N2914" s="3">
        <v>-78.517302375059202</v>
      </c>
      <c r="O2914" s="3">
        <v>37.563640772791736</v>
      </c>
      <c r="P2914" s="3">
        <f>VLOOKUP(Table2[[#This Row],[State]],State!A:G,7,FALSE)</f>
        <v>13</v>
      </c>
      <c r="Q2914" s="3" t="str">
        <f>VLOOKUP(Table2[[#This Row],[State]],State!A:F,6,FALSE)</f>
        <v>Democratic</v>
      </c>
    </row>
    <row r="2915" spans="1:17" ht="17" thickTop="1" thickBot="1" x14ac:dyDescent="0.25">
      <c r="A2915" s="7" t="s">
        <v>363</v>
      </c>
      <c r="B2915" s="21">
        <v>51199</v>
      </c>
      <c r="C2915" s="22" t="s">
        <v>1209</v>
      </c>
      <c r="D2915" s="12">
        <v>19661</v>
      </c>
      <c r="E2915" s="12">
        <v>20193</v>
      </c>
      <c r="F2915" s="6">
        <v>2024</v>
      </c>
      <c r="G2915" s="18">
        <f>preds!$D2915+preds!$E2915</f>
        <v>39854</v>
      </c>
      <c r="H2915" s="12">
        <f>ABS(preds!$D2915-preds!$E2915)</f>
        <v>532</v>
      </c>
      <c r="I2915" s="24">
        <f>Table2[[#This Row],[margin]]/Table2[[#This Row],[dem_gop_total]]</f>
        <v>1.3348722838360014E-2</v>
      </c>
      <c r="J2915" s="24">
        <f>Table2[[#This Row],[dem_votes]]/Table2[[#This Row],[dem_gop_total]]</f>
        <v>0.49332563858082001</v>
      </c>
      <c r="K2915" s="24">
        <f>Table2[[#This Row],[gop_votes]]/Table2[[#This Row],[dem_gop_total]]</f>
        <v>0.50667436141917999</v>
      </c>
      <c r="L2915" s="3">
        <v>-76.491929999999996</v>
      </c>
      <c r="M2915" s="3">
        <v>37.172278999999897</v>
      </c>
      <c r="N2915" s="3">
        <v>-78.517302375059202</v>
      </c>
      <c r="O2915" s="3">
        <v>37.563640772791736</v>
      </c>
      <c r="P2915" s="3">
        <f>VLOOKUP(Table2[[#This Row],[State]],State!A:G,7,FALSE)</f>
        <v>13</v>
      </c>
      <c r="Q2915" s="3" t="str">
        <f>VLOOKUP(Table2[[#This Row],[State]],State!A:F,6,FALSE)</f>
        <v>Democratic</v>
      </c>
    </row>
    <row r="2916" spans="1:17" ht="17" thickTop="1" thickBot="1" x14ac:dyDescent="0.25">
      <c r="A2916" s="8" t="s">
        <v>363</v>
      </c>
      <c r="B2916" s="19">
        <v>51510</v>
      </c>
      <c r="C2916" s="20" t="s">
        <v>2141</v>
      </c>
      <c r="D2916" s="13">
        <v>66727</v>
      </c>
      <c r="E2916" s="13">
        <v>16798</v>
      </c>
      <c r="F2916" s="6">
        <v>2024</v>
      </c>
      <c r="G2916" s="18">
        <f>preds!$D2916+preds!$E2916</f>
        <v>83525</v>
      </c>
      <c r="H2916" s="12">
        <f>ABS(preds!$D2916-preds!$E2916)</f>
        <v>49929</v>
      </c>
      <c r="I2916" s="24">
        <f>Table2[[#This Row],[margin]]/Table2[[#This Row],[dem_gop_total]]</f>
        <v>0.59777312181981446</v>
      </c>
      <c r="J2916" s="24">
        <f>Table2[[#This Row],[dem_votes]]/Table2[[#This Row],[dem_gop_total]]</f>
        <v>0.79888656090990717</v>
      </c>
      <c r="K2916" s="24">
        <f>Table2[[#This Row],[gop_votes]]/Table2[[#This Row],[dem_gop_total]]</f>
        <v>0.2011134390900928</v>
      </c>
      <c r="L2916" s="3">
        <v>-77.092559999999906</v>
      </c>
      <c r="M2916" s="3">
        <v>38.820051999999997</v>
      </c>
      <c r="N2916" s="3">
        <v>-78.517302375059202</v>
      </c>
      <c r="O2916" s="3">
        <v>37.563640772791736</v>
      </c>
      <c r="P2916" s="3">
        <f>VLOOKUP(Table2[[#This Row],[State]],State!A:G,7,FALSE)</f>
        <v>13</v>
      </c>
      <c r="Q2916" s="3" t="str">
        <f>VLOOKUP(Table2[[#This Row],[State]],State!A:F,6,FALSE)</f>
        <v>Democratic</v>
      </c>
    </row>
    <row r="2917" spans="1:17" ht="17" thickTop="1" thickBot="1" x14ac:dyDescent="0.25">
      <c r="A2917" s="7" t="s">
        <v>363</v>
      </c>
      <c r="B2917" s="21">
        <v>51515</v>
      </c>
      <c r="C2917" s="22" t="s">
        <v>2142</v>
      </c>
      <c r="D2917" s="12">
        <v>970</v>
      </c>
      <c r="E2917" s="12">
        <v>1143</v>
      </c>
      <c r="F2917" s="6">
        <v>2024</v>
      </c>
      <c r="G2917" s="18">
        <f>preds!$D2917+preds!$E2917</f>
        <v>2113</v>
      </c>
      <c r="H2917" s="12">
        <f>ABS(preds!$D2917-preds!$E2917)</f>
        <v>173</v>
      </c>
      <c r="I2917" s="24">
        <f>Table2[[#This Row],[margin]]/Table2[[#This Row],[dem_gop_total]]</f>
        <v>8.1874112636062465E-2</v>
      </c>
      <c r="J2917" s="24">
        <f>Table2[[#This Row],[dem_votes]]/Table2[[#This Row],[dem_gop_total]]</f>
        <v>0.45906294368196876</v>
      </c>
      <c r="K2917" s="24">
        <f>Table2[[#This Row],[gop_votes]]/Table2[[#This Row],[dem_gop_total]]</f>
        <v>0.54093705631803124</v>
      </c>
      <c r="L2917" s="3">
        <v>-79.520701000000003</v>
      </c>
      <c r="M2917" s="3">
        <v>37.337280999999997</v>
      </c>
      <c r="N2917" s="3">
        <v>-78.517302375059202</v>
      </c>
      <c r="O2917" s="3">
        <v>37.563640772791736</v>
      </c>
      <c r="P2917" s="3">
        <f>VLOOKUP(Table2[[#This Row],[State]],State!A:G,7,FALSE)</f>
        <v>13</v>
      </c>
      <c r="Q2917" s="3" t="str">
        <f>VLOOKUP(Table2[[#This Row],[State]],State!A:F,6,FALSE)</f>
        <v>Democratic</v>
      </c>
    </row>
    <row r="2918" spans="1:17" ht="17" thickTop="1" thickBot="1" x14ac:dyDescent="0.25">
      <c r="A2918" s="8" t="s">
        <v>363</v>
      </c>
      <c r="B2918" s="19">
        <v>51520</v>
      </c>
      <c r="C2918" s="20" t="s">
        <v>2143</v>
      </c>
      <c r="D2918" s="13">
        <v>2298</v>
      </c>
      <c r="E2918" s="13">
        <v>5248</v>
      </c>
      <c r="F2918" s="6">
        <v>2024</v>
      </c>
      <c r="G2918" s="18">
        <f>preds!$D2918+preds!$E2918</f>
        <v>7546</v>
      </c>
      <c r="H2918" s="12">
        <f>ABS(preds!$D2918-preds!$E2918)</f>
        <v>2950</v>
      </c>
      <c r="I2918" s="24">
        <f>Table2[[#This Row],[margin]]/Table2[[#This Row],[dem_gop_total]]</f>
        <v>0.39093559501722769</v>
      </c>
      <c r="J2918" s="24">
        <f>Table2[[#This Row],[dem_votes]]/Table2[[#This Row],[dem_gop_total]]</f>
        <v>0.30453220249138618</v>
      </c>
      <c r="K2918" s="24">
        <f>Table2[[#This Row],[gop_votes]]/Table2[[#This Row],[dem_gop_total]]</f>
        <v>0.69546779750861387</v>
      </c>
      <c r="L2918" s="3">
        <v>-82.169511999999997</v>
      </c>
      <c r="M2918" s="3">
        <v>36.610478999999998</v>
      </c>
      <c r="N2918" s="3">
        <v>-78.517302375059202</v>
      </c>
      <c r="O2918" s="3">
        <v>37.563640772791736</v>
      </c>
      <c r="P2918" s="3">
        <f>VLOOKUP(Table2[[#This Row],[State]],State!A:G,7,FALSE)</f>
        <v>13</v>
      </c>
      <c r="Q2918" s="3" t="str">
        <f>VLOOKUP(Table2[[#This Row],[State]],State!A:F,6,FALSE)</f>
        <v>Democratic</v>
      </c>
    </row>
    <row r="2919" spans="1:17" ht="17" thickTop="1" thickBot="1" x14ac:dyDescent="0.25">
      <c r="A2919" s="7" t="s">
        <v>363</v>
      </c>
      <c r="B2919" s="21">
        <v>51530</v>
      </c>
      <c r="C2919" s="22" t="s">
        <v>2144</v>
      </c>
      <c r="D2919" s="12">
        <v>899</v>
      </c>
      <c r="E2919" s="12">
        <v>1743</v>
      </c>
      <c r="F2919" s="6">
        <v>2024</v>
      </c>
      <c r="G2919" s="18">
        <f>preds!$D2919+preds!$E2919</f>
        <v>2642</v>
      </c>
      <c r="H2919" s="12">
        <f>ABS(preds!$D2919-preds!$E2919)</f>
        <v>844</v>
      </c>
      <c r="I2919" s="24">
        <f>Table2[[#This Row],[margin]]/Table2[[#This Row],[dem_gop_total]]</f>
        <v>0.31945495836487509</v>
      </c>
      <c r="J2919" s="24">
        <f>Table2[[#This Row],[dem_votes]]/Table2[[#This Row],[dem_gop_total]]</f>
        <v>0.34027252081756243</v>
      </c>
      <c r="K2919" s="24">
        <f>Table2[[#This Row],[gop_votes]]/Table2[[#This Row],[dem_gop_total]]</f>
        <v>0.65972747918243757</v>
      </c>
      <c r="L2919" s="3">
        <v>-79.352492999999996</v>
      </c>
      <c r="M2919" s="3">
        <v>37.734133</v>
      </c>
      <c r="N2919" s="3">
        <v>-78.517302375059202</v>
      </c>
      <c r="O2919" s="3">
        <v>37.563640772791736</v>
      </c>
      <c r="P2919" s="3">
        <f>VLOOKUP(Table2[[#This Row],[State]],State!A:G,7,FALSE)</f>
        <v>13</v>
      </c>
      <c r="Q2919" s="3" t="str">
        <f>VLOOKUP(Table2[[#This Row],[State]],State!A:F,6,FALSE)</f>
        <v>Democratic</v>
      </c>
    </row>
    <row r="2920" spans="1:17" ht="17" thickTop="1" thickBot="1" x14ac:dyDescent="0.25">
      <c r="A2920" s="8" t="s">
        <v>363</v>
      </c>
      <c r="B2920" s="19">
        <v>51540</v>
      </c>
      <c r="C2920" s="20" t="s">
        <v>2145</v>
      </c>
      <c r="D2920" s="13">
        <v>20976</v>
      </c>
      <c r="E2920" s="13">
        <v>3941</v>
      </c>
      <c r="F2920" s="6">
        <v>2024</v>
      </c>
      <c r="G2920" s="18">
        <f>preds!$D2920+preds!$E2920</f>
        <v>24917</v>
      </c>
      <c r="H2920" s="12">
        <f>ABS(preds!$D2920-preds!$E2920)</f>
        <v>17035</v>
      </c>
      <c r="I2920" s="24">
        <f>Table2[[#This Row],[margin]]/Table2[[#This Row],[dem_gop_total]]</f>
        <v>0.68366978368182363</v>
      </c>
      <c r="J2920" s="24">
        <f>Table2[[#This Row],[dem_votes]]/Table2[[#This Row],[dem_gop_total]]</f>
        <v>0.84183489184091187</v>
      </c>
      <c r="K2920" s="24">
        <f>Table2[[#This Row],[gop_votes]]/Table2[[#This Row],[dem_gop_total]]</f>
        <v>0.15816510815908819</v>
      </c>
      <c r="L2920" s="3">
        <v>-78.490590999999995</v>
      </c>
      <c r="M2920" s="3">
        <v>38.033544999999997</v>
      </c>
      <c r="N2920" s="3">
        <v>-78.517302375059202</v>
      </c>
      <c r="O2920" s="3">
        <v>37.563640772791736</v>
      </c>
      <c r="P2920" s="3">
        <f>VLOOKUP(Table2[[#This Row],[State]],State!A:G,7,FALSE)</f>
        <v>13</v>
      </c>
      <c r="Q2920" s="3" t="str">
        <f>VLOOKUP(Table2[[#This Row],[State]],State!A:F,6,FALSE)</f>
        <v>Democratic</v>
      </c>
    </row>
    <row r="2921" spans="1:17" ht="17" thickTop="1" thickBot="1" x14ac:dyDescent="0.25">
      <c r="A2921" s="7" t="s">
        <v>363</v>
      </c>
      <c r="B2921" s="21">
        <v>51550</v>
      </c>
      <c r="C2921" s="22" t="s">
        <v>2146</v>
      </c>
      <c r="D2921" s="12">
        <v>71206</v>
      </c>
      <c r="E2921" s="12">
        <v>57795</v>
      </c>
      <c r="F2921" s="6">
        <v>2024</v>
      </c>
      <c r="G2921" s="18">
        <f>preds!$D2921+preds!$E2921</f>
        <v>129001</v>
      </c>
      <c r="H2921" s="12">
        <f>ABS(preds!$D2921-preds!$E2921)</f>
        <v>13411</v>
      </c>
      <c r="I2921" s="24">
        <f>Table2[[#This Row],[margin]]/Table2[[#This Row],[dem_gop_total]]</f>
        <v>0.10396043441523709</v>
      </c>
      <c r="J2921" s="24">
        <f>Table2[[#This Row],[dem_votes]]/Table2[[#This Row],[dem_gop_total]]</f>
        <v>0.55198021720761858</v>
      </c>
      <c r="K2921" s="24">
        <f>Table2[[#This Row],[gop_votes]]/Table2[[#This Row],[dem_gop_total]]</f>
        <v>0.44801978279238147</v>
      </c>
      <c r="L2921" s="3">
        <v>-76.282263</v>
      </c>
      <c r="M2921" s="3">
        <v>36.757514999999998</v>
      </c>
      <c r="N2921" s="3">
        <v>-78.517302375059202</v>
      </c>
      <c r="O2921" s="3">
        <v>37.563640772791736</v>
      </c>
      <c r="P2921" s="3">
        <f>VLOOKUP(Table2[[#This Row],[State]],State!A:G,7,FALSE)</f>
        <v>13</v>
      </c>
      <c r="Q2921" s="3" t="str">
        <f>VLOOKUP(Table2[[#This Row],[State]],State!A:F,6,FALSE)</f>
        <v>Democratic</v>
      </c>
    </row>
    <row r="2922" spans="1:17" ht="17" thickTop="1" thickBot="1" x14ac:dyDescent="0.25">
      <c r="A2922" s="8" t="s">
        <v>363</v>
      </c>
      <c r="B2922" s="19">
        <v>51570</v>
      </c>
      <c r="C2922" s="20" t="s">
        <v>2147</v>
      </c>
      <c r="D2922" s="13">
        <v>2528</v>
      </c>
      <c r="E2922" s="13">
        <v>5846</v>
      </c>
      <c r="F2922" s="6">
        <v>2024</v>
      </c>
      <c r="G2922" s="18">
        <f>preds!$D2922+preds!$E2922</f>
        <v>8374</v>
      </c>
      <c r="H2922" s="12">
        <f>ABS(preds!$D2922-preds!$E2922)</f>
        <v>3318</v>
      </c>
      <c r="I2922" s="24">
        <f>Table2[[#This Row],[margin]]/Table2[[#This Row],[dem_gop_total]]</f>
        <v>0.39622641509433965</v>
      </c>
      <c r="J2922" s="24">
        <f>Table2[[#This Row],[dem_votes]]/Table2[[#This Row],[dem_gop_total]]</f>
        <v>0.30188679245283018</v>
      </c>
      <c r="K2922" s="24">
        <f>Table2[[#This Row],[gop_votes]]/Table2[[#This Row],[dem_gop_total]]</f>
        <v>0.69811320754716977</v>
      </c>
      <c r="L2922" s="3">
        <v>-77.401026999999999</v>
      </c>
      <c r="M2922" s="3">
        <v>37.264094</v>
      </c>
      <c r="N2922" s="3">
        <v>-78.517302375059202</v>
      </c>
      <c r="O2922" s="3">
        <v>37.563640772791736</v>
      </c>
      <c r="P2922" s="3">
        <f>VLOOKUP(Table2[[#This Row],[State]],State!A:G,7,FALSE)</f>
        <v>13</v>
      </c>
      <c r="Q2922" s="3" t="str">
        <f>VLOOKUP(Table2[[#This Row],[State]],State!A:F,6,FALSE)</f>
        <v>Democratic</v>
      </c>
    </row>
    <row r="2923" spans="1:17" ht="17" thickTop="1" thickBot="1" x14ac:dyDescent="0.25">
      <c r="A2923" s="7" t="s">
        <v>363</v>
      </c>
      <c r="B2923" s="21">
        <v>51580</v>
      </c>
      <c r="C2923" s="22" t="s">
        <v>2148</v>
      </c>
      <c r="D2923" s="12">
        <v>1444</v>
      </c>
      <c r="E2923" s="12">
        <v>1330</v>
      </c>
      <c r="F2923" s="6">
        <v>2024</v>
      </c>
      <c r="G2923" s="18">
        <f>preds!$D2923+preds!$E2923</f>
        <v>2774</v>
      </c>
      <c r="H2923" s="12">
        <f>ABS(preds!$D2923-preds!$E2923)</f>
        <v>114</v>
      </c>
      <c r="I2923" s="24">
        <f>Table2[[#This Row],[margin]]/Table2[[#This Row],[dem_gop_total]]</f>
        <v>4.1095890410958902E-2</v>
      </c>
      <c r="J2923" s="24">
        <f>Table2[[#This Row],[dem_votes]]/Table2[[#This Row],[dem_gop_total]]</f>
        <v>0.52054794520547942</v>
      </c>
      <c r="K2923" s="24">
        <f>Table2[[#This Row],[gop_votes]]/Table2[[#This Row],[dem_gop_total]]</f>
        <v>0.47945205479452052</v>
      </c>
      <c r="L2923" s="3">
        <v>-79.989339999999999</v>
      </c>
      <c r="M2923" s="3">
        <v>37.781277000000003</v>
      </c>
      <c r="N2923" s="3">
        <v>-78.517302375059202</v>
      </c>
      <c r="O2923" s="3">
        <v>37.563640772791736</v>
      </c>
      <c r="P2923" s="3">
        <f>VLOOKUP(Table2[[#This Row],[State]],State!A:G,7,FALSE)</f>
        <v>13</v>
      </c>
      <c r="Q2923" s="3" t="str">
        <f>VLOOKUP(Table2[[#This Row],[State]],State!A:F,6,FALSE)</f>
        <v>Democratic</v>
      </c>
    </row>
    <row r="2924" spans="1:17" ht="17" thickTop="1" thickBot="1" x14ac:dyDescent="0.25">
      <c r="A2924" s="8" t="s">
        <v>363</v>
      </c>
      <c r="B2924" s="19">
        <v>51590</v>
      </c>
      <c r="C2924" s="20" t="s">
        <v>2149</v>
      </c>
      <c r="D2924" s="13">
        <v>11714</v>
      </c>
      <c r="E2924" s="13">
        <v>7835</v>
      </c>
      <c r="F2924" s="6">
        <v>2024</v>
      </c>
      <c r="G2924" s="18">
        <f>preds!$D2924+preds!$E2924</f>
        <v>19549</v>
      </c>
      <c r="H2924" s="12">
        <f>ABS(preds!$D2924-preds!$E2924)</f>
        <v>3879</v>
      </c>
      <c r="I2924" s="24">
        <f>Table2[[#This Row],[margin]]/Table2[[#This Row],[dem_gop_total]]</f>
        <v>0.19842447183999182</v>
      </c>
      <c r="J2924" s="24">
        <f>Table2[[#This Row],[dem_votes]]/Table2[[#This Row],[dem_gop_total]]</f>
        <v>0.59921223591999595</v>
      </c>
      <c r="K2924" s="24">
        <f>Table2[[#This Row],[gop_votes]]/Table2[[#This Row],[dem_gop_total]]</f>
        <v>0.40078776408000411</v>
      </c>
      <c r="L2924" s="3">
        <v>-79.409867000000006</v>
      </c>
      <c r="M2924" s="3">
        <v>36.591118999999999</v>
      </c>
      <c r="N2924" s="3">
        <v>-78.517302375059202</v>
      </c>
      <c r="O2924" s="3">
        <v>37.563640772791736</v>
      </c>
      <c r="P2924" s="3">
        <f>VLOOKUP(Table2[[#This Row],[State]],State!A:G,7,FALSE)</f>
        <v>13</v>
      </c>
      <c r="Q2924" s="3" t="str">
        <f>VLOOKUP(Table2[[#This Row],[State]],State!A:F,6,FALSE)</f>
        <v>Democratic</v>
      </c>
    </row>
    <row r="2925" spans="1:17" ht="17" thickTop="1" thickBot="1" x14ac:dyDescent="0.25">
      <c r="A2925" s="7" t="s">
        <v>363</v>
      </c>
      <c r="B2925" s="21">
        <v>51595</v>
      </c>
      <c r="C2925" s="22" t="s">
        <v>2150</v>
      </c>
      <c r="D2925" s="12">
        <v>1648</v>
      </c>
      <c r="E2925" s="12">
        <v>900</v>
      </c>
      <c r="F2925" s="6">
        <v>2024</v>
      </c>
      <c r="G2925" s="18">
        <f>preds!$D2925+preds!$E2925</f>
        <v>2548</v>
      </c>
      <c r="H2925" s="12">
        <f>ABS(preds!$D2925-preds!$E2925)</f>
        <v>748</v>
      </c>
      <c r="I2925" s="24">
        <f>Table2[[#This Row],[margin]]/Table2[[#This Row],[dem_gop_total]]</f>
        <v>0.29356357927786497</v>
      </c>
      <c r="J2925" s="24">
        <f>Table2[[#This Row],[dem_votes]]/Table2[[#This Row],[dem_gop_total]]</f>
        <v>0.64678178963893251</v>
      </c>
      <c r="K2925" s="24">
        <f>Table2[[#This Row],[gop_votes]]/Table2[[#This Row],[dem_gop_total]]</f>
        <v>0.35321821036106749</v>
      </c>
      <c r="L2925" s="3">
        <v>-77.541306000000006</v>
      </c>
      <c r="M2925" s="3">
        <v>36.691840999999997</v>
      </c>
      <c r="N2925" s="3">
        <v>-78.517302375059202</v>
      </c>
      <c r="O2925" s="3">
        <v>37.563640772791736</v>
      </c>
      <c r="P2925" s="3">
        <f>VLOOKUP(Table2[[#This Row],[State]],State!A:G,7,FALSE)</f>
        <v>13</v>
      </c>
      <c r="Q2925" s="3" t="str">
        <f>VLOOKUP(Table2[[#This Row],[State]],State!A:F,6,FALSE)</f>
        <v>Democratic</v>
      </c>
    </row>
    <row r="2926" spans="1:17" ht="17" thickTop="1" thickBot="1" x14ac:dyDescent="0.25">
      <c r="A2926" s="8" t="s">
        <v>363</v>
      </c>
      <c r="B2926" s="19">
        <v>51600</v>
      </c>
      <c r="C2926" s="20" t="s">
        <v>2151</v>
      </c>
      <c r="D2926" s="13">
        <v>9310</v>
      </c>
      <c r="E2926" s="13">
        <v>4948</v>
      </c>
      <c r="F2926" s="6">
        <v>2024</v>
      </c>
      <c r="G2926" s="18">
        <f>preds!$D2926+preds!$E2926</f>
        <v>14258</v>
      </c>
      <c r="H2926" s="12">
        <f>ABS(preds!$D2926-preds!$E2926)</f>
        <v>4362</v>
      </c>
      <c r="I2926" s="24">
        <f>Table2[[#This Row],[margin]]/Table2[[#This Row],[dem_gop_total]]</f>
        <v>0.30593351101136207</v>
      </c>
      <c r="J2926" s="24">
        <f>Table2[[#This Row],[dem_votes]]/Table2[[#This Row],[dem_gop_total]]</f>
        <v>0.65296675550568106</v>
      </c>
      <c r="K2926" s="24">
        <f>Table2[[#This Row],[gop_votes]]/Table2[[#This Row],[dem_gop_total]]</f>
        <v>0.34703324449431899</v>
      </c>
      <c r="L2926" s="3">
        <v>-77.302596999999906</v>
      </c>
      <c r="M2926" s="3">
        <v>38.852046000000001</v>
      </c>
      <c r="N2926" s="3">
        <v>-78.517302375059202</v>
      </c>
      <c r="O2926" s="3">
        <v>37.563640772791736</v>
      </c>
      <c r="P2926" s="3">
        <f>VLOOKUP(Table2[[#This Row],[State]],State!A:G,7,FALSE)</f>
        <v>13</v>
      </c>
      <c r="Q2926" s="3" t="str">
        <f>VLOOKUP(Table2[[#This Row],[State]],State!A:F,6,FALSE)</f>
        <v>Democratic</v>
      </c>
    </row>
    <row r="2927" spans="1:17" ht="17" thickTop="1" thickBot="1" x14ac:dyDescent="0.25">
      <c r="A2927" s="7" t="s">
        <v>363</v>
      </c>
      <c r="B2927" s="21">
        <v>51610</v>
      </c>
      <c r="C2927" s="22" t="s">
        <v>2152</v>
      </c>
      <c r="D2927" s="12">
        <v>7235</v>
      </c>
      <c r="E2927" s="12">
        <v>2029</v>
      </c>
      <c r="F2927" s="6">
        <v>2024</v>
      </c>
      <c r="G2927" s="18">
        <f>preds!$D2927+preds!$E2927</f>
        <v>9264</v>
      </c>
      <c r="H2927" s="12">
        <f>ABS(preds!$D2927-preds!$E2927)</f>
        <v>5206</v>
      </c>
      <c r="I2927" s="24">
        <f>Table2[[#This Row],[margin]]/Table2[[#This Row],[dem_gop_total]]</f>
        <v>0.56196027633851464</v>
      </c>
      <c r="J2927" s="24">
        <f>Table2[[#This Row],[dem_votes]]/Table2[[#This Row],[dem_gop_total]]</f>
        <v>0.78098013816925738</v>
      </c>
      <c r="K2927" s="24">
        <f>Table2[[#This Row],[gop_votes]]/Table2[[#This Row],[dem_gop_total]]</f>
        <v>0.21901986183074265</v>
      </c>
      <c r="L2927" s="3">
        <v>-77.173924</v>
      </c>
      <c r="M2927" s="3">
        <v>38.883688999999997</v>
      </c>
      <c r="N2927" s="3">
        <v>-78.517302375059202</v>
      </c>
      <c r="O2927" s="3">
        <v>37.563640772791736</v>
      </c>
      <c r="P2927" s="3">
        <f>VLOOKUP(Table2[[#This Row],[State]],State!A:G,7,FALSE)</f>
        <v>13</v>
      </c>
      <c r="Q2927" s="3" t="str">
        <f>VLOOKUP(Table2[[#This Row],[State]],State!A:F,6,FALSE)</f>
        <v>Democratic</v>
      </c>
    </row>
    <row r="2928" spans="1:17" ht="17" thickTop="1" thickBot="1" x14ac:dyDescent="0.25">
      <c r="A2928" s="8" t="s">
        <v>363</v>
      </c>
      <c r="B2928" s="19">
        <v>51620</v>
      </c>
      <c r="C2928" s="20" t="s">
        <v>2153</v>
      </c>
      <c r="D2928" s="13">
        <v>2346</v>
      </c>
      <c r="E2928" s="13">
        <v>1436</v>
      </c>
      <c r="F2928" s="6">
        <v>2024</v>
      </c>
      <c r="G2928" s="18">
        <f>preds!$D2928+preds!$E2928</f>
        <v>3782</v>
      </c>
      <c r="H2928" s="12">
        <f>ABS(preds!$D2928-preds!$E2928)</f>
        <v>910</v>
      </c>
      <c r="I2928" s="24">
        <f>Table2[[#This Row],[margin]]/Table2[[#This Row],[dem_gop_total]]</f>
        <v>0.24061343204653624</v>
      </c>
      <c r="J2928" s="24">
        <f>Table2[[#This Row],[dem_votes]]/Table2[[#This Row],[dem_gop_total]]</f>
        <v>0.62030671602326815</v>
      </c>
      <c r="K2928" s="24">
        <f>Table2[[#This Row],[gop_votes]]/Table2[[#This Row],[dem_gop_total]]</f>
        <v>0.37969328397673191</v>
      </c>
      <c r="L2928" s="3">
        <v>-76.936518000000007</v>
      </c>
      <c r="M2928" s="3">
        <v>36.678686999999996</v>
      </c>
      <c r="N2928" s="3">
        <v>-78.517302375059202</v>
      </c>
      <c r="O2928" s="3">
        <v>37.563640772791736</v>
      </c>
      <c r="P2928" s="3">
        <f>VLOOKUP(Table2[[#This Row],[State]],State!A:G,7,FALSE)</f>
        <v>13</v>
      </c>
      <c r="Q2928" s="3" t="str">
        <f>VLOOKUP(Table2[[#This Row],[State]],State!A:F,6,FALSE)</f>
        <v>Democratic</v>
      </c>
    </row>
    <row r="2929" spans="1:17" ht="17" thickTop="1" thickBot="1" x14ac:dyDescent="0.25">
      <c r="A2929" s="7" t="s">
        <v>363</v>
      </c>
      <c r="B2929" s="21">
        <v>51630</v>
      </c>
      <c r="C2929" s="22" t="s">
        <v>2154</v>
      </c>
      <c r="D2929" s="12">
        <v>8670</v>
      </c>
      <c r="E2929" s="12">
        <v>3860</v>
      </c>
      <c r="F2929" s="6">
        <v>2024</v>
      </c>
      <c r="G2929" s="18">
        <f>preds!$D2929+preds!$E2929</f>
        <v>12530</v>
      </c>
      <c r="H2929" s="12">
        <f>ABS(preds!$D2929-preds!$E2929)</f>
        <v>4810</v>
      </c>
      <c r="I2929" s="24">
        <f>Table2[[#This Row],[margin]]/Table2[[#This Row],[dem_gop_total]]</f>
        <v>0.383878691141261</v>
      </c>
      <c r="J2929" s="24">
        <f>Table2[[#This Row],[dem_votes]]/Table2[[#This Row],[dem_gop_total]]</f>
        <v>0.69193934557063053</v>
      </c>
      <c r="K2929" s="24">
        <f>Table2[[#This Row],[gop_votes]]/Table2[[#This Row],[dem_gop_total]]</f>
        <v>0.30806065442936953</v>
      </c>
      <c r="L2929" s="3">
        <v>-77.480900000000005</v>
      </c>
      <c r="M2929" s="3">
        <v>38.298644000000003</v>
      </c>
      <c r="N2929" s="3">
        <v>-78.517302375059202</v>
      </c>
      <c r="O2929" s="3">
        <v>37.563640772791736</v>
      </c>
      <c r="P2929" s="3">
        <f>VLOOKUP(Table2[[#This Row],[State]],State!A:G,7,FALSE)</f>
        <v>13</v>
      </c>
      <c r="Q2929" s="3" t="str">
        <f>VLOOKUP(Table2[[#This Row],[State]],State!A:F,6,FALSE)</f>
        <v>Democratic</v>
      </c>
    </row>
    <row r="2930" spans="1:17" ht="17" thickTop="1" thickBot="1" x14ac:dyDescent="0.25">
      <c r="A2930" s="8" t="s">
        <v>363</v>
      </c>
      <c r="B2930" s="19">
        <v>51640</v>
      </c>
      <c r="C2930" s="20" t="s">
        <v>2155</v>
      </c>
      <c r="D2930" s="13">
        <v>852</v>
      </c>
      <c r="E2930" s="13">
        <v>1574</v>
      </c>
      <c r="F2930" s="6">
        <v>2024</v>
      </c>
      <c r="G2930" s="18">
        <f>preds!$D2930+preds!$E2930</f>
        <v>2426</v>
      </c>
      <c r="H2930" s="12">
        <f>ABS(preds!$D2930-preds!$E2930)</f>
        <v>722</v>
      </c>
      <c r="I2930" s="24">
        <f>Table2[[#This Row],[margin]]/Table2[[#This Row],[dem_gop_total]]</f>
        <v>0.29760923330585326</v>
      </c>
      <c r="J2930" s="24">
        <f>Table2[[#This Row],[dem_votes]]/Table2[[#This Row],[dem_gop_total]]</f>
        <v>0.3511953833470734</v>
      </c>
      <c r="K2930" s="24">
        <f>Table2[[#This Row],[gop_votes]]/Table2[[#This Row],[dem_gop_total]]</f>
        <v>0.64880461665292666</v>
      </c>
      <c r="L2930" s="3">
        <v>-80.918362000000002</v>
      </c>
      <c r="M2930" s="3">
        <v>36.665997999999902</v>
      </c>
      <c r="N2930" s="3">
        <v>-78.517302375059202</v>
      </c>
      <c r="O2930" s="3">
        <v>37.563640772791736</v>
      </c>
      <c r="P2930" s="3">
        <f>VLOOKUP(Table2[[#This Row],[State]],State!A:G,7,FALSE)</f>
        <v>13</v>
      </c>
      <c r="Q2930" s="3" t="str">
        <f>VLOOKUP(Table2[[#This Row],[State]],State!A:F,6,FALSE)</f>
        <v>Democratic</v>
      </c>
    </row>
    <row r="2931" spans="1:17" ht="17" thickTop="1" thickBot="1" x14ac:dyDescent="0.25">
      <c r="A2931" s="7" t="s">
        <v>363</v>
      </c>
      <c r="B2931" s="21">
        <v>51650</v>
      </c>
      <c r="C2931" s="22" t="s">
        <v>2156</v>
      </c>
      <c r="D2931" s="12">
        <v>45492</v>
      </c>
      <c r="E2931" s="12">
        <v>18271</v>
      </c>
      <c r="F2931" s="6">
        <v>2024</v>
      </c>
      <c r="G2931" s="18">
        <f>preds!$D2931+preds!$E2931</f>
        <v>63763</v>
      </c>
      <c r="H2931" s="12">
        <f>ABS(preds!$D2931-preds!$E2931)</f>
        <v>27221</v>
      </c>
      <c r="I2931" s="24">
        <f>Table2[[#This Row],[margin]]/Table2[[#This Row],[dem_gop_total]]</f>
        <v>0.42690902247384849</v>
      </c>
      <c r="J2931" s="24">
        <f>Table2[[#This Row],[dem_votes]]/Table2[[#This Row],[dem_gop_total]]</f>
        <v>0.71345451123692427</v>
      </c>
      <c r="K2931" s="24">
        <f>Table2[[#This Row],[gop_votes]]/Table2[[#This Row],[dem_gop_total]]</f>
        <v>0.28654548876307578</v>
      </c>
      <c r="L2931" s="3">
        <v>-76.366964999999993</v>
      </c>
      <c r="M2931" s="3">
        <v>37.042681000000002</v>
      </c>
      <c r="N2931" s="3">
        <v>-78.517302375059202</v>
      </c>
      <c r="O2931" s="3">
        <v>37.563640772791736</v>
      </c>
      <c r="P2931" s="3">
        <f>VLOOKUP(Table2[[#This Row],[State]],State!A:G,7,FALSE)</f>
        <v>13</v>
      </c>
      <c r="Q2931" s="3" t="str">
        <f>VLOOKUP(Table2[[#This Row],[State]],State!A:F,6,FALSE)</f>
        <v>Democratic</v>
      </c>
    </row>
    <row r="2932" spans="1:17" ht="17" thickTop="1" thickBot="1" x14ac:dyDescent="0.25">
      <c r="A2932" s="8" t="s">
        <v>363</v>
      </c>
      <c r="B2932" s="19">
        <v>51660</v>
      </c>
      <c r="C2932" s="20" t="s">
        <v>2157</v>
      </c>
      <c r="D2932" s="13">
        <v>10889</v>
      </c>
      <c r="E2932" s="13">
        <v>5319</v>
      </c>
      <c r="F2932" s="6">
        <v>2024</v>
      </c>
      <c r="G2932" s="18">
        <f>preds!$D2932+preds!$E2932</f>
        <v>16208</v>
      </c>
      <c r="H2932" s="12">
        <f>ABS(preds!$D2932-preds!$E2932)</f>
        <v>5570</v>
      </c>
      <c r="I2932" s="24">
        <f>Table2[[#This Row],[margin]]/Table2[[#This Row],[dem_gop_total]]</f>
        <v>0.34365745310957552</v>
      </c>
      <c r="J2932" s="24">
        <f>Table2[[#This Row],[dem_votes]]/Table2[[#This Row],[dem_gop_total]]</f>
        <v>0.67182872655478776</v>
      </c>
      <c r="K2932" s="24">
        <f>Table2[[#This Row],[gop_votes]]/Table2[[#This Row],[dem_gop_total]]</f>
        <v>0.32817127344521224</v>
      </c>
      <c r="L2932" s="3">
        <v>-78.868870999999999</v>
      </c>
      <c r="M2932" s="3">
        <v>38.440626999999999</v>
      </c>
      <c r="N2932" s="3">
        <v>-78.517302375059202</v>
      </c>
      <c r="O2932" s="3">
        <v>37.563640772791736</v>
      </c>
      <c r="P2932" s="3">
        <f>VLOOKUP(Table2[[#This Row],[State]],State!A:G,7,FALSE)</f>
        <v>13</v>
      </c>
      <c r="Q2932" s="3" t="str">
        <f>VLOOKUP(Table2[[#This Row],[State]],State!A:F,6,FALSE)</f>
        <v>Democratic</v>
      </c>
    </row>
    <row r="2933" spans="1:17" ht="17" thickTop="1" thickBot="1" x14ac:dyDescent="0.25">
      <c r="A2933" s="7" t="s">
        <v>363</v>
      </c>
      <c r="B2933" s="21">
        <v>51670</v>
      </c>
      <c r="C2933" s="22" t="s">
        <v>2158</v>
      </c>
      <c r="D2933" s="12">
        <v>4989</v>
      </c>
      <c r="E2933" s="12">
        <v>4016</v>
      </c>
      <c r="F2933" s="6">
        <v>2024</v>
      </c>
      <c r="G2933" s="18">
        <f>preds!$D2933+preds!$E2933</f>
        <v>9005</v>
      </c>
      <c r="H2933" s="12">
        <f>ABS(preds!$D2933-preds!$E2933)</f>
        <v>973</v>
      </c>
      <c r="I2933" s="24">
        <f>Table2[[#This Row],[margin]]/Table2[[#This Row],[dem_gop_total]]</f>
        <v>0.10805108273181566</v>
      </c>
      <c r="J2933" s="24">
        <f>Table2[[#This Row],[dem_votes]]/Table2[[#This Row],[dem_gop_total]]</f>
        <v>0.55402554136590787</v>
      </c>
      <c r="K2933" s="24">
        <f>Table2[[#This Row],[gop_votes]]/Table2[[#This Row],[dem_gop_total]]</f>
        <v>0.44597445863409219</v>
      </c>
      <c r="L2933" s="3">
        <v>-77.304581999999996</v>
      </c>
      <c r="M2933" s="3">
        <v>37.289087000000002</v>
      </c>
      <c r="N2933" s="3">
        <v>-78.517302375059202</v>
      </c>
      <c r="O2933" s="3">
        <v>37.563640772791736</v>
      </c>
      <c r="P2933" s="3">
        <f>VLOOKUP(Table2[[#This Row],[State]],State!A:G,7,FALSE)</f>
        <v>13</v>
      </c>
      <c r="Q2933" s="3" t="str">
        <f>VLOOKUP(Table2[[#This Row],[State]],State!A:F,6,FALSE)</f>
        <v>Democratic</v>
      </c>
    </row>
    <row r="2934" spans="1:17" ht="17" thickTop="1" thickBot="1" x14ac:dyDescent="0.25">
      <c r="A2934" s="8" t="s">
        <v>363</v>
      </c>
      <c r="B2934" s="19">
        <v>51678</v>
      </c>
      <c r="C2934" s="20" t="s">
        <v>2159</v>
      </c>
      <c r="D2934" s="13">
        <v>1871</v>
      </c>
      <c r="E2934" s="13">
        <v>1087</v>
      </c>
      <c r="F2934" s="6">
        <v>2024</v>
      </c>
      <c r="G2934" s="18">
        <f>preds!$D2934+preds!$E2934</f>
        <v>2958</v>
      </c>
      <c r="H2934" s="12">
        <f>ABS(preds!$D2934-preds!$E2934)</f>
        <v>784</v>
      </c>
      <c r="I2934" s="24">
        <f>Table2[[#This Row],[margin]]/Table2[[#This Row],[dem_gop_total]]</f>
        <v>0.26504394861392833</v>
      </c>
      <c r="J2934" s="24">
        <f>Table2[[#This Row],[dem_votes]]/Table2[[#This Row],[dem_gop_total]]</f>
        <v>0.63252197430696422</v>
      </c>
      <c r="K2934" s="24">
        <f>Table2[[#This Row],[gop_votes]]/Table2[[#This Row],[dem_gop_total]]</f>
        <v>0.36747802569303584</v>
      </c>
      <c r="L2934" s="3">
        <v>-79.442982000000001</v>
      </c>
      <c r="M2934" s="3">
        <v>37.784092999999999</v>
      </c>
      <c r="N2934" s="3">
        <v>-78.517302375059202</v>
      </c>
      <c r="O2934" s="3">
        <v>37.563640772791736</v>
      </c>
      <c r="P2934" s="3">
        <f>VLOOKUP(Table2[[#This Row],[State]],State!A:G,7,FALSE)</f>
        <v>13</v>
      </c>
      <c r="Q2934" s="3" t="str">
        <f>VLOOKUP(Table2[[#This Row],[State]],State!A:F,6,FALSE)</f>
        <v>Democratic</v>
      </c>
    </row>
    <row r="2935" spans="1:17" ht="17" thickTop="1" thickBot="1" x14ac:dyDescent="0.25">
      <c r="A2935" s="7" t="s">
        <v>363</v>
      </c>
      <c r="B2935" s="21">
        <v>51680</v>
      </c>
      <c r="C2935" s="22" t="s">
        <v>2160</v>
      </c>
      <c r="D2935" s="12">
        <v>17213</v>
      </c>
      <c r="E2935" s="12">
        <v>16608</v>
      </c>
      <c r="F2935" s="6">
        <v>2024</v>
      </c>
      <c r="G2935" s="18">
        <f>preds!$D2935+preds!$E2935</f>
        <v>33821</v>
      </c>
      <c r="H2935" s="12">
        <f>ABS(preds!$D2935-preds!$E2935)</f>
        <v>605</v>
      </c>
      <c r="I2935" s="24">
        <f>Table2[[#This Row],[margin]]/Table2[[#This Row],[dem_gop_total]]</f>
        <v>1.7888294255048637E-2</v>
      </c>
      <c r="J2935" s="24">
        <f>Table2[[#This Row],[dem_votes]]/Table2[[#This Row],[dem_gop_total]]</f>
        <v>0.50894414712752434</v>
      </c>
      <c r="K2935" s="24">
        <f>Table2[[#This Row],[gop_votes]]/Table2[[#This Row],[dem_gop_total]]</f>
        <v>0.49105585287247566</v>
      </c>
      <c r="L2935" s="3">
        <v>-79.188941999999997</v>
      </c>
      <c r="M2935" s="3">
        <v>37.394382</v>
      </c>
      <c r="N2935" s="3">
        <v>-78.517302375059202</v>
      </c>
      <c r="O2935" s="3">
        <v>37.563640772791736</v>
      </c>
      <c r="P2935" s="3">
        <f>VLOOKUP(Table2[[#This Row],[State]],State!A:G,7,FALSE)</f>
        <v>13</v>
      </c>
      <c r="Q2935" s="3" t="str">
        <f>VLOOKUP(Table2[[#This Row],[State]],State!A:F,6,FALSE)</f>
        <v>Democratic</v>
      </c>
    </row>
    <row r="2936" spans="1:17" ht="17" thickTop="1" thickBot="1" x14ac:dyDescent="0.25">
      <c r="A2936" s="8" t="s">
        <v>363</v>
      </c>
      <c r="B2936" s="19">
        <v>51683</v>
      </c>
      <c r="C2936" s="20" t="s">
        <v>2161</v>
      </c>
      <c r="D2936" s="13">
        <v>11366</v>
      </c>
      <c r="E2936" s="13">
        <v>6250</v>
      </c>
      <c r="F2936" s="6">
        <v>2024</v>
      </c>
      <c r="G2936" s="18">
        <f>preds!$D2936+preds!$E2936</f>
        <v>17616</v>
      </c>
      <c r="H2936" s="12">
        <f>ABS(preds!$D2936-preds!$E2936)</f>
        <v>5116</v>
      </c>
      <c r="I2936" s="24">
        <f>Table2[[#This Row],[margin]]/Table2[[#This Row],[dem_gop_total]]</f>
        <v>0.29041780199818346</v>
      </c>
      <c r="J2936" s="24">
        <f>Table2[[#This Row],[dem_votes]]/Table2[[#This Row],[dem_gop_total]]</f>
        <v>0.64520890099909178</v>
      </c>
      <c r="K2936" s="24">
        <f>Table2[[#This Row],[gop_votes]]/Table2[[#This Row],[dem_gop_total]]</f>
        <v>0.35479109900090827</v>
      </c>
      <c r="L2936" s="3">
        <v>-77.474795</v>
      </c>
      <c r="M2936" s="3">
        <v>38.753008999999999</v>
      </c>
      <c r="N2936" s="3">
        <v>-78.517302375059202</v>
      </c>
      <c r="O2936" s="3">
        <v>37.563640772791736</v>
      </c>
      <c r="P2936" s="3">
        <f>VLOOKUP(Table2[[#This Row],[State]],State!A:G,7,FALSE)</f>
        <v>13</v>
      </c>
      <c r="Q2936" s="3" t="str">
        <f>VLOOKUP(Table2[[#This Row],[State]],State!A:F,6,FALSE)</f>
        <v>Democratic</v>
      </c>
    </row>
    <row r="2937" spans="1:17" ht="17" thickTop="1" thickBot="1" x14ac:dyDescent="0.25">
      <c r="A2937" s="7" t="s">
        <v>363</v>
      </c>
      <c r="B2937" s="21">
        <v>51685</v>
      </c>
      <c r="C2937" s="22" t="s">
        <v>2162</v>
      </c>
      <c r="D2937" s="12">
        <v>4161</v>
      </c>
      <c r="E2937" s="12">
        <v>2072</v>
      </c>
      <c r="F2937" s="6">
        <v>2024</v>
      </c>
      <c r="G2937" s="18">
        <f>preds!$D2937+preds!$E2937</f>
        <v>6233</v>
      </c>
      <c r="H2937" s="12">
        <f>ABS(preds!$D2937-preds!$E2937)</f>
        <v>2089</v>
      </c>
      <c r="I2937" s="24">
        <f>Table2[[#This Row],[margin]]/Table2[[#This Row],[dem_gop_total]]</f>
        <v>0.33515161238568908</v>
      </c>
      <c r="J2937" s="24">
        <f>Table2[[#This Row],[dem_votes]]/Table2[[#This Row],[dem_gop_total]]</f>
        <v>0.66757580619284451</v>
      </c>
      <c r="K2937" s="24">
        <f>Table2[[#This Row],[gop_votes]]/Table2[[#This Row],[dem_gop_total]]</f>
        <v>0.33242419380715549</v>
      </c>
      <c r="L2937" s="3">
        <v>-77.448892000000001</v>
      </c>
      <c r="M2937" s="3">
        <v>38.772139000000003</v>
      </c>
      <c r="N2937" s="3">
        <v>-78.517302375059202</v>
      </c>
      <c r="O2937" s="3">
        <v>37.563640772791736</v>
      </c>
      <c r="P2937" s="3">
        <f>VLOOKUP(Table2[[#This Row],[State]],State!A:G,7,FALSE)</f>
        <v>13</v>
      </c>
      <c r="Q2937" s="3" t="str">
        <f>VLOOKUP(Table2[[#This Row],[State]],State!A:F,6,FALSE)</f>
        <v>Democratic</v>
      </c>
    </row>
    <row r="2938" spans="1:17" ht="17" thickTop="1" thickBot="1" x14ac:dyDescent="0.25">
      <c r="A2938" s="8" t="s">
        <v>363</v>
      </c>
      <c r="B2938" s="19">
        <v>51690</v>
      </c>
      <c r="C2938" s="20" t="s">
        <v>2163</v>
      </c>
      <c r="D2938" s="13">
        <v>3525</v>
      </c>
      <c r="E2938" s="13">
        <v>2463</v>
      </c>
      <c r="F2938" s="6">
        <v>2024</v>
      </c>
      <c r="G2938" s="18">
        <f>preds!$D2938+preds!$E2938</f>
        <v>5988</v>
      </c>
      <c r="H2938" s="12">
        <f>ABS(preds!$D2938-preds!$E2938)</f>
        <v>1062</v>
      </c>
      <c r="I2938" s="24">
        <f>Table2[[#This Row],[margin]]/Table2[[#This Row],[dem_gop_total]]</f>
        <v>0.17735470941883769</v>
      </c>
      <c r="J2938" s="24">
        <f>Table2[[#This Row],[dem_votes]]/Table2[[#This Row],[dem_gop_total]]</f>
        <v>0.58867735470941884</v>
      </c>
      <c r="K2938" s="24">
        <f>Table2[[#This Row],[gop_votes]]/Table2[[#This Row],[dem_gop_total]]</f>
        <v>0.41132264529058116</v>
      </c>
      <c r="L2938" s="3">
        <v>-79.864819999999995</v>
      </c>
      <c r="M2938" s="3">
        <v>36.683587000000003</v>
      </c>
      <c r="N2938" s="3">
        <v>-78.517302375059202</v>
      </c>
      <c r="O2938" s="3">
        <v>37.563640772791736</v>
      </c>
      <c r="P2938" s="3">
        <f>VLOOKUP(Table2[[#This Row],[State]],State!A:G,7,FALSE)</f>
        <v>13</v>
      </c>
      <c r="Q2938" s="3" t="str">
        <f>VLOOKUP(Table2[[#This Row],[State]],State!A:F,6,FALSE)</f>
        <v>Democratic</v>
      </c>
    </row>
    <row r="2939" spans="1:17" ht="17" thickTop="1" thickBot="1" x14ac:dyDescent="0.25">
      <c r="A2939" s="7" t="s">
        <v>363</v>
      </c>
      <c r="B2939" s="21">
        <v>51700</v>
      </c>
      <c r="C2939" s="22" t="s">
        <v>2164</v>
      </c>
      <c r="D2939" s="12">
        <v>50212</v>
      </c>
      <c r="E2939" s="12">
        <v>26188</v>
      </c>
      <c r="F2939" s="6">
        <v>2024</v>
      </c>
      <c r="G2939" s="18">
        <f>preds!$D2939+preds!$E2939</f>
        <v>76400</v>
      </c>
      <c r="H2939" s="12">
        <f>ABS(preds!$D2939-preds!$E2939)</f>
        <v>24024</v>
      </c>
      <c r="I2939" s="24">
        <f>Table2[[#This Row],[margin]]/Table2[[#This Row],[dem_gop_total]]</f>
        <v>0.31445026178010471</v>
      </c>
      <c r="J2939" s="24">
        <f>Table2[[#This Row],[dem_votes]]/Table2[[#This Row],[dem_gop_total]]</f>
        <v>0.65722513089005241</v>
      </c>
      <c r="K2939" s="24">
        <f>Table2[[#This Row],[gop_votes]]/Table2[[#This Row],[dem_gop_total]]</f>
        <v>0.34277486910994764</v>
      </c>
      <c r="L2939" s="3">
        <v>-76.495941999999999</v>
      </c>
      <c r="M2939" s="3">
        <v>37.089636999999897</v>
      </c>
      <c r="N2939" s="3">
        <v>-78.517302375059202</v>
      </c>
      <c r="O2939" s="3">
        <v>37.563640772791736</v>
      </c>
      <c r="P2939" s="3">
        <f>VLOOKUP(Table2[[#This Row],[State]],State!A:G,7,FALSE)</f>
        <v>13</v>
      </c>
      <c r="Q2939" s="3" t="str">
        <f>VLOOKUP(Table2[[#This Row],[State]],State!A:F,6,FALSE)</f>
        <v>Democratic</v>
      </c>
    </row>
    <row r="2940" spans="1:17" ht="17" thickTop="1" thickBot="1" x14ac:dyDescent="0.25">
      <c r="A2940" s="8" t="s">
        <v>363</v>
      </c>
      <c r="B2940" s="19">
        <v>51710</v>
      </c>
      <c r="C2940" s="20" t="s">
        <v>2165</v>
      </c>
      <c r="D2940" s="13">
        <v>58891</v>
      </c>
      <c r="E2940" s="13">
        <v>26449</v>
      </c>
      <c r="F2940" s="6">
        <v>2024</v>
      </c>
      <c r="G2940" s="18">
        <f>preds!$D2940+preds!$E2940</f>
        <v>85340</v>
      </c>
      <c r="H2940" s="12">
        <f>ABS(preds!$D2940-preds!$E2940)</f>
        <v>32442</v>
      </c>
      <c r="I2940" s="24">
        <f>Table2[[#This Row],[margin]]/Table2[[#This Row],[dem_gop_total]]</f>
        <v>0.38014998828216545</v>
      </c>
      <c r="J2940" s="24">
        <f>Table2[[#This Row],[dem_votes]]/Table2[[#This Row],[dem_gop_total]]</f>
        <v>0.69007499414108275</v>
      </c>
      <c r="K2940" s="24">
        <f>Table2[[#This Row],[gop_votes]]/Table2[[#This Row],[dem_gop_total]]</f>
        <v>0.30992500585891725</v>
      </c>
      <c r="L2940" s="3">
        <v>-76.262276999999997</v>
      </c>
      <c r="M2940" s="3">
        <v>36.891356000000002</v>
      </c>
      <c r="N2940" s="3">
        <v>-78.517302375059202</v>
      </c>
      <c r="O2940" s="3">
        <v>37.563640772791736</v>
      </c>
      <c r="P2940" s="3">
        <f>VLOOKUP(Table2[[#This Row],[State]],State!A:G,7,FALSE)</f>
        <v>13</v>
      </c>
      <c r="Q2940" s="3" t="str">
        <f>VLOOKUP(Table2[[#This Row],[State]],State!A:F,6,FALSE)</f>
        <v>Democratic</v>
      </c>
    </row>
    <row r="2941" spans="1:17" ht="17" thickTop="1" thickBot="1" x14ac:dyDescent="0.25">
      <c r="A2941" s="7" t="s">
        <v>363</v>
      </c>
      <c r="B2941" s="21">
        <v>51720</v>
      </c>
      <c r="C2941" s="22" t="s">
        <v>2166</v>
      </c>
      <c r="D2941" s="12">
        <v>552</v>
      </c>
      <c r="E2941" s="12">
        <v>951</v>
      </c>
      <c r="F2941" s="6">
        <v>2024</v>
      </c>
      <c r="G2941" s="18">
        <f>preds!$D2941+preds!$E2941</f>
        <v>1503</v>
      </c>
      <c r="H2941" s="12">
        <f>ABS(preds!$D2941-preds!$E2941)</f>
        <v>399</v>
      </c>
      <c r="I2941" s="24">
        <f>Table2[[#This Row],[margin]]/Table2[[#This Row],[dem_gop_total]]</f>
        <v>0.26546906187624753</v>
      </c>
      <c r="J2941" s="24">
        <f>Table2[[#This Row],[dem_votes]]/Table2[[#This Row],[dem_gop_total]]</f>
        <v>0.36726546906187624</v>
      </c>
      <c r="K2941" s="24">
        <f>Table2[[#This Row],[gop_votes]]/Table2[[#This Row],[dem_gop_total]]</f>
        <v>0.63273453093812371</v>
      </c>
      <c r="L2941" s="3">
        <v>-82.624347999999998</v>
      </c>
      <c r="M2941" s="3">
        <v>36.938169000000002</v>
      </c>
      <c r="N2941" s="3">
        <v>-78.517302375059202</v>
      </c>
      <c r="O2941" s="3">
        <v>37.563640772791736</v>
      </c>
      <c r="P2941" s="3">
        <f>VLOOKUP(Table2[[#This Row],[State]],State!A:G,7,FALSE)</f>
        <v>13</v>
      </c>
      <c r="Q2941" s="3" t="str">
        <f>VLOOKUP(Table2[[#This Row],[State]],State!A:F,6,FALSE)</f>
        <v>Democratic</v>
      </c>
    </row>
    <row r="2942" spans="1:17" ht="17" thickTop="1" thickBot="1" x14ac:dyDescent="0.25">
      <c r="A2942" s="8" t="s">
        <v>363</v>
      </c>
      <c r="B2942" s="19">
        <v>51730</v>
      </c>
      <c r="C2942" s="20" t="s">
        <v>2167</v>
      </c>
      <c r="D2942" s="13">
        <v>12084</v>
      </c>
      <c r="E2942" s="13">
        <v>1997</v>
      </c>
      <c r="F2942" s="6">
        <v>2024</v>
      </c>
      <c r="G2942" s="18">
        <f>preds!$D2942+preds!$E2942</f>
        <v>14081</v>
      </c>
      <c r="H2942" s="12">
        <f>ABS(preds!$D2942-preds!$E2942)</f>
        <v>10087</v>
      </c>
      <c r="I2942" s="24">
        <f>Table2[[#This Row],[margin]]/Table2[[#This Row],[dem_gop_total]]</f>
        <v>0.7163553724877495</v>
      </c>
      <c r="J2942" s="24">
        <f>Table2[[#This Row],[dem_votes]]/Table2[[#This Row],[dem_gop_total]]</f>
        <v>0.85817768624387469</v>
      </c>
      <c r="K2942" s="24">
        <f>Table2[[#This Row],[gop_votes]]/Table2[[#This Row],[dem_gop_total]]</f>
        <v>0.14182231375612528</v>
      </c>
      <c r="L2942" s="3">
        <v>-77.396847999999906</v>
      </c>
      <c r="M2942" s="3">
        <v>37.210514000000003</v>
      </c>
      <c r="N2942" s="3">
        <v>-78.517302375059202</v>
      </c>
      <c r="O2942" s="3">
        <v>37.563640772791736</v>
      </c>
      <c r="P2942" s="3">
        <f>VLOOKUP(Table2[[#This Row],[State]],State!A:G,7,FALSE)</f>
        <v>13</v>
      </c>
      <c r="Q2942" s="3" t="str">
        <f>VLOOKUP(Table2[[#This Row],[State]],State!A:F,6,FALSE)</f>
        <v>Democratic</v>
      </c>
    </row>
    <row r="2943" spans="1:17" ht="17" thickTop="1" thickBot="1" x14ac:dyDescent="0.25">
      <c r="A2943" s="7" t="s">
        <v>363</v>
      </c>
      <c r="B2943" s="21">
        <v>51735</v>
      </c>
      <c r="C2943" s="22" t="s">
        <v>2168</v>
      </c>
      <c r="D2943" s="12">
        <v>2210</v>
      </c>
      <c r="E2943" s="12">
        <v>6144</v>
      </c>
      <c r="F2943" s="6">
        <v>2024</v>
      </c>
      <c r="G2943" s="18">
        <f>preds!$D2943+preds!$E2943</f>
        <v>8354</v>
      </c>
      <c r="H2943" s="12">
        <f>ABS(preds!$D2943-preds!$E2943)</f>
        <v>3934</v>
      </c>
      <c r="I2943" s="24">
        <f>Table2[[#This Row],[margin]]/Table2[[#This Row],[dem_gop_total]]</f>
        <v>0.47091213789801295</v>
      </c>
      <c r="J2943" s="24">
        <f>Table2[[#This Row],[dem_votes]]/Table2[[#This Row],[dem_gop_total]]</f>
        <v>0.26454393105099355</v>
      </c>
      <c r="K2943" s="24">
        <f>Table2[[#This Row],[gop_votes]]/Table2[[#This Row],[dem_gop_total]]</f>
        <v>0.7354560689490065</v>
      </c>
      <c r="L2943" s="3">
        <v>-76.381321999999997</v>
      </c>
      <c r="M2943" s="3">
        <v>37.131625</v>
      </c>
      <c r="N2943" s="3">
        <v>-78.517302375059202</v>
      </c>
      <c r="O2943" s="3">
        <v>37.563640772791736</v>
      </c>
      <c r="P2943" s="3">
        <f>VLOOKUP(Table2[[#This Row],[State]],State!A:G,7,FALSE)</f>
        <v>13</v>
      </c>
      <c r="Q2943" s="3" t="str">
        <f>VLOOKUP(Table2[[#This Row],[State]],State!A:F,6,FALSE)</f>
        <v>Democratic</v>
      </c>
    </row>
    <row r="2944" spans="1:17" ht="17" thickTop="1" thickBot="1" x14ac:dyDescent="0.25">
      <c r="A2944" s="8" t="s">
        <v>363</v>
      </c>
      <c r="B2944" s="19">
        <v>51740</v>
      </c>
      <c r="C2944" s="20" t="s">
        <v>2169</v>
      </c>
      <c r="D2944" s="13">
        <v>29568</v>
      </c>
      <c r="E2944" s="13">
        <v>13528</v>
      </c>
      <c r="F2944" s="6">
        <v>2024</v>
      </c>
      <c r="G2944" s="18">
        <f>preds!$D2944+preds!$E2944</f>
        <v>43096</v>
      </c>
      <c r="H2944" s="12">
        <f>ABS(preds!$D2944-preds!$E2944)</f>
        <v>16040</v>
      </c>
      <c r="I2944" s="24">
        <f>Table2[[#This Row],[margin]]/Table2[[#This Row],[dem_gop_total]]</f>
        <v>0.37219231483200299</v>
      </c>
      <c r="J2944" s="24">
        <f>Table2[[#This Row],[dem_votes]]/Table2[[#This Row],[dem_gop_total]]</f>
        <v>0.6860961574160015</v>
      </c>
      <c r="K2944" s="24">
        <f>Table2[[#This Row],[gop_votes]]/Table2[[#This Row],[dem_gop_total]]</f>
        <v>0.3139038425839985</v>
      </c>
      <c r="L2944" s="3">
        <v>-76.353890000000007</v>
      </c>
      <c r="M2944" s="3">
        <v>36.833227000000001</v>
      </c>
      <c r="N2944" s="3">
        <v>-78.517302375059202</v>
      </c>
      <c r="O2944" s="3">
        <v>37.563640772791736</v>
      </c>
      <c r="P2944" s="3">
        <f>VLOOKUP(Table2[[#This Row],[State]],State!A:G,7,FALSE)</f>
        <v>13</v>
      </c>
      <c r="Q2944" s="3" t="str">
        <f>VLOOKUP(Table2[[#This Row],[State]],State!A:F,6,FALSE)</f>
        <v>Democratic</v>
      </c>
    </row>
    <row r="2945" spans="1:17" ht="17" thickTop="1" thickBot="1" x14ac:dyDescent="0.25">
      <c r="A2945" s="7" t="s">
        <v>363</v>
      </c>
      <c r="B2945" s="21">
        <v>51750</v>
      </c>
      <c r="C2945" s="22" t="s">
        <v>2170</v>
      </c>
      <c r="D2945" s="12">
        <v>3062</v>
      </c>
      <c r="E2945" s="12">
        <v>2539</v>
      </c>
      <c r="F2945" s="6">
        <v>2024</v>
      </c>
      <c r="G2945" s="18">
        <f>preds!$D2945+preds!$E2945</f>
        <v>5601</v>
      </c>
      <c r="H2945" s="12">
        <f>ABS(preds!$D2945-preds!$E2945)</f>
        <v>523</v>
      </c>
      <c r="I2945" s="24">
        <f>Table2[[#This Row],[margin]]/Table2[[#This Row],[dem_gop_total]]</f>
        <v>9.3376182824495627E-2</v>
      </c>
      <c r="J2945" s="24">
        <f>Table2[[#This Row],[dem_votes]]/Table2[[#This Row],[dem_gop_total]]</f>
        <v>0.54668809141224783</v>
      </c>
      <c r="K2945" s="24">
        <f>Table2[[#This Row],[gop_votes]]/Table2[[#This Row],[dem_gop_total]]</f>
        <v>0.45331190858775217</v>
      </c>
      <c r="L2945" s="3">
        <v>-80.558830999999998</v>
      </c>
      <c r="M2945" s="3">
        <v>37.128675999999999</v>
      </c>
      <c r="N2945" s="3">
        <v>-78.517302375059202</v>
      </c>
      <c r="O2945" s="3">
        <v>37.563640772791736</v>
      </c>
      <c r="P2945" s="3">
        <f>VLOOKUP(Table2[[#This Row],[State]],State!A:G,7,FALSE)</f>
        <v>13</v>
      </c>
      <c r="Q2945" s="3" t="str">
        <f>VLOOKUP(Table2[[#This Row],[State]],State!A:F,6,FALSE)</f>
        <v>Democratic</v>
      </c>
    </row>
    <row r="2946" spans="1:17" ht="17" thickTop="1" thickBot="1" x14ac:dyDescent="0.25">
      <c r="A2946" s="8" t="s">
        <v>363</v>
      </c>
      <c r="B2946" s="19">
        <v>51760</v>
      </c>
      <c r="C2946" s="20" t="s">
        <v>2171</v>
      </c>
      <c r="D2946" s="13">
        <v>92431</v>
      </c>
      <c r="E2946" s="13">
        <v>19158</v>
      </c>
      <c r="F2946" s="6">
        <v>2024</v>
      </c>
      <c r="G2946" s="18">
        <f>preds!$D2946+preds!$E2946</f>
        <v>111589</v>
      </c>
      <c r="H2946" s="12">
        <f>ABS(preds!$D2946-preds!$E2946)</f>
        <v>73273</v>
      </c>
      <c r="I2946" s="24">
        <f>Table2[[#This Row],[margin]]/Table2[[#This Row],[dem_gop_total]]</f>
        <v>0.65663282223158193</v>
      </c>
      <c r="J2946" s="24">
        <f>Table2[[#This Row],[dem_votes]]/Table2[[#This Row],[dem_gop_total]]</f>
        <v>0.82831641111579102</v>
      </c>
      <c r="K2946" s="24">
        <f>Table2[[#This Row],[gop_votes]]/Table2[[#This Row],[dem_gop_total]]</f>
        <v>0.17168358888420901</v>
      </c>
      <c r="L2946" s="3">
        <v>-77.466976000000003</v>
      </c>
      <c r="M2946" s="3">
        <v>37.535789999999999</v>
      </c>
      <c r="N2946" s="3">
        <v>-78.517302375059202</v>
      </c>
      <c r="O2946" s="3">
        <v>37.563640772791736</v>
      </c>
      <c r="P2946" s="3">
        <f>VLOOKUP(Table2[[#This Row],[State]],State!A:G,7,FALSE)</f>
        <v>13</v>
      </c>
      <c r="Q2946" s="3" t="str">
        <f>VLOOKUP(Table2[[#This Row],[State]],State!A:F,6,FALSE)</f>
        <v>Democratic</v>
      </c>
    </row>
    <row r="2947" spans="1:17" ht="17" thickTop="1" thickBot="1" x14ac:dyDescent="0.25">
      <c r="A2947" s="7" t="s">
        <v>363</v>
      </c>
      <c r="B2947" s="21">
        <v>51770</v>
      </c>
      <c r="C2947" s="22" t="s">
        <v>2172</v>
      </c>
      <c r="D2947" s="12">
        <v>24165</v>
      </c>
      <c r="E2947" s="12">
        <v>14830</v>
      </c>
      <c r="F2947" s="6">
        <v>2024</v>
      </c>
      <c r="G2947" s="18">
        <f>preds!$D2947+preds!$E2947</f>
        <v>38995</v>
      </c>
      <c r="H2947" s="12">
        <f>ABS(preds!$D2947-preds!$E2947)</f>
        <v>9335</v>
      </c>
      <c r="I2947" s="24">
        <f>Table2[[#This Row],[margin]]/Table2[[#This Row],[dem_gop_total]]</f>
        <v>0.23938966534171047</v>
      </c>
      <c r="J2947" s="24">
        <f>Table2[[#This Row],[dem_votes]]/Table2[[#This Row],[dem_gop_total]]</f>
        <v>0.61969483267085523</v>
      </c>
      <c r="K2947" s="24">
        <f>Table2[[#This Row],[gop_votes]]/Table2[[#This Row],[dem_gop_total]]</f>
        <v>0.38030516732914477</v>
      </c>
      <c r="L2947" s="3">
        <v>-79.960131000000004</v>
      </c>
      <c r="M2947" s="3">
        <v>37.278728000000001</v>
      </c>
      <c r="N2947" s="3">
        <v>-78.517302375059202</v>
      </c>
      <c r="O2947" s="3">
        <v>37.563640772791736</v>
      </c>
      <c r="P2947" s="3">
        <f>VLOOKUP(Table2[[#This Row],[State]],State!A:G,7,FALSE)</f>
        <v>13</v>
      </c>
      <c r="Q2947" s="3" t="str">
        <f>VLOOKUP(Table2[[#This Row],[State]],State!A:F,6,FALSE)</f>
        <v>Democratic</v>
      </c>
    </row>
    <row r="2948" spans="1:17" ht="17" thickTop="1" thickBot="1" x14ac:dyDescent="0.25">
      <c r="A2948" s="8" t="s">
        <v>363</v>
      </c>
      <c r="B2948" s="19">
        <v>51775</v>
      </c>
      <c r="C2948" s="20" t="s">
        <v>2173</v>
      </c>
      <c r="D2948" s="13">
        <v>4719</v>
      </c>
      <c r="E2948" s="13">
        <v>7244</v>
      </c>
      <c r="F2948" s="6">
        <v>2024</v>
      </c>
      <c r="G2948" s="18">
        <f>preds!$D2948+preds!$E2948</f>
        <v>11963</v>
      </c>
      <c r="H2948" s="12">
        <f>ABS(preds!$D2948-preds!$E2948)</f>
        <v>2525</v>
      </c>
      <c r="I2948" s="24">
        <f>Table2[[#This Row],[margin]]/Table2[[#This Row],[dem_gop_total]]</f>
        <v>0.21106745799548607</v>
      </c>
      <c r="J2948" s="24">
        <f>Table2[[#This Row],[dem_votes]]/Table2[[#This Row],[dem_gop_total]]</f>
        <v>0.39446627100225695</v>
      </c>
      <c r="K2948" s="24">
        <f>Table2[[#This Row],[gop_votes]]/Table2[[#This Row],[dem_gop_total]]</f>
        <v>0.60553372899774305</v>
      </c>
      <c r="L2948" s="3">
        <v>-80.055729999999997</v>
      </c>
      <c r="M2948" s="3">
        <v>37.286115000000002</v>
      </c>
      <c r="N2948" s="3">
        <v>-78.517302375059202</v>
      </c>
      <c r="O2948" s="3">
        <v>37.563640772791736</v>
      </c>
      <c r="P2948" s="3">
        <f>VLOOKUP(Table2[[#This Row],[State]],State!A:G,7,FALSE)</f>
        <v>13</v>
      </c>
      <c r="Q2948" s="3" t="str">
        <f>VLOOKUP(Table2[[#This Row],[State]],State!A:F,6,FALSE)</f>
        <v>Democratic</v>
      </c>
    </row>
    <row r="2949" spans="1:17" ht="17" thickTop="1" thickBot="1" x14ac:dyDescent="0.25">
      <c r="A2949" s="7" t="s">
        <v>363</v>
      </c>
      <c r="B2949" s="21">
        <v>51790</v>
      </c>
      <c r="C2949" s="22" t="s">
        <v>2174</v>
      </c>
      <c r="D2949" s="12">
        <v>7295</v>
      </c>
      <c r="E2949" s="12">
        <v>6150</v>
      </c>
      <c r="F2949" s="6">
        <v>2024</v>
      </c>
      <c r="G2949" s="18">
        <f>preds!$D2949+preds!$E2949</f>
        <v>13445</v>
      </c>
      <c r="H2949" s="12">
        <f>ABS(preds!$D2949-preds!$E2949)</f>
        <v>1145</v>
      </c>
      <c r="I2949" s="24">
        <f>Table2[[#This Row],[margin]]/Table2[[#This Row],[dem_gop_total]]</f>
        <v>8.5161770174786169E-2</v>
      </c>
      <c r="J2949" s="24">
        <f>Table2[[#This Row],[dem_votes]]/Table2[[#This Row],[dem_gop_total]]</f>
        <v>0.54258088508739311</v>
      </c>
      <c r="K2949" s="24">
        <f>Table2[[#This Row],[gop_votes]]/Table2[[#This Row],[dem_gop_total]]</f>
        <v>0.45741911491260689</v>
      </c>
      <c r="L2949" s="3">
        <v>-79.077956</v>
      </c>
      <c r="M2949" s="3">
        <v>38.157795999999998</v>
      </c>
      <c r="N2949" s="3">
        <v>-78.517302375059202</v>
      </c>
      <c r="O2949" s="3">
        <v>37.563640772791736</v>
      </c>
      <c r="P2949" s="3">
        <f>VLOOKUP(Table2[[#This Row],[State]],State!A:G,7,FALSE)</f>
        <v>13</v>
      </c>
      <c r="Q2949" s="3" t="str">
        <f>VLOOKUP(Table2[[#This Row],[State]],State!A:F,6,FALSE)</f>
        <v>Democratic</v>
      </c>
    </row>
    <row r="2950" spans="1:17" ht="17" thickTop="1" thickBot="1" x14ac:dyDescent="0.25">
      <c r="A2950" s="8" t="s">
        <v>363</v>
      </c>
      <c r="B2950" s="19">
        <v>51800</v>
      </c>
      <c r="C2950" s="20" t="s">
        <v>2175</v>
      </c>
      <c r="D2950" s="13">
        <v>29073</v>
      </c>
      <c r="E2950" s="13">
        <v>20637</v>
      </c>
      <c r="F2950" s="6">
        <v>2024</v>
      </c>
      <c r="G2950" s="18">
        <f>preds!$D2950+preds!$E2950</f>
        <v>49710</v>
      </c>
      <c r="H2950" s="12">
        <f>ABS(preds!$D2950-preds!$E2950)</f>
        <v>8436</v>
      </c>
      <c r="I2950" s="24">
        <f>Table2[[#This Row],[margin]]/Table2[[#This Row],[dem_gop_total]]</f>
        <v>0.16970428485214242</v>
      </c>
      <c r="J2950" s="24">
        <f>Table2[[#This Row],[dem_votes]]/Table2[[#This Row],[dem_gop_total]]</f>
        <v>0.5848521424260712</v>
      </c>
      <c r="K2950" s="24">
        <f>Table2[[#This Row],[gop_votes]]/Table2[[#This Row],[dem_gop_total]]</f>
        <v>0.4151478575739288</v>
      </c>
      <c r="L2950" s="3">
        <v>-76.556871999999998</v>
      </c>
      <c r="M2950" s="3">
        <v>36.776710999999999</v>
      </c>
      <c r="N2950" s="3">
        <v>-78.517302375059202</v>
      </c>
      <c r="O2950" s="3">
        <v>37.563640772791736</v>
      </c>
      <c r="P2950" s="3">
        <f>VLOOKUP(Table2[[#This Row],[State]],State!A:G,7,FALSE)</f>
        <v>13</v>
      </c>
      <c r="Q2950" s="3" t="str">
        <f>VLOOKUP(Table2[[#This Row],[State]],State!A:F,6,FALSE)</f>
        <v>Democratic</v>
      </c>
    </row>
    <row r="2951" spans="1:17" ht="17" thickTop="1" thickBot="1" x14ac:dyDescent="0.25">
      <c r="A2951" s="7" t="s">
        <v>363</v>
      </c>
      <c r="B2951" s="21">
        <v>51810</v>
      </c>
      <c r="C2951" s="22" t="s">
        <v>2176</v>
      </c>
      <c r="D2951" s="12">
        <v>138685</v>
      </c>
      <c r="E2951" s="12">
        <v>107182</v>
      </c>
      <c r="F2951" s="6">
        <v>2024</v>
      </c>
      <c r="G2951" s="18">
        <f>preds!$D2951+preds!$E2951</f>
        <v>245867</v>
      </c>
      <c r="H2951" s="12">
        <f>ABS(preds!$D2951-preds!$E2951)</f>
        <v>31503</v>
      </c>
      <c r="I2951" s="24">
        <f>Table2[[#This Row],[margin]]/Table2[[#This Row],[dem_gop_total]]</f>
        <v>0.12813024928111541</v>
      </c>
      <c r="J2951" s="24">
        <f>Table2[[#This Row],[dem_votes]]/Table2[[#This Row],[dem_gop_total]]</f>
        <v>0.56406512464055769</v>
      </c>
      <c r="K2951" s="24">
        <f>Table2[[#This Row],[gop_votes]]/Table2[[#This Row],[dem_gop_total]]</f>
        <v>0.43593487535944231</v>
      </c>
      <c r="L2951" s="3">
        <v>-76.099444999999903</v>
      </c>
      <c r="M2951" s="3">
        <v>36.821553999999999</v>
      </c>
      <c r="N2951" s="3">
        <v>-78.517302375059202</v>
      </c>
      <c r="O2951" s="3">
        <v>37.563640772791736</v>
      </c>
      <c r="P2951" s="3">
        <f>VLOOKUP(Table2[[#This Row],[State]],State!A:G,7,FALSE)</f>
        <v>13</v>
      </c>
      <c r="Q2951" s="3" t="str">
        <f>VLOOKUP(Table2[[#This Row],[State]],State!A:F,6,FALSE)</f>
        <v>Democratic</v>
      </c>
    </row>
    <row r="2952" spans="1:17" ht="17" thickTop="1" thickBot="1" x14ac:dyDescent="0.25">
      <c r="A2952" s="8" t="s">
        <v>363</v>
      </c>
      <c r="B2952" s="19">
        <v>51820</v>
      </c>
      <c r="C2952" s="20" t="s">
        <v>2177</v>
      </c>
      <c r="D2952" s="13">
        <v>4279</v>
      </c>
      <c r="E2952" s="13">
        <v>5451</v>
      </c>
      <c r="F2952" s="6">
        <v>2024</v>
      </c>
      <c r="G2952" s="18">
        <f>preds!$D2952+preds!$E2952</f>
        <v>9730</v>
      </c>
      <c r="H2952" s="12">
        <f>ABS(preds!$D2952-preds!$E2952)</f>
        <v>1172</v>
      </c>
      <c r="I2952" s="24">
        <f>Table2[[#This Row],[margin]]/Table2[[#This Row],[dem_gop_total]]</f>
        <v>0.12045220966084276</v>
      </c>
      <c r="J2952" s="24">
        <f>Table2[[#This Row],[dem_votes]]/Table2[[#This Row],[dem_gop_total]]</f>
        <v>0.4397738951695786</v>
      </c>
      <c r="K2952" s="24">
        <f>Table2[[#This Row],[gop_votes]]/Table2[[#This Row],[dem_gop_total]]</f>
        <v>0.56022610483042135</v>
      </c>
      <c r="L2952" s="3">
        <v>-78.896754999999999</v>
      </c>
      <c r="M2952" s="3">
        <v>38.072012999999998</v>
      </c>
      <c r="N2952" s="3">
        <v>-78.517302375059202</v>
      </c>
      <c r="O2952" s="3">
        <v>37.563640772791736</v>
      </c>
      <c r="P2952" s="3">
        <f>VLOOKUP(Table2[[#This Row],[State]],State!A:G,7,FALSE)</f>
        <v>13</v>
      </c>
      <c r="Q2952" s="3" t="str">
        <f>VLOOKUP(Table2[[#This Row],[State]],State!A:F,6,FALSE)</f>
        <v>Democratic</v>
      </c>
    </row>
    <row r="2953" spans="1:17" ht="17" thickTop="1" thickBot="1" x14ac:dyDescent="0.25">
      <c r="A2953" s="7" t="s">
        <v>363</v>
      </c>
      <c r="B2953" s="21">
        <v>51830</v>
      </c>
      <c r="C2953" s="22" t="s">
        <v>2178</v>
      </c>
      <c r="D2953" s="12">
        <v>4432</v>
      </c>
      <c r="E2953" s="12">
        <v>1874</v>
      </c>
      <c r="F2953" s="6">
        <v>2024</v>
      </c>
      <c r="G2953" s="18">
        <f>preds!$D2953+preds!$E2953</f>
        <v>6306</v>
      </c>
      <c r="H2953" s="12">
        <f>ABS(preds!$D2953-preds!$E2953)</f>
        <v>2558</v>
      </c>
      <c r="I2953" s="24">
        <f>Table2[[#This Row],[margin]]/Table2[[#This Row],[dem_gop_total]]</f>
        <v>0.40564541706311452</v>
      </c>
      <c r="J2953" s="24">
        <f>Table2[[#This Row],[dem_votes]]/Table2[[#This Row],[dem_gop_total]]</f>
        <v>0.70282270853155726</v>
      </c>
      <c r="K2953" s="24">
        <f>Table2[[#This Row],[gop_votes]]/Table2[[#This Row],[dem_gop_total]]</f>
        <v>0.29717729146844274</v>
      </c>
      <c r="L2953" s="3">
        <v>-76.713075000000003</v>
      </c>
      <c r="M2953" s="3">
        <v>37.275866000000001</v>
      </c>
      <c r="N2953" s="3">
        <v>-78.517302375059202</v>
      </c>
      <c r="O2953" s="3">
        <v>37.563640772791736</v>
      </c>
      <c r="P2953" s="3">
        <f>VLOOKUP(Table2[[#This Row],[State]],State!A:G,7,FALSE)</f>
        <v>13</v>
      </c>
      <c r="Q2953" s="3" t="str">
        <f>VLOOKUP(Table2[[#This Row],[State]],State!A:F,6,FALSE)</f>
        <v>Democratic</v>
      </c>
    </row>
    <row r="2954" spans="1:17" ht="17" thickTop="1" thickBot="1" x14ac:dyDescent="0.25">
      <c r="A2954" s="8" t="s">
        <v>363</v>
      </c>
      <c r="B2954" s="19">
        <v>51840</v>
      </c>
      <c r="C2954" s="20" t="s">
        <v>2179</v>
      </c>
      <c r="D2954" s="13">
        <v>6988</v>
      </c>
      <c r="E2954" s="13">
        <v>4977</v>
      </c>
      <c r="F2954" s="6">
        <v>2024</v>
      </c>
      <c r="G2954" s="18">
        <f>preds!$D2954+preds!$E2954</f>
        <v>11965</v>
      </c>
      <c r="H2954" s="12">
        <f>ABS(preds!$D2954-preds!$E2954)</f>
        <v>2011</v>
      </c>
      <c r="I2954" s="24">
        <f>Table2[[#This Row],[margin]]/Table2[[#This Row],[dem_gop_total]]</f>
        <v>0.16807354784788966</v>
      </c>
      <c r="J2954" s="24">
        <f>Table2[[#This Row],[dem_votes]]/Table2[[#This Row],[dem_gop_total]]</f>
        <v>0.58403677392394482</v>
      </c>
      <c r="K2954" s="24">
        <f>Table2[[#This Row],[gop_votes]]/Table2[[#This Row],[dem_gop_total]]</f>
        <v>0.41596322607605518</v>
      </c>
      <c r="L2954" s="3">
        <v>-78.170343000000003</v>
      </c>
      <c r="M2954" s="3">
        <v>39.175173999999998</v>
      </c>
      <c r="N2954" s="3">
        <v>-78.517302375059202</v>
      </c>
      <c r="O2954" s="3">
        <v>37.563640772791736</v>
      </c>
      <c r="P2954" s="3">
        <f>VLOOKUP(Table2[[#This Row],[State]],State!A:G,7,FALSE)</f>
        <v>13</v>
      </c>
      <c r="Q2954" s="3" t="str">
        <f>VLOOKUP(Table2[[#This Row],[State]],State!A:F,6,FALSE)</f>
        <v>Democratic</v>
      </c>
    </row>
    <row r="2955" spans="1:17" ht="17" thickTop="1" thickBot="1" x14ac:dyDescent="0.25">
      <c r="A2955" s="7" t="s">
        <v>364</v>
      </c>
      <c r="B2955" s="21">
        <v>53001</v>
      </c>
      <c r="C2955" s="22" t="s">
        <v>614</v>
      </c>
      <c r="D2955" s="12">
        <v>1418</v>
      </c>
      <c r="E2955" s="12">
        <v>3792</v>
      </c>
      <c r="F2955" s="6">
        <v>2024</v>
      </c>
      <c r="G2955" s="18">
        <f>preds!$D2955+preds!$E2955</f>
        <v>5210</v>
      </c>
      <c r="H2955" s="12">
        <f>ABS(preds!$D2955-preds!$E2955)</f>
        <v>2374</v>
      </c>
      <c r="I2955" s="24">
        <f>Table2[[#This Row],[margin]]/Table2[[#This Row],[dem_gop_total]]</f>
        <v>0.45566218809980807</v>
      </c>
      <c r="J2955" s="24">
        <f>Table2[[#This Row],[dem_votes]]/Table2[[#This Row],[dem_gop_total]]</f>
        <v>0.27216890595009596</v>
      </c>
      <c r="K2955" s="24">
        <f>Table2[[#This Row],[gop_votes]]/Table2[[#This Row],[dem_gop_total]]</f>
        <v>0.72783109404990398</v>
      </c>
      <c r="L2955" s="3">
        <v>-119.02242</v>
      </c>
      <c r="M2955" s="3">
        <v>46.865676000000001</v>
      </c>
      <c r="N2955" s="3">
        <v>-120.76811789743554</v>
      </c>
      <c r="O2955" s="3">
        <v>47.194122461538477</v>
      </c>
      <c r="P2955" s="3">
        <f>VLOOKUP(Table2[[#This Row],[State]],State!A:G,7,FALSE)</f>
        <v>12</v>
      </c>
      <c r="Q2955" s="3" t="str">
        <f>VLOOKUP(Table2[[#This Row],[State]],State!A:F,6,FALSE)</f>
        <v>Democratic</v>
      </c>
    </row>
    <row r="2956" spans="1:17" ht="17" thickTop="1" thickBot="1" x14ac:dyDescent="0.25">
      <c r="A2956" s="8" t="s">
        <v>364</v>
      </c>
      <c r="B2956" s="19">
        <v>53003</v>
      </c>
      <c r="C2956" s="20" t="s">
        <v>2180</v>
      </c>
      <c r="D2956" s="13">
        <v>3552</v>
      </c>
      <c r="E2956" s="13">
        <v>7628</v>
      </c>
      <c r="F2956" s="6">
        <v>2024</v>
      </c>
      <c r="G2956" s="18">
        <f>preds!$D2956+preds!$E2956</f>
        <v>11180</v>
      </c>
      <c r="H2956" s="12">
        <f>ABS(preds!$D2956-preds!$E2956)</f>
        <v>4076</v>
      </c>
      <c r="I2956" s="24">
        <f>Table2[[#This Row],[margin]]/Table2[[#This Row],[dem_gop_total]]</f>
        <v>0.36457960644007154</v>
      </c>
      <c r="J2956" s="24">
        <f>Table2[[#This Row],[dem_votes]]/Table2[[#This Row],[dem_gop_total]]</f>
        <v>0.3177101967799642</v>
      </c>
      <c r="K2956" s="24">
        <f>Table2[[#This Row],[gop_votes]]/Table2[[#This Row],[dem_gop_total]]</f>
        <v>0.68228980322003574</v>
      </c>
      <c r="L2956" s="3">
        <v>-117.067274</v>
      </c>
      <c r="M2956" s="3">
        <v>46.388455999999998</v>
      </c>
      <c r="N2956" s="3">
        <v>-120.76811789743554</v>
      </c>
      <c r="O2956" s="3">
        <v>47.194122461538477</v>
      </c>
      <c r="P2956" s="3">
        <f>VLOOKUP(Table2[[#This Row],[State]],State!A:G,7,FALSE)</f>
        <v>12</v>
      </c>
      <c r="Q2956" s="3" t="str">
        <f>VLOOKUP(Table2[[#This Row],[State]],State!A:F,6,FALSE)</f>
        <v>Democratic</v>
      </c>
    </row>
    <row r="2957" spans="1:17" ht="17" thickTop="1" thickBot="1" x14ac:dyDescent="0.25">
      <c r="A2957" s="7" t="s">
        <v>364</v>
      </c>
      <c r="B2957" s="21">
        <v>53005</v>
      </c>
      <c r="C2957" s="22" t="s">
        <v>504</v>
      </c>
      <c r="D2957" s="12">
        <v>32966</v>
      </c>
      <c r="E2957" s="12">
        <v>58922</v>
      </c>
      <c r="F2957" s="6">
        <v>2024</v>
      </c>
      <c r="G2957" s="18">
        <f>preds!$D2957+preds!$E2957</f>
        <v>91888</v>
      </c>
      <c r="H2957" s="12">
        <f>ABS(preds!$D2957-preds!$E2957)</f>
        <v>25956</v>
      </c>
      <c r="I2957" s="24">
        <f>Table2[[#This Row],[margin]]/Table2[[#This Row],[dem_gop_total]]</f>
        <v>0.28247431655928956</v>
      </c>
      <c r="J2957" s="24">
        <f>Table2[[#This Row],[dem_votes]]/Table2[[#This Row],[dem_gop_total]]</f>
        <v>0.35876284172035522</v>
      </c>
      <c r="K2957" s="24">
        <f>Table2[[#This Row],[gop_votes]]/Table2[[#This Row],[dem_gop_total]]</f>
        <v>0.64123715827964478</v>
      </c>
      <c r="L2957" s="3">
        <v>-119.276099</v>
      </c>
      <c r="M2957" s="3">
        <v>46.229003999999897</v>
      </c>
      <c r="N2957" s="3">
        <v>-120.76811789743554</v>
      </c>
      <c r="O2957" s="3">
        <v>47.194122461538477</v>
      </c>
      <c r="P2957" s="3">
        <f>VLOOKUP(Table2[[#This Row],[State]],State!A:G,7,FALSE)</f>
        <v>12</v>
      </c>
      <c r="Q2957" s="3" t="str">
        <f>VLOOKUP(Table2[[#This Row],[State]],State!A:F,6,FALSE)</f>
        <v>Democratic</v>
      </c>
    </row>
    <row r="2958" spans="1:17" ht="17" thickTop="1" thickBot="1" x14ac:dyDescent="0.25">
      <c r="A2958" s="8" t="s">
        <v>364</v>
      </c>
      <c r="B2958" s="19">
        <v>53007</v>
      </c>
      <c r="C2958" s="20" t="s">
        <v>2181</v>
      </c>
      <c r="D2958" s="13">
        <v>13017</v>
      </c>
      <c r="E2958" s="13">
        <v>17491</v>
      </c>
      <c r="F2958" s="6">
        <v>2024</v>
      </c>
      <c r="G2958" s="18">
        <f>preds!$D2958+preds!$E2958</f>
        <v>30508</v>
      </c>
      <c r="H2958" s="12">
        <f>ABS(preds!$D2958-preds!$E2958)</f>
        <v>4474</v>
      </c>
      <c r="I2958" s="24">
        <f>Table2[[#This Row],[margin]]/Table2[[#This Row],[dem_gop_total]]</f>
        <v>0.14665005900091779</v>
      </c>
      <c r="J2958" s="24">
        <f>Table2[[#This Row],[dem_votes]]/Table2[[#This Row],[dem_gop_total]]</f>
        <v>0.42667497049954112</v>
      </c>
      <c r="K2958" s="24">
        <f>Table2[[#This Row],[gop_votes]]/Table2[[#This Row],[dem_gop_total]]</f>
        <v>0.57332502950045894</v>
      </c>
      <c r="L2958" s="3">
        <v>-120.344707</v>
      </c>
      <c r="M2958" s="3">
        <v>47.530217</v>
      </c>
      <c r="N2958" s="3">
        <v>-120.76811789743554</v>
      </c>
      <c r="O2958" s="3">
        <v>47.194122461538477</v>
      </c>
      <c r="P2958" s="3">
        <f>VLOOKUP(Table2[[#This Row],[State]],State!A:G,7,FALSE)</f>
        <v>12</v>
      </c>
      <c r="Q2958" s="3" t="str">
        <f>VLOOKUP(Table2[[#This Row],[State]],State!A:F,6,FALSE)</f>
        <v>Democratic</v>
      </c>
    </row>
    <row r="2959" spans="1:17" ht="17" thickTop="1" thickBot="1" x14ac:dyDescent="0.25">
      <c r="A2959" s="7" t="s">
        <v>364</v>
      </c>
      <c r="B2959" s="21">
        <v>53009</v>
      </c>
      <c r="C2959" s="22" t="s">
        <v>2182</v>
      </c>
      <c r="D2959" s="12">
        <v>20378</v>
      </c>
      <c r="E2959" s="12">
        <v>21191</v>
      </c>
      <c r="F2959" s="6">
        <v>2024</v>
      </c>
      <c r="G2959" s="18">
        <f>preds!$D2959+preds!$E2959</f>
        <v>41569</v>
      </c>
      <c r="H2959" s="12">
        <f>ABS(preds!$D2959-preds!$E2959)</f>
        <v>813</v>
      </c>
      <c r="I2959" s="24">
        <f>Table2[[#This Row],[margin]]/Table2[[#This Row],[dem_gop_total]]</f>
        <v>1.9557843585364092E-2</v>
      </c>
      <c r="J2959" s="24">
        <f>Table2[[#This Row],[dem_votes]]/Table2[[#This Row],[dem_gop_total]]</f>
        <v>0.49022107820731797</v>
      </c>
      <c r="K2959" s="24">
        <f>Table2[[#This Row],[gop_votes]]/Table2[[#This Row],[dem_gop_total]]</f>
        <v>0.50977892179268203</v>
      </c>
      <c r="L2959" s="3">
        <v>-123.45196799999999</v>
      </c>
      <c r="M2959" s="3">
        <v>48.094258000000004</v>
      </c>
      <c r="N2959" s="3">
        <v>-120.76811789743554</v>
      </c>
      <c r="O2959" s="3">
        <v>47.194122461538477</v>
      </c>
      <c r="P2959" s="3">
        <f>VLOOKUP(Table2[[#This Row],[State]],State!A:G,7,FALSE)</f>
        <v>12</v>
      </c>
      <c r="Q2959" s="3" t="str">
        <f>VLOOKUP(Table2[[#This Row],[State]],State!A:F,6,FALSE)</f>
        <v>Democratic</v>
      </c>
    </row>
    <row r="2960" spans="1:17" ht="17" thickTop="1" thickBot="1" x14ac:dyDescent="0.25">
      <c r="A2960" s="8" t="s">
        <v>364</v>
      </c>
      <c r="B2960" s="19">
        <v>53011</v>
      </c>
      <c r="C2960" s="20" t="s">
        <v>509</v>
      </c>
      <c r="D2960" s="13">
        <v>169587</v>
      </c>
      <c r="E2960" s="13">
        <v>132474</v>
      </c>
      <c r="F2960" s="6">
        <v>2024</v>
      </c>
      <c r="G2960" s="18">
        <f>preds!$D2960+preds!$E2960</f>
        <v>302061</v>
      </c>
      <c r="H2960" s="12">
        <f>ABS(preds!$D2960-preds!$E2960)</f>
        <v>37113</v>
      </c>
      <c r="I2960" s="24">
        <f>Table2[[#This Row],[margin]]/Table2[[#This Row],[dem_gop_total]]</f>
        <v>0.12286591119012386</v>
      </c>
      <c r="J2960" s="24">
        <f>Table2[[#This Row],[dem_votes]]/Table2[[#This Row],[dem_gop_total]]</f>
        <v>0.5614329555950619</v>
      </c>
      <c r="K2960" s="24">
        <f>Table2[[#This Row],[gop_votes]]/Table2[[#This Row],[dem_gop_total]]</f>
        <v>0.4385670444049381</v>
      </c>
      <c r="L2960" s="3">
        <v>-122.561881</v>
      </c>
      <c r="M2960" s="3">
        <v>45.679487000000002</v>
      </c>
      <c r="N2960" s="3">
        <v>-120.76811789743554</v>
      </c>
      <c r="O2960" s="3">
        <v>47.194122461538477</v>
      </c>
      <c r="P2960" s="3">
        <f>VLOOKUP(Table2[[#This Row],[State]],State!A:G,7,FALSE)</f>
        <v>12</v>
      </c>
      <c r="Q2960" s="3" t="str">
        <f>VLOOKUP(Table2[[#This Row],[State]],State!A:F,6,FALSE)</f>
        <v>Democratic</v>
      </c>
    </row>
    <row r="2961" spans="1:17" ht="17" thickTop="1" thickBot="1" x14ac:dyDescent="0.25">
      <c r="A2961" s="7" t="s">
        <v>364</v>
      </c>
      <c r="B2961" s="21">
        <v>53013</v>
      </c>
      <c r="C2961" s="22" t="s">
        <v>511</v>
      </c>
      <c r="D2961" s="12">
        <v>764</v>
      </c>
      <c r="E2961" s="12">
        <v>1635</v>
      </c>
      <c r="F2961" s="6">
        <v>2024</v>
      </c>
      <c r="G2961" s="18">
        <f>preds!$D2961+preds!$E2961</f>
        <v>2399</v>
      </c>
      <c r="H2961" s="12">
        <f>ABS(preds!$D2961-preds!$E2961)</f>
        <v>871</v>
      </c>
      <c r="I2961" s="24">
        <f>Table2[[#This Row],[margin]]/Table2[[#This Row],[dem_gop_total]]</f>
        <v>0.36306794497707379</v>
      </c>
      <c r="J2961" s="24">
        <f>Table2[[#This Row],[dem_votes]]/Table2[[#This Row],[dem_gop_total]]</f>
        <v>0.31846602751146313</v>
      </c>
      <c r="K2961" s="24">
        <f>Table2[[#This Row],[gop_votes]]/Table2[[#This Row],[dem_gop_total]]</f>
        <v>0.68153397248853687</v>
      </c>
      <c r="L2961" s="3">
        <v>-117.975740999999</v>
      </c>
      <c r="M2961" s="3">
        <v>46.325941</v>
      </c>
      <c r="N2961" s="3">
        <v>-120.76811789743554</v>
      </c>
      <c r="O2961" s="3">
        <v>47.194122461538477</v>
      </c>
      <c r="P2961" s="3">
        <f>VLOOKUP(Table2[[#This Row],[State]],State!A:G,7,FALSE)</f>
        <v>12</v>
      </c>
      <c r="Q2961" s="3" t="str">
        <f>VLOOKUP(Table2[[#This Row],[State]],State!A:F,6,FALSE)</f>
        <v>Democratic</v>
      </c>
    </row>
    <row r="2962" spans="1:17" ht="17" thickTop="1" thickBot="1" x14ac:dyDescent="0.25">
      <c r="A2962" s="8" t="s">
        <v>364</v>
      </c>
      <c r="B2962" s="19">
        <v>53015</v>
      </c>
      <c r="C2962" s="20" t="s">
        <v>2183</v>
      </c>
      <c r="D2962" s="13">
        <v>20013</v>
      </c>
      <c r="E2962" s="13">
        <v>41114</v>
      </c>
      <c r="F2962" s="6">
        <v>2024</v>
      </c>
      <c r="G2962" s="18">
        <f>preds!$D2962+preds!$E2962</f>
        <v>61127</v>
      </c>
      <c r="H2962" s="12">
        <f>ABS(preds!$D2962-preds!$E2962)</f>
        <v>21101</v>
      </c>
      <c r="I2962" s="24">
        <f>Table2[[#This Row],[margin]]/Table2[[#This Row],[dem_gop_total]]</f>
        <v>0.34519933908092987</v>
      </c>
      <c r="J2962" s="24">
        <f>Table2[[#This Row],[dem_votes]]/Table2[[#This Row],[dem_gop_total]]</f>
        <v>0.32740033045953509</v>
      </c>
      <c r="K2962" s="24">
        <f>Table2[[#This Row],[gop_votes]]/Table2[[#This Row],[dem_gop_total]]</f>
        <v>0.67259966954046491</v>
      </c>
      <c r="L2962" s="3">
        <v>-122.899958</v>
      </c>
      <c r="M2962" s="3">
        <v>46.137731000000002</v>
      </c>
      <c r="N2962" s="3">
        <v>-120.76811789743554</v>
      </c>
      <c r="O2962" s="3">
        <v>47.194122461538477</v>
      </c>
      <c r="P2962" s="3">
        <f>VLOOKUP(Table2[[#This Row],[State]],State!A:G,7,FALSE)</f>
        <v>12</v>
      </c>
      <c r="Q2962" s="3" t="str">
        <f>VLOOKUP(Table2[[#This Row],[State]],State!A:F,6,FALSE)</f>
        <v>Democratic</v>
      </c>
    </row>
    <row r="2963" spans="1:17" ht="17" thickTop="1" thickBot="1" x14ac:dyDescent="0.25">
      <c r="A2963" s="7" t="s">
        <v>364</v>
      </c>
      <c r="B2963" s="21">
        <v>53017</v>
      </c>
      <c r="C2963" s="22" t="s">
        <v>632</v>
      </c>
      <c r="D2963" s="12">
        <v>5231</v>
      </c>
      <c r="E2963" s="12">
        <v>10560</v>
      </c>
      <c r="F2963" s="6">
        <v>2024</v>
      </c>
      <c r="G2963" s="18">
        <f>preds!$D2963+preds!$E2963</f>
        <v>15791</v>
      </c>
      <c r="H2963" s="12">
        <f>ABS(preds!$D2963-preds!$E2963)</f>
        <v>5329</v>
      </c>
      <c r="I2963" s="24">
        <f>Table2[[#This Row],[margin]]/Table2[[#This Row],[dem_gop_total]]</f>
        <v>0.33747071116458743</v>
      </c>
      <c r="J2963" s="24">
        <f>Table2[[#This Row],[dem_votes]]/Table2[[#This Row],[dem_gop_total]]</f>
        <v>0.33126464441770631</v>
      </c>
      <c r="K2963" s="24">
        <f>Table2[[#This Row],[gop_votes]]/Table2[[#This Row],[dem_gop_total]]</f>
        <v>0.66873535558229369</v>
      </c>
      <c r="L2963" s="3">
        <v>-120.172826</v>
      </c>
      <c r="M2963" s="3">
        <v>47.511896999999998</v>
      </c>
      <c r="N2963" s="3">
        <v>-120.76811789743554</v>
      </c>
      <c r="O2963" s="3">
        <v>47.194122461538477</v>
      </c>
      <c r="P2963" s="3">
        <f>VLOOKUP(Table2[[#This Row],[State]],State!A:G,7,FALSE)</f>
        <v>12</v>
      </c>
      <c r="Q2963" s="3" t="str">
        <f>VLOOKUP(Table2[[#This Row],[State]],State!A:F,6,FALSE)</f>
        <v>Democratic</v>
      </c>
    </row>
    <row r="2964" spans="1:17" ht="17" thickTop="1" thickBot="1" x14ac:dyDescent="0.25">
      <c r="A2964" s="8" t="s">
        <v>364</v>
      </c>
      <c r="B2964" s="19">
        <v>53019</v>
      </c>
      <c r="C2964" s="20" t="s">
        <v>2184</v>
      </c>
      <c r="D2964" s="13">
        <v>1241</v>
      </c>
      <c r="E2964" s="13">
        <v>3351</v>
      </c>
      <c r="F2964" s="6">
        <v>2024</v>
      </c>
      <c r="G2964" s="18">
        <f>preds!$D2964+preds!$E2964</f>
        <v>4592</v>
      </c>
      <c r="H2964" s="12">
        <f>ABS(preds!$D2964-preds!$E2964)</f>
        <v>2110</v>
      </c>
      <c r="I2964" s="24">
        <f>Table2[[#This Row],[margin]]/Table2[[#This Row],[dem_gop_total]]</f>
        <v>0.45949477351916379</v>
      </c>
      <c r="J2964" s="24">
        <f>Table2[[#This Row],[dem_votes]]/Table2[[#This Row],[dem_gop_total]]</f>
        <v>0.2702526132404181</v>
      </c>
      <c r="K2964" s="24">
        <f>Table2[[#This Row],[gop_votes]]/Table2[[#This Row],[dem_gop_total]]</f>
        <v>0.72974738675958184</v>
      </c>
      <c r="L2964" s="3">
        <v>-118.531787999999</v>
      </c>
      <c r="M2964" s="3">
        <v>48.622194999999998</v>
      </c>
      <c r="N2964" s="3">
        <v>-120.76811789743554</v>
      </c>
      <c r="O2964" s="3">
        <v>47.194122461538477</v>
      </c>
      <c r="P2964" s="3">
        <f>VLOOKUP(Table2[[#This Row],[State]],State!A:G,7,FALSE)</f>
        <v>12</v>
      </c>
      <c r="Q2964" s="3" t="str">
        <f>VLOOKUP(Table2[[#This Row],[State]],State!A:F,6,FALSE)</f>
        <v>Democratic</v>
      </c>
    </row>
    <row r="2965" spans="1:17" ht="17" thickTop="1" thickBot="1" x14ac:dyDescent="0.25">
      <c r="A2965" s="7" t="s">
        <v>364</v>
      </c>
      <c r="B2965" s="21">
        <v>53021</v>
      </c>
      <c r="C2965" s="22" t="s">
        <v>419</v>
      </c>
      <c r="D2965" s="12">
        <v>8672</v>
      </c>
      <c r="E2965" s="12">
        <v>13681</v>
      </c>
      <c r="F2965" s="6">
        <v>2024</v>
      </c>
      <c r="G2965" s="18">
        <f>preds!$D2965+preds!$E2965</f>
        <v>22353</v>
      </c>
      <c r="H2965" s="12">
        <f>ABS(preds!$D2965-preds!$E2965)</f>
        <v>5009</v>
      </c>
      <c r="I2965" s="24">
        <f>Table2[[#This Row],[margin]]/Table2[[#This Row],[dem_gop_total]]</f>
        <v>0.22408625240459892</v>
      </c>
      <c r="J2965" s="24">
        <f>Table2[[#This Row],[dem_votes]]/Table2[[#This Row],[dem_gop_total]]</f>
        <v>0.38795687379770055</v>
      </c>
      <c r="K2965" s="24">
        <f>Table2[[#This Row],[gop_votes]]/Table2[[#This Row],[dem_gop_total]]</f>
        <v>0.6120431262022995</v>
      </c>
      <c r="L2965" s="3">
        <v>-119.11931</v>
      </c>
      <c r="M2965" s="3">
        <v>46.304217999999999</v>
      </c>
      <c r="N2965" s="3">
        <v>-120.76811789743554</v>
      </c>
      <c r="O2965" s="3">
        <v>47.194122461538477</v>
      </c>
      <c r="P2965" s="3">
        <f>VLOOKUP(Table2[[#This Row],[State]],State!A:G,7,FALSE)</f>
        <v>12</v>
      </c>
      <c r="Q2965" s="3" t="str">
        <f>VLOOKUP(Table2[[#This Row],[State]],State!A:F,6,FALSE)</f>
        <v>Democratic</v>
      </c>
    </row>
    <row r="2966" spans="1:17" ht="17" thickTop="1" thickBot="1" x14ac:dyDescent="0.25">
      <c r="A2966" s="8" t="s">
        <v>364</v>
      </c>
      <c r="B2966" s="19">
        <v>53023</v>
      </c>
      <c r="C2966" s="20" t="s">
        <v>637</v>
      </c>
      <c r="D2966" s="13">
        <v>368</v>
      </c>
      <c r="E2966" s="13">
        <v>951</v>
      </c>
      <c r="F2966" s="6">
        <v>2024</v>
      </c>
      <c r="G2966" s="18">
        <f>preds!$D2966+preds!$E2966</f>
        <v>1319</v>
      </c>
      <c r="H2966" s="12">
        <f>ABS(preds!$D2966-preds!$E2966)</f>
        <v>583</v>
      </c>
      <c r="I2966" s="24">
        <f>Table2[[#This Row],[margin]]/Table2[[#This Row],[dem_gop_total]]</f>
        <v>0.44200151630022744</v>
      </c>
      <c r="J2966" s="24">
        <f>Table2[[#This Row],[dem_votes]]/Table2[[#This Row],[dem_gop_total]]</f>
        <v>0.27899924184988628</v>
      </c>
      <c r="K2966" s="24">
        <f>Table2[[#This Row],[gop_votes]]/Table2[[#This Row],[dem_gop_total]]</f>
        <v>0.72100075815011377</v>
      </c>
      <c r="L2966" s="3">
        <v>-117.57625400000001</v>
      </c>
      <c r="M2966" s="3">
        <v>46.476154999999999</v>
      </c>
      <c r="N2966" s="3">
        <v>-120.76811789743554</v>
      </c>
      <c r="O2966" s="3">
        <v>47.194122461538477</v>
      </c>
      <c r="P2966" s="3">
        <f>VLOOKUP(Table2[[#This Row],[State]],State!A:G,7,FALSE)</f>
        <v>12</v>
      </c>
      <c r="Q2966" s="3" t="str">
        <f>VLOOKUP(Table2[[#This Row],[State]],State!A:F,6,FALSE)</f>
        <v>Democratic</v>
      </c>
    </row>
    <row r="2967" spans="1:17" ht="17" thickTop="1" thickBot="1" x14ac:dyDescent="0.25">
      <c r="A2967" s="7" t="s">
        <v>364</v>
      </c>
      <c r="B2967" s="21">
        <v>53025</v>
      </c>
      <c r="C2967" s="22" t="s">
        <v>522</v>
      </c>
      <c r="D2967" s="12">
        <v>8815</v>
      </c>
      <c r="E2967" s="12">
        <v>29705</v>
      </c>
      <c r="F2967" s="6">
        <v>2024</v>
      </c>
      <c r="G2967" s="18">
        <f>preds!$D2967+preds!$E2967</f>
        <v>38520</v>
      </c>
      <c r="H2967" s="12">
        <f>ABS(preds!$D2967-preds!$E2967)</f>
        <v>20890</v>
      </c>
      <c r="I2967" s="24">
        <f>Table2[[#This Row],[margin]]/Table2[[#This Row],[dem_gop_total]]</f>
        <v>0.54231568016614751</v>
      </c>
      <c r="J2967" s="24">
        <f>Table2[[#This Row],[dem_votes]]/Table2[[#This Row],[dem_gop_total]]</f>
        <v>0.22884215991692627</v>
      </c>
      <c r="K2967" s="24">
        <f>Table2[[#This Row],[gop_votes]]/Table2[[#This Row],[dem_gop_total]]</f>
        <v>0.77115784008307375</v>
      </c>
      <c r="L2967" s="3">
        <v>-119.469973</v>
      </c>
      <c r="M2967" s="3">
        <v>47.141696000000003</v>
      </c>
      <c r="N2967" s="3">
        <v>-120.76811789743554</v>
      </c>
      <c r="O2967" s="3">
        <v>47.194122461538477</v>
      </c>
      <c r="P2967" s="3">
        <f>VLOOKUP(Table2[[#This Row],[State]],State!A:G,7,FALSE)</f>
        <v>12</v>
      </c>
      <c r="Q2967" s="3" t="str">
        <f>VLOOKUP(Table2[[#This Row],[State]],State!A:F,6,FALSE)</f>
        <v>Democratic</v>
      </c>
    </row>
    <row r="2968" spans="1:17" ht="17" thickTop="1" thickBot="1" x14ac:dyDescent="0.25">
      <c r="A2968" s="8" t="s">
        <v>364</v>
      </c>
      <c r="B2968" s="19">
        <v>53027</v>
      </c>
      <c r="C2968" s="20" t="s">
        <v>2185</v>
      </c>
      <c r="D2968" s="13">
        <v>13269</v>
      </c>
      <c r="E2968" s="13">
        <v>21252</v>
      </c>
      <c r="F2968" s="6">
        <v>2024</v>
      </c>
      <c r="G2968" s="18">
        <f>preds!$D2968+preds!$E2968</f>
        <v>34521</v>
      </c>
      <c r="H2968" s="12">
        <f>ABS(preds!$D2968-preds!$E2968)</f>
        <v>7983</v>
      </c>
      <c r="I2968" s="24">
        <f>Table2[[#This Row],[margin]]/Table2[[#This Row],[dem_gop_total]]</f>
        <v>0.23125054314764926</v>
      </c>
      <c r="J2968" s="24">
        <f>Table2[[#This Row],[dem_votes]]/Table2[[#This Row],[dem_gop_total]]</f>
        <v>0.38437472842617537</v>
      </c>
      <c r="K2968" s="24">
        <f>Table2[[#This Row],[gop_votes]]/Table2[[#This Row],[dem_gop_total]]</f>
        <v>0.61562527157382463</v>
      </c>
      <c r="L2968" s="3">
        <v>-123.76763</v>
      </c>
      <c r="M2968" s="3">
        <v>46.991374</v>
      </c>
      <c r="N2968" s="3">
        <v>-120.76811789743554</v>
      </c>
      <c r="O2968" s="3">
        <v>47.194122461538477</v>
      </c>
      <c r="P2968" s="3">
        <f>VLOOKUP(Table2[[#This Row],[State]],State!A:G,7,FALSE)</f>
        <v>12</v>
      </c>
      <c r="Q2968" s="3" t="str">
        <f>VLOOKUP(Table2[[#This Row],[State]],State!A:F,6,FALSE)</f>
        <v>Democratic</v>
      </c>
    </row>
    <row r="2969" spans="1:17" ht="17" thickTop="1" thickBot="1" x14ac:dyDescent="0.25">
      <c r="A2969" s="7" t="s">
        <v>364</v>
      </c>
      <c r="B2969" s="21">
        <v>53029</v>
      </c>
      <c r="C2969" s="22" t="s">
        <v>2186</v>
      </c>
      <c r="D2969" s="12">
        <v>35195</v>
      </c>
      <c r="E2969" s="12">
        <v>23734</v>
      </c>
      <c r="F2969" s="6">
        <v>2024</v>
      </c>
      <c r="G2969" s="18">
        <f>preds!$D2969+preds!$E2969</f>
        <v>58929</v>
      </c>
      <c r="H2969" s="12">
        <f>ABS(preds!$D2969-preds!$E2969)</f>
        <v>11461</v>
      </c>
      <c r="I2969" s="24">
        <f>Table2[[#This Row],[margin]]/Table2[[#This Row],[dem_gop_total]]</f>
        <v>0.19448828250946054</v>
      </c>
      <c r="J2969" s="24">
        <f>Table2[[#This Row],[dem_votes]]/Table2[[#This Row],[dem_gop_total]]</f>
        <v>0.59724414125473024</v>
      </c>
      <c r="K2969" s="24">
        <f>Table2[[#This Row],[gop_votes]]/Table2[[#This Row],[dem_gop_total]]</f>
        <v>0.40275585874526976</v>
      </c>
      <c r="L2969" s="3">
        <v>-122.57658799999901</v>
      </c>
      <c r="M2969" s="3">
        <v>48.206288000000001</v>
      </c>
      <c r="N2969" s="3">
        <v>-120.76811789743554</v>
      </c>
      <c r="O2969" s="3">
        <v>47.194122461538477</v>
      </c>
      <c r="P2969" s="3">
        <f>VLOOKUP(Table2[[#This Row],[State]],State!A:G,7,FALSE)</f>
        <v>12</v>
      </c>
      <c r="Q2969" s="3" t="str">
        <f>VLOOKUP(Table2[[#This Row],[State]],State!A:F,6,FALSE)</f>
        <v>Democratic</v>
      </c>
    </row>
    <row r="2970" spans="1:17" ht="17" thickTop="1" thickBot="1" x14ac:dyDescent="0.25">
      <c r="A2970" s="8" t="s">
        <v>364</v>
      </c>
      <c r="B2970" s="19">
        <v>53031</v>
      </c>
      <c r="C2970" s="20" t="s">
        <v>426</v>
      </c>
      <c r="D2970" s="13">
        <v>20938</v>
      </c>
      <c r="E2970" s="13">
        <v>7466</v>
      </c>
      <c r="F2970" s="6">
        <v>2024</v>
      </c>
      <c r="G2970" s="18">
        <f>preds!$D2970+preds!$E2970</f>
        <v>28404</v>
      </c>
      <c r="H2970" s="12">
        <f>ABS(preds!$D2970-preds!$E2970)</f>
        <v>13472</v>
      </c>
      <c r="I2970" s="24">
        <f>Table2[[#This Row],[margin]]/Table2[[#This Row],[dem_gop_total]]</f>
        <v>0.47429939445148572</v>
      </c>
      <c r="J2970" s="24">
        <f>Table2[[#This Row],[dem_votes]]/Table2[[#This Row],[dem_gop_total]]</f>
        <v>0.73714969722574286</v>
      </c>
      <c r="K2970" s="24">
        <f>Table2[[#This Row],[gop_votes]]/Table2[[#This Row],[dem_gop_total]]</f>
        <v>0.26285030277425714</v>
      </c>
      <c r="L2970" s="3">
        <v>-122.825295</v>
      </c>
      <c r="M2970" s="3">
        <v>48.008215999999997</v>
      </c>
      <c r="N2970" s="3">
        <v>-120.76811789743554</v>
      </c>
      <c r="O2970" s="3">
        <v>47.194122461538477</v>
      </c>
      <c r="P2970" s="3">
        <f>VLOOKUP(Table2[[#This Row],[State]],State!A:G,7,FALSE)</f>
        <v>12</v>
      </c>
      <c r="Q2970" s="3" t="str">
        <f>VLOOKUP(Table2[[#This Row],[State]],State!A:F,6,FALSE)</f>
        <v>Democratic</v>
      </c>
    </row>
    <row r="2971" spans="1:17" ht="17" thickTop="1" thickBot="1" x14ac:dyDescent="0.25">
      <c r="A2971" s="7" t="s">
        <v>364</v>
      </c>
      <c r="B2971" s="21">
        <v>53033</v>
      </c>
      <c r="C2971" s="22" t="s">
        <v>1993</v>
      </c>
      <c r="D2971" s="12">
        <v>1034122</v>
      </c>
      <c r="E2971" s="12">
        <v>280922</v>
      </c>
      <c r="F2971" s="6">
        <v>2024</v>
      </c>
      <c r="G2971" s="18">
        <f>preds!$D2971+preds!$E2971</f>
        <v>1315044</v>
      </c>
      <c r="H2971" s="12">
        <f>ABS(preds!$D2971-preds!$E2971)</f>
        <v>753200</v>
      </c>
      <c r="I2971" s="24">
        <f>Table2[[#This Row],[margin]]/Table2[[#This Row],[dem_gop_total]]</f>
        <v>0.57275650092316299</v>
      </c>
      <c r="J2971" s="24">
        <f>Table2[[#This Row],[dem_votes]]/Table2[[#This Row],[dem_gop_total]]</f>
        <v>0.7863782504615815</v>
      </c>
      <c r="K2971" s="24">
        <f>Table2[[#This Row],[gop_votes]]/Table2[[#This Row],[dem_gop_total]]</f>
        <v>0.21362174953841848</v>
      </c>
      <c r="L2971" s="3">
        <v>-122.229983</v>
      </c>
      <c r="M2971" s="3">
        <v>47.548319999999997</v>
      </c>
      <c r="N2971" s="3">
        <v>-120.76811789743554</v>
      </c>
      <c r="O2971" s="3">
        <v>47.194122461538477</v>
      </c>
      <c r="P2971" s="3">
        <f>VLOOKUP(Table2[[#This Row],[State]],State!A:G,7,FALSE)</f>
        <v>12</v>
      </c>
      <c r="Q2971" s="3" t="str">
        <f>VLOOKUP(Table2[[#This Row],[State]],State!A:F,6,FALSE)</f>
        <v>Democratic</v>
      </c>
    </row>
    <row r="2972" spans="1:17" ht="17" thickTop="1" thickBot="1" x14ac:dyDescent="0.25">
      <c r="A2972" s="8" t="s">
        <v>364</v>
      </c>
      <c r="B2972" s="19">
        <v>53035</v>
      </c>
      <c r="C2972" s="20" t="s">
        <v>2187</v>
      </c>
      <c r="D2972" s="13">
        <v>83858</v>
      </c>
      <c r="E2972" s="13">
        <v>65582</v>
      </c>
      <c r="F2972" s="6">
        <v>2024</v>
      </c>
      <c r="G2972" s="18">
        <f>preds!$D2972+preds!$E2972</f>
        <v>149440</v>
      </c>
      <c r="H2972" s="12">
        <f>ABS(preds!$D2972-preds!$E2972)</f>
        <v>18276</v>
      </c>
      <c r="I2972" s="24">
        <f>Table2[[#This Row],[margin]]/Table2[[#This Row],[dem_gop_total]]</f>
        <v>0.12229657387580299</v>
      </c>
      <c r="J2972" s="24">
        <f>Table2[[#This Row],[dem_votes]]/Table2[[#This Row],[dem_gop_total]]</f>
        <v>0.56114828693790153</v>
      </c>
      <c r="K2972" s="24">
        <f>Table2[[#This Row],[gop_votes]]/Table2[[#This Row],[dem_gop_total]]</f>
        <v>0.43885171306209853</v>
      </c>
      <c r="L2972" s="3">
        <v>-122.632791</v>
      </c>
      <c r="M2972" s="3">
        <v>47.613056</v>
      </c>
      <c r="N2972" s="3">
        <v>-120.76811789743554</v>
      </c>
      <c r="O2972" s="3">
        <v>47.194122461538477</v>
      </c>
      <c r="P2972" s="3">
        <f>VLOOKUP(Table2[[#This Row],[State]],State!A:G,7,FALSE)</f>
        <v>12</v>
      </c>
      <c r="Q2972" s="3" t="str">
        <f>VLOOKUP(Table2[[#This Row],[State]],State!A:F,6,FALSE)</f>
        <v>Democratic</v>
      </c>
    </row>
    <row r="2973" spans="1:17" ht="17" thickTop="1" thickBot="1" x14ac:dyDescent="0.25">
      <c r="A2973" s="7" t="s">
        <v>364</v>
      </c>
      <c r="B2973" s="21">
        <v>53037</v>
      </c>
      <c r="C2973" s="22" t="s">
        <v>2188</v>
      </c>
      <c r="D2973" s="12">
        <v>10936</v>
      </c>
      <c r="E2973" s="12">
        <v>16936</v>
      </c>
      <c r="F2973" s="6">
        <v>2024</v>
      </c>
      <c r="G2973" s="18">
        <f>preds!$D2973+preds!$E2973</f>
        <v>27872</v>
      </c>
      <c r="H2973" s="12">
        <f>ABS(preds!$D2973-preds!$E2973)</f>
        <v>6000</v>
      </c>
      <c r="I2973" s="24">
        <f>Table2[[#This Row],[margin]]/Table2[[#This Row],[dem_gop_total]]</f>
        <v>0.21526980482204364</v>
      </c>
      <c r="J2973" s="24">
        <f>Table2[[#This Row],[dem_votes]]/Table2[[#This Row],[dem_gop_total]]</f>
        <v>0.3923650975889782</v>
      </c>
      <c r="K2973" s="24">
        <f>Table2[[#This Row],[gop_votes]]/Table2[[#This Row],[dem_gop_total]]</f>
        <v>0.6076349024110218</v>
      </c>
      <c r="L2973" s="3">
        <v>-120.62391100000001</v>
      </c>
      <c r="M2973" s="3">
        <v>47.047742</v>
      </c>
      <c r="N2973" s="3">
        <v>-120.76811789743554</v>
      </c>
      <c r="O2973" s="3">
        <v>47.194122461538477</v>
      </c>
      <c r="P2973" s="3">
        <f>VLOOKUP(Table2[[#This Row],[State]],State!A:G,7,FALSE)</f>
        <v>12</v>
      </c>
      <c r="Q2973" s="3" t="str">
        <f>VLOOKUP(Table2[[#This Row],[State]],State!A:F,6,FALSE)</f>
        <v>Democratic</v>
      </c>
    </row>
    <row r="2974" spans="1:17" ht="17" thickTop="1" thickBot="1" x14ac:dyDescent="0.25">
      <c r="A2974" s="8" t="s">
        <v>364</v>
      </c>
      <c r="B2974" s="19">
        <v>53039</v>
      </c>
      <c r="C2974" s="20" t="s">
        <v>2189</v>
      </c>
      <c r="D2974" s="13">
        <v>4480</v>
      </c>
      <c r="E2974" s="13">
        <v>6402</v>
      </c>
      <c r="F2974" s="6">
        <v>2024</v>
      </c>
      <c r="G2974" s="18">
        <f>preds!$D2974+preds!$E2974</f>
        <v>10882</v>
      </c>
      <c r="H2974" s="12">
        <f>ABS(preds!$D2974-preds!$E2974)</f>
        <v>1922</v>
      </c>
      <c r="I2974" s="24">
        <f>Table2[[#This Row],[margin]]/Table2[[#This Row],[dem_gop_total]]</f>
        <v>0.17662194449549715</v>
      </c>
      <c r="J2974" s="24">
        <f>Table2[[#This Row],[dem_votes]]/Table2[[#This Row],[dem_gop_total]]</f>
        <v>0.41168902775225141</v>
      </c>
      <c r="K2974" s="24">
        <f>Table2[[#This Row],[gop_votes]]/Table2[[#This Row],[dem_gop_total]]</f>
        <v>0.58831097224774853</v>
      </c>
      <c r="L2974" s="3">
        <v>-121.132931</v>
      </c>
      <c r="M2974" s="3">
        <v>45.797494999999998</v>
      </c>
      <c r="N2974" s="3">
        <v>-120.76811789743554</v>
      </c>
      <c r="O2974" s="3">
        <v>47.194122461538477</v>
      </c>
      <c r="P2974" s="3">
        <f>VLOOKUP(Table2[[#This Row],[State]],State!A:G,7,FALSE)</f>
        <v>12</v>
      </c>
      <c r="Q2974" s="3" t="str">
        <f>VLOOKUP(Table2[[#This Row],[State]],State!A:F,6,FALSE)</f>
        <v>Democratic</v>
      </c>
    </row>
    <row r="2975" spans="1:17" ht="17" thickTop="1" thickBot="1" x14ac:dyDescent="0.25">
      <c r="A2975" s="7" t="s">
        <v>364</v>
      </c>
      <c r="B2975" s="21">
        <v>53041</v>
      </c>
      <c r="C2975" s="22" t="s">
        <v>863</v>
      </c>
      <c r="D2975" s="12">
        <v>8864</v>
      </c>
      <c r="E2975" s="12">
        <v>30371</v>
      </c>
      <c r="F2975" s="6">
        <v>2024</v>
      </c>
      <c r="G2975" s="18">
        <f>preds!$D2975+preds!$E2975</f>
        <v>39235</v>
      </c>
      <c r="H2975" s="12">
        <f>ABS(preds!$D2975-preds!$E2975)</f>
        <v>21507</v>
      </c>
      <c r="I2975" s="24">
        <f>Table2[[#This Row],[margin]]/Table2[[#This Row],[dem_gop_total]]</f>
        <v>0.54815853192302788</v>
      </c>
      <c r="J2975" s="24">
        <f>Table2[[#This Row],[dem_votes]]/Table2[[#This Row],[dem_gop_total]]</f>
        <v>0.22592073403848603</v>
      </c>
      <c r="K2975" s="24">
        <f>Table2[[#This Row],[gop_votes]]/Table2[[#This Row],[dem_gop_total]]</f>
        <v>0.774079265961514</v>
      </c>
      <c r="L2975" s="3">
        <v>-122.832505</v>
      </c>
      <c r="M2975" s="3">
        <v>46.617975000000001</v>
      </c>
      <c r="N2975" s="3">
        <v>-120.76811789743554</v>
      </c>
      <c r="O2975" s="3">
        <v>47.194122461538477</v>
      </c>
      <c r="P2975" s="3">
        <f>VLOOKUP(Table2[[#This Row],[State]],State!A:G,7,FALSE)</f>
        <v>12</v>
      </c>
      <c r="Q2975" s="3" t="str">
        <f>VLOOKUP(Table2[[#This Row],[State]],State!A:F,6,FALSE)</f>
        <v>Democratic</v>
      </c>
    </row>
    <row r="2976" spans="1:17" ht="17" thickTop="1" thickBot="1" x14ac:dyDescent="0.25">
      <c r="A2976" s="8" t="s">
        <v>364</v>
      </c>
      <c r="B2976" s="19">
        <v>53043</v>
      </c>
      <c r="C2976" s="20" t="s">
        <v>530</v>
      </c>
      <c r="D2976" s="13">
        <v>1919</v>
      </c>
      <c r="E2976" s="13">
        <v>4900</v>
      </c>
      <c r="F2976" s="6">
        <v>2024</v>
      </c>
      <c r="G2976" s="18">
        <f>preds!$D2976+preds!$E2976</f>
        <v>6819</v>
      </c>
      <c r="H2976" s="12">
        <f>ABS(preds!$D2976-preds!$E2976)</f>
        <v>2981</v>
      </c>
      <c r="I2976" s="24">
        <f>Table2[[#This Row],[margin]]/Table2[[#This Row],[dem_gop_total]]</f>
        <v>0.43716087402844994</v>
      </c>
      <c r="J2976" s="24">
        <f>Table2[[#This Row],[dem_votes]]/Table2[[#This Row],[dem_gop_total]]</f>
        <v>0.28141956298577503</v>
      </c>
      <c r="K2976" s="24">
        <f>Table2[[#This Row],[gop_votes]]/Table2[[#This Row],[dem_gop_total]]</f>
        <v>0.71858043701422492</v>
      </c>
      <c r="L2976" s="3">
        <v>-118.32511799999899</v>
      </c>
      <c r="M2976" s="3">
        <v>47.633856999999999</v>
      </c>
      <c r="N2976" s="3">
        <v>-120.76811789743554</v>
      </c>
      <c r="O2976" s="3">
        <v>47.194122461538477</v>
      </c>
      <c r="P2976" s="3">
        <f>VLOOKUP(Table2[[#This Row],[State]],State!A:G,7,FALSE)</f>
        <v>12</v>
      </c>
      <c r="Q2976" s="3" t="str">
        <f>VLOOKUP(Table2[[#This Row],[State]],State!A:F,6,FALSE)</f>
        <v>Democratic</v>
      </c>
    </row>
    <row r="2977" spans="1:17" ht="17" thickTop="1" thickBot="1" x14ac:dyDescent="0.25">
      <c r="A2977" s="7" t="s">
        <v>364</v>
      </c>
      <c r="B2977" s="21">
        <v>53045</v>
      </c>
      <c r="C2977" s="22" t="s">
        <v>906</v>
      </c>
      <c r="D2977" s="12">
        <v>15749</v>
      </c>
      <c r="E2977" s="12">
        <v>21936</v>
      </c>
      <c r="F2977" s="6">
        <v>2024</v>
      </c>
      <c r="G2977" s="18">
        <f>preds!$D2977+preds!$E2977</f>
        <v>37685</v>
      </c>
      <c r="H2977" s="12">
        <f>ABS(preds!$D2977-preds!$E2977)</f>
        <v>6187</v>
      </c>
      <c r="I2977" s="24">
        <f>Table2[[#This Row],[margin]]/Table2[[#This Row],[dem_gop_total]]</f>
        <v>0.16417672814117024</v>
      </c>
      <c r="J2977" s="24">
        <f>Table2[[#This Row],[dem_votes]]/Table2[[#This Row],[dem_gop_total]]</f>
        <v>0.41791163592941488</v>
      </c>
      <c r="K2977" s="24">
        <f>Table2[[#This Row],[gop_votes]]/Table2[[#This Row],[dem_gop_total]]</f>
        <v>0.58208836407058506</v>
      </c>
      <c r="L2977" s="3">
        <v>-123.036931</v>
      </c>
      <c r="M2977" s="3">
        <v>47.287954999999997</v>
      </c>
      <c r="N2977" s="3">
        <v>-120.76811789743554</v>
      </c>
      <c r="O2977" s="3">
        <v>47.194122461538477</v>
      </c>
      <c r="P2977" s="3">
        <f>VLOOKUP(Table2[[#This Row],[State]],State!A:G,7,FALSE)</f>
        <v>12</v>
      </c>
      <c r="Q2977" s="3" t="str">
        <f>VLOOKUP(Table2[[#This Row],[State]],State!A:F,6,FALSE)</f>
        <v>Democratic</v>
      </c>
    </row>
    <row r="2978" spans="1:17" ht="17" thickTop="1" thickBot="1" x14ac:dyDescent="0.25">
      <c r="A2978" s="8" t="s">
        <v>364</v>
      </c>
      <c r="B2978" s="19">
        <v>53047</v>
      </c>
      <c r="C2978" s="20" t="s">
        <v>2190</v>
      </c>
      <c r="D2978" s="13">
        <v>3847</v>
      </c>
      <c r="E2978" s="13">
        <v>9688</v>
      </c>
      <c r="F2978" s="6">
        <v>2024</v>
      </c>
      <c r="G2978" s="18">
        <f>preds!$D2978+preds!$E2978</f>
        <v>13535</v>
      </c>
      <c r="H2978" s="12">
        <f>ABS(preds!$D2978-preds!$E2978)</f>
        <v>5841</v>
      </c>
      <c r="I2978" s="24">
        <f>Table2[[#This Row],[margin]]/Table2[[#This Row],[dem_gop_total]]</f>
        <v>0.43154783893609161</v>
      </c>
      <c r="J2978" s="24">
        <f>Table2[[#This Row],[dem_votes]]/Table2[[#This Row],[dem_gop_total]]</f>
        <v>0.28422608053195419</v>
      </c>
      <c r="K2978" s="24">
        <f>Table2[[#This Row],[gop_votes]]/Table2[[#This Row],[dem_gop_total]]</f>
        <v>0.71577391946804581</v>
      </c>
      <c r="L2978" s="3">
        <v>-119.57833599999999</v>
      </c>
      <c r="M2978" s="3">
        <v>48.446246000000002</v>
      </c>
      <c r="N2978" s="3">
        <v>-120.76811789743554</v>
      </c>
      <c r="O2978" s="3">
        <v>47.194122461538477</v>
      </c>
      <c r="P2978" s="3">
        <f>VLOOKUP(Table2[[#This Row],[State]],State!A:G,7,FALSE)</f>
        <v>12</v>
      </c>
      <c r="Q2978" s="3" t="str">
        <f>VLOOKUP(Table2[[#This Row],[State]],State!A:F,6,FALSE)</f>
        <v>Democratic</v>
      </c>
    </row>
    <row r="2979" spans="1:17" ht="17" thickTop="1" thickBot="1" x14ac:dyDescent="0.25">
      <c r="A2979" s="7" t="s">
        <v>364</v>
      </c>
      <c r="B2979" s="21">
        <v>53049</v>
      </c>
      <c r="C2979" s="22" t="s">
        <v>2191</v>
      </c>
      <c r="D2979" s="12">
        <v>5297</v>
      </c>
      <c r="E2979" s="12">
        <v>7989</v>
      </c>
      <c r="F2979" s="6">
        <v>2024</v>
      </c>
      <c r="G2979" s="18">
        <f>preds!$D2979+preds!$E2979</f>
        <v>13286</v>
      </c>
      <c r="H2979" s="12">
        <f>ABS(preds!$D2979-preds!$E2979)</f>
        <v>2692</v>
      </c>
      <c r="I2979" s="24">
        <f>Table2[[#This Row],[margin]]/Table2[[#This Row],[dem_gop_total]]</f>
        <v>0.20261929850970947</v>
      </c>
      <c r="J2979" s="24">
        <f>Table2[[#This Row],[dem_votes]]/Table2[[#This Row],[dem_gop_total]]</f>
        <v>0.39869035074514525</v>
      </c>
      <c r="K2979" s="24">
        <f>Table2[[#This Row],[gop_votes]]/Table2[[#This Row],[dem_gop_total]]</f>
        <v>0.60130964925485475</v>
      </c>
      <c r="L2979" s="3">
        <v>-123.896075</v>
      </c>
      <c r="M2979" s="3">
        <v>46.528108000000003</v>
      </c>
      <c r="N2979" s="3">
        <v>-120.76811789743554</v>
      </c>
      <c r="O2979" s="3">
        <v>47.194122461538477</v>
      </c>
      <c r="P2979" s="3">
        <f>VLOOKUP(Table2[[#This Row],[State]],State!A:G,7,FALSE)</f>
        <v>12</v>
      </c>
      <c r="Q2979" s="3" t="str">
        <f>VLOOKUP(Table2[[#This Row],[State]],State!A:F,6,FALSE)</f>
        <v>Democratic</v>
      </c>
    </row>
    <row r="2980" spans="1:17" ht="17" thickTop="1" thickBot="1" x14ac:dyDescent="0.25">
      <c r="A2980" s="8" t="s">
        <v>364</v>
      </c>
      <c r="B2980" s="19">
        <v>53051</v>
      </c>
      <c r="C2980" s="20" t="s">
        <v>2192</v>
      </c>
      <c r="D2980" s="13">
        <v>2288</v>
      </c>
      <c r="E2980" s="13">
        <v>6230</v>
      </c>
      <c r="F2980" s="6">
        <v>2024</v>
      </c>
      <c r="G2980" s="18">
        <f>preds!$D2980+preds!$E2980</f>
        <v>8518</v>
      </c>
      <c r="H2980" s="12">
        <f>ABS(preds!$D2980-preds!$E2980)</f>
        <v>3942</v>
      </c>
      <c r="I2980" s="24">
        <f>Table2[[#This Row],[margin]]/Table2[[#This Row],[dem_gop_total]]</f>
        <v>0.46278469124207561</v>
      </c>
      <c r="J2980" s="24">
        <f>Table2[[#This Row],[dem_votes]]/Table2[[#This Row],[dem_gop_total]]</f>
        <v>0.26860765437896222</v>
      </c>
      <c r="K2980" s="24">
        <f>Table2[[#This Row],[gop_votes]]/Table2[[#This Row],[dem_gop_total]]</f>
        <v>0.73139234562103783</v>
      </c>
      <c r="L2980" s="3">
        <v>-117.22201099999999</v>
      </c>
      <c r="M2980" s="3">
        <v>48.286332999999999</v>
      </c>
      <c r="N2980" s="3">
        <v>-120.76811789743554</v>
      </c>
      <c r="O2980" s="3">
        <v>47.194122461538477</v>
      </c>
      <c r="P2980" s="3">
        <f>VLOOKUP(Table2[[#This Row],[State]],State!A:G,7,FALSE)</f>
        <v>12</v>
      </c>
      <c r="Q2980" s="3" t="str">
        <f>VLOOKUP(Table2[[#This Row],[State]],State!A:F,6,FALSE)</f>
        <v>Democratic</v>
      </c>
    </row>
    <row r="2981" spans="1:17" ht="17" thickTop="1" thickBot="1" x14ac:dyDescent="0.25">
      <c r="A2981" s="7" t="s">
        <v>364</v>
      </c>
      <c r="B2981" s="21">
        <v>53053</v>
      </c>
      <c r="C2981" s="22" t="s">
        <v>804</v>
      </c>
      <c r="D2981" s="12">
        <v>216828</v>
      </c>
      <c r="E2981" s="12">
        <v>180107</v>
      </c>
      <c r="F2981" s="6">
        <v>2024</v>
      </c>
      <c r="G2981" s="18">
        <f>preds!$D2981+preds!$E2981</f>
        <v>396935</v>
      </c>
      <c r="H2981" s="12">
        <f>ABS(preds!$D2981-preds!$E2981)</f>
        <v>36721</v>
      </c>
      <c r="I2981" s="24">
        <f>Table2[[#This Row],[margin]]/Table2[[#This Row],[dem_gop_total]]</f>
        <v>9.2511368360058951E-2</v>
      </c>
      <c r="J2981" s="24">
        <f>Table2[[#This Row],[dem_votes]]/Table2[[#This Row],[dem_gop_total]]</f>
        <v>0.54625568418002945</v>
      </c>
      <c r="K2981" s="24">
        <f>Table2[[#This Row],[gop_votes]]/Table2[[#This Row],[dem_gop_total]]</f>
        <v>0.45374431581997055</v>
      </c>
      <c r="L2981" s="3">
        <v>-122.41093600000001</v>
      </c>
      <c r="M2981" s="3">
        <v>47.179454</v>
      </c>
      <c r="N2981" s="3">
        <v>-120.76811789743554</v>
      </c>
      <c r="O2981" s="3">
        <v>47.194122461538477</v>
      </c>
      <c r="P2981" s="3">
        <f>VLOOKUP(Table2[[#This Row],[State]],State!A:G,7,FALSE)</f>
        <v>12</v>
      </c>
      <c r="Q2981" s="3" t="str">
        <f>VLOOKUP(Table2[[#This Row],[State]],State!A:F,6,FALSE)</f>
        <v>Democratic</v>
      </c>
    </row>
    <row r="2982" spans="1:17" ht="17" thickTop="1" thickBot="1" x14ac:dyDescent="0.25">
      <c r="A2982" s="8" t="s">
        <v>364</v>
      </c>
      <c r="B2982" s="19">
        <v>53055</v>
      </c>
      <c r="C2982" s="20" t="s">
        <v>663</v>
      </c>
      <c r="D2982" s="13">
        <v>11146</v>
      </c>
      <c r="E2982" s="13">
        <v>3017</v>
      </c>
      <c r="F2982" s="6">
        <v>2024</v>
      </c>
      <c r="G2982" s="18">
        <f>preds!$D2982+preds!$E2982</f>
        <v>14163</v>
      </c>
      <c r="H2982" s="12">
        <f>ABS(preds!$D2982-preds!$E2982)</f>
        <v>8129</v>
      </c>
      <c r="I2982" s="24">
        <f>Table2[[#This Row],[margin]]/Table2[[#This Row],[dem_gop_total]]</f>
        <v>0.57396031914142487</v>
      </c>
      <c r="J2982" s="24">
        <f>Table2[[#This Row],[dem_votes]]/Table2[[#This Row],[dem_gop_total]]</f>
        <v>0.78698015957071243</v>
      </c>
      <c r="K2982" s="24">
        <f>Table2[[#This Row],[gop_votes]]/Table2[[#This Row],[dem_gop_total]]</f>
        <v>0.21301984042928759</v>
      </c>
      <c r="L2982" s="3">
        <v>-122.980164999999</v>
      </c>
      <c r="M2982" s="3">
        <v>48.576186999999997</v>
      </c>
      <c r="N2982" s="3">
        <v>-120.76811789743554</v>
      </c>
      <c r="O2982" s="3">
        <v>47.194122461538477</v>
      </c>
      <c r="P2982" s="3">
        <f>VLOOKUP(Table2[[#This Row],[State]],State!A:G,7,FALSE)</f>
        <v>12</v>
      </c>
      <c r="Q2982" s="3" t="str">
        <f>VLOOKUP(Table2[[#This Row],[State]],State!A:F,6,FALSE)</f>
        <v>Democratic</v>
      </c>
    </row>
    <row r="2983" spans="1:17" ht="17" thickTop="1" thickBot="1" x14ac:dyDescent="0.25">
      <c r="A2983" s="7" t="s">
        <v>364</v>
      </c>
      <c r="B2983" s="21">
        <v>53057</v>
      </c>
      <c r="C2983" s="22" t="s">
        <v>2193</v>
      </c>
      <c r="D2983" s="12">
        <v>28065</v>
      </c>
      <c r="E2983" s="12">
        <v>33027</v>
      </c>
      <c r="F2983" s="6">
        <v>2024</v>
      </c>
      <c r="G2983" s="18">
        <f>preds!$D2983+preds!$E2983</f>
        <v>61092</v>
      </c>
      <c r="H2983" s="12">
        <f>ABS(preds!$D2983-preds!$E2983)</f>
        <v>4962</v>
      </c>
      <c r="I2983" s="24">
        <f>Table2[[#This Row],[margin]]/Table2[[#This Row],[dem_gop_total]]</f>
        <v>8.1221763897073265E-2</v>
      </c>
      <c r="J2983" s="24">
        <f>Table2[[#This Row],[dem_votes]]/Table2[[#This Row],[dem_gop_total]]</f>
        <v>0.45938911805146337</v>
      </c>
      <c r="K2983" s="24">
        <f>Table2[[#This Row],[gop_votes]]/Table2[[#This Row],[dem_gop_total]]</f>
        <v>0.54061088194853668</v>
      </c>
      <c r="L2983" s="3">
        <v>-122.335882</v>
      </c>
      <c r="M2983" s="3">
        <v>48.466681000000001</v>
      </c>
      <c r="N2983" s="3">
        <v>-120.76811789743554</v>
      </c>
      <c r="O2983" s="3">
        <v>47.194122461538477</v>
      </c>
      <c r="P2983" s="3">
        <f>VLOOKUP(Table2[[#This Row],[State]],State!A:G,7,FALSE)</f>
        <v>12</v>
      </c>
      <c r="Q2983" s="3" t="str">
        <f>VLOOKUP(Table2[[#This Row],[State]],State!A:F,6,FALSE)</f>
        <v>Democratic</v>
      </c>
    </row>
    <row r="2984" spans="1:17" ht="17" thickTop="1" thickBot="1" x14ac:dyDescent="0.25">
      <c r="A2984" s="8" t="s">
        <v>364</v>
      </c>
      <c r="B2984" s="19">
        <v>53059</v>
      </c>
      <c r="C2984" s="20" t="s">
        <v>2194</v>
      </c>
      <c r="D2984" s="13">
        <v>2741</v>
      </c>
      <c r="E2984" s="13">
        <v>4353</v>
      </c>
      <c r="F2984" s="6">
        <v>2024</v>
      </c>
      <c r="G2984" s="18">
        <f>preds!$D2984+preds!$E2984</f>
        <v>7094</v>
      </c>
      <c r="H2984" s="12">
        <f>ABS(preds!$D2984-preds!$E2984)</f>
        <v>1612</v>
      </c>
      <c r="I2984" s="24">
        <f>Table2[[#This Row],[margin]]/Table2[[#This Row],[dem_gop_total]]</f>
        <v>0.22723428249224698</v>
      </c>
      <c r="J2984" s="24">
        <f>Table2[[#This Row],[dem_votes]]/Table2[[#This Row],[dem_gop_total]]</f>
        <v>0.38638285875387651</v>
      </c>
      <c r="K2984" s="24">
        <f>Table2[[#This Row],[gop_votes]]/Table2[[#This Row],[dem_gop_total]]</f>
        <v>0.61361714124612343</v>
      </c>
      <c r="L2984" s="3">
        <v>-121.925675</v>
      </c>
      <c r="M2984" s="3">
        <v>45.691396999999903</v>
      </c>
      <c r="N2984" s="3">
        <v>-120.76811789743554</v>
      </c>
      <c r="O2984" s="3">
        <v>47.194122461538477</v>
      </c>
      <c r="P2984" s="3">
        <f>VLOOKUP(Table2[[#This Row],[State]],State!A:G,7,FALSE)</f>
        <v>12</v>
      </c>
      <c r="Q2984" s="3" t="str">
        <f>VLOOKUP(Table2[[#This Row],[State]],State!A:F,6,FALSE)</f>
        <v>Democratic</v>
      </c>
    </row>
    <row r="2985" spans="1:17" ht="17" thickTop="1" thickBot="1" x14ac:dyDescent="0.25">
      <c r="A2985" s="7" t="s">
        <v>364</v>
      </c>
      <c r="B2985" s="21">
        <v>53061</v>
      </c>
      <c r="C2985" s="22" t="s">
        <v>2195</v>
      </c>
      <c r="D2985" s="12">
        <v>305924</v>
      </c>
      <c r="E2985" s="12">
        <v>176440</v>
      </c>
      <c r="F2985" s="6">
        <v>2024</v>
      </c>
      <c r="G2985" s="18">
        <f>preds!$D2985+preds!$E2985</f>
        <v>482364</v>
      </c>
      <c r="H2985" s="12">
        <f>ABS(preds!$D2985-preds!$E2985)</f>
        <v>129484</v>
      </c>
      <c r="I2985" s="24">
        <f>Table2[[#This Row],[margin]]/Table2[[#This Row],[dem_gop_total]]</f>
        <v>0.26843628463152308</v>
      </c>
      <c r="J2985" s="24">
        <f>Table2[[#This Row],[dem_votes]]/Table2[[#This Row],[dem_gop_total]]</f>
        <v>0.63421814231576157</v>
      </c>
      <c r="K2985" s="24">
        <f>Table2[[#This Row],[gop_votes]]/Table2[[#This Row],[dem_gop_total]]</f>
        <v>0.36578185768423843</v>
      </c>
      <c r="L2985" s="3">
        <v>-122.18938799999999</v>
      </c>
      <c r="M2985" s="3">
        <v>47.929138999999999</v>
      </c>
      <c r="N2985" s="3">
        <v>-120.76811789743554</v>
      </c>
      <c r="O2985" s="3">
        <v>47.194122461538477</v>
      </c>
      <c r="P2985" s="3">
        <f>VLOOKUP(Table2[[#This Row],[State]],State!A:G,7,FALSE)</f>
        <v>12</v>
      </c>
      <c r="Q2985" s="3" t="str">
        <f>VLOOKUP(Table2[[#This Row],[State]],State!A:F,6,FALSE)</f>
        <v>Democratic</v>
      </c>
    </row>
    <row r="2986" spans="1:17" ht="17" thickTop="1" thickBot="1" x14ac:dyDescent="0.25">
      <c r="A2986" s="8" t="s">
        <v>364</v>
      </c>
      <c r="B2986" s="19">
        <v>53063</v>
      </c>
      <c r="C2986" s="20" t="s">
        <v>2196</v>
      </c>
      <c r="D2986" s="13">
        <v>148435</v>
      </c>
      <c r="E2986" s="13">
        <v>148728</v>
      </c>
      <c r="F2986" s="6">
        <v>2024</v>
      </c>
      <c r="G2986" s="18">
        <f>preds!$D2986+preds!$E2986</f>
        <v>297163</v>
      </c>
      <c r="H2986" s="12">
        <f>ABS(preds!$D2986-preds!$E2986)</f>
        <v>293</v>
      </c>
      <c r="I2986" s="24">
        <f>Table2[[#This Row],[margin]]/Table2[[#This Row],[dem_gop_total]]</f>
        <v>9.8599085350464214E-4</v>
      </c>
      <c r="J2986" s="24">
        <f>Table2[[#This Row],[dem_votes]]/Table2[[#This Row],[dem_gop_total]]</f>
        <v>0.4995070045732477</v>
      </c>
      <c r="K2986" s="24">
        <f>Table2[[#This Row],[gop_votes]]/Table2[[#This Row],[dem_gop_total]]</f>
        <v>0.5004929954267523</v>
      </c>
      <c r="L2986" s="3">
        <v>-117.37087</v>
      </c>
      <c r="M2986" s="3">
        <v>47.681185999999997</v>
      </c>
      <c r="N2986" s="3">
        <v>-120.76811789743554</v>
      </c>
      <c r="O2986" s="3">
        <v>47.194122461538477</v>
      </c>
      <c r="P2986" s="3">
        <f>VLOOKUP(Table2[[#This Row],[State]],State!A:G,7,FALSE)</f>
        <v>12</v>
      </c>
      <c r="Q2986" s="3" t="str">
        <f>VLOOKUP(Table2[[#This Row],[State]],State!A:F,6,FALSE)</f>
        <v>Democratic</v>
      </c>
    </row>
    <row r="2987" spans="1:17" ht="17" thickTop="1" thickBot="1" x14ac:dyDescent="0.25">
      <c r="A2987" s="7" t="s">
        <v>364</v>
      </c>
      <c r="B2987" s="21">
        <v>53065</v>
      </c>
      <c r="C2987" s="22" t="s">
        <v>1072</v>
      </c>
      <c r="D2987" s="12">
        <v>5958</v>
      </c>
      <c r="E2987" s="12">
        <v>14774</v>
      </c>
      <c r="F2987" s="6">
        <v>2024</v>
      </c>
      <c r="G2987" s="18">
        <f>preds!$D2987+preds!$E2987</f>
        <v>20732</v>
      </c>
      <c r="H2987" s="12">
        <f>ABS(preds!$D2987-preds!$E2987)</f>
        <v>8816</v>
      </c>
      <c r="I2987" s="24">
        <f>Table2[[#This Row],[margin]]/Table2[[#This Row],[dem_gop_total]]</f>
        <v>0.42523634960447615</v>
      </c>
      <c r="J2987" s="24">
        <f>Table2[[#This Row],[dem_votes]]/Table2[[#This Row],[dem_gop_total]]</f>
        <v>0.2873818251977619</v>
      </c>
      <c r="K2987" s="24">
        <f>Table2[[#This Row],[gop_votes]]/Table2[[#This Row],[dem_gop_total]]</f>
        <v>0.7126181748022381</v>
      </c>
      <c r="L2987" s="3">
        <v>-117.810544999999</v>
      </c>
      <c r="M2987" s="3">
        <v>48.279485999999999</v>
      </c>
      <c r="N2987" s="3">
        <v>-120.76811789743554</v>
      </c>
      <c r="O2987" s="3">
        <v>47.194122461538477</v>
      </c>
      <c r="P2987" s="3">
        <f>VLOOKUP(Table2[[#This Row],[State]],State!A:G,7,FALSE)</f>
        <v>12</v>
      </c>
      <c r="Q2987" s="3" t="str">
        <f>VLOOKUP(Table2[[#This Row],[State]],State!A:F,6,FALSE)</f>
        <v>Democratic</v>
      </c>
    </row>
    <row r="2988" spans="1:17" ht="17" thickTop="1" thickBot="1" x14ac:dyDescent="0.25">
      <c r="A2988" s="8" t="s">
        <v>364</v>
      </c>
      <c r="B2988" s="19">
        <v>53067</v>
      </c>
      <c r="C2988" s="20" t="s">
        <v>1512</v>
      </c>
      <c r="D2988" s="13">
        <v>115931</v>
      </c>
      <c r="E2988" s="13">
        <v>75297</v>
      </c>
      <c r="F2988" s="6">
        <v>2024</v>
      </c>
      <c r="G2988" s="18">
        <f>preds!$D2988+preds!$E2988</f>
        <v>191228</v>
      </c>
      <c r="H2988" s="12">
        <f>ABS(preds!$D2988-preds!$E2988)</f>
        <v>40634</v>
      </c>
      <c r="I2988" s="24">
        <f>Table2[[#This Row],[margin]]/Table2[[#This Row],[dem_gop_total]]</f>
        <v>0.21248980274855148</v>
      </c>
      <c r="J2988" s="24">
        <f>Table2[[#This Row],[dem_votes]]/Table2[[#This Row],[dem_gop_total]]</f>
        <v>0.60624490137427578</v>
      </c>
      <c r="K2988" s="24">
        <f>Table2[[#This Row],[gop_votes]]/Table2[[#This Row],[dem_gop_total]]</f>
        <v>0.39375509862572428</v>
      </c>
      <c r="L2988" s="3">
        <v>-122.84098899999999</v>
      </c>
      <c r="M2988" s="3">
        <v>46.999072999999903</v>
      </c>
      <c r="N2988" s="3">
        <v>-120.76811789743554</v>
      </c>
      <c r="O2988" s="3">
        <v>47.194122461538477</v>
      </c>
      <c r="P2988" s="3">
        <f>VLOOKUP(Table2[[#This Row],[State]],State!A:G,7,FALSE)</f>
        <v>12</v>
      </c>
      <c r="Q2988" s="3" t="str">
        <f>VLOOKUP(Table2[[#This Row],[State]],State!A:F,6,FALSE)</f>
        <v>Democratic</v>
      </c>
    </row>
    <row r="2989" spans="1:17" ht="17" thickTop="1" thickBot="1" x14ac:dyDescent="0.25">
      <c r="A2989" s="7" t="s">
        <v>364</v>
      </c>
      <c r="B2989" s="21">
        <v>53069</v>
      </c>
      <c r="C2989" s="22" t="s">
        <v>2197</v>
      </c>
      <c r="D2989" s="12">
        <v>904</v>
      </c>
      <c r="E2989" s="12">
        <v>1848</v>
      </c>
      <c r="F2989" s="6">
        <v>2024</v>
      </c>
      <c r="G2989" s="18">
        <f>preds!$D2989+preds!$E2989</f>
        <v>2752</v>
      </c>
      <c r="H2989" s="12">
        <f>ABS(preds!$D2989-preds!$E2989)</f>
        <v>944</v>
      </c>
      <c r="I2989" s="24">
        <f>Table2[[#This Row],[margin]]/Table2[[#This Row],[dem_gop_total]]</f>
        <v>0.34302325581395349</v>
      </c>
      <c r="J2989" s="24">
        <f>Table2[[#This Row],[dem_votes]]/Table2[[#This Row],[dem_gop_total]]</f>
        <v>0.32848837209302323</v>
      </c>
      <c r="K2989" s="24">
        <f>Table2[[#This Row],[gop_votes]]/Table2[[#This Row],[dem_gop_total]]</f>
        <v>0.67151162790697672</v>
      </c>
      <c r="L2989" s="3">
        <v>-123.42885099999999</v>
      </c>
      <c r="M2989" s="3">
        <v>46.236784999999998</v>
      </c>
      <c r="N2989" s="3">
        <v>-120.76811789743554</v>
      </c>
      <c r="O2989" s="3">
        <v>47.194122461538477</v>
      </c>
      <c r="P2989" s="3">
        <f>VLOOKUP(Table2[[#This Row],[State]],State!A:G,7,FALSE)</f>
        <v>12</v>
      </c>
      <c r="Q2989" s="3" t="str">
        <f>VLOOKUP(Table2[[#This Row],[State]],State!A:F,6,FALSE)</f>
        <v>Democratic</v>
      </c>
    </row>
    <row r="2990" spans="1:17" ht="17" thickTop="1" thickBot="1" x14ac:dyDescent="0.25">
      <c r="A2990" s="8" t="s">
        <v>364</v>
      </c>
      <c r="B2990" s="19">
        <v>53071</v>
      </c>
      <c r="C2990" s="20" t="s">
        <v>2198</v>
      </c>
      <c r="D2990" s="13">
        <v>6127</v>
      </c>
      <c r="E2990" s="13">
        <v>13734</v>
      </c>
      <c r="F2990" s="6">
        <v>2024</v>
      </c>
      <c r="G2990" s="18">
        <f>preds!$D2990+preds!$E2990</f>
        <v>19861</v>
      </c>
      <c r="H2990" s="12">
        <f>ABS(preds!$D2990-preds!$E2990)</f>
        <v>7607</v>
      </c>
      <c r="I2990" s="24">
        <f>Table2[[#This Row],[margin]]/Table2[[#This Row],[dem_gop_total]]</f>
        <v>0.38301193293389052</v>
      </c>
      <c r="J2990" s="24">
        <f>Table2[[#This Row],[dem_votes]]/Table2[[#This Row],[dem_gop_total]]</f>
        <v>0.30849403353305471</v>
      </c>
      <c r="K2990" s="24">
        <f>Table2[[#This Row],[gop_votes]]/Table2[[#This Row],[dem_gop_total]]</f>
        <v>0.69150596646694529</v>
      </c>
      <c r="L2990" s="3">
        <v>-118.390182</v>
      </c>
      <c r="M2990" s="3">
        <v>46.077821</v>
      </c>
      <c r="N2990" s="3">
        <v>-120.76811789743554</v>
      </c>
      <c r="O2990" s="3">
        <v>47.194122461538477</v>
      </c>
      <c r="P2990" s="3">
        <f>VLOOKUP(Table2[[#This Row],[State]],State!A:G,7,FALSE)</f>
        <v>12</v>
      </c>
      <c r="Q2990" s="3" t="str">
        <f>VLOOKUP(Table2[[#This Row],[State]],State!A:F,6,FALSE)</f>
        <v>Democratic</v>
      </c>
    </row>
    <row r="2991" spans="1:17" ht="17" thickTop="1" thickBot="1" x14ac:dyDescent="0.25">
      <c r="A2991" s="7" t="s">
        <v>364</v>
      </c>
      <c r="B2991" s="21">
        <v>53073</v>
      </c>
      <c r="C2991" s="22" t="s">
        <v>2199</v>
      </c>
      <c r="D2991" s="12">
        <v>92031</v>
      </c>
      <c r="E2991" s="12">
        <v>56903</v>
      </c>
      <c r="F2991" s="6">
        <v>2024</v>
      </c>
      <c r="G2991" s="18">
        <f>preds!$D2991+preds!$E2991</f>
        <v>148934</v>
      </c>
      <c r="H2991" s="12">
        <f>ABS(preds!$D2991-preds!$E2991)</f>
        <v>35128</v>
      </c>
      <c r="I2991" s="24">
        <f>Table2[[#This Row],[margin]]/Table2[[#This Row],[dem_gop_total]]</f>
        <v>0.23586286543032484</v>
      </c>
      <c r="J2991" s="24">
        <f>Table2[[#This Row],[dem_votes]]/Table2[[#This Row],[dem_gop_total]]</f>
        <v>0.61793143271516238</v>
      </c>
      <c r="K2991" s="24">
        <f>Table2[[#This Row],[gop_votes]]/Table2[[#This Row],[dem_gop_total]]</f>
        <v>0.38206856728483757</v>
      </c>
      <c r="L2991" s="3">
        <v>-122.485317999999</v>
      </c>
      <c r="M2991" s="3">
        <v>48.820551999999999</v>
      </c>
      <c r="N2991" s="3">
        <v>-120.76811789743554</v>
      </c>
      <c r="O2991" s="3">
        <v>47.194122461538477</v>
      </c>
      <c r="P2991" s="3">
        <f>VLOOKUP(Table2[[#This Row],[State]],State!A:G,7,FALSE)</f>
        <v>12</v>
      </c>
      <c r="Q2991" s="3" t="str">
        <f>VLOOKUP(Table2[[#This Row],[State]],State!A:F,6,FALSE)</f>
        <v>Democratic</v>
      </c>
    </row>
    <row r="2992" spans="1:17" ht="17" thickTop="1" thickBot="1" x14ac:dyDescent="0.25">
      <c r="A2992" s="8" t="s">
        <v>364</v>
      </c>
      <c r="B2992" s="19">
        <v>53075</v>
      </c>
      <c r="C2992" s="20" t="s">
        <v>2200</v>
      </c>
      <c r="D2992" s="13">
        <v>5784</v>
      </c>
      <c r="E2992" s="13">
        <v>8556</v>
      </c>
      <c r="F2992" s="6">
        <v>2024</v>
      </c>
      <c r="G2992" s="18">
        <f>preds!$D2992+preds!$E2992</f>
        <v>14340</v>
      </c>
      <c r="H2992" s="12">
        <f>ABS(preds!$D2992-preds!$E2992)</f>
        <v>2772</v>
      </c>
      <c r="I2992" s="24">
        <f>Table2[[#This Row],[margin]]/Table2[[#This Row],[dem_gop_total]]</f>
        <v>0.19330543933054392</v>
      </c>
      <c r="J2992" s="24">
        <f>Table2[[#This Row],[dem_votes]]/Table2[[#This Row],[dem_gop_total]]</f>
        <v>0.40334728033472805</v>
      </c>
      <c r="K2992" s="24">
        <f>Table2[[#This Row],[gop_votes]]/Table2[[#This Row],[dem_gop_total]]</f>
        <v>0.596652719665272</v>
      </c>
      <c r="L2992" s="3">
        <v>-117.22130300000001</v>
      </c>
      <c r="M2992" s="3">
        <v>46.797297</v>
      </c>
      <c r="N2992" s="3">
        <v>-120.76811789743554</v>
      </c>
      <c r="O2992" s="3">
        <v>47.194122461538477</v>
      </c>
      <c r="P2992" s="3">
        <f>VLOOKUP(Table2[[#This Row],[State]],State!A:G,7,FALSE)</f>
        <v>12</v>
      </c>
      <c r="Q2992" s="3" t="str">
        <f>VLOOKUP(Table2[[#This Row],[State]],State!A:F,6,FALSE)</f>
        <v>Democratic</v>
      </c>
    </row>
    <row r="2993" spans="1:17" ht="17" thickTop="1" thickBot="1" x14ac:dyDescent="0.25">
      <c r="A2993" s="7" t="s">
        <v>364</v>
      </c>
      <c r="B2993" s="21">
        <v>53077</v>
      </c>
      <c r="C2993" s="22" t="s">
        <v>2201</v>
      </c>
      <c r="D2993" s="12">
        <v>22340</v>
      </c>
      <c r="E2993" s="12">
        <v>43668</v>
      </c>
      <c r="F2993" s="6">
        <v>2024</v>
      </c>
      <c r="G2993" s="18">
        <f>preds!$D2993+preds!$E2993</f>
        <v>66008</v>
      </c>
      <c r="H2993" s="12">
        <f>ABS(preds!$D2993-preds!$E2993)</f>
        <v>21328</v>
      </c>
      <c r="I2993" s="24">
        <f>Table2[[#This Row],[margin]]/Table2[[#This Row],[dem_gop_total]]</f>
        <v>0.32311235001817962</v>
      </c>
      <c r="J2993" s="24">
        <f>Table2[[#This Row],[dem_votes]]/Table2[[#This Row],[dem_gop_total]]</f>
        <v>0.33844382499091019</v>
      </c>
      <c r="K2993" s="24">
        <f>Table2[[#This Row],[gop_votes]]/Table2[[#This Row],[dem_gop_total]]</f>
        <v>0.66155617500908981</v>
      </c>
      <c r="L2993" s="3">
        <v>-120.41618999999901</v>
      </c>
      <c r="M2993" s="3">
        <v>46.515822</v>
      </c>
      <c r="N2993" s="3">
        <v>-120.76811789743554</v>
      </c>
      <c r="O2993" s="3">
        <v>47.194122461538477</v>
      </c>
      <c r="P2993" s="3">
        <f>VLOOKUP(Table2[[#This Row],[State]],State!A:G,7,FALSE)</f>
        <v>12</v>
      </c>
      <c r="Q2993" s="3" t="str">
        <f>VLOOKUP(Table2[[#This Row],[State]],State!A:F,6,FALSE)</f>
        <v>Democratic</v>
      </c>
    </row>
    <row r="2994" spans="1:17" ht="17" thickTop="1" thickBot="1" x14ac:dyDescent="0.25">
      <c r="A2994" s="8" t="s">
        <v>365</v>
      </c>
      <c r="B2994" s="19">
        <v>54001</v>
      </c>
      <c r="C2994" s="20" t="s">
        <v>392</v>
      </c>
      <c r="D2994" s="13">
        <v>2142</v>
      </c>
      <c r="E2994" s="13">
        <v>4363</v>
      </c>
      <c r="F2994" s="6">
        <v>2024</v>
      </c>
      <c r="G2994" s="18">
        <f>preds!$D2994+preds!$E2994</f>
        <v>6505</v>
      </c>
      <c r="H2994" s="12">
        <f>ABS(preds!$D2994-preds!$E2994)</f>
        <v>2221</v>
      </c>
      <c r="I2994" s="24">
        <f>Table2[[#This Row],[margin]]/Table2[[#This Row],[dem_gop_total]]</f>
        <v>0.34142966948501152</v>
      </c>
      <c r="J2994" s="24">
        <f>Table2[[#This Row],[dem_votes]]/Table2[[#This Row],[dem_gop_total]]</f>
        <v>0.32928516525749424</v>
      </c>
      <c r="K2994" s="24">
        <f>Table2[[#This Row],[gop_votes]]/Table2[[#This Row],[dem_gop_total]]</f>
        <v>0.67071483474250582</v>
      </c>
      <c r="L2994" s="3">
        <v>-80.004971999999995</v>
      </c>
      <c r="M2994" s="3">
        <v>39.109653000000002</v>
      </c>
      <c r="N2994" s="3">
        <v>-80.630193290908821</v>
      </c>
      <c r="O2994" s="3">
        <v>38.823416381818163</v>
      </c>
      <c r="P2994" s="3">
        <f>VLOOKUP(Table2[[#This Row],[State]],State!A:G,7,FALSE)</f>
        <v>5</v>
      </c>
      <c r="Q2994" s="3" t="str">
        <f>VLOOKUP(Table2[[#This Row],[State]],State!A:F,6,FALSE)</f>
        <v>Republican</v>
      </c>
    </row>
    <row r="2995" spans="1:17" ht="17" thickTop="1" thickBot="1" x14ac:dyDescent="0.25">
      <c r="A2995" s="7" t="s">
        <v>365</v>
      </c>
      <c r="B2995" s="21">
        <v>54003</v>
      </c>
      <c r="C2995" s="22" t="s">
        <v>1825</v>
      </c>
      <c r="D2995" s="12">
        <v>15436</v>
      </c>
      <c r="E2995" s="12">
        <v>33854</v>
      </c>
      <c r="F2995" s="6">
        <v>2024</v>
      </c>
      <c r="G2995" s="18">
        <f>preds!$D2995+preds!$E2995</f>
        <v>49290</v>
      </c>
      <c r="H2995" s="12">
        <f>ABS(preds!$D2995-preds!$E2995)</f>
        <v>18418</v>
      </c>
      <c r="I2995" s="24">
        <f>Table2[[#This Row],[margin]]/Table2[[#This Row],[dem_gop_total]]</f>
        <v>0.37366605802393993</v>
      </c>
      <c r="J2995" s="24">
        <f>Table2[[#This Row],[dem_votes]]/Table2[[#This Row],[dem_gop_total]]</f>
        <v>0.31316697098803004</v>
      </c>
      <c r="K2995" s="24">
        <f>Table2[[#This Row],[gop_votes]]/Table2[[#This Row],[dem_gop_total]]</f>
        <v>0.68683302901196996</v>
      </c>
      <c r="L2995" s="3">
        <v>-77.982455000000002</v>
      </c>
      <c r="M2995" s="3">
        <v>39.457075000000003</v>
      </c>
      <c r="N2995" s="3">
        <v>-80.630193290908821</v>
      </c>
      <c r="O2995" s="3">
        <v>38.823416381818163</v>
      </c>
      <c r="P2995" s="3">
        <f>VLOOKUP(Table2[[#This Row],[State]],State!A:G,7,FALSE)</f>
        <v>5</v>
      </c>
      <c r="Q2995" s="3" t="str">
        <f>VLOOKUP(Table2[[#This Row],[State]],State!A:F,6,FALSE)</f>
        <v>Republican</v>
      </c>
    </row>
    <row r="2996" spans="1:17" ht="17" thickTop="1" thickBot="1" x14ac:dyDescent="0.25">
      <c r="A2996" s="8" t="s">
        <v>365</v>
      </c>
      <c r="B2996" s="19">
        <v>54005</v>
      </c>
      <c r="C2996" s="20" t="s">
        <v>505</v>
      </c>
      <c r="D2996" s="13">
        <v>2905</v>
      </c>
      <c r="E2996" s="13">
        <v>5085</v>
      </c>
      <c r="F2996" s="6">
        <v>2024</v>
      </c>
      <c r="G2996" s="18">
        <f>preds!$D2996+preds!$E2996</f>
        <v>7990</v>
      </c>
      <c r="H2996" s="12">
        <f>ABS(preds!$D2996-preds!$E2996)</f>
        <v>2180</v>
      </c>
      <c r="I2996" s="24">
        <f>Table2[[#This Row],[margin]]/Table2[[#This Row],[dem_gop_total]]</f>
        <v>0.27284105131414266</v>
      </c>
      <c r="J2996" s="24">
        <f>Table2[[#This Row],[dem_votes]]/Table2[[#This Row],[dem_gop_total]]</f>
        <v>0.36357947434292864</v>
      </c>
      <c r="K2996" s="24">
        <f>Table2[[#This Row],[gop_votes]]/Table2[[#This Row],[dem_gop_total]]</f>
        <v>0.6364205256570713</v>
      </c>
      <c r="L2996" s="3">
        <v>-81.752712000000002</v>
      </c>
      <c r="M2996" s="3">
        <v>38.054142999999897</v>
      </c>
      <c r="N2996" s="3">
        <v>-80.630193290908821</v>
      </c>
      <c r="O2996" s="3">
        <v>38.823416381818163</v>
      </c>
      <c r="P2996" s="3">
        <f>VLOOKUP(Table2[[#This Row],[State]],State!A:G,7,FALSE)</f>
        <v>5</v>
      </c>
      <c r="Q2996" s="3" t="str">
        <f>VLOOKUP(Table2[[#This Row],[State]],State!A:F,6,FALSE)</f>
        <v>Republican</v>
      </c>
    </row>
    <row r="2997" spans="1:17" ht="17" thickTop="1" thickBot="1" x14ac:dyDescent="0.25">
      <c r="A2997" s="7" t="s">
        <v>365</v>
      </c>
      <c r="B2997" s="21">
        <v>54007</v>
      </c>
      <c r="C2997" s="22" t="s">
        <v>2202</v>
      </c>
      <c r="D2997" s="12">
        <v>2253</v>
      </c>
      <c r="E2997" s="12">
        <v>3295</v>
      </c>
      <c r="F2997" s="6">
        <v>2024</v>
      </c>
      <c r="G2997" s="18">
        <f>preds!$D2997+preds!$E2997</f>
        <v>5548</v>
      </c>
      <c r="H2997" s="12">
        <f>ABS(preds!$D2997-preds!$E2997)</f>
        <v>1042</v>
      </c>
      <c r="I2997" s="24">
        <f>Table2[[#This Row],[margin]]/Table2[[#This Row],[dem_gop_total]]</f>
        <v>0.18781542898341744</v>
      </c>
      <c r="J2997" s="24">
        <f>Table2[[#This Row],[dem_votes]]/Table2[[#This Row],[dem_gop_total]]</f>
        <v>0.4060922855082913</v>
      </c>
      <c r="K2997" s="24">
        <f>Table2[[#This Row],[gop_votes]]/Table2[[#This Row],[dem_gop_total]]</f>
        <v>0.59390771449170876</v>
      </c>
      <c r="L2997" s="3">
        <v>-80.728584999999995</v>
      </c>
      <c r="M2997" s="3">
        <v>38.691192999999998</v>
      </c>
      <c r="N2997" s="3">
        <v>-80.630193290908821</v>
      </c>
      <c r="O2997" s="3">
        <v>38.823416381818163</v>
      </c>
      <c r="P2997" s="3">
        <f>VLOOKUP(Table2[[#This Row],[State]],State!A:G,7,FALSE)</f>
        <v>5</v>
      </c>
      <c r="Q2997" s="3" t="str">
        <f>VLOOKUP(Table2[[#This Row],[State]],State!A:F,6,FALSE)</f>
        <v>Republican</v>
      </c>
    </row>
    <row r="2998" spans="1:17" ht="17" thickTop="1" thickBot="1" x14ac:dyDescent="0.25">
      <c r="A2998" s="8" t="s">
        <v>365</v>
      </c>
      <c r="B2998" s="19">
        <v>54009</v>
      </c>
      <c r="C2998" s="20" t="s">
        <v>2203</v>
      </c>
      <c r="D2998" s="13">
        <v>3411</v>
      </c>
      <c r="E2998" s="13">
        <v>5853</v>
      </c>
      <c r="F2998" s="6">
        <v>2024</v>
      </c>
      <c r="G2998" s="18">
        <f>preds!$D2998+preds!$E2998</f>
        <v>9264</v>
      </c>
      <c r="H2998" s="12">
        <f>ABS(preds!$D2998-preds!$E2998)</f>
        <v>2442</v>
      </c>
      <c r="I2998" s="24">
        <f>Table2[[#This Row],[margin]]/Table2[[#This Row],[dem_gop_total]]</f>
        <v>0.26360103626943004</v>
      </c>
      <c r="J2998" s="24">
        <f>Table2[[#This Row],[dem_votes]]/Table2[[#This Row],[dem_gop_total]]</f>
        <v>0.36819948186528495</v>
      </c>
      <c r="K2998" s="24">
        <f>Table2[[#This Row],[gop_votes]]/Table2[[#This Row],[dem_gop_total]]</f>
        <v>0.63180051813471505</v>
      </c>
      <c r="L2998" s="3">
        <v>-80.585769999999997</v>
      </c>
      <c r="M2998" s="3">
        <v>40.308456</v>
      </c>
      <c r="N2998" s="3">
        <v>-80.630193290908821</v>
      </c>
      <c r="O2998" s="3">
        <v>38.823416381818163</v>
      </c>
      <c r="P2998" s="3">
        <f>VLOOKUP(Table2[[#This Row],[State]],State!A:G,7,FALSE)</f>
        <v>5</v>
      </c>
      <c r="Q2998" s="3" t="str">
        <f>VLOOKUP(Table2[[#This Row],[State]],State!A:F,6,FALSE)</f>
        <v>Republican</v>
      </c>
    </row>
    <row r="2999" spans="1:17" ht="17" thickTop="1" thickBot="1" x14ac:dyDescent="0.25">
      <c r="A2999" s="7" t="s">
        <v>365</v>
      </c>
      <c r="B2999" s="21">
        <v>54011</v>
      </c>
      <c r="C2999" s="22" t="s">
        <v>2204</v>
      </c>
      <c r="D2999" s="12">
        <v>18790</v>
      </c>
      <c r="E2999" s="12">
        <v>21311</v>
      </c>
      <c r="F2999" s="6">
        <v>2024</v>
      </c>
      <c r="G2999" s="18">
        <f>preds!$D2999+preds!$E2999</f>
        <v>40101</v>
      </c>
      <c r="H2999" s="12">
        <f>ABS(preds!$D2999-preds!$E2999)</f>
        <v>2521</v>
      </c>
      <c r="I2999" s="24">
        <f>Table2[[#This Row],[margin]]/Table2[[#This Row],[dem_gop_total]]</f>
        <v>6.2866262686716037E-2</v>
      </c>
      <c r="J2999" s="24">
        <f>Table2[[#This Row],[dem_votes]]/Table2[[#This Row],[dem_gop_total]]</f>
        <v>0.46856686865664199</v>
      </c>
      <c r="K2999" s="24">
        <f>Table2[[#This Row],[gop_votes]]/Table2[[#This Row],[dem_gop_total]]</f>
        <v>0.53143313134335801</v>
      </c>
      <c r="L2999" s="3">
        <v>-82.338233000000002</v>
      </c>
      <c r="M2999" s="3">
        <v>38.413494999999998</v>
      </c>
      <c r="N2999" s="3">
        <v>-80.630193290908821</v>
      </c>
      <c r="O2999" s="3">
        <v>38.823416381818163</v>
      </c>
      <c r="P2999" s="3">
        <f>VLOOKUP(Table2[[#This Row],[State]],State!A:G,7,FALSE)</f>
        <v>5</v>
      </c>
      <c r="Q2999" s="3" t="str">
        <f>VLOOKUP(Table2[[#This Row],[State]],State!A:F,6,FALSE)</f>
        <v>Republican</v>
      </c>
    </row>
    <row r="3000" spans="1:17" ht="17" thickTop="1" thickBot="1" x14ac:dyDescent="0.25">
      <c r="A3000" s="8" t="s">
        <v>365</v>
      </c>
      <c r="B3000" s="19">
        <v>54013</v>
      </c>
      <c r="C3000" s="20" t="s">
        <v>397</v>
      </c>
      <c r="D3000" s="13">
        <v>678</v>
      </c>
      <c r="E3000" s="13">
        <v>1799</v>
      </c>
      <c r="F3000" s="6">
        <v>2024</v>
      </c>
      <c r="G3000" s="18">
        <f>preds!$D3000+preds!$E3000</f>
        <v>2477</v>
      </c>
      <c r="H3000" s="12">
        <f>ABS(preds!$D3000-preds!$E3000)</f>
        <v>1121</v>
      </c>
      <c r="I3000" s="24">
        <f>Table2[[#This Row],[margin]]/Table2[[#This Row],[dem_gop_total]]</f>
        <v>0.45256358498183286</v>
      </c>
      <c r="J3000" s="24">
        <f>Table2[[#This Row],[dem_votes]]/Table2[[#This Row],[dem_gop_total]]</f>
        <v>0.27371820750908354</v>
      </c>
      <c r="K3000" s="24">
        <f>Table2[[#This Row],[gop_votes]]/Table2[[#This Row],[dem_gop_total]]</f>
        <v>0.7262817924909164</v>
      </c>
      <c r="L3000" s="3">
        <v>-81.104298</v>
      </c>
      <c r="M3000" s="3">
        <v>38.850540000000002</v>
      </c>
      <c r="N3000" s="3">
        <v>-80.630193290908821</v>
      </c>
      <c r="O3000" s="3">
        <v>38.823416381818163</v>
      </c>
      <c r="P3000" s="3">
        <f>VLOOKUP(Table2[[#This Row],[State]],State!A:G,7,FALSE)</f>
        <v>5</v>
      </c>
      <c r="Q3000" s="3" t="str">
        <f>VLOOKUP(Table2[[#This Row],[State]],State!A:F,6,FALSE)</f>
        <v>Republican</v>
      </c>
    </row>
    <row r="3001" spans="1:17" ht="17" thickTop="1" thickBot="1" x14ac:dyDescent="0.25">
      <c r="A3001" s="7" t="s">
        <v>365</v>
      </c>
      <c r="B3001" s="21">
        <v>54015</v>
      </c>
      <c r="C3001" s="22" t="s">
        <v>403</v>
      </c>
      <c r="D3001" s="12">
        <v>815</v>
      </c>
      <c r="E3001" s="12">
        <v>2239</v>
      </c>
      <c r="F3001" s="6">
        <v>2024</v>
      </c>
      <c r="G3001" s="18">
        <f>preds!$D3001+preds!$E3001</f>
        <v>3054</v>
      </c>
      <c r="H3001" s="12">
        <f>ABS(preds!$D3001-preds!$E3001)</f>
        <v>1424</v>
      </c>
      <c r="I3001" s="24">
        <f>Table2[[#This Row],[margin]]/Table2[[#This Row],[dem_gop_total]]</f>
        <v>0.46627373935821875</v>
      </c>
      <c r="J3001" s="24">
        <f>Table2[[#This Row],[dem_votes]]/Table2[[#This Row],[dem_gop_total]]</f>
        <v>0.26686313032089065</v>
      </c>
      <c r="K3001" s="24">
        <f>Table2[[#This Row],[gop_votes]]/Table2[[#This Row],[dem_gop_total]]</f>
        <v>0.7331368696791094</v>
      </c>
      <c r="L3001" s="3">
        <v>-81.103577999999999</v>
      </c>
      <c r="M3001" s="3">
        <v>38.468911999999897</v>
      </c>
      <c r="N3001" s="3">
        <v>-80.630193290908821</v>
      </c>
      <c r="O3001" s="3">
        <v>38.823416381818163</v>
      </c>
      <c r="P3001" s="3">
        <f>VLOOKUP(Table2[[#This Row],[State]],State!A:G,7,FALSE)</f>
        <v>5</v>
      </c>
      <c r="Q3001" s="3" t="str">
        <f>VLOOKUP(Table2[[#This Row],[State]],State!A:F,6,FALSE)</f>
        <v>Republican</v>
      </c>
    </row>
    <row r="3002" spans="1:17" ht="17" thickTop="1" thickBot="1" x14ac:dyDescent="0.25">
      <c r="A3002" s="8" t="s">
        <v>365</v>
      </c>
      <c r="B3002" s="19">
        <v>54017</v>
      </c>
      <c r="C3002" s="20" t="s">
        <v>2205</v>
      </c>
      <c r="D3002" s="13">
        <v>744</v>
      </c>
      <c r="E3002" s="13">
        <v>2280</v>
      </c>
      <c r="F3002" s="6">
        <v>2024</v>
      </c>
      <c r="G3002" s="18">
        <f>preds!$D3002+preds!$E3002</f>
        <v>3024</v>
      </c>
      <c r="H3002" s="12">
        <f>ABS(preds!$D3002-preds!$E3002)</f>
        <v>1536</v>
      </c>
      <c r="I3002" s="24">
        <f>Table2[[#This Row],[margin]]/Table2[[#This Row],[dem_gop_total]]</f>
        <v>0.50793650793650791</v>
      </c>
      <c r="J3002" s="24">
        <f>Table2[[#This Row],[dem_votes]]/Table2[[#This Row],[dem_gop_total]]</f>
        <v>0.24603174603174602</v>
      </c>
      <c r="K3002" s="24">
        <f>Table2[[#This Row],[gop_votes]]/Table2[[#This Row],[dem_gop_total]]</f>
        <v>0.75396825396825395</v>
      </c>
      <c r="L3002" s="3">
        <v>-80.72175</v>
      </c>
      <c r="M3002" s="3">
        <v>39.287426000000004</v>
      </c>
      <c r="N3002" s="3">
        <v>-80.630193290908821</v>
      </c>
      <c r="O3002" s="3">
        <v>38.823416381818163</v>
      </c>
      <c r="P3002" s="3">
        <f>VLOOKUP(Table2[[#This Row],[State]],State!A:G,7,FALSE)</f>
        <v>5</v>
      </c>
      <c r="Q3002" s="3" t="str">
        <f>VLOOKUP(Table2[[#This Row],[State]],State!A:F,6,FALSE)</f>
        <v>Republican</v>
      </c>
    </row>
    <row r="3003" spans="1:17" ht="17" thickTop="1" thickBot="1" x14ac:dyDescent="0.25">
      <c r="A3003" s="7" t="s">
        <v>365</v>
      </c>
      <c r="B3003" s="21">
        <v>54019</v>
      </c>
      <c r="C3003" s="22" t="s">
        <v>418</v>
      </c>
      <c r="D3003" s="12">
        <v>5666</v>
      </c>
      <c r="E3003" s="12">
        <v>8303</v>
      </c>
      <c r="F3003" s="6">
        <v>2024</v>
      </c>
      <c r="G3003" s="18">
        <f>preds!$D3003+preds!$E3003</f>
        <v>13969</v>
      </c>
      <c r="H3003" s="12">
        <f>ABS(preds!$D3003-preds!$E3003)</f>
        <v>2637</v>
      </c>
      <c r="I3003" s="24">
        <f>Table2[[#This Row],[margin]]/Table2[[#This Row],[dem_gop_total]]</f>
        <v>0.18877514496384853</v>
      </c>
      <c r="J3003" s="24">
        <f>Table2[[#This Row],[dem_votes]]/Table2[[#This Row],[dem_gop_total]]</f>
        <v>0.40561242751807575</v>
      </c>
      <c r="K3003" s="24">
        <f>Table2[[#This Row],[gop_votes]]/Table2[[#This Row],[dem_gop_total]]</f>
        <v>0.59438757248192431</v>
      </c>
      <c r="L3003" s="3">
        <v>-81.13355</v>
      </c>
      <c r="M3003" s="3">
        <v>38.033101000000002</v>
      </c>
      <c r="N3003" s="3">
        <v>-80.630193290908821</v>
      </c>
      <c r="O3003" s="3">
        <v>38.823416381818163</v>
      </c>
      <c r="P3003" s="3">
        <f>VLOOKUP(Table2[[#This Row],[State]],State!A:G,7,FALSE)</f>
        <v>5</v>
      </c>
      <c r="Q3003" s="3" t="str">
        <f>VLOOKUP(Table2[[#This Row],[State]],State!A:F,6,FALSE)</f>
        <v>Republican</v>
      </c>
    </row>
    <row r="3004" spans="1:17" ht="17" thickTop="1" thickBot="1" x14ac:dyDescent="0.25">
      <c r="A3004" s="8" t="s">
        <v>365</v>
      </c>
      <c r="B3004" s="19">
        <v>54021</v>
      </c>
      <c r="C3004" s="20" t="s">
        <v>772</v>
      </c>
      <c r="D3004" s="13">
        <v>765</v>
      </c>
      <c r="E3004" s="13">
        <v>1575</v>
      </c>
      <c r="F3004" s="6">
        <v>2024</v>
      </c>
      <c r="G3004" s="18">
        <f>preds!$D3004+preds!$E3004</f>
        <v>2340</v>
      </c>
      <c r="H3004" s="12">
        <f>ABS(preds!$D3004-preds!$E3004)</f>
        <v>810</v>
      </c>
      <c r="I3004" s="24">
        <f>Table2[[#This Row],[margin]]/Table2[[#This Row],[dem_gop_total]]</f>
        <v>0.34615384615384615</v>
      </c>
      <c r="J3004" s="24">
        <f>Table2[[#This Row],[dem_votes]]/Table2[[#This Row],[dem_gop_total]]</f>
        <v>0.32692307692307693</v>
      </c>
      <c r="K3004" s="24">
        <f>Table2[[#This Row],[gop_votes]]/Table2[[#This Row],[dem_gop_total]]</f>
        <v>0.67307692307692313</v>
      </c>
      <c r="L3004" s="3">
        <v>-80.827612999999999</v>
      </c>
      <c r="M3004" s="3">
        <v>38.924402000000001</v>
      </c>
      <c r="N3004" s="3">
        <v>-80.630193290908821</v>
      </c>
      <c r="O3004" s="3">
        <v>38.823416381818163</v>
      </c>
      <c r="P3004" s="3">
        <f>VLOOKUP(Table2[[#This Row],[State]],State!A:G,7,FALSE)</f>
        <v>5</v>
      </c>
      <c r="Q3004" s="3" t="str">
        <f>VLOOKUP(Table2[[#This Row],[State]],State!A:F,6,FALSE)</f>
        <v>Republican</v>
      </c>
    </row>
    <row r="3005" spans="1:17" ht="17" thickTop="1" thickBot="1" x14ac:dyDescent="0.25">
      <c r="A3005" s="7" t="s">
        <v>365</v>
      </c>
      <c r="B3005" s="21">
        <v>54023</v>
      </c>
      <c r="C3005" s="22" t="s">
        <v>522</v>
      </c>
      <c r="D3005" s="12">
        <v>908</v>
      </c>
      <c r="E3005" s="12">
        <v>4383</v>
      </c>
      <c r="F3005" s="6">
        <v>2024</v>
      </c>
      <c r="G3005" s="18">
        <f>preds!$D3005+preds!$E3005</f>
        <v>5291</v>
      </c>
      <c r="H3005" s="12">
        <f>ABS(preds!$D3005-preds!$E3005)</f>
        <v>3475</v>
      </c>
      <c r="I3005" s="24">
        <f>Table2[[#This Row],[margin]]/Table2[[#This Row],[dem_gop_total]]</f>
        <v>0.65677565677565675</v>
      </c>
      <c r="J3005" s="24">
        <f>Table2[[#This Row],[dem_votes]]/Table2[[#This Row],[dem_gop_total]]</f>
        <v>0.1716121716121716</v>
      </c>
      <c r="K3005" s="24">
        <f>Table2[[#This Row],[gop_votes]]/Table2[[#This Row],[dem_gop_total]]</f>
        <v>0.82838782838782843</v>
      </c>
      <c r="L3005" s="3">
        <v>-79.162437999999995</v>
      </c>
      <c r="M3005" s="3">
        <v>39.061383999999997</v>
      </c>
      <c r="N3005" s="3">
        <v>-80.630193290908821</v>
      </c>
      <c r="O3005" s="3">
        <v>38.823416381818163</v>
      </c>
      <c r="P3005" s="3">
        <f>VLOOKUP(Table2[[#This Row],[State]],State!A:G,7,FALSE)</f>
        <v>5</v>
      </c>
      <c r="Q3005" s="3" t="str">
        <f>VLOOKUP(Table2[[#This Row],[State]],State!A:F,6,FALSE)</f>
        <v>Republican</v>
      </c>
    </row>
    <row r="3006" spans="1:17" ht="17" thickTop="1" thickBot="1" x14ac:dyDescent="0.25">
      <c r="A3006" s="8" t="s">
        <v>365</v>
      </c>
      <c r="B3006" s="19">
        <v>54025</v>
      </c>
      <c r="C3006" s="20" t="s">
        <v>2206</v>
      </c>
      <c r="D3006" s="13">
        <v>6256</v>
      </c>
      <c r="E3006" s="13">
        <v>9292</v>
      </c>
      <c r="F3006" s="6">
        <v>2024</v>
      </c>
      <c r="G3006" s="18">
        <f>preds!$D3006+preds!$E3006</f>
        <v>15548</v>
      </c>
      <c r="H3006" s="12">
        <f>ABS(preds!$D3006-preds!$E3006)</f>
        <v>3036</v>
      </c>
      <c r="I3006" s="24">
        <f>Table2[[#This Row],[margin]]/Table2[[#This Row],[dem_gop_total]]</f>
        <v>0.19526627218934911</v>
      </c>
      <c r="J3006" s="24">
        <f>Table2[[#This Row],[dem_votes]]/Table2[[#This Row],[dem_gop_total]]</f>
        <v>0.40236686390532544</v>
      </c>
      <c r="K3006" s="24">
        <f>Table2[[#This Row],[gop_votes]]/Table2[[#This Row],[dem_gop_total]]</f>
        <v>0.59763313609467461</v>
      </c>
      <c r="L3006" s="3">
        <v>-80.493566999999999</v>
      </c>
      <c r="M3006" s="3">
        <v>37.855598000000001</v>
      </c>
      <c r="N3006" s="3">
        <v>-80.630193290908821</v>
      </c>
      <c r="O3006" s="3">
        <v>38.823416381818163</v>
      </c>
      <c r="P3006" s="3">
        <f>VLOOKUP(Table2[[#This Row],[State]],State!A:G,7,FALSE)</f>
        <v>5</v>
      </c>
      <c r="Q3006" s="3" t="str">
        <f>VLOOKUP(Table2[[#This Row],[State]],State!A:F,6,FALSE)</f>
        <v>Republican</v>
      </c>
    </row>
    <row r="3007" spans="1:17" ht="17" thickTop="1" thickBot="1" x14ac:dyDescent="0.25">
      <c r="A3007" s="7" t="s">
        <v>365</v>
      </c>
      <c r="B3007" s="21">
        <v>54027</v>
      </c>
      <c r="C3007" s="22" t="s">
        <v>1233</v>
      </c>
      <c r="D3007" s="12">
        <v>2243</v>
      </c>
      <c r="E3007" s="12">
        <v>8167</v>
      </c>
      <c r="F3007" s="6">
        <v>2024</v>
      </c>
      <c r="G3007" s="18">
        <f>preds!$D3007+preds!$E3007</f>
        <v>10410</v>
      </c>
      <c r="H3007" s="12">
        <f>ABS(preds!$D3007-preds!$E3007)</f>
        <v>5924</v>
      </c>
      <c r="I3007" s="24">
        <f>Table2[[#This Row],[margin]]/Table2[[#This Row],[dem_gop_total]]</f>
        <v>0.56906820365033617</v>
      </c>
      <c r="J3007" s="24">
        <f>Table2[[#This Row],[dem_votes]]/Table2[[#This Row],[dem_gop_total]]</f>
        <v>0.21546589817483189</v>
      </c>
      <c r="K3007" s="24">
        <f>Table2[[#This Row],[gop_votes]]/Table2[[#This Row],[dem_gop_total]]</f>
        <v>0.78453410182516814</v>
      </c>
      <c r="L3007" s="3">
        <v>-78.611262999999994</v>
      </c>
      <c r="M3007" s="3">
        <v>39.327537999999997</v>
      </c>
      <c r="N3007" s="3">
        <v>-80.630193290908821</v>
      </c>
      <c r="O3007" s="3">
        <v>38.823416381818163</v>
      </c>
      <c r="P3007" s="3">
        <f>VLOOKUP(Table2[[#This Row],[State]],State!A:G,7,FALSE)</f>
        <v>5</v>
      </c>
      <c r="Q3007" s="3" t="str">
        <f>VLOOKUP(Table2[[#This Row],[State]],State!A:F,6,FALSE)</f>
        <v>Republican</v>
      </c>
    </row>
    <row r="3008" spans="1:17" ht="17" thickTop="1" thickBot="1" x14ac:dyDescent="0.25">
      <c r="A3008" s="8" t="s">
        <v>365</v>
      </c>
      <c r="B3008" s="19">
        <v>54029</v>
      </c>
      <c r="C3008" s="20" t="s">
        <v>780</v>
      </c>
      <c r="D3008" s="13">
        <v>4298</v>
      </c>
      <c r="E3008" s="13">
        <v>7806</v>
      </c>
      <c r="F3008" s="6">
        <v>2024</v>
      </c>
      <c r="G3008" s="18">
        <f>preds!$D3008+preds!$E3008</f>
        <v>12104</v>
      </c>
      <c r="H3008" s="12">
        <f>ABS(preds!$D3008-preds!$E3008)</f>
        <v>3508</v>
      </c>
      <c r="I3008" s="24">
        <f>Table2[[#This Row],[margin]]/Table2[[#This Row],[dem_gop_total]]</f>
        <v>0.28982154659616655</v>
      </c>
      <c r="J3008" s="24">
        <f>Table2[[#This Row],[dem_votes]]/Table2[[#This Row],[dem_gop_total]]</f>
        <v>0.35508922670191673</v>
      </c>
      <c r="K3008" s="24">
        <f>Table2[[#This Row],[gop_votes]]/Table2[[#This Row],[dem_gop_total]]</f>
        <v>0.64491077329808333</v>
      </c>
      <c r="L3008" s="3">
        <v>-80.569497999999996</v>
      </c>
      <c r="M3008" s="3">
        <v>40.479464999999998</v>
      </c>
      <c r="N3008" s="3">
        <v>-80.630193290908821</v>
      </c>
      <c r="O3008" s="3">
        <v>38.823416381818163</v>
      </c>
      <c r="P3008" s="3">
        <f>VLOOKUP(Table2[[#This Row],[State]],State!A:G,7,FALSE)</f>
        <v>5</v>
      </c>
      <c r="Q3008" s="3" t="str">
        <f>VLOOKUP(Table2[[#This Row],[State]],State!A:F,6,FALSE)</f>
        <v>Republican</v>
      </c>
    </row>
    <row r="3009" spans="1:17" ht="17" thickTop="1" thickBot="1" x14ac:dyDescent="0.25">
      <c r="A3009" s="7" t="s">
        <v>365</v>
      </c>
      <c r="B3009" s="21">
        <v>54031</v>
      </c>
      <c r="C3009" s="22" t="s">
        <v>2207</v>
      </c>
      <c r="D3009" s="12">
        <v>1738</v>
      </c>
      <c r="E3009" s="12">
        <v>4198</v>
      </c>
      <c r="F3009" s="6">
        <v>2024</v>
      </c>
      <c r="G3009" s="18">
        <f>preds!$D3009+preds!$E3009</f>
        <v>5936</v>
      </c>
      <c r="H3009" s="12">
        <f>ABS(preds!$D3009-preds!$E3009)</f>
        <v>2460</v>
      </c>
      <c r="I3009" s="24">
        <f>Table2[[#This Row],[margin]]/Table2[[#This Row],[dem_gop_total]]</f>
        <v>0.41442048517520214</v>
      </c>
      <c r="J3009" s="24">
        <f>Table2[[#This Row],[dem_votes]]/Table2[[#This Row],[dem_gop_total]]</f>
        <v>0.29278975741239893</v>
      </c>
      <c r="K3009" s="24">
        <f>Table2[[#This Row],[gop_votes]]/Table2[[#This Row],[dem_gop_total]]</f>
        <v>0.70721024258760112</v>
      </c>
      <c r="L3009" s="3">
        <v>-78.881936999999994</v>
      </c>
      <c r="M3009" s="3">
        <v>39.037706</v>
      </c>
      <c r="N3009" s="3">
        <v>-80.630193290908821</v>
      </c>
      <c r="O3009" s="3">
        <v>38.823416381818163</v>
      </c>
      <c r="P3009" s="3">
        <f>VLOOKUP(Table2[[#This Row],[State]],State!A:G,7,FALSE)</f>
        <v>5</v>
      </c>
      <c r="Q3009" s="3" t="str">
        <f>VLOOKUP(Table2[[#This Row],[State]],State!A:F,6,FALSE)</f>
        <v>Republican</v>
      </c>
    </row>
    <row r="3010" spans="1:17" ht="17" thickTop="1" thickBot="1" x14ac:dyDescent="0.25">
      <c r="A3010" s="8" t="s">
        <v>365</v>
      </c>
      <c r="B3010" s="19">
        <v>54033</v>
      </c>
      <c r="C3010" s="20" t="s">
        <v>938</v>
      </c>
      <c r="D3010" s="13">
        <v>12296</v>
      </c>
      <c r="E3010" s="13">
        <v>15979</v>
      </c>
      <c r="F3010" s="6">
        <v>2024</v>
      </c>
      <c r="G3010" s="18">
        <f>preds!$D3010+preds!$E3010</f>
        <v>28275</v>
      </c>
      <c r="H3010" s="12">
        <f>ABS(preds!$D3010-preds!$E3010)</f>
        <v>3683</v>
      </c>
      <c r="I3010" s="24">
        <f>Table2[[#This Row],[margin]]/Table2[[#This Row],[dem_gop_total]]</f>
        <v>0.13025641025641024</v>
      </c>
      <c r="J3010" s="24">
        <f>Table2[[#This Row],[dem_votes]]/Table2[[#This Row],[dem_gop_total]]</f>
        <v>0.43487179487179489</v>
      </c>
      <c r="K3010" s="24">
        <f>Table2[[#This Row],[gop_votes]]/Table2[[#This Row],[dem_gop_total]]</f>
        <v>0.56512820512820516</v>
      </c>
      <c r="L3010" s="3">
        <v>-80.343215999999998</v>
      </c>
      <c r="M3010" s="3">
        <v>39.287945000000001</v>
      </c>
      <c r="N3010" s="3">
        <v>-80.630193290908821</v>
      </c>
      <c r="O3010" s="3">
        <v>38.823416381818163</v>
      </c>
      <c r="P3010" s="3">
        <f>VLOOKUP(Table2[[#This Row],[State]],State!A:G,7,FALSE)</f>
        <v>5</v>
      </c>
      <c r="Q3010" s="3" t="str">
        <f>VLOOKUP(Table2[[#This Row],[State]],State!A:F,6,FALSE)</f>
        <v>Republican</v>
      </c>
    </row>
    <row r="3011" spans="1:17" ht="17" thickTop="1" thickBot="1" x14ac:dyDescent="0.25">
      <c r="A3011" s="7" t="s">
        <v>365</v>
      </c>
      <c r="B3011" s="21">
        <v>54035</v>
      </c>
      <c r="C3011" s="22" t="s">
        <v>425</v>
      </c>
      <c r="D3011" s="12">
        <v>4107</v>
      </c>
      <c r="E3011" s="12">
        <v>8901</v>
      </c>
      <c r="F3011" s="6">
        <v>2024</v>
      </c>
      <c r="G3011" s="18">
        <f>preds!$D3011+preds!$E3011</f>
        <v>13008</v>
      </c>
      <c r="H3011" s="12">
        <f>ABS(preds!$D3011-preds!$E3011)</f>
        <v>4794</v>
      </c>
      <c r="I3011" s="24">
        <f>Table2[[#This Row],[margin]]/Table2[[#This Row],[dem_gop_total]]</f>
        <v>0.36854243542435422</v>
      </c>
      <c r="J3011" s="24">
        <f>Table2[[#This Row],[dem_votes]]/Table2[[#This Row],[dem_gop_total]]</f>
        <v>0.31572878228782286</v>
      </c>
      <c r="K3011" s="24">
        <f>Table2[[#This Row],[gop_votes]]/Table2[[#This Row],[dem_gop_total]]</f>
        <v>0.68427121771217714</v>
      </c>
      <c r="L3011" s="3">
        <v>-81.712040999999999</v>
      </c>
      <c r="M3011" s="3">
        <v>38.840403999999999</v>
      </c>
      <c r="N3011" s="3">
        <v>-80.630193290908821</v>
      </c>
      <c r="O3011" s="3">
        <v>38.823416381818163</v>
      </c>
      <c r="P3011" s="3">
        <f>VLOOKUP(Table2[[#This Row],[State]],State!A:G,7,FALSE)</f>
        <v>5</v>
      </c>
      <c r="Q3011" s="3" t="str">
        <f>VLOOKUP(Table2[[#This Row],[State]],State!A:F,6,FALSE)</f>
        <v>Republican</v>
      </c>
    </row>
    <row r="3012" spans="1:17" ht="17" thickTop="1" thickBot="1" x14ac:dyDescent="0.25">
      <c r="A3012" s="8" t="s">
        <v>365</v>
      </c>
      <c r="B3012" s="19">
        <v>54037</v>
      </c>
      <c r="C3012" s="20" t="s">
        <v>426</v>
      </c>
      <c r="D3012" s="13">
        <v>12767</v>
      </c>
      <c r="E3012" s="13">
        <v>15201</v>
      </c>
      <c r="F3012" s="6">
        <v>2024</v>
      </c>
      <c r="G3012" s="18">
        <f>preds!$D3012+preds!$E3012</f>
        <v>27968</v>
      </c>
      <c r="H3012" s="12">
        <f>ABS(preds!$D3012-preds!$E3012)</f>
        <v>2434</v>
      </c>
      <c r="I3012" s="24">
        <f>Table2[[#This Row],[margin]]/Table2[[#This Row],[dem_gop_total]]</f>
        <v>8.7028032036613273E-2</v>
      </c>
      <c r="J3012" s="24">
        <f>Table2[[#This Row],[dem_votes]]/Table2[[#This Row],[dem_gop_total]]</f>
        <v>0.45648598398169338</v>
      </c>
      <c r="K3012" s="24">
        <f>Table2[[#This Row],[gop_votes]]/Table2[[#This Row],[dem_gop_total]]</f>
        <v>0.54351401601830662</v>
      </c>
      <c r="L3012" s="3">
        <v>-77.847656000000001</v>
      </c>
      <c r="M3012" s="3">
        <v>39.315195000000003</v>
      </c>
      <c r="N3012" s="3">
        <v>-80.630193290908821</v>
      </c>
      <c r="O3012" s="3">
        <v>38.823416381818163</v>
      </c>
      <c r="P3012" s="3">
        <f>VLOOKUP(Table2[[#This Row],[State]],State!A:G,7,FALSE)</f>
        <v>5</v>
      </c>
      <c r="Q3012" s="3" t="str">
        <f>VLOOKUP(Table2[[#This Row],[State]],State!A:F,6,FALSE)</f>
        <v>Republican</v>
      </c>
    </row>
    <row r="3013" spans="1:17" ht="17" thickTop="1" thickBot="1" x14ac:dyDescent="0.25">
      <c r="A3013" s="7" t="s">
        <v>365</v>
      </c>
      <c r="B3013" s="21">
        <v>54039</v>
      </c>
      <c r="C3013" s="22" t="s">
        <v>2208</v>
      </c>
      <c r="D3013" s="12">
        <v>43387</v>
      </c>
      <c r="E3013" s="12">
        <v>45614</v>
      </c>
      <c r="F3013" s="6">
        <v>2024</v>
      </c>
      <c r="G3013" s="18">
        <f>preds!$D3013+preds!$E3013</f>
        <v>89001</v>
      </c>
      <c r="H3013" s="12">
        <f>ABS(preds!$D3013-preds!$E3013)</f>
        <v>2227</v>
      </c>
      <c r="I3013" s="24">
        <f>Table2[[#This Row],[margin]]/Table2[[#This Row],[dem_gop_total]]</f>
        <v>2.5022190761901552E-2</v>
      </c>
      <c r="J3013" s="24">
        <f>Table2[[#This Row],[dem_votes]]/Table2[[#This Row],[dem_gop_total]]</f>
        <v>0.4874889046190492</v>
      </c>
      <c r="K3013" s="24">
        <f>Table2[[#This Row],[gop_votes]]/Table2[[#This Row],[dem_gop_total]]</f>
        <v>0.51251109538095074</v>
      </c>
      <c r="L3013" s="3">
        <v>-81.652952999999997</v>
      </c>
      <c r="M3013" s="3">
        <v>38.361942999999997</v>
      </c>
      <c r="N3013" s="3">
        <v>-80.630193290908821</v>
      </c>
      <c r="O3013" s="3">
        <v>38.823416381818163</v>
      </c>
      <c r="P3013" s="3">
        <f>VLOOKUP(Table2[[#This Row],[State]],State!A:G,7,FALSE)</f>
        <v>5</v>
      </c>
      <c r="Q3013" s="3" t="str">
        <f>VLOOKUP(Table2[[#This Row],[State]],State!A:F,6,FALSE)</f>
        <v>Republican</v>
      </c>
    </row>
    <row r="3014" spans="1:17" ht="17" thickTop="1" thickBot="1" x14ac:dyDescent="0.25">
      <c r="A3014" s="8" t="s">
        <v>365</v>
      </c>
      <c r="B3014" s="19">
        <v>54041</v>
      </c>
      <c r="C3014" s="20" t="s">
        <v>863</v>
      </c>
      <c r="D3014" s="13">
        <v>2737</v>
      </c>
      <c r="E3014" s="13">
        <v>4555</v>
      </c>
      <c r="F3014" s="6">
        <v>2024</v>
      </c>
      <c r="G3014" s="18">
        <f>preds!$D3014+preds!$E3014</f>
        <v>7292</v>
      </c>
      <c r="H3014" s="12">
        <f>ABS(preds!$D3014-preds!$E3014)</f>
        <v>1818</v>
      </c>
      <c r="I3014" s="24">
        <f>Table2[[#This Row],[margin]]/Table2[[#This Row],[dem_gop_total]]</f>
        <v>0.24931431705979154</v>
      </c>
      <c r="J3014" s="24">
        <f>Table2[[#This Row],[dem_votes]]/Table2[[#This Row],[dem_gop_total]]</f>
        <v>0.37534284147010422</v>
      </c>
      <c r="K3014" s="24">
        <f>Table2[[#This Row],[gop_votes]]/Table2[[#This Row],[dem_gop_total]]</f>
        <v>0.62465715852989578</v>
      </c>
      <c r="L3014" s="3">
        <v>-80.471272999999997</v>
      </c>
      <c r="M3014" s="3">
        <v>39.03246</v>
      </c>
      <c r="N3014" s="3">
        <v>-80.630193290908821</v>
      </c>
      <c r="O3014" s="3">
        <v>38.823416381818163</v>
      </c>
      <c r="P3014" s="3">
        <f>VLOOKUP(Table2[[#This Row],[State]],State!A:G,7,FALSE)</f>
        <v>5</v>
      </c>
      <c r="Q3014" s="3" t="str">
        <f>VLOOKUP(Table2[[#This Row],[State]],State!A:F,6,FALSE)</f>
        <v>Republican</v>
      </c>
    </row>
    <row r="3015" spans="1:17" ht="17" thickTop="1" thickBot="1" x14ac:dyDescent="0.25">
      <c r="A3015" s="7" t="s">
        <v>365</v>
      </c>
      <c r="B3015" s="21">
        <v>54043</v>
      </c>
      <c r="C3015" s="22" t="s">
        <v>530</v>
      </c>
      <c r="D3015" s="12">
        <v>2123</v>
      </c>
      <c r="E3015" s="12">
        <v>5028</v>
      </c>
      <c r="F3015" s="6">
        <v>2024</v>
      </c>
      <c r="G3015" s="18">
        <f>preds!$D3015+preds!$E3015</f>
        <v>7151</v>
      </c>
      <c r="H3015" s="12">
        <f>ABS(preds!$D3015-preds!$E3015)</f>
        <v>2905</v>
      </c>
      <c r="I3015" s="24">
        <f>Table2[[#This Row],[margin]]/Table2[[#This Row],[dem_gop_total]]</f>
        <v>0.4062368899454622</v>
      </c>
      <c r="J3015" s="24">
        <f>Table2[[#This Row],[dem_votes]]/Table2[[#This Row],[dem_gop_total]]</f>
        <v>0.29688155502726893</v>
      </c>
      <c r="K3015" s="24">
        <f>Table2[[#This Row],[gop_votes]]/Table2[[#This Row],[dem_gop_total]]</f>
        <v>0.70311844497273113</v>
      </c>
      <c r="L3015" s="3">
        <v>-82.066952000000001</v>
      </c>
      <c r="M3015" s="3">
        <v>38.199034999999903</v>
      </c>
      <c r="N3015" s="3">
        <v>-80.630193290908821</v>
      </c>
      <c r="O3015" s="3">
        <v>38.823416381818163</v>
      </c>
      <c r="P3015" s="3">
        <f>VLOOKUP(Table2[[#This Row],[State]],State!A:G,7,FALSE)</f>
        <v>5</v>
      </c>
      <c r="Q3015" s="3" t="str">
        <f>VLOOKUP(Table2[[#This Row],[State]],State!A:F,6,FALSE)</f>
        <v>Republican</v>
      </c>
    </row>
    <row r="3016" spans="1:17" ht="17" thickTop="1" thickBot="1" x14ac:dyDescent="0.25">
      <c r="A3016" s="8" t="s">
        <v>365</v>
      </c>
      <c r="B3016" s="19">
        <v>54045</v>
      </c>
      <c r="C3016" s="20" t="s">
        <v>532</v>
      </c>
      <c r="D3016" s="13">
        <v>3155</v>
      </c>
      <c r="E3016" s="13">
        <v>7710</v>
      </c>
      <c r="F3016" s="6">
        <v>2024</v>
      </c>
      <c r="G3016" s="18">
        <f>preds!$D3016+preds!$E3016</f>
        <v>10865</v>
      </c>
      <c r="H3016" s="12">
        <f>ABS(preds!$D3016-preds!$E3016)</f>
        <v>4555</v>
      </c>
      <c r="I3016" s="24">
        <f>Table2[[#This Row],[margin]]/Table2[[#This Row],[dem_gop_total]]</f>
        <v>0.41923607915324435</v>
      </c>
      <c r="J3016" s="24">
        <f>Table2[[#This Row],[dem_votes]]/Table2[[#This Row],[dem_gop_total]]</f>
        <v>0.29038196042337783</v>
      </c>
      <c r="K3016" s="24">
        <f>Table2[[#This Row],[gop_votes]]/Table2[[#This Row],[dem_gop_total]]</f>
        <v>0.70961803957662217</v>
      </c>
      <c r="L3016" s="3">
        <v>-81.971518000000003</v>
      </c>
      <c r="M3016" s="3">
        <v>37.856636999999999</v>
      </c>
      <c r="N3016" s="3">
        <v>-80.630193290908821</v>
      </c>
      <c r="O3016" s="3">
        <v>38.823416381818163</v>
      </c>
      <c r="P3016" s="3">
        <f>VLOOKUP(Table2[[#This Row],[State]],State!A:G,7,FALSE)</f>
        <v>5</v>
      </c>
      <c r="Q3016" s="3" t="str">
        <f>VLOOKUP(Table2[[#This Row],[State]],State!A:F,6,FALSE)</f>
        <v>Republican</v>
      </c>
    </row>
    <row r="3017" spans="1:17" ht="17" thickTop="1" thickBot="1" x14ac:dyDescent="0.25">
      <c r="A3017" s="7" t="s">
        <v>365</v>
      </c>
      <c r="B3017" s="21">
        <v>54047</v>
      </c>
      <c r="C3017" s="22" t="s">
        <v>1634</v>
      </c>
      <c r="D3017" s="12">
        <v>1798</v>
      </c>
      <c r="E3017" s="12">
        <v>4548</v>
      </c>
      <c r="F3017" s="6">
        <v>2024</v>
      </c>
      <c r="G3017" s="18">
        <f>preds!$D3017+preds!$E3017</f>
        <v>6346</v>
      </c>
      <c r="H3017" s="12">
        <f>ABS(preds!$D3017-preds!$E3017)</f>
        <v>2750</v>
      </c>
      <c r="I3017" s="24">
        <f>Table2[[#This Row],[margin]]/Table2[[#This Row],[dem_gop_total]]</f>
        <v>0.43334383863851245</v>
      </c>
      <c r="J3017" s="24">
        <f>Table2[[#This Row],[dem_votes]]/Table2[[#This Row],[dem_gop_total]]</f>
        <v>0.28332808068074378</v>
      </c>
      <c r="K3017" s="24">
        <f>Table2[[#This Row],[gop_votes]]/Table2[[#This Row],[dem_gop_total]]</f>
        <v>0.71667191931925622</v>
      </c>
      <c r="L3017" s="3">
        <v>-81.658541</v>
      </c>
      <c r="M3017" s="3">
        <v>37.389930999999997</v>
      </c>
      <c r="N3017" s="3">
        <v>-80.630193290908821</v>
      </c>
      <c r="O3017" s="3">
        <v>38.823416381818163</v>
      </c>
      <c r="P3017" s="3">
        <f>VLOOKUP(Table2[[#This Row],[State]],State!A:G,7,FALSE)</f>
        <v>5</v>
      </c>
      <c r="Q3017" s="3" t="str">
        <f>VLOOKUP(Table2[[#This Row],[State]],State!A:F,6,FALSE)</f>
        <v>Republican</v>
      </c>
    </row>
    <row r="3018" spans="1:17" ht="17" thickTop="1" thickBot="1" x14ac:dyDescent="0.25">
      <c r="A3018" s="8" t="s">
        <v>365</v>
      </c>
      <c r="B3018" s="19">
        <v>54049</v>
      </c>
      <c r="C3018" s="20" t="s">
        <v>436</v>
      </c>
      <c r="D3018" s="13">
        <v>9426</v>
      </c>
      <c r="E3018" s="13">
        <v>13449</v>
      </c>
      <c r="F3018" s="6">
        <v>2024</v>
      </c>
      <c r="G3018" s="18">
        <f>preds!$D3018+preds!$E3018</f>
        <v>22875</v>
      </c>
      <c r="H3018" s="12">
        <f>ABS(preds!$D3018-preds!$E3018)</f>
        <v>4023</v>
      </c>
      <c r="I3018" s="24">
        <f>Table2[[#This Row],[margin]]/Table2[[#This Row],[dem_gop_total]]</f>
        <v>0.1758688524590164</v>
      </c>
      <c r="J3018" s="24">
        <f>Table2[[#This Row],[dem_votes]]/Table2[[#This Row],[dem_gop_total]]</f>
        <v>0.4120655737704918</v>
      </c>
      <c r="K3018" s="24">
        <f>Table2[[#This Row],[gop_votes]]/Table2[[#This Row],[dem_gop_total]]</f>
        <v>0.5879344262295082</v>
      </c>
      <c r="L3018" s="3">
        <v>-80.181612000000001</v>
      </c>
      <c r="M3018" s="3">
        <v>39.486128999999998</v>
      </c>
      <c r="N3018" s="3">
        <v>-80.630193290908821</v>
      </c>
      <c r="O3018" s="3">
        <v>38.823416381818163</v>
      </c>
      <c r="P3018" s="3">
        <f>VLOOKUP(Table2[[#This Row],[State]],State!A:G,7,FALSE)</f>
        <v>5</v>
      </c>
      <c r="Q3018" s="3" t="str">
        <f>VLOOKUP(Table2[[#This Row],[State]],State!A:F,6,FALSE)</f>
        <v>Republican</v>
      </c>
    </row>
    <row r="3019" spans="1:17" ht="17" thickTop="1" thickBot="1" x14ac:dyDescent="0.25">
      <c r="A3019" s="7" t="s">
        <v>365</v>
      </c>
      <c r="B3019" s="21">
        <v>54051</v>
      </c>
      <c r="C3019" s="22" t="s">
        <v>437</v>
      </c>
      <c r="D3019" s="12">
        <v>4351</v>
      </c>
      <c r="E3019" s="12">
        <v>7917</v>
      </c>
      <c r="F3019" s="6">
        <v>2024</v>
      </c>
      <c r="G3019" s="18">
        <f>preds!$D3019+preds!$E3019</f>
        <v>12268</v>
      </c>
      <c r="H3019" s="12">
        <f>ABS(preds!$D3019-preds!$E3019)</f>
        <v>3566</v>
      </c>
      <c r="I3019" s="24">
        <f>Table2[[#This Row],[margin]]/Table2[[#This Row],[dem_gop_total]]</f>
        <v>0.29067492663840888</v>
      </c>
      <c r="J3019" s="24">
        <f>Table2[[#This Row],[dem_votes]]/Table2[[#This Row],[dem_gop_total]]</f>
        <v>0.35466253668079556</v>
      </c>
      <c r="K3019" s="24">
        <f>Table2[[#This Row],[gop_votes]]/Table2[[#This Row],[dem_gop_total]]</f>
        <v>0.64533746331920439</v>
      </c>
      <c r="L3019" s="3">
        <v>-80.704499999999996</v>
      </c>
      <c r="M3019" s="3">
        <v>39.926440999999997</v>
      </c>
      <c r="N3019" s="3">
        <v>-80.630193290908821</v>
      </c>
      <c r="O3019" s="3">
        <v>38.823416381818163</v>
      </c>
      <c r="P3019" s="3">
        <f>VLOOKUP(Table2[[#This Row],[State]],State!A:G,7,FALSE)</f>
        <v>5</v>
      </c>
      <c r="Q3019" s="3" t="str">
        <f>VLOOKUP(Table2[[#This Row],[State]],State!A:F,6,FALSE)</f>
        <v>Republican</v>
      </c>
    </row>
    <row r="3020" spans="1:17" ht="17" thickTop="1" thickBot="1" x14ac:dyDescent="0.25">
      <c r="A3020" s="8" t="s">
        <v>365</v>
      </c>
      <c r="B3020" s="19">
        <v>54053</v>
      </c>
      <c r="C3020" s="20" t="s">
        <v>906</v>
      </c>
      <c r="D3020" s="13">
        <v>3264</v>
      </c>
      <c r="E3020" s="13">
        <v>6618</v>
      </c>
      <c r="F3020" s="6">
        <v>2024</v>
      </c>
      <c r="G3020" s="18">
        <f>preds!$D3020+preds!$E3020</f>
        <v>9882</v>
      </c>
      <c r="H3020" s="12">
        <f>ABS(preds!$D3020-preds!$E3020)</f>
        <v>3354</v>
      </c>
      <c r="I3020" s="24">
        <f>Table2[[#This Row],[margin]]/Table2[[#This Row],[dem_gop_total]]</f>
        <v>0.33940497874924103</v>
      </c>
      <c r="J3020" s="24">
        <f>Table2[[#This Row],[dem_votes]]/Table2[[#This Row],[dem_gop_total]]</f>
        <v>0.33029751062537949</v>
      </c>
      <c r="K3020" s="24">
        <f>Table2[[#This Row],[gop_votes]]/Table2[[#This Row],[dem_gop_total]]</f>
        <v>0.66970248937462051</v>
      </c>
      <c r="L3020" s="3">
        <v>-82.059747999999999</v>
      </c>
      <c r="M3020" s="3">
        <v>38.826464999999999</v>
      </c>
      <c r="N3020" s="3">
        <v>-80.630193290908821</v>
      </c>
      <c r="O3020" s="3">
        <v>38.823416381818163</v>
      </c>
      <c r="P3020" s="3">
        <f>VLOOKUP(Table2[[#This Row],[State]],State!A:G,7,FALSE)</f>
        <v>5</v>
      </c>
      <c r="Q3020" s="3" t="str">
        <f>VLOOKUP(Table2[[#This Row],[State]],State!A:F,6,FALSE)</f>
        <v>Republican</v>
      </c>
    </row>
    <row r="3021" spans="1:17" ht="17" thickTop="1" thickBot="1" x14ac:dyDescent="0.25">
      <c r="A3021" s="7" t="s">
        <v>365</v>
      </c>
      <c r="B3021" s="21">
        <v>54055</v>
      </c>
      <c r="C3021" s="22" t="s">
        <v>909</v>
      </c>
      <c r="D3021" s="12">
        <v>7620</v>
      </c>
      <c r="E3021" s="12">
        <v>15671</v>
      </c>
      <c r="F3021" s="6">
        <v>2024</v>
      </c>
      <c r="G3021" s="18">
        <f>preds!$D3021+preds!$E3021</f>
        <v>23291</v>
      </c>
      <c r="H3021" s="12">
        <f>ABS(preds!$D3021-preds!$E3021)</f>
        <v>8051</v>
      </c>
      <c r="I3021" s="24">
        <f>Table2[[#This Row],[margin]]/Table2[[#This Row],[dem_gop_total]]</f>
        <v>0.3456700012880512</v>
      </c>
      <c r="J3021" s="24">
        <f>Table2[[#This Row],[dem_votes]]/Table2[[#This Row],[dem_gop_total]]</f>
        <v>0.32716499935597443</v>
      </c>
      <c r="K3021" s="24">
        <f>Table2[[#This Row],[gop_votes]]/Table2[[#This Row],[dem_gop_total]]</f>
        <v>0.67283500064402557</v>
      </c>
      <c r="L3021" s="3">
        <v>-81.140805999999998</v>
      </c>
      <c r="M3021" s="3">
        <v>37.352463</v>
      </c>
      <c r="N3021" s="3">
        <v>-80.630193290908821</v>
      </c>
      <c r="O3021" s="3">
        <v>38.823416381818163</v>
      </c>
      <c r="P3021" s="3">
        <f>VLOOKUP(Table2[[#This Row],[State]],State!A:G,7,FALSE)</f>
        <v>5</v>
      </c>
      <c r="Q3021" s="3" t="str">
        <f>VLOOKUP(Table2[[#This Row],[State]],State!A:F,6,FALSE)</f>
        <v>Republican</v>
      </c>
    </row>
    <row r="3022" spans="1:17" ht="17" thickTop="1" thickBot="1" x14ac:dyDescent="0.25">
      <c r="A3022" s="8" t="s">
        <v>365</v>
      </c>
      <c r="B3022" s="19">
        <v>54057</v>
      </c>
      <c r="C3022" s="20" t="s">
        <v>649</v>
      </c>
      <c r="D3022" s="13">
        <v>3473</v>
      </c>
      <c r="E3022" s="13">
        <v>8754</v>
      </c>
      <c r="F3022" s="6">
        <v>2024</v>
      </c>
      <c r="G3022" s="18">
        <f>preds!$D3022+preds!$E3022</f>
        <v>12227</v>
      </c>
      <c r="H3022" s="12">
        <f>ABS(preds!$D3022-preds!$E3022)</f>
        <v>5281</v>
      </c>
      <c r="I3022" s="24">
        <f>Table2[[#This Row],[margin]]/Table2[[#This Row],[dem_gop_total]]</f>
        <v>0.43191297947166107</v>
      </c>
      <c r="J3022" s="24">
        <f>Table2[[#This Row],[dem_votes]]/Table2[[#This Row],[dem_gop_total]]</f>
        <v>0.28404351026416946</v>
      </c>
      <c r="K3022" s="24">
        <f>Table2[[#This Row],[gop_votes]]/Table2[[#This Row],[dem_gop_total]]</f>
        <v>0.71595648973583059</v>
      </c>
      <c r="L3022" s="3">
        <v>-78.909945999999906</v>
      </c>
      <c r="M3022" s="3">
        <v>39.465107000000003</v>
      </c>
      <c r="N3022" s="3">
        <v>-80.630193290908821</v>
      </c>
      <c r="O3022" s="3">
        <v>38.823416381818163</v>
      </c>
      <c r="P3022" s="3">
        <f>VLOOKUP(Table2[[#This Row],[State]],State!A:G,7,FALSE)</f>
        <v>5</v>
      </c>
      <c r="Q3022" s="3" t="str">
        <f>VLOOKUP(Table2[[#This Row],[State]],State!A:F,6,FALSE)</f>
        <v>Republican</v>
      </c>
    </row>
    <row r="3023" spans="1:17" ht="17" thickTop="1" thickBot="1" x14ac:dyDescent="0.25">
      <c r="A3023" s="7" t="s">
        <v>365</v>
      </c>
      <c r="B3023" s="21">
        <v>54059</v>
      </c>
      <c r="C3023" s="22" t="s">
        <v>2209</v>
      </c>
      <c r="D3023" s="12">
        <v>2622</v>
      </c>
      <c r="E3023" s="12">
        <v>6872</v>
      </c>
      <c r="F3023" s="6">
        <v>2024</v>
      </c>
      <c r="G3023" s="18">
        <f>preds!$D3023+preds!$E3023</f>
        <v>9494</v>
      </c>
      <c r="H3023" s="12">
        <f>ABS(preds!$D3023-preds!$E3023)</f>
        <v>4250</v>
      </c>
      <c r="I3023" s="24">
        <f>Table2[[#This Row],[margin]]/Table2[[#This Row],[dem_gop_total]]</f>
        <v>0.44765114809353274</v>
      </c>
      <c r="J3023" s="24">
        <f>Table2[[#This Row],[dem_votes]]/Table2[[#This Row],[dem_gop_total]]</f>
        <v>0.2761744259532336</v>
      </c>
      <c r="K3023" s="24">
        <f>Table2[[#This Row],[gop_votes]]/Table2[[#This Row],[dem_gop_total]]</f>
        <v>0.7238255740467664</v>
      </c>
      <c r="L3023" s="3">
        <v>-82.157457999999906</v>
      </c>
      <c r="M3023" s="3">
        <v>37.705418000000002</v>
      </c>
      <c r="N3023" s="3">
        <v>-80.630193290908821</v>
      </c>
      <c r="O3023" s="3">
        <v>38.823416381818163</v>
      </c>
      <c r="P3023" s="3">
        <f>VLOOKUP(Table2[[#This Row],[State]],State!A:G,7,FALSE)</f>
        <v>5</v>
      </c>
      <c r="Q3023" s="3" t="str">
        <f>VLOOKUP(Table2[[#This Row],[State]],State!A:F,6,FALSE)</f>
        <v>Republican</v>
      </c>
    </row>
    <row r="3024" spans="1:17" ht="17" thickTop="1" thickBot="1" x14ac:dyDescent="0.25">
      <c r="A3024" s="8" t="s">
        <v>365</v>
      </c>
      <c r="B3024" s="19">
        <v>54061</v>
      </c>
      <c r="C3024" s="20" t="s">
        <v>2210</v>
      </c>
      <c r="D3024" s="13">
        <v>13896</v>
      </c>
      <c r="E3024" s="13">
        <v>18376</v>
      </c>
      <c r="F3024" s="6">
        <v>2024</v>
      </c>
      <c r="G3024" s="18">
        <f>preds!$D3024+preds!$E3024</f>
        <v>32272</v>
      </c>
      <c r="H3024" s="12">
        <f>ABS(preds!$D3024-preds!$E3024)</f>
        <v>4480</v>
      </c>
      <c r="I3024" s="24">
        <f>Table2[[#This Row],[margin]]/Table2[[#This Row],[dem_gop_total]]</f>
        <v>0.13882002974714924</v>
      </c>
      <c r="J3024" s="24">
        <f>Table2[[#This Row],[dem_votes]]/Table2[[#This Row],[dem_gop_total]]</f>
        <v>0.43058998512642538</v>
      </c>
      <c r="K3024" s="24">
        <f>Table2[[#This Row],[gop_votes]]/Table2[[#This Row],[dem_gop_total]]</f>
        <v>0.56941001487357457</v>
      </c>
      <c r="L3024" s="3">
        <v>-79.959808999999893</v>
      </c>
      <c r="M3024" s="3">
        <v>39.636195999999998</v>
      </c>
      <c r="N3024" s="3">
        <v>-80.630193290908821</v>
      </c>
      <c r="O3024" s="3">
        <v>38.823416381818163</v>
      </c>
      <c r="P3024" s="3">
        <f>VLOOKUP(Table2[[#This Row],[State]],State!A:G,7,FALSE)</f>
        <v>5</v>
      </c>
      <c r="Q3024" s="3" t="str">
        <f>VLOOKUP(Table2[[#This Row],[State]],State!A:F,6,FALSE)</f>
        <v>Republican</v>
      </c>
    </row>
    <row r="3025" spans="1:17" ht="17" thickTop="1" thickBot="1" x14ac:dyDescent="0.25">
      <c r="A3025" s="7" t="s">
        <v>365</v>
      </c>
      <c r="B3025" s="21">
        <v>54063</v>
      </c>
      <c r="C3025" s="22" t="s">
        <v>439</v>
      </c>
      <c r="D3025" s="12">
        <v>2050</v>
      </c>
      <c r="E3025" s="12">
        <v>4429</v>
      </c>
      <c r="F3025" s="6">
        <v>2024</v>
      </c>
      <c r="G3025" s="18">
        <f>preds!$D3025+preds!$E3025</f>
        <v>6479</v>
      </c>
      <c r="H3025" s="12">
        <f>ABS(preds!$D3025-preds!$E3025)</f>
        <v>2379</v>
      </c>
      <c r="I3025" s="24">
        <f>Table2[[#This Row],[margin]]/Table2[[#This Row],[dem_gop_total]]</f>
        <v>0.3671862941812008</v>
      </c>
      <c r="J3025" s="24">
        <f>Table2[[#This Row],[dem_votes]]/Table2[[#This Row],[dem_gop_total]]</f>
        <v>0.31640685290939957</v>
      </c>
      <c r="K3025" s="24">
        <f>Table2[[#This Row],[gop_votes]]/Table2[[#This Row],[dem_gop_total]]</f>
        <v>0.68359314709060037</v>
      </c>
      <c r="L3025" s="3">
        <v>-80.636561</v>
      </c>
      <c r="M3025" s="3">
        <v>37.528463000000002</v>
      </c>
      <c r="N3025" s="3">
        <v>-80.630193290908821</v>
      </c>
      <c r="O3025" s="3">
        <v>38.823416381818163</v>
      </c>
      <c r="P3025" s="3">
        <f>VLOOKUP(Table2[[#This Row],[State]],State!A:G,7,FALSE)</f>
        <v>5</v>
      </c>
      <c r="Q3025" s="3" t="str">
        <f>VLOOKUP(Table2[[#This Row],[State]],State!A:F,6,FALSE)</f>
        <v>Republican</v>
      </c>
    </row>
    <row r="3026" spans="1:17" ht="17" thickTop="1" thickBot="1" x14ac:dyDescent="0.25">
      <c r="A3026" s="8" t="s">
        <v>365</v>
      </c>
      <c r="B3026" s="19">
        <v>54065</v>
      </c>
      <c r="C3026" s="20" t="s">
        <v>441</v>
      </c>
      <c r="D3026" s="13">
        <v>2127</v>
      </c>
      <c r="E3026" s="13">
        <v>6059</v>
      </c>
      <c r="F3026" s="6">
        <v>2024</v>
      </c>
      <c r="G3026" s="18">
        <f>preds!$D3026+preds!$E3026</f>
        <v>8186</v>
      </c>
      <c r="H3026" s="12">
        <f>ABS(preds!$D3026-preds!$E3026)</f>
        <v>3932</v>
      </c>
      <c r="I3026" s="24">
        <f>Table2[[#This Row],[margin]]/Table2[[#This Row],[dem_gop_total]]</f>
        <v>0.48033227461519667</v>
      </c>
      <c r="J3026" s="24">
        <f>Table2[[#This Row],[dem_votes]]/Table2[[#This Row],[dem_gop_total]]</f>
        <v>0.25983386269240166</v>
      </c>
      <c r="K3026" s="24">
        <f>Table2[[#This Row],[gop_votes]]/Table2[[#This Row],[dem_gop_total]]</f>
        <v>0.74016613730759839</v>
      </c>
      <c r="L3026" s="3">
        <v>-78.223556000000002</v>
      </c>
      <c r="M3026" s="3">
        <v>39.581071000000001</v>
      </c>
      <c r="N3026" s="3">
        <v>-80.630193290908821</v>
      </c>
      <c r="O3026" s="3">
        <v>38.823416381818163</v>
      </c>
      <c r="P3026" s="3">
        <f>VLOOKUP(Table2[[#This Row],[State]],State!A:G,7,FALSE)</f>
        <v>5</v>
      </c>
      <c r="Q3026" s="3" t="str">
        <f>VLOOKUP(Table2[[#This Row],[State]],State!A:F,6,FALSE)</f>
        <v>Republican</v>
      </c>
    </row>
    <row r="3027" spans="1:17" ht="17" thickTop="1" thickBot="1" x14ac:dyDescent="0.25">
      <c r="A3027" s="7" t="s">
        <v>365</v>
      </c>
      <c r="B3027" s="21">
        <v>54067</v>
      </c>
      <c r="C3027" s="22" t="s">
        <v>1123</v>
      </c>
      <c r="D3027" s="12">
        <v>3551</v>
      </c>
      <c r="E3027" s="12">
        <v>7046</v>
      </c>
      <c r="F3027" s="6">
        <v>2024</v>
      </c>
      <c r="G3027" s="18">
        <f>preds!$D3027+preds!$E3027</f>
        <v>10597</v>
      </c>
      <c r="H3027" s="12">
        <f>ABS(preds!$D3027-preds!$E3027)</f>
        <v>3495</v>
      </c>
      <c r="I3027" s="24">
        <f>Table2[[#This Row],[margin]]/Table2[[#This Row],[dem_gop_total]]</f>
        <v>0.3298103236765122</v>
      </c>
      <c r="J3027" s="24">
        <f>Table2[[#This Row],[dem_votes]]/Table2[[#This Row],[dem_gop_total]]</f>
        <v>0.3350948381617439</v>
      </c>
      <c r="K3027" s="24">
        <f>Table2[[#This Row],[gop_votes]]/Table2[[#This Row],[dem_gop_total]]</f>
        <v>0.6649051618382561</v>
      </c>
      <c r="L3027" s="3">
        <v>-80.775451000000004</v>
      </c>
      <c r="M3027" s="3">
        <v>38.275855</v>
      </c>
      <c r="N3027" s="3">
        <v>-80.630193290908821</v>
      </c>
      <c r="O3027" s="3">
        <v>38.823416381818163</v>
      </c>
      <c r="P3027" s="3">
        <f>VLOOKUP(Table2[[#This Row],[State]],State!A:G,7,FALSE)</f>
        <v>5</v>
      </c>
      <c r="Q3027" s="3" t="str">
        <f>VLOOKUP(Table2[[#This Row],[State]],State!A:F,6,FALSE)</f>
        <v>Republican</v>
      </c>
    </row>
    <row r="3028" spans="1:17" ht="17" thickTop="1" thickBot="1" x14ac:dyDescent="0.25">
      <c r="A3028" s="8" t="s">
        <v>365</v>
      </c>
      <c r="B3028" s="19">
        <v>54069</v>
      </c>
      <c r="C3028" s="20" t="s">
        <v>948</v>
      </c>
      <c r="D3028" s="13">
        <v>9501</v>
      </c>
      <c r="E3028" s="13">
        <v>13008</v>
      </c>
      <c r="F3028" s="6">
        <v>2024</v>
      </c>
      <c r="G3028" s="18">
        <f>preds!$D3028+preds!$E3028</f>
        <v>22509</v>
      </c>
      <c r="H3028" s="12">
        <f>ABS(preds!$D3028-preds!$E3028)</f>
        <v>3507</v>
      </c>
      <c r="I3028" s="24">
        <f>Table2[[#This Row],[margin]]/Table2[[#This Row],[dem_gop_total]]</f>
        <v>0.15580434492869519</v>
      </c>
      <c r="J3028" s="24">
        <f>Table2[[#This Row],[dem_votes]]/Table2[[#This Row],[dem_gop_total]]</f>
        <v>0.42209782753565239</v>
      </c>
      <c r="K3028" s="24">
        <f>Table2[[#This Row],[gop_votes]]/Table2[[#This Row],[dem_gop_total]]</f>
        <v>0.57790217246434761</v>
      </c>
      <c r="L3028" s="3">
        <v>-80.672338999999994</v>
      </c>
      <c r="M3028" s="3">
        <v>40.078992999999997</v>
      </c>
      <c r="N3028" s="3">
        <v>-80.630193290908821</v>
      </c>
      <c r="O3028" s="3">
        <v>38.823416381818163</v>
      </c>
      <c r="P3028" s="3">
        <f>VLOOKUP(Table2[[#This Row],[State]],State!A:G,7,FALSE)</f>
        <v>5</v>
      </c>
      <c r="Q3028" s="3" t="str">
        <f>VLOOKUP(Table2[[#This Row],[State]],State!A:F,6,FALSE)</f>
        <v>Republican</v>
      </c>
    </row>
    <row r="3029" spans="1:17" ht="17" thickTop="1" thickBot="1" x14ac:dyDescent="0.25">
      <c r="A3029" s="7" t="s">
        <v>365</v>
      </c>
      <c r="B3029" s="21">
        <v>54071</v>
      </c>
      <c r="C3029" s="22" t="s">
        <v>1126</v>
      </c>
      <c r="D3029" s="12">
        <v>1411</v>
      </c>
      <c r="E3029" s="12">
        <v>2390</v>
      </c>
      <c r="F3029" s="6">
        <v>2024</v>
      </c>
      <c r="G3029" s="18">
        <f>preds!$D3029+preds!$E3029</f>
        <v>3801</v>
      </c>
      <c r="H3029" s="12">
        <f>ABS(preds!$D3029-preds!$E3029)</f>
        <v>979</v>
      </c>
      <c r="I3029" s="24">
        <f>Table2[[#This Row],[margin]]/Table2[[#This Row],[dem_gop_total]]</f>
        <v>0.25756379900026311</v>
      </c>
      <c r="J3029" s="24">
        <f>Table2[[#This Row],[dem_votes]]/Table2[[#This Row],[dem_gop_total]]</f>
        <v>0.37121810049986848</v>
      </c>
      <c r="K3029" s="24">
        <f>Table2[[#This Row],[gop_votes]]/Table2[[#This Row],[dem_gop_total]]</f>
        <v>0.62878189950013152</v>
      </c>
      <c r="L3029" s="3">
        <v>-79.337502000000001</v>
      </c>
      <c r="M3029" s="3">
        <v>38.672517999999997</v>
      </c>
      <c r="N3029" s="3">
        <v>-80.630193290908821</v>
      </c>
      <c r="O3029" s="3">
        <v>38.823416381818163</v>
      </c>
      <c r="P3029" s="3">
        <f>VLOOKUP(Table2[[#This Row],[State]],State!A:G,7,FALSE)</f>
        <v>5</v>
      </c>
      <c r="Q3029" s="3" t="str">
        <f>VLOOKUP(Table2[[#This Row],[State]],State!A:F,6,FALSE)</f>
        <v>Republican</v>
      </c>
    </row>
    <row r="3030" spans="1:17" ht="17" thickTop="1" thickBot="1" x14ac:dyDescent="0.25">
      <c r="A3030" s="8" t="s">
        <v>365</v>
      </c>
      <c r="B3030" s="19">
        <v>54073</v>
      </c>
      <c r="C3030" s="20" t="s">
        <v>2211</v>
      </c>
      <c r="D3030" s="13">
        <v>838</v>
      </c>
      <c r="E3030" s="13">
        <v>2362</v>
      </c>
      <c r="F3030" s="6">
        <v>2024</v>
      </c>
      <c r="G3030" s="18">
        <f>preds!$D3030+preds!$E3030</f>
        <v>3200</v>
      </c>
      <c r="H3030" s="12">
        <f>ABS(preds!$D3030-preds!$E3030)</f>
        <v>1524</v>
      </c>
      <c r="I3030" s="24">
        <f>Table2[[#This Row],[margin]]/Table2[[#This Row],[dem_gop_total]]</f>
        <v>0.47625000000000001</v>
      </c>
      <c r="J3030" s="24">
        <f>Table2[[#This Row],[dem_votes]]/Table2[[#This Row],[dem_gop_total]]</f>
        <v>0.26187500000000002</v>
      </c>
      <c r="K3030" s="24">
        <f>Table2[[#This Row],[gop_votes]]/Table2[[#This Row],[dem_gop_total]]</f>
        <v>0.73812500000000003</v>
      </c>
      <c r="L3030" s="3">
        <v>-81.192080000000004</v>
      </c>
      <c r="M3030" s="3">
        <v>39.383419000000004</v>
      </c>
      <c r="N3030" s="3">
        <v>-80.630193290908821</v>
      </c>
      <c r="O3030" s="3">
        <v>38.823416381818163</v>
      </c>
      <c r="P3030" s="3">
        <f>VLOOKUP(Table2[[#This Row],[State]],State!A:G,7,FALSE)</f>
        <v>5</v>
      </c>
      <c r="Q3030" s="3" t="str">
        <f>VLOOKUP(Table2[[#This Row],[State]],State!A:F,6,FALSE)</f>
        <v>Republican</v>
      </c>
    </row>
    <row r="3031" spans="1:17" ht="17" thickTop="1" thickBot="1" x14ac:dyDescent="0.25">
      <c r="A3031" s="7" t="s">
        <v>365</v>
      </c>
      <c r="B3031" s="21">
        <v>54075</v>
      </c>
      <c r="C3031" s="22" t="s">
        <v>1002</v>
      </c>
      <c r="D3031" s="12">
        <v>1525</v>
      </c>
      <c r="E3031" s="12">
        <v>2561</v>
      </c>
      <c r="F3031" s="6">
        <v>2024</v>
      </c>
      <c r="G3031" s="18">
        <f>preds!$D3031+preds!$E3031</f>
        <v>4086</v>
      </c>
      <c r="H3031" s="12">
        <f>ABS(preds!$D3031-preds!$E3031)</f>
        <v>1036</v>
      </c>
      <c r="I3031" s="24">
        <f>Table2[[#This Row],[margin]]/Table2[[#This Row],[dem_gop_total]]</f>
        <v>0.25354870288790993</v>
      </c>
      <c r="J3031" s="24">
        <f>Table2[[#This Row],[dem_votes]]/Table2[[#This Row],[dem_gop_total]]</f>
        <v>0.37322564855604501</v>
      </c>
      <c r="K3031" s="24">
        <f>Table2[[#This Row],[gop_votes]]/Table2[[#This Row],[dem_gop_total]]</f>
        <v>0.62677435144395499</v>
      </c>
      <c r="L3031" s="3">
        <v>-80.024121999999906</v>
      </c>
      <c r="M3031" s="3">
        <v>38.286867000000001</v>
      </c>
      <c r="N3031" s="3">
        <v>-80.630193290908821</v>
      </c>
      <c r="O3031" s="3">
        <v>38.823416381818163</v>
      </c>
      <c r="P3031" s="3">
        <f>VLOOKUP(Table2[[#This Row],[State]],State!A:G,7,FALSE)</f>
        <v>5</v>
      </c>
      <c r="Q3031" s="3" t="str">
        <f>VLOOKUP(Table2[[#This Row],[State]],State!A:F,6,FALSE)</f>
        <v>Republican</v>
      </c>
    </row>
    <row r="3032" spans="1:17" ht="17" thickTop="1" thickBot="1" x14ac:dyDescent="0.25">
      <c r="A3032" s="8" t="s">
        <v>365</v>
      </c>
      <c r="B3032" s="19">
        <v>54077</v>
      </c>
      <c r="C3032" s="20" t="s">
        <v>2212</v>
      </c>
      <c r="D3032" s="13">
        <v>3883</v>
      </c>
      <c r="E3032" s="13">
        <v>10153</v>
      </c>
      <c r="F3032" s="6">
        <v>2024</v>
      </c>
      <c r="G3032" s="18">
        <f>preds!$D3032+preds!$E3032</f>
        <v>14036</v>
      </c>
      <c r="H3032" s="12">
        <f>ABS(preds!$D3032-preds!$E3032)</f>
        <v>6270</v>
      </c>
      <c r="I3032" s="24">
        <f>Table2[[#This Row],[margin]]/Table2[[#This Row],[dem_gop_total]]</f>
        <v>0.44670846394984326</v>
      </c>
      <c r="J3032" s="24">
        <f>Table2[[#This Row],[dem_votes]]/Table2[[#This Row],[dem_gop_total]]</f>
        <v>0.27664576802507834</v>
      </c>
      <c r="K3032" s="24">
        <f>Table2[[#This Row],[gop_votes]]/Table2[[#This Row],[dem_gop_total]]</f>
        <v>0.72335423197492166</v>
      </c>
      <c r="L3032" s="3">
        <v>-79.676098999999994</v>
      </c>
      <c r="M3032" s="3">
        <v>39.495471000000002</v>
      </c>
      <c r="N3032" s="3">
        <v>-80.630193290908821</v>
      </c>
      <c r="O3032" s="3">
        <v>38.823416381818163</v>
      </c>
      <c r="P3032" s="3">
        <f>VLOOKUP(Table2[[#This Row],[State]],State!A:G,7,FALSE)</f>
        <v>5</v>
      </c>
      <c r="Q3032" s="3" t="str">
        <f>VLOOKUP(Table2[[#This Row],[State]],State!A:F,6,FALSE)</f>
        <v>Republican</v>
      </c>
    </row>
    <row r="3033" spans="1:17" ht="17" thickTop="1" thickBot="1" x14ac:dyDescent="0.25">
      <c r="A3033" s="7" t="s">
        <v>365</v>
      </c>
      <c r="B3033" s="21">
        <v>54079</v>
      </c>
      <c r="C3033" s="22" t="s">
        <v>718</v>
      </c>
      <c r="D3033" s="12">
        <v>7968</v>
      </c>
      <c r="E3033" s="12">
        <v>20321</v>
      </c>
      <c r="F3033" s="6">
        <v>2024</v>
      </c>
      <c r="G3033" s="18">
        <f>preds!$D3033+preds!$E3033</f>
        <v>28289</v>
      </c>
      <c r="H3033" s="12">
        <f>ABS(preds!$D3033-preds!$E3033)</f>
        <v>12353</v>
      </c>
      <c r="I3033" s="24">
        <f>Table2[[#This Row],[margin]]/Table2[[#This Row],[dem_gop_total]]</f>
        <v>0.43667149775531128</v>
      </c>
      <c r="J3033" s="24">
        <f>Table2[[#This Row],[dem_votes]]/Table2[[#This Row],[dem_gop_total]]</f>
        <v>0.28166425112234439</v>
      </c>
      <c r="K3033" s="24">
        <f>Table2[[#This Row],[gop_votes]]/Table2[[#This Row],[dem_gop_total]]</f>
        <v>0.71833574887765561</v>
      </c>
      <c r="L3033" s="3">
        <v>-81.926568000000003</v>
      </c>
      <c r="M3033" s="3">
        <v>38.475729000000001</v>
      </c>
      <c r="N3033" s="3">
        <v>-80.630193290908821</v>
      </c>
      <c r="O3033" s="3">
        <v>38.823416381818163</v>
      </c>
      <c r="P3033" s="3">
        <f>VLOOKUP(Table2[[#This Row],[State]],State!A:G,7,FALSE)</f>
        <v>5</v>
      </c>
      <c r="Q3033" s="3" t="str">
        <f>VLOOKUP(Table2[[#This Row],[State]],State!A:F,6,FALSE)</f>
        <v>Republican</v>
      </c>
    </row>
    <row r="3034" spans="1:17" ht="17" thickTop="1" thickBot="1" x14ac:dyDescent="0.25">
      <c r="A3034" s="8" t="s">
        <v>365</v>
      </c>
      <c r="B3034" s="19">
        <v>54081</v>
      </c>
      <c r="C3034" s="20" t="s">
        <v>2213</v>
      </c>
      <c r="D3034" s="13">
        <v>8619</v>
      </c>
      <c r="E3034" s="13">
        <v>21161</v>
      </c>
      <c r="F3034" s="6">
        <v>2024</v>
      </c>
      <c r="G3034" s="18">
        <f>preds!$D3034+preds!$E3034</f>
        <v>29780</v>
      </c>
      <c r="H3034" s="12">
        <f>ABS(preds!$D3034-preds!$E3034)</f>
        <v>12542</v>
      </c>
      <c r="I3034" s="24">
        <f>Table2[[#This Row],[margin]]/Table2[[#This Row],[dem_gop_total]]</f>
        <v>0.42115513767629281</v>
      </c>
      <c r="J3034" s="24">
        <f>Table2[[#This Row],[dem_votes]]/Table2[[#This Row],[dem_gop_total]]</f>
        <v>0.28942243116185357</v>
      </c>
      <c r="K3034" s="24">
        <f>Table2[[#This Row],[gop_votes]]/Table2[[#This Row],[dem_gop_total]]</f>
        <v>0.71057756883814638</v>
      </c>
      <c r="L3034" s="3">
        <v>-81.202993999999904</v>
      </c>
      <c r="M3034" s="3">
        <v>37.770283999999997</v>
      </c>
      <c r="N3034" s="3">
        <v>-80.630193290908821</v>
      </c>
      <c r="O3034" s="3">
        <v>38.823416381818163</v>
      </c>
      <c r="P3034" s="3">
        <f>VLOOKUP(Table2[[#This Row],[State]],State!A:G,7,FALSE)</f>
        <v>5</v>
      </c>
      <c r="Q3034" s="3" t="str">
        <f>VLOOKUP(Table2[[#This Row],[State]],State!A:F,6,FALSE)</f>
        <v>Republican</v>
      </c>
    </row>
    <row r="3035" spans="1:17" ht="17" thickTop="1" thickBot="1" x14ac:dyDescent="0.25">
      <c r="A3035" s="7" t="s">
        <v>365</v>
      </c>
      <c r="B3035" s="21">
        <v>54083</v>
      </c>
      <c r="C3035" s="22" t="s">
        <v>445</v>
      </c>
      <c r="D3035" s="12">
        <v>4986</v>
      </c>
      <c r="E3035" s="12">
        <v>7063</v>
      </c>
      <c r="F3035" s="6">
        <v>2024</v>
      </c>
      <c r="G3035" s="18">
        <f>preds!$D3035+preds!$E3035</f>
        <v>12049</v>
      </c>
      <c r="H3035" s="12">
        <f>ABS(preds!$D3035-preds!$E3035)</f>
        <v>2077</v>
      </c>
      <c r="I3035" s="24">
        <f>Table2[[#This Row],[margin]]/Table2[[#This Row],[dem_gop_total]]</f>
        <v>0.17237945057681137</v>
      </c>
      <c r="J3035" s="24">
        <f>Table2[[#This Row],[dem_votes]]/Table2[[#This Row],[dem_gop_total]]</f>
        <v>0.41381027471159432</v>
      </c>
      <c r="K3035" s="24">
        <f>Table2[[#This Row],[gop_votes]]/Table2[[#This Row],[dem_gop_total]]</f>
        <v>0.58618972528840563</v>
      </c>
      <c r="L3035" s="3">
        <v>-79.872568999999999</v>
      </c>
      <c r="M3035" s="3">
        <v>38.869405999999998</v>
      </c>
      <c r="N3035" s="3">
        <v>-80.630193290908821</v>
      </c>
      <c r="O3035" s="3">
        <v>38.823416381818163</v>
      </c>
      <c r="P3035" s="3">
        <f>VLOOKUP(Table2[[#This Row],[State]],State!A:G,7,FALSE)</f>
        <v>5</v>
      </c>
      <c r="Q3035" s="3" t="str">
        <f>VLOOKUP(Table2[[#This Row],[State]],State!A:F,6,FALSE)</f>
        <v>Republican</v>
      </c>
    </row>
    <row r="3036" spans="1:17" ht="17" thickTop="1" thickBot="1" x14ac:dyDescent="0.25">
      <c r="A3036" s="8" t="s">
        <v>365</v>
      </c>
      <c r="B3036" s="19">
        <v>54085</v>
      </c>
      <c r="C3036" s="20" t="s">
        <v>2214</v>
      </c>
      <c r="D3036" s="13">
        <v>1063</v>
      </c>
      <c r="E3036" s="13">
        <v>3357</v>
      </c>
      <c r="F3036" s="6">
        <v>2024</v>
      </c>
      <c r="G3036" s="18">
        <f>preds!$D3036+preds!$E3036</f>
        <v>4420</v>
      </c>
      <c r="H3036" s="12">
        <f>ABS(preds!$D3036-preds!$E3036)</f>
        <v>2294</v>
      </c>
      <c r="I3036" s="24">
        <f>Table2[[#This Row],[margin]]/Table2[[#This Row],[dem_gop_total]]</f>
        <v>0.51900452488687787</v>
      </c>
      <c r="J3036" s="24">
        <f>Table2[[#This Row],[dem_votes]]/Table2[[#This Row],[dem_gop_total]]</f>
        <v>0.24049773755656109</v>
      </c>
      <c r="K3036" s="24">
        <f>Table2[[#This Row],[gop_votes]]/Table2[[#This Row],[dem_gop_total]]</f>
        <v>0.75950226244343888</v>
      </c>
      <c r="L3036" s="3">
        <v>-81.044436000000005</v>
      </c>
      <c r="M3036" s="3">
        <v>39.213934000000002</v>
      </c>
      <c r="N3036" s="3">
        <v>-80.630193290908821</v>
      </c>
      <c r="O3036" s="3">
        <v>38.823416381818163</v>
      </c>
      <c r="P3036" s="3">
        <f>VLOOKUP(Table2[[#This Row],[State]],State!A:G,7,FALSE)</f>
        <v>5</v>
      </c>
      <c r="Q3036" s="3" t="str">
        <f>VLOOKUP(Table2[[#This Row],[State]],State!A:F,6,FALSE)</f>
        <v>Republican</v>
      </c>
    </row>
    <row r="3037" spans="1:17" ht="17" thickTop="1" thickBot="1" x14ac:dyDescent="0.25">
      <c r="A3037" s="7" t="s">
        <v>365</v>
      </c>
      <c r="B3037" s="21">
        <v>54087</v>
      </c>
      <c r="C3037" s="22" t="s">
        <v>1905</v>
      </c>
      <c r="D3037" s="12">
        <v>2226</v>
      </c>
      <c r="E3037" s="12">
        <v>3787</v>
      </c>
      <c r="F3037" s="6">
        <v>2024</v>
      </c>
      <c r="G3037" s="18">
        <f>preds!$D3037+preds!$E3037</f>
        <v>6013</v>
      </c>
      <c r="H3037" s="12">
        <f>ABS(preds!$D3037-preds!$E3037)</f>
        <v>1561</v>
      </c>
      <c r="I3037" s="24">
        <f>Table2[[#This Row],[margin]]/Table2[[#This Row],[dem_gop_total]]</f>
        <v>0.25960419091967402</v>
      </c>
      <c r="J3037" s="24">
        <f>Table2[[#This Row],[dem_votes]]/Table2[[#This Row],[dem_gop_total]]</f>
        <v>0.37019790454016299</v>
      </c>
      <c r="K3037" s="24">
        <f>Table2[[#This Row],[gop_votes]]/Table2[[#This Row],[dem_gop_total]]</f>
        <v>0.62980209545983701</v>
      </c>
      <c r="L3037" s="3">
        <v>-81.346321000000003</v>
      </c>
      <c r="M3037" s="3">
        <v>38.729490999999904</v>
      </c>
      <c r="N3037" s="3">
        <v>-80.630193290908821</v>
      </c>
      <c r="O3037" s="3">
        <v>38.823416381818163</v>
      </c>
      <c r="P3037" s="3">
        <f>VLOOKUP(Table2[[#This Row],[State]],State!A:G,7,FALSE)</f>
        <v>5</v>
      </c>
      <c r="Q3037" s="3" t="str">
        <f>VLOOKUP(Table2[[#This Row],[State]],State!A:F,6,FALSE)</f>
        <v>Republican</v>
      </c>
    </row>
    <row r="3038" spans="1:17" ht="17" thickTop="1" thickBot="1" x14ac:dyDescent="0.25">
      <c r="A3038" s="8" t="s">
        <v>365</v>
      </c>
      <c r="B3038" s="19">
        <v>54089</v>
      </c>
      <c r="C3038" s="20" t="s">
        <v>2215</v>
      </c>
      <c r="D3038" s="13">
        <v>2073</v>
      </c>
      <c r="E3038" s="13">
        <v>3272</v>
      </c>
      <c r="F3038" s="6">
        <v>2024</v>
      </c>
      <c r="G3038" s="18">
        <f>preds!$D3038+preds!$E3038</f>
        <v>5345</v>
      </c>
      <c r="H3038" s="12">
        <f>ABS(preds!$D3038-preds!$E3038)</f>
        <v>1199</v>
      </c>
      <c r="I3038" s="24">
        <f>Table2[[#This Row],[margin]]/Table2[[#This Row],[dem_gop_total]]</f>
        <v>0.22432179607109448</v>
      </c>
      <c r="J3038" s="24">
        <f>Table2[[#This Row],[dem_votes]]/Table2[[#This Row],[dem_gop_total]]</f>
        <v>0.38783910196445276</v>
      </c>
      <c r="K3038" s="24">
        <f>Table2[[#This Row],[gop_votes]]/Table2[[#This Row],[dem_gop_total]]</f>
        <v>0.61216089803554719</v>
      </c>
      <c r="L3038" s="3">
        <v>-80.847554000000002</v>
      </c>
      <c r="M3038" s="3">
        <v>37.666907999999999</v>
      </c>
      <c r="N3038" s="3">
        <v>-80.630193290908821</v>
      </c>
      <c r="O3038" s="3">
        <v>38.823416381818163</v>
      </c>
      <c r="P3038" s="3">
        <f>VLOOKUP(Table2[[#This Row],[State]],State!A:G,7,FALSE)</f>
        <v>5</v>
      </c>
      <c r="Q3038" s="3" t="str">
        <f>VLOOKUP(Table2[[#This Row],[State]],State!A:F,6,FALSE)</f>
        <v>Republican</v>
      </c>
    </row>
    <row r="3039" spans="1:17" ht="17" thickTop="1" thickBot="1" x14ac:dyDescent="0.25">
      <c r="A3039" s="7" t="s">
        <v>365</v>
      </c>
      <c r="B3039" s="21">
        <v>54091</v>
      </c>
      <c r="C3039" s="22" t="s">
        <v>725</v>
      </c>
      <c r="D3039" s="12">
        <v>2485</v>
      </c>
      <c r="E3039" s="12">
        <v>4647</v>
      </c>
      <c r="F3039" s="6">
        <v>2024</v>
      </c>
      <c r="G3039" s="18">
        <f>preds!$D3039+preds!$E3039</f>
        <v>7132</v>
      </c>
      <c r="H3039" s="12">
        <f>ABS(preds!$D3039-preds!$E3039)</f>
        <v>2162</v>
      </c>
      <c r="I3039" s="24">
        <f>Table2[[#This Row],[margin]]/Table2[[#This Row],[dem_gop_total]]</f>
        <v>0.30314077397644418</v>
      </c>
      <c r="J3039" s="24">
        <f>Table2[[#This Row],[dem_votes]]/Table2[[#This Row],[dem_gop_total]]</f>
        <v>0.34842961301177788</v>
      </c>
      <c r="K3039" s="24">
        <f>Table2[[#This Row],[gop_votes]]/Table2[[#This Row],[dem_gop_total]]</f>
        <v>0.65157038698822212</v>
      </c>
      <c r="L3039" s="3">
        <v>-80.064419000000001</v>
      </c>
      <c r="M3039" s="3">
        <v>39.337291</v>
      </c>
      <c r="N3039" s="3">
        <v>-80.630193290908821</v>
      </c>
      <c r="O3039" s="3">
        <v>38.823416381818163</v>
      </c>
      <c r="P3039" s="3">
        <f>VLOOKUP(Table2[[#This Row],[State]],State!A:G,7,FALSE)</f>
        <v>5</v>
      </c>
      <c r="Q3039" s="3" t="str">
        <f>VLOOKUP(Table2[[#This Row],[State]],State!A:F,6,FALSE)</f>
        <v>Republican</v>
      </c>
    </row>
    <row r="3040" spans="1:17" ht="17" thickTop="1" thickBot="1" x14ac:dyDescent="0.25">
      <c r="A3040" s="8" t="s">
        <v>365</v>
      </c>
      <c r="B3040" s="19">
        <v>54093</v>
      </c>
      <c r="C3040" s="20" t="s">
        <v>2216</v>
      </c>
      <c r="D3040" s="13">
        <v>1025</v>
      </c>
      <c r="E3040" s="13">
        <v>2280</v>
      </c>
      <c r="F3040" s="6">
        <v>2024</v>
      </c>
      <c r="G3040" s="18">
        <f>preds!$D3040+preds!$E3040</f>
        <v>3305</v>
      </c>
      <c r="H3040" s="12">
        <f>ABS(preds!$D3040-preds!$E3040)</f>
        <v>1255</v>
      </c>
      <c r="I3040" s="24">
        <f>Table2[[#This Row],[margin]]/Table2[[#This Row],[dem_gop_total]]</f>
        <v>0.37972768532526474</v>
      </c>
      <c r="J3040" s="24">
        <f>Table2[[#This Row],[dem_votes]]/Table2[[#This Row],[dem_gop_total]]</f>
        <v>0.3101361573373676</v>
      </c>
      <c r="K3040" s="24">
        <f>Table2[[#This Row],[gop_votes]]/Table2[[#This Row],[dem_gop_total]]</f>
        <v>0.68986384266263234</v>
      </c>
      <c r="L3040" s="3">
        <v>-79.607202000000001</v>
      </c>
      <c r="M3040" s="3">
        <v>39.111730000000001</v>
      </c>
      <c r="N3040" s="3">
        <v>-80.630193290908821</v>
      </c>
      <c r="O3040" s="3">
        <v>38.823416381818163</v>
      </c>
      <c r="P3040" s="3">
        <f>VLOOKUP(Table2[[#This Row],[State]],State!A:G,7,FALSE)</f>
        <v>5</v>
      </c>
      <c r="Q3040" s="3" t="str">
        <f>VLOOKUP(Table2[[#This Row],[State]],State!A:F,6,FALSE)</f>
        <v>Republican</v>
      </c>
    </row>
    <row r="3041" spans="1:17" ht="17" thickTop="1" thickBot="1" x14ac:dyDescent="0.25">
      <c r="A3041" s="7" t="s">
        <v>365</v>
      </c>
      <c r="B3041" s="21">
        <v>54095</v>
      </c>
      <c r="C3041" s="22" t="s">
        <v>2054</v>
      </c>
      <c r="D3041" s="12">
        <v>1172</v>
      </c>
      <c r="E3041" s="12">
        <v>2774</v>
      </c>
      <c r="F3041" s="6">
        <v>2024</v>
      </c>
      <c r="G3041" s="18">
        <f>preds!$D3041+preds!$E3041</f>
        <v>3946</v>
      </c>
      <c r="H3041" s="12">
        <f>ABS(preds!$D3041-preds!$E3041)</f>
        <v>1602</v>
      </c>
      <c r="I3041" s="24">
        <f>Table2[[#This Row],[margin]]/Table2[[#This Row],[dem_gop_total]]</f>
        <v>0.40598073998986317</v>
      </c>
      <c r="J3041" s="24">
        <f>Table2[[#This Row],[dem_votes]]/Table2[[#This Row],[dem_gop_total]]</f>
        <v>0.29700963000506841</v>
      </c>
      <c r="K3041" s="24">
        <f>Table2[[#This Row],[gop_votes]]/Table2[[#This Row],[dem_gop_total]]</f>
        <v>0.70299036999493159</v>
      </c>
      <c r="L3041" s="3">
        <v>-80.925137000000007</v>
      </c>
      <c r="M3041" s="3">
        <v>39.508845999999998</v>
      </c>
      <c r="N3041" s="3">
        <v>-80.630193290908821</v>
      </c>
      <c r="O3041" s="3">
        <v>38.823416381818163</v>
      </c>
      <c r="P3041" s="3">
        <f>VLOOKUP(Table2[[#This Row],[State]],State!A:G,7,FALSE)</f>
        <v>5</v>
      </c>
      <c r="Q3041" s="3" t="str">
        <f>VLOOKUP(Table2[[#This Row],[State]],State!A:F,6,FALSE)</f>
        <v>Republican</v>
      </c>
    </row>
    <row r="3042" spans="1:17" ht="17" thickTop="1" thickBot="1" x14ac:dyDescent="0.25">
      <c r="A3042" s="8" t="s">
        <v>365</v>
      </c>
      <c r="B3042" s="19">
        <v>54097</v>
      </c>
      <c r="C3042" s="20" t="s">
        <v>2055</v>
      </c>
      <c r="D3042" s="13">
        <v>2716</v>
      </c>
      <c r="E3042" s="13">
        <v>6566</v>
      </c>
      <c r="F3042" s="6">
        <v>2024</v>
      </c>
      <c r="G3042" s="18">
        <f>preds!$D3042+preds!$E3042</f>
        <v>9282</v>
      </c>
      <c r="H3042" s="12">
        <f>ABS(preds!$D3042-preds!$E3042)</f>
        <v>3850</v>
      </c>
      <c r="I3042" s="24">
        <f>Table2[[#This Row],[margin]]/Table2[[#This Row],[dem_gop_total]]</f>
        <v>0.41478129713423834</v>
      </c>
      <c r="J3042" s="24">
        <f>Table2[[#This Row],[dem_votes]]/Table2[[#This Row],[dem_gop_total]]</f>
        <v>0.29260935143288086</v>
      </c>
      <c r="K3042" s="24">
        <f>Table2[[#This Row],[gop_votes]]/Table2[[#This Row],[dem_gop_total]]</f>
        <v>0.7073906485671192</v>
      </c>
      <c r="L3042" s="3">
        <v>-80.228779000000003</v>
      </c>
      <c r="M3042" s="3">
        <v>38.953837</v>
      </c>
      <c r="N3042" s="3">
        <v>-80.630193290908821</v>
      </c>
      <c r="O3042" s="3">
        <v>38.823416381818163</v>
      </c>
      <c r="P3042" s="3">
        <f>VLOOKUP(Table2[[#This Row],[State]],State!A:G,7,FALSE)</f>
        <v>5</v>
      </c>
      <c r="Q3042" s="3" t="str">
        <f>VLOOKUP(Table2[[#This Row],[State]],State!A:F,6,FALSE)</f>
        <v>Republican</v>
      </c>
    </row>
    <row r="3043" spans="1:17" ht="17" thickTop="1" thickBot="1" x14ac:dyDescent="0.25">
      <c r="A3043" s="7" t="s">
        <v>365</v>
      </c>
      <c r="B3043" s="21">
        <v>54099</v>
      </c>
      <c r="C3043" s="22" t="s">
        <v>830</v>
      </c>
      <c r="D3043" s="12">
        <v>7144</v>
      </c>
      <c r="E3043" s="12">
        <v>9823</v>
      </c>
      <c r="F3043" s="6">
        <v>2024</v>
      </c>
      <c r="G3043" s="18">
        <f>preds!$D3043+preds!$E3043</f>
        <v>16967</v>
      </c>
      <c r="H3043" s="12">
        <f>ABS(preds!$D3043-preds!$E3043)</f>
        <v>2679</v>
      </c>
      <c r="I3043" s="24">
        <f>Table2[[#This Row],[margin]]/Table2[[#This Row],[dem_gop_total]]</f>
        <v>0.15789473684210525</v>
      </c>
      <c r="J3043" s="24">
        <f>Table2[[#This Row],[dem_votes]]/Table2[[#This Row],[dem_gop_total]]</f>
        <v>0.42105263157894735</v>
      </c>
      <c r="K3043" s="24">
        <f>Table2[[#This Row],[gop_votes]]/Table2[[#This Row],[dem_gop_total]]</f>
        <v>0.57894736842105265</v>
      </c>
      <c r="L3043" s="3">
        <v>-82.491281999999998</v>
      </c>
      <c r="M3043" s="3">
        <v>38.261888999999996</v>
      </c>
      <c r="N3043" s="3">
        <v>-80.630193290908821</v>
      </c>
      <c r="O3043" s="3">
        <v>38.823416381818163</v>
      </c>
      <c r="P3043" s="3">
        <f>VLOOKUP(Table2[[#This Row],[State]],State!A:G,7,FALSE)</f>
        <v>5</v>
      </c>
      <c r="Q3043" s="3" t="str">
        <f>VLOOKUP(Table2[[#This Row],[State]],State!A:F,6,FALSE)</f>
        <v>Republican</v>
      </c>
    </row>
    <row r="3044" spans="1:17" ht="17" thickTop="1" thickBot="1" x14ac:dyDescent="0.25">
      <c r="A3044" s="8" t="s">
        <v>365</v>
      </c>
      <c r="B3044" s="19">
        <v>54101</v>
      </c>
      <c r="C3044" s="20" t="s">
        <v>831</v>
      </c>
      <c r="D3044" s="13">
        <v>1241</v>
      </c>
      <c r="E3044" s="13">
        <v>2087</v>
      </c>
      <c r="F3044" s="6">
        <v>2024</v>
      </c>
      <c r="G3044" s="18">
        <f>preds!$D3044+preds!$E3044</f>
        <v>3328</v>
      </c>
      <c r="H3044" s="12">
        <f>ABS(preds!$D3044-preds!$E3044)</f>
        <v>846</v>
      </c>
      <c r="I3044" s="24">
        <f>Table2[[#This Row],[margin]]/Table2[[#This Row],[dem_gop_total]]</f>
        <v>0.25420673076923078</v>
      </c>
      <c r="J3044" s="24">
        <f>Table2[[#This Row],[dem_votes]]/Table2[[#This Row],[dem_gop_total]]</f>
        <v>0.37289663461538464</v>
      </c>
      <c r="K3044" s="24">
        <f>Table2[[#This Row],[gop_votes]]/Table2[[#This Row],[dem_gop_total]]</f>
        <v>0.62710336538461542</v>
      </c>
      <c r="L3044" s="3">
        <v>-80.479614999999995</v>
      </c>
      <c r="M3044" s="3">
        <v>38.469808</v>
      </c>
      <c r="N3044" s="3">
        <v>-80.630193290908821</v>
      </c>
      <c r="O3044" s="3">
        <v>38.823416381818163</v>
      </c>
      <c r="P3044" s="3">
        <f>VLOOKUP(Table2[[#This Row],[State]],State!A:G,7,FALSE)</f>
        <v>5</v>
      </c>
      <c r="Q3044" s="3" t="str">
        <f>VLOOKUP(Table2[[#This Row],[State]],State!A:F,6,FALSE)</f>
        <v>Republican</v>
      </c>
    </row>
    <row r="3045" spans="1:17" ht="17" thickTop="1" thickBot="1" x14ac:dyDescent="0.25">
      <c r="A3045" s="7" t="s">
        <v>365</v>
      </c>
      <c r="B3045" s="21">
        <v>54103</v>
      </c>
      <c r="C3045" s="22" t="s">
        <v>2217</v>
      </c>
      <c r="D3045" s="12">
        <v>1976</v>
      </c>
      <c r="E3045" s="12">
        <v>4159</v>
      </c>
      <c r="F3045" s="6">
        <v>2024</v>
      </c>
      <c r="G3045" s="18">
        <f>preds!$D3045+preds!$E3045</f>
        <v>6135</v>
      </c>
      <c r="H3045" s="12">
        <f>ABS(preds!$D3045-preds!$E3045)</f>
        <v>2183</v>
      </c>
      <c r="I3045" s="24">
        <f>Table2[[#This Row],[margin]]/Table2[[#This Row],[dem_gop_total]]</f>
        <v>0.35582722086389568</v>
      </c>
      <c r="J3045" s="24">
        <f>Table2[[#This Row],[dem_votes]]/Table2[[#This Row],[dem_gop_total]]</f>
        <v>0.32208638956805213</v>
      </c>
      <c r="K3045" s="24">
        <f>Table2[[#This Row],[gop_votes]]/Table2[[#This Row],[dem_gop_total]]</f>
        <v>0.67791361043194787</v>
      </c>
      <c r="L3045" s="3">
        <v>-80.758632999999904</v>
      </c>
      <c r="M3045" s="3">
        <v>39.626809999999999</v>
      </c>
      <c r="N3045" s="3">
        <v>-80.630193290908821</v>
      </c>
      <c r="O3045" s="3">
        <v>38.823416381818163</v>
      </c>
      <c r="P3045" s="3">
        <f>VLOOKUP(Table2[[#This Row],[State]],State!A:G,7,FALSE)</f>
        <v>5</v>
      </c>
      <c r="Q3045" s="3" t="str">
        <f>VLOOKUP(Table2[[#This Row],[State]],State!A:F,6,FALSE)</f>
        <v>Republican</v>
      </c>
    </row>
    <row r="3046" spans="1:17" ht="17" thickTop="1" thickBot="1" x14ac:dyDescent="0.25">
      <c r="A3046" s="8" t="s">
        <v>365</v>
      </c>
      <c r="B3046" s="19">
        <v>54105</v>
      </c>
      <c r="C3046" s="20" t="s">
        <v>2218</v>
      </c>
      <c r="D3046" s="13">
        <v>810</v>
      </c>
      <c r="E3046" s="13">
        <v>1607</v>
      </c>
      <c r="F3046" s="6">
        <v>2024</v>
      </c>
      <c r="G3046" s="18">
        <f>preds!$D3046+preds!$E3046</f>
        <v>2417</v>
      </c>
      <c r="H3046" s="12">
        <f>ABS(preds!$D3046-preds!$E3046)</f>
        <v>797</v>
      </c>
      <c r="I3046" s="24">
        <f>Table2[[#This Row],[margin]]/Table2[[#This Row],[dem_gop_total]]</f>
        <v>0.32974762101779065</v>
      </c>
      <c r="J3046" s="24">
        <f>Table2[[#This Row],[dem_votes]]/Table2[[#This Row],[dem_gop_total]]</f>
        <v>0.33512618949110468</v>
      </c>
      <c r="K3046" s="24">
        <f>Table2[[#This Row],[gop_votes]]/Table2[[#This Row],[dem_gop_total]]</f>
        <v>0.66487381050889538</v>
      </c>
      <c r="L3046" s="3">
        <v>-81.392131999999904</v>
      </c>
      <c r="M3046" s="3">
        <v>39.052701999999996</v>
      </c>
      <c r="N3046" s="3">
        <v>-80.630193290908821</v>
      </c>
      <c r="O3046" s="3">
        <v>38.823416381818163</v>
      </c>
      <c r="P3046" s="3">
        <f>VLOOKUP(Table2[[#This Row],[State]],State!A:G,7,FALSE)</f>
        <v>5</v>
      </c>
      <c r="Q3046" s="3" t="str">
        <f>VLOOKUP(Table2[[#This Row],[State]],State!A:F,6,FALSE)</f>
        <v>Republican</v>
      </c>
    </row>
    <row r="3047" spans="1:17" ht="17" thickTop="1" thickBot="1" x14ac:dyDescent="0.25">
      <c r="A3047" s="7" t="s">
        <v>365</v>
      </c>
      <c r="B3047" s="21">
        <v>54107</v>
      </c>
      <c r="C3047" s="22" t="s">
        <v>1725</v>
      </c>
      <c r="D3047" s="12">
        <v>14370</v>
      </c>
      <c r="E3047" s="12">
        <v>23884</v>
      </c>
      <c r="F3047" s="6">
        <v>2024</v>
      </c>
      <c r="G3047" s="18">
        <f>preds!$D3047+preds!$E3047</f>
        <v>38254</v>
      </c>
      <c r="H3047" s="12">
        <f>ABS(preds!$D3047-preds!$E3047)</f>
        <v>9514</v>
      </c>
      <c r="I3047" s="24">
        <f>Table2[[#This Row],[margin]]/Table2[[#This Row],[dem_gop_total]]</f>
        <v>0.24870601767135464</v>
      </c>
      <c r="J3047" s="24">
        <f>Table2[[#This Row],[dem_votes]]/Table2[[#This Row],[dem_gop_total]]</f>
        <v>0.37564699116432271</v>
      </c>
      <c r="K3047" s="24">
        <f>Table2[[#This Row],[gop_votes]]/Table2[[#This Row],[dem_gop_total]]</f>
        <v>0.62435300883567735</v>
      </c>
      <c r="L3047" s="3">
        <v>-81.530388000000002</v>
      </c>
      <c r="M3047" s="3">
        <v>39.266168999999998</v>
      </c>
      <c r="N3047" s="3">
        <v>-80.630193290908821</v>
      </c>
      <c r="O3047" s="3">
        <v>38.823416381818163</v>
      </c>
      <c r="P3047" s="3">
        <f>VLOOKUP(Table2[[#This Row],[State]],State!A:G,7,FALSE)</f>
        <v>5</v>
      </c>
      <c r="Q3047" s="3" t="str">
        <f>VLOOKUP(Table2[[#This Row],[State]],State!A:F,6,FALSE)</f>
        <v>Republican</v>
      </c>
    </row>
    <row r="3048" spans="1:17" ht="17" thickTop="1" thickBot="1" x14ac:dyDescent="0.25">
      <c r="A3048" s="8" t="s">
        <v>365</v>
      </c>
      <c r="B3048" s="19">
        <v>54109</v>
      </c>
      <c r="C3048" s="20" t="s">
        <v>1595</v>
      </c>
      <c r="D3048" s="13">
        <v>1607</v>
      </c>
      <c r="E3048" s="13">
        <v>5663</v>
      </c>
      <c r="F3048" s="6">
        <v>2024</v>
      </c>
      <c r="G3048" s="18">
        <f>preds!$D3048+preds!$E3048</f>
        <v>7270</v>
      </c>
      <c r="H3048" s="12">
        <f>ABS(preds!$D3048-preds!$E3048)</f>
        <v>4056</v>
      </c>
      <c r="I3048" s="24">
        <f>Table2[[#This Row],[margin]]/Table2[[#This Row],[dem_gop_total]]</f>
        <v>0.55790921595598353</v>
      </c>
      <c r="J3048" s="24">
        <f>Table2[[#This Row],[dem_votes]]/Table2[[#This Row],[dem_gop_total]]</f>
        <v>0.22104539202200826</v>
      </c>
      <c r="K3048" s="24">
        <f>Table2[[#This Row],[gop_votes]]/Table2[[#This Row],[dem_gop_total]]</f>
        <v>0.77895460797799176</v>
      </c>
      <c r="L3048" s="3">
        <v>-81.564644000000001</v>
      </c>
      <c r="M3048" s="3">
        <v>37.628554000000001</v>
      </c>
      <c r="N3048" s="3">
        <v>-80.630193290908821</v>
      </c>
      <c r="O3048" s="3">
        <v>38.823416381818163</v>
      </c>
      <c r="P3048" s="3">
        <f>VLOOKUP(Table2[[#This Row],[State]],State!A:G,7,FALSE)</f>
        <v>5</v>
      </c>
      <c r="Q3048" s="3" t="str">
        <f>VLOOKUP(Table2[[#This Row],[State]],State!A:F,6,FALSE)</f>
        <v>Republican</v>
      </c>
    </row>
    <row r="3049" spans="1:17" ht="17" thickTop="1" thickBot="1" x14ac:dyDescent="0.25">
      <c r="A3049" s="7" t="s">
        <v>366</v>
      </c>
      <c r="B3049" s="21">
        <v>55001</v>
      </c>
      <c r="C3049" s="22" t="s">
        <v>614</v>
      </c>
      <c r="D3049" s="12">
        <v>4223</v>
      </c>
      <c r="E3049" s="12">
        <v>7700</v>
      </c>
      <c r="F3049" s="6">
        <v>2024</v>
      </c>
      <c r="G3049" s="18">
        <f>preds!$D3049+preds!$E3049</f>
        <v>11923</v>
      </c>
      <c r="H3049" s="12">
        <f>ABS(preds!$D3049-preds!$E3049)</f>
        <v>3477</v>
      </c>
      <c r="I3049" s="24">
        <f>Table2[[#This Row],[margin]]/Table2[[#This Row],[dem_gop_total]]</f>
        <v>0.29162123626604042</v>
      </c>
      <c r="J3049" s="24">
        <f>Table2[[#This Row],[dem_votes]]/Table2[[#This Row],[dem_gop_total]]</f>
        <v>0.35418938186697979</v>
      </c>
      <c r="K3049" s="24">
        <f>Table2[[#This Row],[gop_votes]]/Table2[[#This Row],[dem_gop_total]]</f>
        <v>0.64581061813302021</v>
      </c>
      <c r="L3049" s="3">
        <v>-89.782239000000004</v>
      </c>
      <c r="M3049" s="3">
        <v>43.944400999999999</v>
      </c>
      <c r="N3049" s="3">
        <v>-89.789203144221943</v>
      </c>
      <c r="O3049" s="3">
        <v>44.387351573414605</v>
      </c>
      <c r="P3049" s="3">
        <f>VLOOKUP(Table2[[#This Row],[State]],State!A:G,7,FALSE)</f>
        <v>10</v>
      </c>
      <c r="Q3049" s="3" t="str">
        <f>VLOOKUP(Table2[[#This Row],[State]],State!A:F,6,FALSE)</f>
        <v>Democratic</v>
      </c>
    </row>
    <row r="3050" spans="1:17" ht="17" thickTop="1" thickBot="1" x14ac:dyDescent="0.25">
      <c r="A3050" s="8" t="s">
        <v>366</v>
      </c>
      <c r="B3050" s="19">
        <v>55003</v>
      </c>
      <c r="C3050" s="20" t="s">
        <v>1692</v>
      </c>
      <c r="D3050" s="13">
        <v>5243</v>
      </c>
      <c r="E3050" s="13">
        <v>3239</v>
      </c>
      <c r="F3050" s="6">
        <v>2024</v>
      </c>
      <c r="G3050" s="18">
        <f>preds!$D3050+preds!$E3050</f>
        <v>8482</v>
      </c>
      <c r="H3050" s="12">
        <f>ABS(preds!$D3050-preds!$E3050)</f>
        <v>2004</v>
      </c>
      <c r="I3050" s="24">
        <f>Table2[[#This Row],[margin]]/Table2[[#This Row],[dem_gop_total]]</f>
        <v>0.23626503183211506</v>
      </c>
      <c r="J3050" s="24">
        <f>Table2[[#This Row],[dem_votes]]/Table2[[#This Row],[dem_gop_total]]</f>
        <v>0.61813251591605756</v>
      </c>
      <c r="K3050" s="24">
        <f>Table2[[#This Row],[gop_votes]]/Table2[[#This Row],[dem_gop_total]]</f>
        <v>0.38186748408394244</v>
      </c>
      <c r="L3050" s="3">
        <v>-90.783551000000003</v>
      </c>
      <c r="M3050" s="3">
        <v>46.470377999999997</v>
      </c>
      <c r="N3050" s="3">
        <v>-89.789203144221943</v>
      </c>
      <c r="O3050" s="3">
        <v>44.387351573414605</v>
      </c>
      <c r="P3050" s="3">
        <f>VLOOKUP(Table2[[#This Row],[State]],State!A:G,7,FALSE)</f>
        <v>10</v>
      </c>
      <c r="Q3050" s="3" t="str">
        <f>VLOOKUP(Table2[[#This Row],[State]],State!A:F,6,FALSE)</f>
        <v>Democratic</v>
      </c>
    </row>
    <row r="3051" spans="1:17" ht="17" thickTop="1" thickBot="1" x14ac:dyDescent="0.25">
      <c r="A3051" s="7" t="s">
        <v>366</v>
      </c>
      <c r="B3051" s="21">
        <v>55005</v>
      </c>
      <c r="C3051" s="22" t="s">
        <v>2219</v>
      </c>
      <c r="D3051" s="12">
        <v>9473</v>
      </c>
      <c r="E3051" s="12">
        <v>16091</v>
      </c>
      <c r="F3051" s="6">
        <v>2024</v>
      </c>
      <c r="G3051" s="18">
        <f>preds!$D3051+preds!$E3051</f>
        <v>25564</v>
      </c>
      <c r="H3051" s="12">
        <f>ABS(preds!$D3051-preds!$E3051)</f>
        <v>6618</v>
      </c>
      <c r="I3051" s="24">
        <f>Table2[[#This Row],[margin]]/Table2[[#This Row],[dem_gop_total]]</f>
        <v>0.25887967454232513</v>
      </c>
      <c r="J3051" s="24">
        <f>Table2[[#This Row],[dem_votes]]/Table2[[#This Row],[dem_gop_total]]</f>
        <v>0.37056016272883741</v>
      </c>
      <c r="K3051" s="24">
        <f>Table2[[#This Row],[gop_votes]]/Table2[[#This Row],[dem_gop_total]]</f>
        <v>0.62943983727116259</v>
      </c>
      <c r="L3051" s="3">
        <v>-91.815595000000002</v>
      </c>
      <c r="M3051" s="3">
        <v>45.436157999999999</v>
      </c>
      <c r="N3051" s="3">
        <v>-89.789203144221943</v>
      </c>
      <c r="O3051" s="3">
        <v>44.387351573414605</v>
      </c>
      <c r="P3051" s="3">
        <f>VLOOKUP(Table2[[#This Row],[State]],State!A:G,7,FALSE)</f>
        <v>10</v>
      </c>
      <c r="Q3051" s="3" t="str">
        <f>VLOOKUP(Table2[[#This Row],[State]],State!A:F,6,FALSE)</f>
        <v>Democratic</v>
      </c>
    </row>
    <row r="3052" spans="1:17" ht="17" thickTop="1" thickBot="1" x14ac:dyDescent="0.25">
      <c r="A3052" s="8" t="s">
        <v>366</v>
      </c>
      <c r="B3052" s="19">
        <v>55007</v>
      </c>
      <c r="C3052" s="20" t="s">
        <v>2220</v>
      </c>
      <c r="D3052" s="13">
        <v>5696</v>
      </c>
      <c r="E3052" s="13">
        <v>4283</v>
      </c>
      <c r="F3052" s="6">
        <v>2024</v>
      </c>
      <c r="G3052" s="18">
        <f>preds!$D3052+preds!$E3052</f>
        <v>9979</v>
      </c>
      <c r="H3052" s="12">
        <f>ABS(preds!$D3052-preds!$E3052)</f>
        <v>1413</v>
      </c>
      <c r="I3052" s="24">
        <f>Table2[[#This Row],[margin]]/Table2[[#This Row],[dem_gop_total]]</f>
        <v>0.14159735444433311</v>
      </c>
      <c r="J3052" s="24">
        <f>Table2[[#This Row],[dem_votes]]/Table2[[#This Row],[dem_gop_total]]</f>
        <v>0.57079867722216659</v>
      </c>
      <c r="K3052" s="24">
        <f>Table2[[#This Row],[gop_votes]]/Table2[[#This Row],[dem_gop_total]]</f>
        <v>0.42920132277783346</v>
      </c>
      <c r="L3052" s="3">
        <v>-91.102103</v>
      </c>
      <c r="M3052" s="3">
        <v>46.588678000000002</v>
      </c>
      <c r="N3052" s="3">
        <v>-89.789203144221943</v>
      </c>
      <c r="O3052" s="3">
        <v>44.387351573414605</v>
      </c>
      <c r="P3052" s="3">
        <f>VLOOKUP(Table2[[#This Row],[State]],State!A:G,7,FALSE)</f>
        <v>10</v>
      </c>
      <c r="Q3052" s="3" t="str">
        <f>VLOOKUP(Table2[[#This Row],[State]],State!A:F,6,FALSE)</f>
        <v>Democratic</v>
      </c>
    </row>
    <row r="3053" spans="1:17" ht="17" thickTop="1" thickBot="1" x14ac:dyDescent="0.25">
      <c r="A3053" s="7" t="s">
        <v>366</v>
      </c>
      <c r="B3053" s="21">
        <v>55009</v>
      </c>
      <c r="C3053" s="22" t="s">
        <v>876</v>
      </c>
      <c r="D3053" s="12">
        <v>61763</v>
      </c>
      <c r="E3053" s="12">
        <v>73210</v>
      </c>
      <c r="F3053" s="6">
        <v>2024</v>
      </c>
      <c r="G3053" s="18">
        <f>preds!$D3053+preds!$E3053</f>
        <v>134973</v>
      </c>
      <c r="H3053" s="12">
        <f>ABS(preds!$D3053-preds!$E3053)</f>
        <v>11447</v>
      </c>
      <c r="I3053" s="24">
        <f>Table2[[#This Row],[margin]]/Table2[[#This Row],[dem_gop_total]]</f>
        <v>8.4809554503493298E-2</v>
      </c>
      <c r="J3053" s="24">
        <f>Table2[[#This Row],[dem_votes]]/Table2[[#This Row],[dem_gop_total]]</f>
        <v>0.45759522274825337</v>
      </c>
      <c r="K3053" s="24">
        <f>Table2[[#This Row],[gop_votes]]/Table2[[#This Row],[dem_gop_total]]</f>
        <v>0.54240477725174663</v>
      </c>
      <c r="L3053" s="3">
        <v>-88.031842999999995</v>
      </c>
      <c r="M3053" s="3">
        <v>44.497197999999997</v>
      </c>
      <c r="N3053" s="3">
        <v>-89.789203144221943</v>
      </c>
      <c r="O3053" s="3">
        <v>44.387351573414605</v>
      </c>
      <c r="P3053" s="3">
        <f>VLOOKUP(Table2[[#This Row],[State]],State!A:G,7,FALSE)</f>
        <v>10</v>
      </c>
      <c r="Q3053" s="3" t="str">
        <f>VLOOKUP(Table2[[#This Row],[State]],State!A:F,6,FALSE)</f>
        <v>Democratic</v>
      </c>
    </row>
    <row r="3054" spans="1:17" ht="17" thickTop="1" thickBot="1" x14ac:dyDescent="0.25">
      <c r="A3054" s="8" t="s">
        <v>366</v>
      </c>
      <c r="B3054" s="19">
        <v>55011</v>
      </c>
      <c r="C3054" s="20" t="s">
        <v>1477</v>
      </c>
      <c r="D3054" s="13">
        <v>3183</v>
      </c>
      <c r="E3054" s="13">
        <v>4472</v>
      </c>
      <c r="F3054" s="6">
        <v>2024</v>
      </c>
      <c r="G3054" s="18">
        <f>preds!$D3054+preds!$E3054</f>
        <v>7655</v>
      </c>
      <c r="H3054" s="12">
        <f>ABS(preds!$D3054-preds!$E3054)</f>
        <v>1289</v>
      </c>
      <c r="I3054" s="24">
        <f>Table2[[#This Row],[margin]]/Table2[[#This Row],[dem_gop_total]]</f>
        <v>0.16838667537557153</v>
      </c>
      <c r="J3054" s="24">
        <f>Table2[[#This Row],[dem_votes]]/Table2[[#This Row],[dem_gop_total]]</f>
        <v>0.41580666231221425</v>
      </c>
      <c r="K3054" s="24">
        <f>Table2[[#This Row],[gop_votes]]/Table2[[#This Row],[dem_gop_total]]</f>
        <v>0.58419333768778581</v>
      </c>
      <c r="L3054" s="3">
        <v>-91.743926999999999</v>
      </c>
      <c r="M3054" s="3">
        <v>44.379071000000003</v>
      </c>
      <c r="N3054" s="3">
        <v>-89.789203144221943</v>
      </c>
      <c r="O3054" s="3">
        <v>44.387351573414605</v>
      </c>
      <c r="P3054" s="3">
        <f>VLOOKUP(Table2[[#This Row],[State]],State!A:G,7,FALSE)</f>
        <v>10</v>
      </c>
      <c r="Q3054" s="3" t="str">
        <f>VLOOKUP(Table2[[#This Row],[State]],State!A:F,6,FALSE)</f>
        <v>Democratic</v>
      </c>
    </row>
    <row r="3055" spans="1:17" ht="17" thickTop="1" thickBot="1" x14ac:dyDescent="0.25">
      <c r="A3055" s="7" t="s">
        <v>366</v>
      </c>
      <c r="B3055" s="21">
        <v>55013</v>
      </c>
      <c r="C3055" s="22" t="s">
        <v>2221</v>
      </c>
      <c r="D3055" s="12">
        <v>3420</v>
      </c>
      <c r="E3055" s="12">
        <v>6661</v>
      </c>
      <c r="F3055" s="6">
        <v>2024</v>
      </c>
      <c r="G3055" s="18">
        <f>preds!$D3055+preds!$E3055</f>
        <v>10081</v>
      </c>
      <c r="H3055" s="12">
        <f>ABS(preds!$D3055-preds!$E3055)</f>
        <v>3241</v>
      </c>
      <c r="I3055" s="24">
        <f>Table2[[#This Row],[margin]]/Table2[[#This Row],[dem_gop_total]]</f>
        <v>0.32149588334490625</v>
      </c>
      <c r="J3055" s="24">
        <f>Table2[[#This Row],[dem_votes]]/Table2[[#This Row],[dem_gop_total]]</f>
        <v>0.33925205832754685</v>
      </c>
      <c r="K3055" s="24">
        <f>Table2[[#This Row],[gop_votes]]/Table2[[#This Row],[dem_gop_total]]</f>
        <v>0.6607479416724531</v>
      </c>
      <c r="L3055" s="3">
        <v>-92.413066999999998</v>
      </c>
      <c r="M3055" s="3">
        <v>45.833418000000002</v>
      </c>
      <c r="N3055" s="3">
        <v>-89.789203144221943</v>
      </c>
      <c r="O3055" s="3">
        <v>44.387351573414605</v>
      </c>
      <c r="P3055" s="3">
        <f>VLOOKUP(Table2[[#This Row],[State]],State!A:G,7,FALSE)</f>
        <v>10</v>
      </c>
      <c r="Q3055" s="3" t="str">
        <f>VLOOKUP(Table2[[#This Row],[State]],State!A:F,6,FALSE)</f>
        <v>Democratic</v>
      </c>
    </row>
    <row r="3056" spans="1:17" ht="17" thickTop="1" thickBot="1" x14ac:dyDescent="0.25">
      <c r="A3056" s="8" t="s">
        <v>366</v>
      </c>
      <c r="B3056" s="19">
        <v>55015</v>
      </c>
      <c r="C3056" s="20" t="s">
        <v>2222</v>
      </c>
      <c r="D3056" s="13">
        <v>11408</v>
      </c>
      <c r="E3056" s="13">
        <v>17986</v>
      </c>
      <c r="F3056" s="6">
        <v>2024</v>
      </c>
      <c r="G3056" s="18">
        <f>preds!$D3056+preds!$E3056</f>
        <v>29394</v>
      </c>
      <c r="H3056" s="12">
        <f>ABS(preds!$D3056-preds!$E3056)</f>
        <v>6578</v>
      </c>
      <c r="I3056" s="24">
        <f>Table2[[#This Row],[margin]]/Table2[[#This Row],[dem_gop_total]]</f>
        <v>0.22378716744913929</v>
      </c>
      <c r="J3056" s="24">
        <f>Table2[[#This Row],[dem_votes]]/Table2[[#This Row],[dem_gop_total]]</f>
        <v>0.38810641627543035</v>
      </c>
      <c r="K3056" s="24">
        <f>Table2[[#This Row],[gop_votes]]/Table2[[#This Row],[dem_gop_total]]</f>
        <v>0.61189358372456959</v>
      </c>
      <c r="L3056" s="3">
        <v>-88.258763999999999</v>
      </c>
      <c r="M3056" s="3">
        <v>44.149211000000001</v>
      </c>
      <c r="N3056" s="3">
        <v>-89.789203144221943</v>
      </c>
      <c r="O3056" s="3">
        <v>44.387351573414605</v>
      </c>
      <c r="P3056" s="3">
        <f>VLOOKUP(Table2[[#This Row],[State]],State!A:G,7,FALSE)</f>
        <v>10</v>
      </c>
      <c r="Q3056" s="3" t="str">
        <f>VLOOKUP(Table2[[#This Row],[State]],State!A:F,6,FALSE)</f>
        <v>Democratic</v>
      </c>
    </row>
    <row r="3057" spans="1:17" ht="17" thickTop="1" thickBot="1" x14ac:dyDescent="0.25">
      <c r="A3057" s="7" t="s">
        <v>366</v>
      </c>
      <c r="B3057" s="21">
        <v>55017</v>
      </c>
      <c r="C3057" s="22" t="s">
        <v>1249</v>
      </c>
      <c r="D3057" s="12">
        <v>14766</v>
      </c>
      <c r="E3057" s="12">
        <v>22773</v>
      </c>
      <c r="F3057" s="6">
        <v>2024</v>
      </c>
      <c r="G3057" s="18">
        <f>preds!$D3057+preds!$E3057</f>
        <v>37539</v>
      </c>
      <c r="H3057" s="12">
        <f>ABS(preds!$D3057-preds!$E3057)</f>
        <v>8007</v>
      </c>
      <c r="I3057" s="24">
        <f>Table2[[#This Row],[margin]]/Table2[[#This Row],[dem_gop_total]]</f>
        <v>0.21329816990330056</v>
      </c>
      <c r="J3057" s="24">
        <f>Table2[[#This Row],[dem_votes]]/Table2[[#This Row],[dem_gop_total]]</f>
        <v>0.39335091504834974</v>
      </c>
      <c r="K3057" s="24">
        <f>Table2[[#This Row],[gop_votes]]/Table2[[#This Row],[dem_gop_total]]</f>
        <v>0.60664908495165026</v>
      </c>
      <c r="L3057" s="3">
        <v>-91.327380000000005</v>
      </c>
      <c r="M3057" s="3">
        <v>44.986587999999998</v>
      </c>
      <c r="N3057" s="3">
        <v>-89.789203144221943</v>
      </c>
      <c r="O3057" s="3">
        <v>44.387351573414605</v>
      </c>
      <c r="P3057" s="3">
        <f>VLOOKUP(Table2[[#This Row],[State]],State!A:G,7,FALSE)</f>
        <v>10</v>
      </c>
      <c r="Q3057" s="3" t="str">
        <f>VLOOKUP(Table2[[#This Row],[State]],State!A:F,6,FALSE)</f>
        <v>Democratic</v>
      </c>
    </row>
    <row r="3058" spans="1:17" ht="17" thickTop="1" thickBot="1" x14ac:dyDescent="0.25">
      <c r="A3058" s="8" t="s">
        <v>366</v>
      </c>
      <c r="B3058" s="19">
        <v>55019</v>
      </c>
      <c r="C3058" s="20" t="s">
        <v>509</v>
      </c>
      <c r="D3058" s="13">
        <v>5969</v>
      </c>
      <c r="E3058" s="13">
        <v>9094</v>
      </c>
      <c r="F3058" s="6">
        <v>2024</v>
      </c>
      <c r="G3058" s="18">
        <f>preds!$D3058+preds!$E3058</f>
        <v>15063</v>
      </c>
      <c r="H3058" s="12">
        <f>ABS(preds!$D3058-preds!$E3058)</f>
        <v>3125</v>
      </c>
      <c r="I3058" s="24">
        <f>Table2[[#This Row],[margin]]/Table2[[#This Row],[dem_gop_total]]</f>
        <v>0.2074619929628892</v>
      </c>
      <c r="J3058" s="24">
        <f>Table2[[#This Row],[dem_votes]]/Table2[[#This Row],[dem_gop_total]]</f>
        <v>0.39626900351855537</v>
      </c>
      <c r="K3058" s="24">
        <f>Table2[[#This Row],[gop_votes]]/Table2[[#This Row],[dem_gop_total]]</f>
        <v>0.60373099648144457</v>
      </c>
      <c r="L3058" s="3">
        <v>-90.547599000000005</v>
      </c>
      <c r="M3058" s="3">
        <v>44.784643000000003</v>
      </c>
      <c r="N3058" s="3">
        <v>-89.789203144221943</v>
      </c>
      <c r="O3058" s="3">
        <v>44.387351573414605</v>
      </c>
      <c r="P3058" s="3">
        <f>VLOOKUP(Table2[[#This Row],[State]],State!A:G,7,FALSE)</f>
        <v>10</v>
      </c>
      <c r="Q3058" s="3" t="str">
        <f>VLOOKUP(Table2[[#This Row],[State]],State!A:F,6,FALSE)</f>
        <v>Democratic</v>
      </c>
    </row>
    <row r="3059" spans="1:17" ht="17" thickTop="1" thickBot="1" x14ac:dyDescent="0.25">
      <c r="A3059" s="7" t="s">
        <v>366</v>
      </c>
      <c r="B3059" s="21">
        <v>55021</v>
      </c>
      <c r="C3059" s="22" t="s">
        <v>511</v>
      </c>
      <c r="D3059" s="12">
        <v>15399</v>
      </c>
      <c r="E3059" s="12">
        <v>15529</v>
      </c>
      <c r="F3059" s="6">
        <v>2024</v>
      </c>
      <c r="G3059" s="18">
        <f>preds!$D3059+preds!$E3059</f>
        <v>30928</v>
      </c>
      <c r="H3059" s="12">
        <f>ABS(preds!$D3059-preds!$E3059)</f>
        <v>130</v>
      </c>
      <c r="I3059" s="24">
        <f>Table2[[#This Row],[margin]]/Table2[[#This Row],[dem_gop_total]]</f>
        <v>4.2033109156751165E-3</v>
      </c>
      <c r="J3059" s="24">
        <f>Table2[[#This Row],[dem_votes]]/Table2[[#This Row],[dem_gop_total]]</f>
        <v>0.49789834454216242</v>
      </c>
      <c r="K3059" s="24">
        <f>Table2[[#This Row],[gop_votes]]/Table2[[#This Row],[dem_gop_total]]</f>
        <v>0.50210165545783758</v>
      </c>
      <c r="L3059" s="3">
        <v>-89.367399000000006</v>
      </c>
      <c r="M3059" s="3">
        <v>43.461489999999998</v>
      </c>
      <c r="N3059" s="3">
        <v>-89.789203144221943</v>
      </c>
      <c r="O3059" s="3">
        <v>44.387351573414605</v>
      </c>
      <c r="P3059" s="3">
        <f>VLOOKUP(Table2[[#This Row],[State]],State!A:G,7,FALSE)</f>
        <v>10</v>
      </c>
      <c r="Q3059" s="3" t="str">
        <f>VLOOKUP(Table2[[#This Row],[State]],State!A:F,6,FALSE)</f>
        <v>Democratic</v>
      </c>
    </row>
    <row r="3060" spans="1:17" ht="17" thickTop="1" thickBot="1" x14ac:dyDescent="0.25">
      <c r="A3060" s="8" t="s">
        <v>366</v>
      </c>
      <c r="B3060" s="19">
        <v>55023</v>
      </c>
      <c r="C3060" s="20" t="s">
        <v>514</v>
      </c>
      <c r="D3060" s="13">
        <v>4426</v>
      </c>
      <c r="E3060" s="13">
        <v>4337</v>
      </c>
      <c r="F3060" s="6">
        <v>2024</v>
      </c>
      <c r="G3060" s="18">
        <f>preds!$D3060+preds!$E3060</f>
        <v>8763</v>
      </c>
      <c r="H3060" s="12">
        <f>ABS(preds!$D3060-preds!$E3060)</f>
        <v>89</v>
      </c>
      <c r="I3060" s="24">
        <f>Table2[[#This Row],[margin]]/Table2[[#This Row],[dem_gop_total]]</f>
        <v>1.0156339153258016E-2</v>
      </c>
      <c r="J3060" s="24">
        <f>Table2[[#This Row],[dem_votes]]/Table2[[#This Row],[dem_gop_total]]</f>
        <v>0.50507816957662899</v>
      </c>
      <c r="K3060" s="24">
        <f>Table2[[#This Row],[gop_votes]]/Table2[[#This Row],[dem_gop_total]]</f>
        <v>0.49492183042337101</v>
      </c>
      <c r="L3060" s="3">
        <v>-91.011263</v>
      </c>
      <c r="M3060" s="3">
        <v>43.159807000000001</v>
      </c>
      <c r="N3060" s="3">
        <v>-89.789203144221943</v>
      </c>
      <c r="O3060" s="3">
        <v>44.387351573414605</v>
      </c>
      <c r="P3060" s="3">
        <f>VLOOKUP(Table2[[#This Row],[State]],State!A:G,7,FALSE)</f>
        <v>10</v>
      </c>
      <c r="Q3060" s="3" t="str">
        <f>VLOOKUP(Table2[[#This Row],[State]],State!A:F,6,FALSE)</f>
        <v>Democratic</v>
      </c>
    </row>
    <row r="3061" spans="1:17" ht="17" thickTop="1" thickBot="1" x14ac:dyDescent="0.25">
      <c r="A3061" s="7" t="s">
        <v>366</v>
      </c>
      <c r="B3061" s="21">
        <v>55025</v>
      </c>
      <c r="C3061" s="22" t="s">
        <v>2223</v>
      </c>
      <c r="D3061" s="12">
        <v>273160</v>
      </c>
      <c r="E3061" s="12">
        <v>74645</v>
      </c>
      <c r="F3061" s="6">
        <v>2024</v>
      </c>
      <c r="G3061" s="18">
        <f>preds!$D3061+preds!$E3061</f>
        <v>347805</v>
      </c>
      <c r="H3061" s="12">
        <f>ABS(preds!$D3061-preds!$E3061)</f>
        <v>198515</v>
      </c>
      <c r="I3061" s="24">
        <f>Table2[[#This Row],[margin]]/Table2[[#This Row],[dem_gop_total]]</f>
        <v>0.57076522764192583</v>
      </c>
      <c r="J3061" s="24">
        <f>Table2[[#This Row],[dem_votes]]/Table2[[#This Row],[dem_gop_total]]</f>
        <v>0.78538261382096286</v>
      </c>
      <c r="K3061" s="24">
        <f>Table2[[#This Row],[gop_votes]]/Table2[[#This Row],[dem_gop_total]]</f>
        <v>0.21461738617903711</v>
      </c>
      <c r="L3061" s="3">
        <v>-89.393883000000002</v>
      </c>
      <c r="M3061" s="3">
        <v>43.074342999999999</v>
      </c>
      <c r="N3061" s="3">
        <v>-89.789203144221943</v>
      </c>
      <c r="O3061" s="3">
        <v>44.387351573414605</v>
      </c>
      <c r="P3061" s="3">
        <f>VLOOKUP(Table2[[#This Row],[State]],State!A:G,7,FALSE)</f>
        <v>10</v>
      </c>
      <c r="Q3061" s="3" t="str">
        <f>VLOOKUP(Table2[[#This Row],[State]],State!A:F,6,FALSE)</f>
        <v>Democratic</v>
      </c>
    </row>
    <row r="3062" spans="1:17" ht="17" thickTop="1" thickBot="1" x14ac:dyDescent="0.25">
      <c r="A3062" s="8" t="s">
        <v>366</v>
      </c>
      <c r="B3062" s="19">
        <v>55027</v>
      </c>
      <c r="C3062" s="20" t="s">
        <v>761</v>
      </c>
      <c r="D3062" s="13">
        <v>15141</v>
      </c>
      <c r="E3062" s="13">
        <v>29248</v>
      </c>
      <c r="F3062" s="6">
        <v>2024</v>
      </c>
      <c r="G3062" s="18">
        <f>preds!$D3062+preds!$E3062</f>
        <v>44389</v>
      </c>
      <c r="H3062" s="12">
        <f>ABS(preds!$D3062-preds!$E3062)</f>
        <v>14107</v>
      </c>
      <c r="I3062" s="24">
        <f>Table2[[#This Row],[margin]]/Table2[[#This Row],[dem_gop_total]]</f>
        <v>0.31780396044064974</v>
      </c>
      <c r="J3062" s="24">
        <f>Table2[[#This Row],[dem_votes]]/Table2[[#This Row],[dem_gop_total]]</f>
        <v>0.34109801977967513</v>
      </c>
      <c r="K3062" s="24">
        <f>Table2[[#This Row],[gop_votes]]/Table2[[#This Row],[dem_gop_total]]</f>
        <v>0.65890198022032487</v>
      </c>
      <c r="L3062" s="3">
        <v>-88.712345999999997</v>
      </c>
      <c r="M3062" s="3">
        <v>43.434230999999997</v>
      </c>
      <c r="N3062" s="3">
        <v>-89.789203144221943</v>
      </c>
      <c r="O3062" s="3">
        <v>44.387351573414605</v>
      </c>
      <c r="P3062" s="3">
        <f>VLOOKUP(Table2[[#This Row],[State]],State!A:G,7,FALSE)</f>
        <v>10</v>
      </c>
      <c r="Q3062" s="3" t="str">
        <f>VLOOKUP(Table2[[#This Row],[State]],State!A:F,6,FALSE)</f>
        <v>Democratic</v>
      </c>
    </row>
    <row r="3063" spans="1:17" ht="17" thickTop="1" thickBot="1" x14ac:dyDescent="0.25">
      <c r="A3063" s="7" t="s">
        <v>366</v>
      </c>
      <c r="B3063" s="21">
        <v>55029</v>
      </c>
      <c r="C3063" s="22" t="s">
        <v>2224</v>
      </c>
      <c r="D3063" s="12">
        <v>9492</v>
      </c>
      <c r="E3063" s="12">
        <v>8977</v>
      </c>
      <c r="F3063" s="6">
        <v>2024</v>
      </c>
      <c r="G3063" s="18">
        <f>preds!$D3063+preds!$E3063</f>
        <v>18469</v>
      </c>
      <c r="H3063" s="12">
        <f>ABS(preds!$D3063-preds!$E3063)</f>
        <v>515</v>
      </c>
      <c r="I3063" s="24">
        <f>Table2[[#This Row],[margin]]/Table2[[#This Row],[dem_gop_total]]</f>
        <v>2.7884563322323894E-2</v>
      </c>
      <c r="J3063" s="24">
        <f>Table2[[#This Row],[dem_votes]]/Table2[[#This Row],[dem_gop_total]]</f>
        <v>0.51394228166116196</v>
      </c>
      <c r="K3063" s="24">
        <f>Table2[[#This Row],[gop_votes]]/Table2[[#This Row],[dem_gop_total]]</f>
        <v>0.48605771833883804</v>
      </c>
      <c r="L3063" s="3">
        <v>-87.345365000000001</v>
      </c>
      <c r="M3063" s="3">
        <v>44.904102000000002</v>
      </c>
      <c r="N3063" s="3">
        <v>-89.789203144221943</v>
      </c>
      <c r="O3063" s="3">
        <v>44.387351573414605</v>
      </c>
      <c r="P3063" s="3">
        <f>VLOOKUP(Table2[[#This Row],[State]],State!A:G,7,FALSE)</f>
        <v>10</v>
      </c>
      <c r="Q3063" s="3" t="str">
        <f>VLOOKUP(Table2[[#This Row],[State]],State!A:F,6,FALSE)</f>
        <v>Democratic</v>
      </c>
    </row>
    <row r="3064" spans="1:17" ht="17" thickTop="1" thickBot="1" x14ac:dyDescent="0.25">
      <c r="A3064" s="8" t="s">
        <v>366</v>
      </c>
      <c r="B3064" s="19">
        <v>55031</v>
      </c>
      <c r="C3064" s="20" t="s">
        <v>632</v>
      </c>
      <c r="D3064" s="13">
        <v>13864</v>
      </c>
      <c r="E3064" s="13">
        <v>9461</v>
      </c>
      <c r="F3064" s="6">
        <v>2024</v>
      </c>
      <c r="G3064" s="18">
        <f>preds!$D3064+preds!$E3064</f>
        <v>23325</v>
      </c>
      <c r="H3064" s="12">
        <f>ABS(preds!$D3064-preds!$E3064)</f>
        <v>4403</v>
      </c>
      <c r="I3064" s="24">
        <f>Table2[[#This Row],[margin]]/Table2[[#This Row],[dem_gop_total]]</f>
        <v>0.18876741693461951</v>
      </c>
      <c r="J3064" s="24">
        <f>Table2[[#This Row],[dem_votes]]/Table2[[#This Row],[dem_gop_total]]</f>
        <v>0.5943837084673097</v>
      </c>
      <c r="K3064" s="24">
        <f>Table2[[#This Row],[gop_votes]]/Table2[[#This Row],[dem_gop_total]]</f>
        <v>0.40561629153269024</v>
      </c>
      <c r="L3064" s="3">
        <v>-92.017477</v>
      </c>
      <c r="M3064" s="3">
        <v>46.633029000000001</v>
      </c>
      <c r="N3064" s="3">
        <v>-89.789203144221943</v>
      </c>
      <c r="O3064" s="3">
        <v>44.387351573414605</v>
      </c>
      <c r="P3064" s="3">
        <f>VLOOKUP(Table2[[#This Row],[State]],State!A:G,7,FALSE)</f>
        <v>10</v>
      </c>
      <c r="Q3064" s="3" t="str">
        <f>VLOOKUP(Table2[[#This Row],[State]],State!A:F,6,FALSE)</f>
        <v>Democratic</v>
      </c>
    </row>
    <row r="3065" spans="1:17" ht="17" thickTop="1" thickBot="1" x14ac:dyDescent="0.25">
      <c r="A3065" s="7" t="s">
        <v>366</v>
      </c>
      <c r="B3065" s="21">
        <v>55033</v>
      </c>
      <c r="C3065" s="22" t="s">
        <v>1670</v>
      </c>
      <c r="D3065" s="12">
        <v>10042</v>
      </c>
      <c r="E3065" s="12">
        <v>12693</v>
      </c>
      <c r="F3065" s="6">
        <v>2024</v>
      </c>
      <c r="G3065" s="18">
        <f>preds!$D3065+preds!$E3065</f>
        <v>22735</v>
      </c>
      <c r="H3065" s="12">
        <f>ABS(preds!$D3065-preds!$E3065)</f>
        <v>2651</v>
      </c>
      <c r="I3065" s="24">
        <f>Table2[[#This Row],[margin]]/Table2[[#This Row],[dem_gop_total]]</f>
        <v>0.11660435451946338</v>
      </c>
      <c r="J3065" s="24">
        <f>Table2[[#This Row],[dem_votes]]/Table2[[#This Row],[dem_gop_total]]</f>
        <v>0.44169782274026831</v>
      </c>
      <c r="K3065" s="24">
        <f>Table2[[#This Row],[gop_votes]]/Table2[[#This Row],[dem_gop_total]]</f>
        <v>0.55830217725973175</v>
      </c>
      <c r="L3065" s="3">
        <v>-91.895107999999993</v>
      </c>
      <c r="M3065" s="3">
        <v>44.914467000000002</v>
      </c>
      <c r="N3065" s="3">
        <v>-89.789203144221943</v>
      </c>
      <c r="O3065" s="3">
        <v>44.387351573414605</v>
      </c>
      <c r="P3065" s="3">
        <f>VLOOKUP(Table2[[#This Row],[State]],State!A:G,7,FALSE)</f>
        <v>10</v>
      </c>
      <c r="Q3065" s="3" t="str">
        <f>VLOOKUP(Table2[[#This Row],[State]],State!A:F,6,FALSE)</f>
        <v>Democratic</v>
      </c>
    </row>
    <row r="3066" spans="1:17" ht="17" thickTop="1" thickBot="1" x14ac:dyDescent="0.25">
      <c r="A3066" s="8" t="s">
        <v>366</v>
      </c>
      <c r="B3066" s="19">
        <v>55035</v>
      </c>
      <c r="C3066" s="20" t="s">
        <v>2225</v>
      </c>
      <c r="D3066" s="13">
        <v>34295</v>
      </c>
      <c r="E3066" s="13">
        <v>23694</v>
      </c>
      <c r="F3066" s="6">
        <v>2024</v>
      </c>
      <c r="G3066" s="18">
        <f>preds!$D3066+preds!$E3066</f>
        <v>57989</v>
      </c>
      <c r="H3066" s="12">
        <f>ABS(preds!$D3066-preds!$E3066)</f>
        <v>10601</v>
      </c>
      <c r="I3066" s="24">
        <f>Table2[[#This Row],[margin]]/Table2[[#This Row],[dem_gop_total]]</f>
        <v>0.18281053303212677</v>
      </c>
      <c r="J3066" s="24">
        <f>Table2[[#This Row],[dem_votes]]/Table2[[#This Row],[dem_gop_total]]</f>
        <v>0.5914052665160634</v>
      </c>
      <c r="K3066" s="24">
        <f>Table2[[#This Row],[gop_votes]]/Table2[[#This Row],[dem_gop_total]]</f>
        <v>0.4085947334839366</v>
      </c>
      <c r="L3066" s="3">
        <v>-91.454948000000002</v>
      </c>
      <c r="M3066" s="3">
        <v>44.790413000000001</v>
      </c>
      <c r="N3066" s="3">
        <v>-89.789203144221943</v>
      </c>
      <c r="O3066" s="3">
        <v>44.387351573414605</v>
      </c>
      <c r="P3066" s="3">
        <f>VLOOKUP(Table2[[#This Row],[State]],State!A:G,7,FALSE)</f>
        <v>10</v>
      </c>
      <c r="Q3066" s="3" t="str">
        <f>VLOOKUP(Table2[[#This Row],[State]],State!A:F,6,FALSE)</f>
        <v>Democratic</v>
      </c>
    </row>
    <row r="3067" spans="1:17" ht="17" thickTop="1" thickBot="1" x14ac:dyDescent="0.25">
      <c r="A3067" s="7" t="s">
        <v>366</v>
      </c>
      <c r="B3067" s="21">
        <v>55037</v>
      </c>
      <c r="C3067" s="22" t="s">
        <v>1833</v>
      </c>
      <c r="D3067" s="12">
        <v>908</v>
      </c>
      <c r="E3067" s="12">
        <v>2066</v>
      </c>
      <c r="F3067" s="6">
        <v>2024</v>
      </c>
      <c r="G3067" s="18">
        <f>preds!$D3067+preds!$E3067</f>
        <v>2974</v>
      </c>
      <c r="H3067" s="12">
        <f>ABS(preds!$D3067-preds!$E3067)</f>
        <v>1158</v>
      </c>
      <c r="I3067" s="24">
        <f>Table2[[#This Row],[margin]]/Table2[[#This Row],[dem_gop_total]]</f>
        <v>0.38937457969065231</v>
      </c>
      <c r="J3067" s="24">
        <f>Table2[[#This Row],[dem_votes]]/Table2[[#This Row],[dem_gop_total]]</f>
        <v>0.30531271015467382</v>
      </c>
      <c r="K3067" s="24">
        <f>Table2[[#This Row],[gop_votes]]/Table2[[#This Row],[dem_gop_total]]</f>
        <v>0.69468728984532613</v>
      </c>
      <c r="L3067" s="3">
        <v>-88.237785000000002</v>
      </c>
      <c r="M3067" s="3">
        <v>45.852429000000001</v>
      </c>
      <c r="N3067" s="3">
        <v>-89.789203144221943</v>
      </c>
      <c r="O3067" s="3">
        <v>44.387351573414605</v>
      </c>
      <c r="P3067" s="3">
        <f>VLOOKUP(Table2[[#This Row],[State]],State!A:G,7,FALSE)</f>
        <v>10</v>
      </c>
      <c r="Q3067" s="3" t="str">
        <f>VLOOKUP(Table2[[#This Row],[State]],State!A:F,6,FALSE)</f>
        <v>Democratic</v>
      </c>
    </row>
    <row r="3068" spans="1:17" ht="17" thickTop="1" thickBot="1" x14ac:dyDescent="0.25">
      <c r="A3068" s="8" t="s">
        <v>366</v>
      </c>
      <c r="B3068" s="19">
        <v>55039</v>
      </c>
      <c r="C3068" s="20" t="s">
        <v>2226</v>
      </c>
      <c r="D3068" s="13">
        <v>18937</v>
      </c>
      <c r="E3068" s="13">
        <v>33121</v>
      </c>
      <c r="F3068" s="6">
        <v>2024</v>
      </c>
      <c r="G3068" s="18">
        <f>preds!$D3068+preds!$E3068</f>
        <v>52058</v>
      </c>
      <c r="H3068" s="12">
        <f>ABS(preds!$D3068-preds!$E3068)</f>
        <v>14184</v>
      </c>
      <c r="I3068" s="24">
        <f>Table2[[#This Row],[margin]]/Table2[[#This Row],[dem_gop_total]]</f>
        <v>0.27246532713511851</v>
      </c>
      <c r="J3068" s="24">
        <f>Table2[[#This Row],[dem_votes]]/Table2[[#This Row],[dem_gop_total]]</f>
        <v>0.36376733643244075</v>
      </c>
      <c r="K3068" s="24">
        <f>Table2[[#This Row],[gop_votes]]/Table2[[#This Row],[dem_gop_total]]</f>
        <v>0.63623266356755925</v>
      </c>
      <c r="L3068" s="3">
        <v>-88.486885000000001</v>
      </c>
      <c r="M3068" s="3">
        <v>43.76493</v>
      </c>
      <c r="N3068" s="3">
        <v>-89.789203144221943</v>
      </c>
      <c r="O3068" s="3">
        <v>44.387351573414605</v>
      </c>
      <c r="P3068" s="3">
        <f>VLOOKUP(Table2[[#This Row],[State]],State!A:G,7,FALSE)</f>
        <v>10</v>
      </c>
      <c r="Q3068" s="3" t="str">
        <f>VLOOKUP(Table2[[#This Row],[State]],State!A:F,6,FALSE)</f>
        <v>Democratic</v>
      </c>
    </row>
    <row r="3069" spans="1:17" ht="17" thickTop="1" thickBot="1" x14ac:dyDescent="0.25">
      <c r="A3069" s="7" t="s">
        <v>366</v>
      </c>
      <c r="B3069" s="21">
        <v>55041</v>
      </c>
      <c r="C3069" s="22" t="s">
        <v>1798</v>
      </c>
      <c r="D3069" s="12">
        <v>2152</v>
      </c>
      <c r="E3069" s="12">
        <v>2778</v>
      </c>
      <c r="F3069" s="6">
        <v>2024</v>
      </c>
      <c r="G3069" s="18">
        <f>preds!$D3069+preds!$E3069</f>
        <v>4930</v>
      </c>
      <c r="H3069" s="12">
        <f>ABS(preds!$D3069-preds!$E3069)</f>
        <v>626</v>
      </c>
      <c r="I3069" s="24">
        <f>Table2[[#This Row],[margin]]/Table2[[#This Row],[dem_gop_total]]</f>
        <v>0.12697768762677486</v>
      </c>
      <c r="J3069" s="24">
        <f>Table2[[#This Row],[dem_votes]]/Table2[[#This Row],[dem_gop_total]]</f>
        <v>0.43651115618661257</v>
      </c>
      <c r="K3069" s="24">
        <f>Table2[[#This Row],[gop_votes]]/Table2[[#This Row],[dem_gop_total]]</f>
        <v>0.56348884381338737</v>
      </c>
      <c r="L3069" s="3">
        <v>-88.806904000000003</v>
      </c>
      <c r="M3069" s="3">
        <v>45.561304999999997</v>
      </c>
      <c r="N3069" s="3">
        <v>-89.789203144221943</v>
      </c>
      <c r="O3069" s="3">
        <v>44.387351573414605</v>
      </c>
      <c r="P3069" s="3">
        <f>VLOOKUP(Table2[[#This Row],[State]],State!A:G,7,FALSE)</f>
        <v>10</v>
      </c>
      <c r="Q3069" s="3" t="str">
        <f>VLOOKUP(Table2[[#This Row],[State]],State!A:F,6,FALSE)</f>
        <v>Democratic</v>
      </c>
    </row>
    <row r="3070" spans="1:17" ht="17" thickTop="1" thickBot="1" x14ac:dyDescent="0.25">
      <c r="A3070" s="8" t="s">
        <v>366</v>
      </c>
      <c r="B3070" s="19">
        <v>55043</v>
      </c>
      <c r="C3070" s="20" t="s">
        <v>522</v>
      </c>
      <c r="D3070" s="13">
        <v>11443</v>
      </c>
      <c r="E3070" s="13">
        <v>13039</v>
      </c>
      <c r="F3070" s="6">
        <v>2024</v>
      </c>
      <c r="G3070" s="18">
        <f>preds!$D3070+preds!$E3070</f>
        <v>24482</v>
      </c>
      <c r="H3070" s="12">
        <f>ABS(preds!$D3070-preds!$E3070)</f>
        <v>1596</v>
      </c>
      <c r="I3070" s="24">
        <f>Table2[[#This Row],[margin]]/Table2[[#This Row],[dem_gop_total]]</f>
        <v>6.5190752389510664E-2</v>
      </c>
      <c r="J3070" s="24">
        <f>Table2[[#This Row],[dem_votes]]/Table2[[#This Row],[dem_gop_total]]</f>
        <v>0.46740462380524467</v>
      </c>
      <c r="K3070" s="24">
        <f>Table2[[#This Row],[gop_votes]]/Table2[[#This Row],[dem_gop_total]]</f>
        <v>0.53259537619475528</v>
      </c>
      <c r="L3070" s="3">
        <v>-90.616056999999998</v>
      </c>
      <c r="M3070" s="3">
        <v>42.825290000000003</v>
      </c>
      <c r="N3070" s="3">
        <v>-89.789203144221943</v>
      </c>
      <c r="O3070" s="3">
        <v>44.387351573414605</v>
      </c>
      <c r="P3070" s="3">
        <f>VLOOKUP(Table2[[#This Row],[State]],State!A:G,7,FALSE)</f>
        <v>10</v>
      </c>
      <c r="Q3070" s="3" t="str">
        <f>VLOOKUP(Table2[[#This Row],[State]],State!A:F,6,FALSE)</f>
        <v>Democratic</v>
      </c>
    </row>
    <row r="3071" spans="1:17" ht="17" thickTop="1" thickBot="1" x14ac:dyDescent="0.25">
      <c r="A3071" s="7" t="s">
        <v>366</v>
      </c>
      <c r="B3071" s="21">
        <v>55045</v>
      </c>
      <c r="C3071" s="22" t="s">
        <v>1104</v>
      </c>
      <c r="D3071" s="12">
        <v>10428</v>
      </c>
      <c r="E3071" s="12">
        <v>9130</v>
      </c>
      <c r="F3071" s="6">
        <v>2024</v>
      </c>
      <c r="G3071" s="18">
        <f>preds!$D3071+preds!$E3071</f>
        <v>19558</v>
      </c>
      <c r="H3071" s="12">
        <f>ABS(preds!$D3071-preds!$E3071)</f>
        <v>1298</v>
      </c>
      <c r="I3071" s="24">
        <f>Table2[[#This Row],[margin]]/Table2[[#This Row],[dem_gop_total]]</f>
        <v>6.6366704161979748E-2</v>
      </c>
      <c r="J3071" s="24">
        <f>Table2[[#This Row],[dem_votes]]/Table2[[#This Row],[dem_gop_total]]</f>
        <v>0.53318335208098988</v>
      </c>
      <c r="K3071" s="24">
        <f>Table2[[#This Row],[gop_votes]]/Table2[[#This Row],[dem_gop_total]]</f>
        <v>0.46681664791901012</v>
      </c>
      <c r="L3071" s="3">
        <v>-89.576088999999996</v>
      </c>
      <c r="M3071" s="3">
        <v>42.670633000000002</v>
      </c>
      <c r="N3071" s="3">
        <v>-89.789203144221943</v>
      </c>
      <c r="O3071" s="3">
        <v>44.387351573414605</v>
      </c>
      <c r="P3071" s="3">
        <f>VLOOKUP(Table2[[#This Row],[State]],State!A:G,7,FALSE)</f>
        <v>10</v>
      </c>
      <c r="Q3071" s="3" t="str">
        <f>VLOOKUP(Table2[[#This Row],[State]],State!A:F,6,FALSE)</f>
        <v>Democratic</v>
      </c>
    </row>
    <row r="3072" spans="1:17" ht="17" thickTop="1" thickBot="1" x14ac:dyDescent="0.25">
      <c r="A3072" s="8" t="s">
        <v>366</v>
      </c>
      <c r="B3072" s="19">
        <v>55047</v>
      </c>
      <c r="C3072" s="20" t="s">
        <v>2227</v>
      </c>
      <c r="D3072" s="13">
        <v>3301</v>
      </c>
      <c r="E3072" s="13">
        <v>6991</v>
      </c>
      <c r="F3072" s="6">
        <v>2024</v>
      </c>
      <c r="G3072" s="18">
        <f>preds!$D3072+preds!$E3072</f>
        <v>10292</v>
      </c>
      <c r="H3072" s="12">
        <f>ABS(preds!$D3072-preds!$E3072)</f>
        <v>3690</v>
      </c>
      <c r="I3072" s="24">
        <f>Table2[[#This Row],[margin]]/Table2[[#This Row],[dem_gop_total]]</f>
        <v>0.35853089778468711</v>
      </c>
      <c r="J3072" s="24">
        <f>Table2[[#This Row],[dem_votes]]/Table2[[#This Row],[dem_gop_total]]</f>
        <v>0.32073455110765642</v>
      </c>
      <c r="K3072" s="24">
        <f>Table2[[#This Row],[gop_votes]]/Table2[[#This Row],[dem_gop_total]]</f>
        <v>0.67926544889234353</v>
      </c>
      <c r="L3072" s="3">
        <v>-89.013088999999994</v>
      </c>
      <c r="M3072" s="3">
        <v>43.844076000000001</v>
      </c>
      <c r="N3072" s="3">
        <v>-89.789203144221943</v>
      </c>
      <c r="O3072" s="3">
        <v>44.387351573414605</v>
      </c>
      <c r="P3072" s="3">
        <f>VLOOKUP(Table2[[#This Row],[State]],State!A:G,7,FALSE)</f>
        <v>10</v>
      </c>
      <c r="Q3072" s="3" t="str">
        <f>VLOOKUP(Table2[[#This Row],[State]],State!A:F,6,FALSE)</f>
        <v>Democratic</v>
      </c>
    </row>
    <row r="3073" spans="1:17" ht="17" thickTop="1" thickBot="1" x14ac:dyDescent="0.25">
      <c r="A3073" s="7" t="s">
        <v>366</v>
      </c>
      <c r="B3073" s="21">
        <v>55049</v>
      </c>
      <c r="C3073" s="22" t="s">
        <v>987</v>
      </c>
      <c r="D3073" s="12">
        <v>7465</v>
      </c>
      <c r="E3073" s="12">
        <v>4761</v>
      </c>
      <c r="F3073" s="6">
        <v>2024</v>
      </c>
      <c r="G3073" s="18">
        <f>preds!$D3073+preds!$E3073</f>
        <v>12226</v>
      </c>
      <c r="H3073" s="12">
        <f>ABS(preds!$D3073-preds!$E3073)</f>
        <v>2704</v>
      </c>
      <c r="I3073" s="24">
        <f>Table2[[#This Row],[margin]]/Table2[[#This Row],[dem_gop_total]]</f>
        <v>0.22116800261737282</v>
      </c>
      <c r="J3073" s="24">
        <f>Table2[[#This Row],[dem_votes]]/Table2[[#This Row],[dem_gop_total]]</f>
        <v>0.6105840013086864</v>
      </c>
      <c r="K3073" s="24">
        <f>Table2[[#This Row],[gop_votes]]/Table2[[#This Row],[dem_gop_total]]</f>
        <v>0.3894159986913136</v>
      </c>
      <c r="L3073" s="3">
        <v>-90.126734999999996</v>
      </c>
      <c r="M3073" s="3">
        <v>42.982703999999998</v>
      </c>
      <c r="N3073" s="3">
        <v>-89.789203144221943</v>
      </c>
      <c r="O3073" s="3">
        <v>44.387351573414605</v>
      </c>
      <c r="P3073" s="3">
        <f>VLOOKUP(Table2[[#This Row],[State]],State!A:G,7,FALSE)</f>
        <v>10</v>
      </c>
      <c r="Q3073" s="3" t="str">
        <f>VLOOKUP(Table2[[#This Row],[State]],State!A:F,6,FALSE)</f>
        <v>Democratic</v>
      </c>
    </row>
    <row r="3074" spans="1:17" ht="17" thickTop="1" thickBot="1" x14ac:dyDescent="0.25">
      <c r="A3074" s="8" t="s">
        <v>366</v>
      </c>
      <c r="B3074" s="19">
        <v>55051</v>
      </c>
      <c r="C3074" s="20" t="s">
        <v>1263</v>
      </c>
      <c r="D3074" s="13">
        <v>1800</v>
      </c>
      <c r="E3074" s="13">
        <v>2103</v>
      </c>
      <c r="F3074" s="6">
        <v>2024</v>
      </c>
      <c r="G3074" s="18">
        <f>preds!$D3074+preds!$E3074</f>
        <v>3903</v>
      </c>
      <c r="H3074" s="12">
        <f>ABS(preds!$D3074-preds!$E3074)</f>
        <v>303</v>
      </c>
      <c r="I3074" s="24">
        <f>Table2[[#This Row],[margin]]/Table2[[#This Row],[dem_gop_total]]</f>
        <v>7.7632590315142191E-2</v>
      </c>
      <c r="J3074" s="24">
        <f>Table2[[#This Row],[dem_votes]]/Table2[[#This Row],[dem_gop_total]]</f>
        <v>0.46118370484242888</v>
      </c>
      <c r="K3074" s="24">
        <f>Table2[[#This Row],[gop_votes]]/Table2[[#This Row],[dem_gop_total]]</f>
        <v>0.53881629515757112</v>
      </c>
      <c r="L3074" s="3">
        <v>-90.196635000000001</v>
      </c>
      <c r="M3074" s="3">
        <v>46.353147</v>
      </c>
      <c r="N3074" s="3">
        <v>-89.789203144221943</v>
      </c>
      <c r="O3074" s="3">
        <v>44.387351573414605</v>
      </c>
      <c r="P3074" s="3">
        <f>VLOOKUP(Table2[[#This Row],[State]],State!A:G,7,FALSE)</f>
        <v>10</v>
      </c>
      <c r="Q3074" s="3" t="str">
        <f>VLOOKUP(Table2[[#This Row],[State]],State!A:F,6,FALSE)</f>
        <v>Democratic</v>
      </c>
    </row>
    <row r="3075" spans="1:17" ht="17" thickTop="1" thickBot="1" x14ac:dyDescent="0.25">
      <c r="A3075" s="7" t="s">
        <v>366</v>
      </c>
      <c r="B3075" s="21">
        <v>55053</v>
      </c>
      <c r="C3075" s="22" t="s">
        <v>425</v>
      </c>
      <c r="D3075" s="12">
        <v>4114</v>
      </c>
      <c r="E3075" s="12">
        <v>5337</v>
      </c>
      <c r="F3075" s="6">
        <v>2024</v>
      </c>
      <c r="G3075" s="18">
        <f>preds!$D3075+preds!$E3075</f>
        <v>9451</v>
      </c>
      <c r="H3075" s="12">
        <f>ABS(preds!$D3075-preds!$E3075)</f>
        <v>1223</v>
      </c>
      <c r="I3075" s="24">
        <f>Table2[[#This Row],[margin]]/Table2[[#This Row],[dem_gop_total]]</f>
        <v>0.12940429584170987</v>
      </c>
      <c r="J3075" s="24">
        <f>Table2[[#This Row],[dem_votes]]/Table2[[#This Row],[dem_gop_total]]</f>
        <v>0.43529785207914506</v>
      </c>
      <c r="K3075" s="24">
        <f>Table2[[#This Row],[gop_votes]]/Table2[[#This Row],[dem_gop_total]]</f>
        <v>0.56470214792085494</v>
      </c>
      <c r="L3075" s="3">
        <v>-90.901557999999994</v>
      </c>
      <c r="M3075" s="3">
        <v>44.320473999999997</v>
      </c>
      <c r="N3075" s="3">
        <v>-89.789203144221943</v>
      </c>
      <c r="O3075" s="3">
        <v>44.387351573414605</v>
      </c>
      <c r="P3075" s="3">
        <f>VLOOKUP(Table2[[#This Row],[State]],State!A:G,7,FALSE)</f>
        <v>10</v>
      </c>
      <c r="Q3075" s="3" t="str">
        <f>VLOOKUP(Table2[[#This Row],[State]],State!A:F,6,FALSE)</f>
        <v>Democratic</v>
      </c>
    </row>
    <row r="3076" spans="1:17" ht="17" thickTop="1" thickBot="1" x14ac:dyDescent="0.25">
      <c r="A3076" s="8" t="s">
        <v>366</v>
      </c>
      <c r="B3076" s="19">
        <v>55055</v>
      </c>
      <c r="C3076" s="20" t="s">
        <v>426</v>
      </c>
      <c r="D3076" s="13">
        <v>18580</v>
      </c>
      <c r="E3076" s="13">
        <v>25776</v>
      </c>
      <c r="F3076" s="6">
        <v>2024</v>
      </c>
      <c r="G3076" s="18">
        <f>preds!$D3076+preds!$E3076</f>
        <v>44356</v>
      </c>
      <c r="H3076" s="12">
        <f>ABS(preds!$D3076-preds!$E3076)</f>
        <v>7196</v>
      </c>
      <c r="I3076" s="24">
        <f>Table2[[#This Row],[margin]]/Table2[[#This Row],[dem_gop_total]]</f>
        <v>0.16223284335828297</v>
      </c>
      <c r="J3076" s="24">
        <f>Table2[[#This Row],[dem_votes]]/Table2[[#This Row],[dem_gop_total]]</f>
        <v>0.41888357832085849</v>
      </c>
      <c r="K3076" s="24">
        <f>Table2[[#This Row],[gop_votes]]/Table2[[#This Row],[dem_gop_total]]</f>
        <v>0.58111642167914146</v>
      </c>
      <c r="L3076" s="3">
        <v>-88.784756999999999</v>
      </c>
      <c r="M3076" s="3">
        <v>43.040166999999997</v>
      </c>
      <c r="N3076" s="3">
        <v>-89.789203144221943</v>
      </c>
      <c r="O3076" s="3">
        <v>44.387351573414605</v>
      </c>
      <c r="P3076" s="3">
        <f>VLOOKUP(Table2[[#This Row],[State]],State!A:G,7,FALSE)</f>
        <v>10</v>
      </c>
      <c r="Q3076" s="3" t="str">
        <f>VLOOKUP(Table2[[#This Row],[State]],State!A:F,6,FALSE)</f>
        <v>Democratic</v>
      </c>
    </row>
    <row r="3077" spans="1:17" ht="17" thickTop="1" thickBot="1" x14ac:dyDescent="0.25">
      <c r="A3077" s="7" t="s">
        <v>366</v>
      </c>
      <c r="B3077" s="21">
        <v>55057</v>
      </c>
      <c r="C3077" s="22" t="s">
        <v>2228</v>
      </c>
      <c r="D3077" s="12">
        <v>4534</v>
      </c>
      <c r="E3077" s="12">
        <v>8071</v>
      </c>
      <c r="F3077" s="6">
        <v>2024</v>
      </c>
      <c r="G3077" s="18">
        <f>preds!$D3077+preds!$E3077</f>
        <v>12605</v>
      </c>
      <c r="H3077" s="12">
        <f>ABS(preds!$D3077-preds!$E3077)</f>
        <v>3537</v>
      </c>
      <c r="I3077" s="24">
        <f>Table2[[#This Row],[margin]]/Table2[[#This Row],[dem_gop_total]]</f>
        <v>0.28060293534311781</v>
      </c>
      <c r="J3077" s="24">
        <f>Table2[[#This Row],[dem_votes]]/Table2[[#This Row],[dem_gop_total]]</f>
        <v>0.35969853232844107</v>
      </c>
      <c r="K3077" s="24">
        <f>Table2[[#This Row],[gop_votes]]/Table2[[#This Row],[dem_gop_total]]</f>
        <v>0.64030146767155893</v>
      </c>
      <c r="L3077" s="3">
        <v>-90.100353999999996</v>
      </c>
      <c r="M3077" s="3">
        <v>43.842134000000001</v>
      </c>
      <c r="N3077" s="3">
        <v>-89.789203144221943</v>
      </c>
      <c r="O3077" s="3">
        <v>44.387351573414605</v>
      </c>
      <c r="P3077" s="3">
        <f>VLOOKUP(Table2[[#This Row],[State]],State!A:G,7,FALSE)</f>
        <v>10</v>
      </c>
      <c r="Q3077" s="3" t="str">
        <f>VLOOKUP(Table2[[#This Row],[State]],State!A:F,6,FALSE)</f>
        <v>Democratic</v>
      </c>
    </row>
    <row r="3078" spans="1:17" ht="17" thickTop="1" thickBot="1" x14ac:dyDescent="0.25">
      <c r="A3078" s="8" t="s">
        <v>366</v>
      </c>
      <c r="B3078" s="19">
        <v>55059</v>
      </c>
      <c r="C3078" s="20" t="s">
        <v>2229</v>
      </c>
      <c r="D3078" s="13">
        <v>39443</v>
      </c>
      <c r="E3078" s="13">
        <v>43715</v>
      </c>
      <c r="F3078" s="6">
        <v>2024</v>
      </c>
      <c r="G3078" s="18">
        <f>preds!$D3078+preds!$E3078</f>
        <v>83158</v>
      </c>
      <c r="H3078" s="12">
        <f>ABS(preds!$D3078-preds!$E3078)</f>
        <v>4272</v>
      </c>
      <c r="I3078" s="24">
        <f>Table2[[#This Row],[margin]]/Table2[[#This Row],[dem_gop_total]]</f>
        <v>5.1372086870776115E-2</v>
      </c>
      <c r="J3078" s="24">
        <f>Table2[[#This Row],[dem_votes]]/Table2[[#This Row],[dem_gop_total]]</f>
        <v>0.47431395656461195</v>
      </c>
      <c r="K3078" s="24">
        <f>Table2[[#This Row],[gop_votes]]/Table2[[#This Row],[dem_gop_total]]</f>
        <v>0.52568604343538805</v>
      </c>
      <c r="L3078" s="3">
        <v>-87.922955999999999</v>
      </c>
      <c r="M3078" s="3">
        <v>42.572633000000003</v>
      </c>
      <c r="N3078" s="3">
        <v>-89.789203144221943</v>
      </c>
      <c r="O3078" s="3">
        <v>44.387351573414605</v>
      </c>
      <c r="P3078" s="3">
        <f>VLOOKUP(Table2[[#This Row],[State]],State!A:G,7,FALSE)</f>
        <v>10</v>
      </c>
      <c r="Q3078" s="3" t="str">
        <f>VLOOKUP(Table2[[#This Row],[State]],State!A:F,6,FALSE)</f>
        <v>Democratic</v>
      </c>
    </row>
    <row r="3079" spans="1:17" ht="17" thickTop="1" thickBot="1" x14ac:dyDescent="0.25">
      <c r="A3079" s="7" t="s">
        <v>366</v>
      </c>
      <c r="B3079" s="21">
        <v>55061</v>
      </c>
      <c r="C3079" s="22" t="s">
        <v>2230</v>
      </c>
      <c r="D3079" s="12">
        <v>4382</v>
      </c>
      <c r="E3079" s="12">
        <v>7285</v>
      </c>
      <c r="F3079" s="6">
        <v>2024</v>
      </c>
      <c r="G3079" s="18">
        <f>preds!$D3079+preds!$E3079</f>
        <v>11667</v>
      </c>
      <c r="H3079" s="12">
        <f>ABS(preds!$D3079-preds!$E3079)</f>
        <v>2903</v>
      </c>
      <c r="I3079" s="24">
        <f>Table2[[#This Row],[margin]]/Table2[[#This Row],[dem_gop_total]]</f>
        <v>0.24882146224393589</v>
      </c>
      <c r="J3079" s="24">
        <f>Table2[[#This Row],[dem_votes]]/Table2[[#This Row],[dem_gop_total]]</f>
        <v>0.37558926887803207</v>
      </c>
      <c r="K3079" s="24">
        <f>Table2[[#This Row],[gop_votes]]/Table2[[#This Row],[dem_gop_total]]</f>
        <v>0.62441073112196799</v>
      </c>
      <c r="L3079" s="3">
        <v>-87.589789999999994</v>
      </c>
      <c r="M3079" s="3">
        <v>44.527540999999999</v>
      </c>
      <c r="N3079" s="3">
        <v>-89.789203144221943</v>
      </c>
      <c r="O3079" s="3">
        <v>44.387351573414605</v>
      </c>
      <c r="P3079" s="3">
        <f>VLOOKUP(Table2[[#This Row],[State]],State!A:G,7,FALSE)</f>
        <v>10</v>
      </c>
      <c r="Q3079" s="3" t="str">
        <f>VLOOKUP(Table2[[#This Row],[State]],State!A:F,6,FALSE)</f>
        <v>Democratic</v>
      </c>
    </row>
    <row r="3080" spans="1:17" ht="17" thickTop="1" thickBot="1" x14ac:dyDescent="0.25">
      <c r="A3080" s="8" t="s">
        <v>366</v>
      </c>
      <c r="B3080" s="19">
        <v>55063</v>
      </c>
      <c r="C3080" s="20" t="s">
        <v>2231</v>
      </c>
      <c r="D3080" s="13">
        <v>41975</v>
      </c>
      <c r="E3080" s="13">
        <v>26530</v>
      </c>
      <c r="F3080" s="6">
        <v>2024</v>
      </c>
      <c r="G3080" s="18">
        <f>preds!$D3080+preds!$E3080</f>
        <v>68505</v>
      </c>
      <c r="H3080" s="12">
        <f>ABS(preds!$D3080-preds!$E3080)</f>
        <v>15445</v>
      </c>
      <c r="I3080" s="24">
        <f>Table2[[#This Row],[margin]]/Table2[[#This Row],[dem_gop_total]]</f>
        <v>0.22545799576673237</v>
      </c>
      <c r="J3080" s="24">
        <f>Table2[[#This Row],[dem_votes]]/Table2[[#This Row],[dem_gop_total]]</f>
        <v>0.61272899788336621</v>
      </c>
      <c r="K3080" s="24">
        <f>Table2[[#This Row],[gop_votes]]/Table2[[#This Row],[dem_gop_total]]</f>
        <v>0.38727100211663384</v>
      </c>
      <c r="L3080" s="3">
        <v>-91.208437000000004</v>
      </c>
      <c r="M3080" s="3">
        <v>43.858367000000001</v>
      </c>
      <c r="N3080" s="3">
        <v>-89.789203144221943</v>
      </c>
      <c r="O3080" s="3">
        <v>44.387351573414605</v>
      </c>
      <c r="P3080" s="3">
        <f>VLOOKUP(Table2[[#This Row],[State]],State!A:G,7,FALSE)</f>
        <v>10</v>
      </c>
      <c r="Q3080" s="3" t="str">
        <f>VLOOKUP(Table2[[#This Row],[State]],State!A:F,6,FALSE)</f>
        <v>Democratic</v>
      </c>
    </row>
    <row r="3081" spans="1:17" ht="17" thickTop="1" thickBot="1" x14ac:dyDescent="0.25">
      <c r="A3081" s="7" t="s">
        <v>366</v>
      </c>
      <c r="B3081" s="21">
        <v>55065</v>
      </c>
      <c r="C3081" s="22" t="s">
        <v>529</v>
      </c>
      <c r="D3081" s="12">
        <v>3813</v>
      </c>
      <c r="E3081" s="12">
        <v>4866</v>
      </c>
      <c r="F3081" s="6">
        <v>2024</v>
      </c>
      <c r="G3081" s="18">
        <f>preds!$D3081+preds!$E3081</f>
        <v>8679</v>
      </c>
      <c r="H3081" s="12">
        <f>ABS(preds!$D3081-preds!$E3081)</f>
        <v>1053</v>
      </c>
      <c r="I3081" s="24">
        <f>Table2[[#This Row],[margin]]/Table2[[#This Row],[dem_gop_total]]</f>
        <v>0.12132734185966125</v>
      </c>
      <c r="J3081" s="24">
        <f>Table2[[#This Row],[dem_votes]]/Table2[[#This Row],[dem_gop_total]]</f>
        <v>0.4393363290701694</v>
      </c>
      <c r="K3081" s="24">
        <f>Table2[[#This Row],[gop_votes]]/Table2[[#This Row],[dem_gop_total]]</f>
        <v>0.5606636709298306</v>
      </c>
      <c r="L3081" s="3">
        <v>-90.139042000000003</v>
      </c>
      <c r="M3081" s="3">
        <v>42.661836000000001</v>
      </c>
      <c r="N3081" s="3">
        <v>-89.789203144221943</v>
      </c>
      <c r="O3081" s="3">
        <v>44.387351573414605</v>
      </c>
      <c r="P3081" s="3">
        <f>VLOOKUP(Table2[[#This Row],[State]],State!A:G,7,FALSE)</f>
        <v>10</v>
      </c>
      <c r="Q3081" s="3" t="str">
        <f>VLOOKUP(Table2[[#This Row],[State]],State!A:F,6,FALSE)</f>
        <v>Democratic</v>
      </c>
    </row>
    <row r="3082" spans="1:17" ht="17" thickTop="1" thickBot="1" x14ac:dyDescent="0.25">
      <c r="A3082" s="8" t="s">
        <v>366</v>
      </c>
      <c r="B3082" s="19">
        <v>55067</v>
      </c>
      <c r="C3082" s="20" t="s">
        <v>2232</v>
      </c>
      <c r="D3082" s="13">
        <v>4033</v>
      </c>
      <c r="E3082" s="13">
        <v>6563</v>
      </c>
      <c r="F3082" s="6">
        <v>2024</v>
      </c>
      <c r="G3082" s="18">
        <f>preds!$D3082+preds!$E3082</f>
        <v>10596</v>
      </c>
      <c r="H3082" s="12">
        <f>ABS(preds!$D3082-preds!$E3082)</f>
        <v>2530</v>
      </c>
      <c r="I3082" s="24">
        <f>Table2[[#This Row],[margin]]/Table2[[#This Row],[dem_gop_total]]</f>
        <v>0.23876934692336732</v>
      </c>
      <c r="J3082" s="24">
        <f>Table2[[#This Row],[dem_votes]]/Table2[[#This Row],[dem_gop_total]]</f>
        <v>0.38061532653831637</v>
      </c>
      <c r="K3082" s="24">
        <f>Table2[[#This Row],[gop_votes]]/Table2[[#This Row],[dem_gop_total]]</f>
        <v>0.61938467346168369</v>
      </c>
      <c r="L3082" s="3">
        <v>-89.105770999999905</v>
      </c>
      <c r="M3082" s="3">
        <v>45.184440000000002</v>
      </c>
      <c r="N3082" s="3">
        <v>-89.789203144221943</v>
      </c>
      <c r="O3082" s="3">
        <v>44.387351573414605</v>
      </c>
      <c r="P3082" s="3">
        <f>VLOOKUP(Table2[[#This Row],[State]],State!A:G,7,FALSE)</f>
        <v>10</v>
      </c>
      <c r="Q3082" s="3" t="str">
        <f>VLOOKUP(Table2[[#This Row],[State]],State!A:F,6,FALSE)</f>
        <v>Democratic</v>
      </c>
    </row>
    <row r="3083" spans="1:17" ht="17" thickTop="1" thickBot="1" x14ac:dyDescent="0.25">
      <c r="A3083" s="7" t="s">
        <v>366</v>
      </c>
      <c r="B3083" s="21">
        <v>55069</v>
      </c>
      <c r="C3083" s="22" t="s">
        <v>530</v>
      </c>
      <c r="D3083" s="12">
        <v>6048</v>
      </c>
      <c r="E3083" s="12">
        <v>9917</v>
      </c>
      <c r="F3083" s="6">
        <v>2024</v>
      </c>
      <c r="G3083" s="18">
        <f>preds!$D3083+preds!$E3083</f>
        <v>15965</v>
      </c>
      <c r="H3083" s="12">
        <f>ABS(preds!$D3083-preds!$E3083)</f>
        <v>3869</v>
      </c>
      <c r="I3083" s="24">
        <f>Table2[[#This Row],[margin]]/Table2[[#This Row],[dem_gop_total]]</f>
        <v>0.24234262449107422</v>
      </c>
      <c r="J3083" s="24">
        <f>Table2[[#This Row],[dem_votes]]/Table2[[#This Row],[dem_gop_total]]</f>
        <v>0.37882868775446288</v>
      </c>
      <c r="K3083" s="24">
        <f>Table2[[#This Row],[gop_votes]]/Table2[[#This Row],[dem_gop_total]]</f>
        <v>0.62117131224553712</v>
      </c>
      <c r="L3083" s="3">
        <v>-89.686663999999993</v>
      </c>
      <c r="M3083" s="3">
        <v>45.285493000000002</v>
      </c>
      <c r="N3083" s="3">
        <v>-89.789203144221943</v>
      </c>
      <c r="O3083" s="3">
        <v>44.387351573414605</v>
      </c>
      <c r="P3083" s="3">
        <f>VLOOKUP(Table2[[#This Row],[State]],State!A:G,7,FALSE)</f>
        <v>10</v>
      </c>
      <c r="Q3083" s="3" t="str">
        <f>VLOOKUP(Table2[[#This Row],[State]],State!A:F,6,FALSE)</f>
        <v>Democratic</v>
      </c>
    </row>
    <row r="3084" spans="1:17" ht="17" thickTop="1" thickBot="1" x14ac:dyDescent="0.25">
      <c r="A3084" s="8" t="s">
        <v>366</v>
      </c>
      <c r="B3084" s="19">
        <v>55071</v>
      </c>
      <c r="C3084" s="20" t="s">
        <v>2233</v>
      </c>
      <c r="D3084" s="13">
        <v>18215</v>
      </c>
      <c r="E3084" s="13">
        <v>26097</v>
      </c>
      <c r="F3084" s="6">
        <v>2024</v>
      </c>
      <c r="G3084" s="18">
        <f>preds!$D3084+preds!$E3084</f>
        <v>44312</v>
      </c>
      <c r="H3084" s="12">
        <f>ABS(preds!$D3084-preds!$E3084)</f>
        <v>7882</v>
      </c>
      <c r="I3084" s="24">
        <f>Table2[[#This Row],[margin]]/Table2[[#This Row],[dem_gop_total]]</f>
        <v>0.17787506770175121</v>
      </c>
      <c r="J3084" s="24">
        <f>Table2[[#This Row],[dem_votes]]/Table2[[#This Row],[dem_gop_total]]</f>
        <v>0.41106246614912439</v>
      </c>
      <c r="K3084" s="24">
        <f>Table2[[#This Row],[gop_votes]]/Table2[[#This Row],[dem_gop_total]]</f>
        <v>0.58893753385087566</v>
      </c>
      <c r="L3084" s="3">
        <v>-87.723854000000003</v>
      </c>
      <c r="M3084" s="3">
        <v>44.104425999999997</v>
      </c>
      <c r="N3084" s="3">
        <v>-89.789203144221943</v>
      </c>
      <c r="O3084" s="3">
        <v>44.387351573414605</v>
      </c>
      <c r="P3084" s="3">
        <f>VLOOKUP(Table2[[#This Row],[State]],State!A:G,7,FALSE)</f>
        <v>10</v>
      </c>
      <c r="Q3084" s="3" t="str">
        <f>VLOOKUP(Table2[[#This Row],[State]],State!A:F,6,FALSE)</f>
        <v>Democratic</v>
      </c>
    </row>
    <row r="3085" spans="1:17" ht="17" thickTop="1" thickBot="1" x14ac:dyDescent="0.25">
      <c r="A3085" s="7" t="s">
        <v>366</v>
      </c>
      <c r="B3085" s="21">
        <v>55073</v>
      </c>
      <c r="C3085" s="22" t="s">
        <v>2234</v>
      </c>
      <c r="D3085" s="12">
        <v>28718</v>
      </c>
      <c r="E3085" s="12">
        <v>42388</v>
      </c>
      <c r="F3085" s="6">
        <v>2024</v>
      </c>
      <c r="G3085" s="18">
        <f>preds!$D3085+preds!$E3085</f>
        <v>71106</v>
      </c>
      <c r="H3085" s="12">
        <f>ABS(preds!$D3085-preds!$E3085)</f>
        <v>13670</v>
      </c>
      <c r="I3085" s="24">
        <f>Table2[[#This Row],[margin]]/Table2[[#This Row],[dem_gop_total]]</f>
        <v>0.1922481928388603</v>
      </c>
      <c r="J3085" s="24">
        <f>Table2[[#This Row],[dem_votes]]/Table2[[#This Row],[dem_gop_total]]</f>
        <v>0.40387590358056985</v>
      </c>
      <c r="K3085" s="24">
        <f>Table2[[#This Row],[gop_votes]]/Table2[[#This Row],[dem_gop_total]]</f>
        <v>0.59612409641943009</v>
      </c>
      <c r="L3085" s="3">
        <v>-89.710945999999893</v>
      </c>
      <c r="M3085" s="3">
        <v>44.908503000000003</v>
      </c>
      <c r="N3085" s="3">
        <v>-89.789203144221943</v>
      </c>
      <c r="O3085" s="3">
        <v>44.387351573414605</v>
      </c>
      <c r="P3085" s="3">
        <f>VLOOKUP(Table2[[#This Row],[State]],State!A:G,7,FALSE)</f>
        <v>10</v>
      </c>
      <c r="Q3085" s="3" t="str">
        <f>VLOOKUP(Table2[[#This Row],[State]],State!A:F,6,FALSE)</f>
        <v>Democratic</v>
      </c>
    </row>
    <row r="3086" spans="1:17" ht="17" thickTop="1" thickBot="1" x14ac:dyDescent="0.25">
      <c r="A3086" s="8" t="s">
        <v>366</v>
      </c>
      <c r="B3086" s="19">
        <v>55075</v>
      </c>
      <c r="C3086" s="20" t="s">
        <v>2235</v>
      </c>
      <c r="D3086" s="13">
        <v>8536</v>
      </c>
      <c r="E3086" s="13">
        <v>14378</v>
      </c>
      <c r="F3086" s="6">
        <v>2024</v>
      </c>
      <c r="G3086" s="18">
        <f>preds!$D3086+preds!$E3086</f>
        <v>22914</v>
      </c>
      <c r="H3086" s="12">
        <f>ABS(preds!$D3086-preds!$E3086)</f>
        <v>5842</v>
      </c>
      <c r="I3086" s="24">
        <f>Table2[[#This Row],[margin]]/Table2[[#This Row],[dem_gop_total]]</f>
        <v>0.25495330365715285</v>
      </c>
      <c r="J3086" s="24">
        <f>Table2[[#This Row],[dem_votes]]/Table2[[#This Row],[dem_gop_total]]</f>
        <v>0.37252334817142357</v>
      </c>
      <c r="K3086" s="24">
        <f>Table2[[#This Row],[gop_votes]]/Table2[[#This Row],[dem_gop_total]]</f>
        <v>0.62747665182857637</v>
      </c>
      <c r="L3086" s="3">
        <v>-87.846106000000006</v>
      </c>
      <c r="M3086" s="3">
        <v>45.221013999999997</v>
      </c>
      <c r="N3086" s="3">
        <v>-89.789203144221943</v>
      </c>
      <c r="O3086" s="3">
        <v>44.387351573414605</v>
      </c>
      <c r="P3086" s="3">
        <f>VLOOKUP(Table2[[#This Row],[State]],State!A:G,7,FALSE)</f>
        <v>10</v>
      </c>
      <c r="Q3086" s="3" t="str">
        <f>VLOOKUP(Table2[[#This Row],[State]],State!A:F,6,FALSE)</f>
        <v>Democratic</v>
      </c>
    </row>
    <row r="3087" spans="1:17" ht="17" thickTop="1" thickBot="1" x14ac:dyDescent="0.25">
      <c r="A3087" s="7" t="s">
        <v>366</v>
      </c>
      <c r="B3087" s="21">
        <v>55077</v>
      </c>
      <c r="C3087" s="22" t="s">
        <v>1275</v>
      </c>
      <c r="D3087" s="12">
        <v>3107</v>
      </c>
      <c r="E3087" s="12">
        <v>5656</v>
      </c>
      <c r="F3087" s="6">
        <v>2024</v>
      </c>
      <c r="G3087" s="18">
        <f>preds!$D3087+preds!$E3087</f>
        <v>8763</v>
      </c>
      <c r="H3087" s="12">
        <f>ABS(preds!$D3087-preds!$E3087)</f>
        <v>2549</v>
      </c>
      <c r="I3087" s="24">
        <f>Table2[[#This Row],[margin]]/Table2[[#This Row],[dem_gop_total]]</f>
        <v>0.29088211799612007</v>
      </c>
      <c r="J3087" s="24">
        <f>Table2[[#This Row],[dem_votes]]/Table2[[#This Row],[dem_gop_total]]</f>
        <v>0.35455894100193996</v>
      </c>
      <c r="K3087" s="24">
        <f>Table2[[#This Row],[gop_votes]]/Table2[[#This Row],[dem_gop_total]]</f>
        <v>0.64544105899806004</v>
      </c>
      <c r="L3087" s="3">
        <v>-89.411069999999995</v>
      </c>
      <c r="M3087" s="3">
        <v>43.813741</v>
      </c>
      <c r="N3087" s="3">
        <v>-89.789203144221943</v>
      </c>
      <c r="O3087" s="3">
        <v>44.387351573414605</v>
      </c>
      <c r="P3087" s="3">
        <f>VLOOKUP(Table2[[#This Row],[State]],State!A:G,7,FALSE)</f>
        <v>10</v>
      </c>
      <c r="Q3087" s="3" t="str">
        <f>VLOOKUP(Table2[[#This Row],[State]],State!A:F,6,FALSE)</f>
        <v>Democratic</v>
      </c>
    </row>
    <row r="3088" spans="1:17" ht="17" thickTop="1" thickBot="1" x14ac:dyDescent="0.25">
      <c r="A3088" s="8" t="s">
        <v>366</v>
      </c>
      <c r="B3088" s="19">
        <v>55078</v>
      </c>
      <c r="C3088" s="20" t="s">
        <v>1277</v>
      </c>
      <c r="D3088" s="13">
        <v>1157</v>
      </c>
      <c r="E3088" s="13">
        <v>263</v>
      </c>
      <c r="F3088" s="6">
        <v>2024</v>
      </c>
      <c r="G3088" s="18">
        <f>preds!$D3088+preds!$E3088</f>
        <v>1420</v>
      </c>
      <c r="H3088" s="12">
        <f>ABS(preds!$D3088-preds!$E3088)</f>
        <v>894</v>
      </c>
      <c r="I3088" s="24">
        <f>Table2[[#This Row],[margin]]/Table2[[#This Row],[dem_gop_total]]</f>
        <v>0.62957746478873244</v>
      </c>
      <c r="J3088" s="24">
        <f>Table2[[#This Row],[dem_votes]]/Table2[[#This Row],[dem_gop_total]]</f>
        <v>0.81478873239436622</v>
      </c>
      <c r="K3088" s="24">
        <f>Table2[[#This Row],[gop_votes]]/Table2[[#This Row],[dem_gop_total]]</f>
        <v>0.18521126760563381</v>
      </c>
      <c r="L3088" s="3">
        <v>-88.641293000000005</v>
      </c>
      <c r="M3088" s="3">
        <v>44.913795</v>
      </c>
      <c r="N3088" s="3">
        <v>-89.789203144221943</v>
      </c>
      <c r="O3088" s="3">
        <v>44.387351573414605</v>
      </c>
      <c r="P3088" s="3">
        <f>VLOOKUP(Table2[[#This Row],[State]],State!A:G,7,FALSE)</f>
        <v>10</v>
      </c>
      <c r="Q3088" s="3" t="str">
        <f>VLOOKUP(Table2[[#This Row],[State]],State!A:F,6,FALSE)</f>
        <v>Democratic</v>
      </c>
    </row>
    <row r="3089" spans="1:17" ht="17" thickTop="1" thickBot="1" x14ac:dyDescent="0.25">
      <c r="A3089" s="7" t="s">
        <v>366</v>
      </c>
      <c r="B3089" s="21">
        <v>55079</v>
      </c>
      <c r="C3089" s="22" t="s">
        <v>2236</v>
      </c>
      <c r="D3089" s="12">
        <v>317603</v>
      </c>
      <c r="E3089" s="12">
        <v>160569</v>
      </c>
      <c r="F3089" s="6">
        <v>2024</v>
      </c>
      <c r="G3089" s="18">
        <f>preds!$D3089+preds!$E3089</f>
        <v>478172</v>
      </c>
      <c r="H3089" s="12">
        <f>ABS(preds!$D3089-preds!$E3089)</f>
        <v>157034</v>
      </c>
      <c r="I3089" s="24">
        <f>Table2[[#This Row],[margin]]/Table2[[#This Row],[dem_gop_total]]</f>
        <v>0.32840484177241663</v>
      </c>
      <c r="J3089" s="24">
        <f>Table2[[#This Row],[dem_votes]]/Table2[[#This Row],[dem_gop_total]]</f>
        <v>0.66420242088620829</v>
      </c>
      <c r="K3089" s="24">
        <f>Table2[[#This Row],[gop_votes]]/Table2[[#This Row],[dem_gop_total]]</f>
        <v>0.33579757911379171</v>
      </c>
      <c r="L3089" s="3">
        <v>-87.959547999999998</v>
      </c>
      <c r="M3089" s="3">
        <v>43.032865000000001</v>
      </c>
      <c r="N3089" s="3">
        <v>-89.789203144221943</v>
      </c>
      <c r="O3089" s="3">
        <v>44.387351573414605</v>
      </c>
      <c r="P3089" s="3">
        <f>VLOOKUP(Table2[[#This Row],[State]],State!A:G,7,FALSE)</f>
        <v>10</v>
      </c>
      <c r="Q3089" s="3" t="str">
        <f>VLOOKUP(Table2[[#This Row],[State]],State!A:F,6,FALSE)</f>
        <v>Democratic</v>
      </c>
    </row>
    <row r="3090" spans="1:17" ht="17" thickTop="1" thickBot="1" x14ac:dyDescent="0.25">
      <c r="A3090" s="8" t="s">
        <v>366</v>
      </c>
      <c r="B3090" s="19">
        <v>55081</v>
      </c>
      <c r="C3090" s="20" t="s">
        <v>439</v>
      </c>
      <c r="D3090" s="13">
        <v>8808</v>
      </c>
      <c r="E3090" s="13">
        <v>13891</v>
      </c>
      <c r="F3090" s="6">
        <v>2024</v>
      </c>
      <c r="G3090" s="18">
        <f>preds!$D3090+preds!$E3090</f>
        <v>22699</v>
      </c>
      <c r="H3090" s="12">
        <f>ABS(preds!$D3090-preds!$E3090)</f>
        <v>5083</v>
      </c>
      <c r="I3090" s="24">
        <f>Table2[[#This Row],[margin]]/Table2[[#This Row],[dem_gop_total]]</f>
        <v>0.22393056962861799</v>
      </c>
      <c r="J3090" s="24">
        <f>Table2[[#This Row],[dem_votes]]/Table2[[#This Row],[dem_gop_total]]</f>
        <v>0.38803471518569099</v>
      </c>
      <c r="K3090" s="24">
        <f>Table2[[#This Row],[gop_votes]]/Table2[[#This Row],[dem_gop_total]]</f>
        <v>0.61196528481430901</v>
      </c>
      <c r="L3090" s="3">
        <v>-90.640636000000001</v>
      </c>
      <c r="M3090" s="3">
        <v>43.942290999999997</v>
      </c>
      <c r="N3090" s="3">
        <v>-89.789203144221943</v>
      </c>
      <c r="O3090" s="3">
        <v>44.387351573414605</v>
      </c>
      <c r="P3090" s="3">
        <f>VLOOKUP(Table2[[#This Row],[State]],State!A:G,7,FALSE)</f>
        <v>10</v>
      </c>
      <c r="Q3090" s="3" t="str">
        <f>VLOOKUP(Table2[[#This Row],[State]],State!A:F,6,FALSE)</f>
        <v>Democratic</v>
      </c>
    </row>
    <row r="3091" spans="1:17" ht="17" thickTop="1" thickBot="1" x14ac:dyDescent="0.25">
      <c r="A3091" s="7" t="s">
        <v>366</v>
      </c>
      <c r="B3091" s="21">
        <v>55083</v>
      </c>
      <c r="C3091" s="22" t="s">
        <v>2237</v>
      </c>
      <c r="D3091" s="12">
        <v>7474</v>
      </c>
      <c r="E3091" s="12">
        <v>16144</v>
      </c>
      <c r="F3091" s="6">
        <v>2024</v>
      </c>
      <c r="G3091" s="18">
        <f>preds!$D3091+preds!$E3091</f>
        <v>23618</v>
      </c>
      <c r="H3091" s="12">
        <f>ABS(preds!$D3091-preds!$E3091)</f>
        <v>8670</v>
      </c>
      <c r="I3091" s="24">
        <f>Table2[[#This Row],[margin]]/Table2[[#This Row],[dem_gop_total]]</f>
        <v>0.36709289524938604</v>
      </c>
      <c r="J3091" s="24">
        <f>Table2[[#This Row],[dem_votes]]/Table2[[#This Row],[dem_gop_total]]</f>
        <v>0.31645355237530698</v>
      </c>
      <c r="K3091" s="24">
        <f>Table2[[#This Row],[gop_votes]]/Table2[[#This Row],[dem_gop_total]]</f>
        <v>0.68354644762469308</v>
      </c>
      <c r="L3091" s="3">
        <v>-88.147836999999996</v>
      </c>
      <c r="M3091" s="3">
        <v>44.8979</v>
      </c>
      <c r="N3091" s="3">
        <v>-89.789203144221943</v>
      </c>
      <c r="O3091" s="3">
        <v>44.387351573414605</v>
      </c>
      <c r="P3091" s="3">
        <f>VLOOKUP(Table2[[#This Row],[State]],State!A:G,7,FALSE)</f>
        <v>10</v>
      </c>
      <c r="Q3091" s="3" t="str">
        <f>VLOOKUP(Table2[[#This Row],[State]],State!A:F,6,FALSE)</f>
        <v>Democratic</v>
      </c>
    </row>
    <row r="3092" spans="1:17" ht="17" thickTop="1" thickBot="1" x14ac:dyDescent="0.25">
      <c r="A3092" s="8" t="s">
        <v>366</v>
      </c>
      <c r="B3092" s="19">
        <v>55085</v>
      </c>
      <c r="C3092" s="20" t="s">
        <v>866</v>
      </c>
      <c r="D3092" s="13">
        <v>10877</v>
      </c>
      <c r="E3092" s="13">
        <v>13646</v>
      </c>
      <c r="F3092" s="6">
        <v>2024</v>
      </c>
      <c r="G3092" s="18">
        <f>preds!$D3092+preds!$E3092</f>
        <v>24523</v>
      </c>
      <c r="H3092" s="12">
        <f>ABS(preds!$D3092-preds!$E3092)</f>
        <v>2769</v>
      </c>
      <c r="I3092" s="24">
        <f>Table2[[#This Row],[margin]]/Table2[[#This Row],[dem_gop_total]]</f>
        <v>0.11291440688333401</v>
      </c>
      <c r="J3092" s="24">
        <f>Table2[[#This Row],[dem_votes]]/Table2[[#This Row],[dem_gop_total]]</f>
        <v>0.44354279655833301</v>
      </c>
      <c r="K3092" s="24">
        <f>Table2[[#This Row],[gop_votes]]/Table2[[#This Row],[dem_gop_total]]</f>
        <v>0.55645720344166705</v>
      </c>
      <c r="L3092" s="3">
        <v>-89.490881999999999</v>
      </c>
      <c r="M3092" s="3">
        <v>45.708050999999998</v>
      </c>
      <c r="N3092" s="3">
        <v>-89.789203144221943</v>
      </c>
      <c r="O3092" s="3">
        <v>44.387351573414605</v>
      </c>
      <c r="P3092" s="3">
        <f>VLOOKUP(Table2[[#This Row],[State]],State!A:G,7,FALSE)</f>
        <v>10</v>
      </c>
      <c r="Q3092" s="3" t="str">
        <f>VLOOKUP(Table2[[#This Row],[State]],State!A:F,6,FALSE)</f>
        <v>Democratic</v>
      </c>
    </row>
    <row r="3093" spans="1:17" ht="17" thickTop="1" thickBot="1" x14ac:dyDescent="0.25">
      <c r="A3093" s="7" t="s">
        <v>366</v>
      </c>
      <c r="B3093" s="21">
        <v>55087</v>
      </c>
      <c r="C3093" s="22" t="s">
        <v>2238</v>
      </c>
      <c r="D3093" s="12">
        <v>44696</v>
      </c>
      <c r="E3093" s="12">
        <v>55979</v>
      </c>
      <c r="F3093" s="6">
        <v>2024</v>
      </c>
      <c r="G3093" s="18">
        <f>preds!$D3093+preds!$E3093</f>
        <v>100675</v>
      </c>
      <c r="H3093" s="12">
        <f>ABS(preds!$D3093-preds!$E3093)</f>
        <v>11283</v>
      </c>
      <c r="I3093" s="24">
        <f>Table2[[#This Row],[margin]]/Table2[[#This Row],[dem_gop_total]]</f>
        <v>0.11207350384901912</v>
      </c>
      <c r="J3093" s="24">
        <f>Table2[[#This Row],[dem_votes]]/Table2[[#This Row],[dem_gop_total]]</f>
        <v>0.44396324807549042</v>
      </c>
      <c r="K3093" s="24">
        <f>Table2[[#This Row],[gop_votes]]/Table2[[#This Row],[dem_gop_total]]</f>
        <v>0.55603675192450952</v>
      </c>
      <c r="L3093" s="3">
        <v>-88.400738000000004</v>
      </c>
      <c r="M3093" s="3">
        <v>44.309508000000001</v>
      </c>
      <c r="N3093" s="3">
        <v>-89.789203144221943</v>
      </c>
      <c r="O3093" s="3">
        <v>44.387351573414605</v>
      </c>
      <c r="P3093" s="3">
        <f>VLOOKUP(Table2[[#This Row],[State]],State!A:G,7,FALSE)</f>
        <v>10</v>
      </c>
      <c r="Q3093" s="3" t="str">
        <f>VLOOKUP(Table2[[#This Row],[State]],State!A:F,6,FALSE)</f>
        <v>Democratic</v>
      </c>
    </row>
    <row r="3094" spans="1:17" ht="17" thickTop="1" thickBot="1" x14ac:dyDescent="0.25">
      <c r="A3094" s="8" t="s">
        <v>366</v>
      </c>
      <c r="B3094" s="19">
        <v>55089</v>
      </c>
      <c r="C3094" s="20" t="s">
        <v>2239</v>
      </c>
      <c r="D3094" s="13">
        <v>28884</v>
      </c>
      <c r="E3094" s="13">
        <v>33206</v>
      </c>
      <c r="F3094" s="6">
        <v>2024</v>
      </c>
      <c r="G3094" s="18">
        <f>preds!$D3094+preds!$E3094</f>
        <v>62090</v>
      </c>
      <c r="H3094" s="12">
        <f>ABS(preds!$D3094-preds!$E3094)</f>
        <v>4322</v>
      </c>
      <c r="I3094" s="24">
        <f>Table2[[#This Row],[margin]]/Table2[[#This Row],[dem_gop_total]]</f>
        <v>6.9608632630053152E-2</v>
      </c>
      <c r="J3094" s="24">
        <f>Table2[[#This Row],[dem_votes]]/Table2[[#This Row],[dem_gop_total]]</f>
        <v>0.46519568368497344</v>
      </c>
      <c r="K3094" s="24">
        <f>Table2[[#This Row],[gop_votes]]/Table2[[#This Row],[dem_gop_total]]</f>
        <v>0.53480431631502656</v>
      </c>
      <c r="L3094" s="3">
        <v>-87.949890999999994</v>
      </c>
      <c r="M3094" s="3">
        <v>43.32038</v>
      </c>
      <c r="N3094" s="3">
        <v>-89.789203144221943</v>
      </c>
      <c r="O3094" s="3">
        <v>44.387351573414605</v>
      </c>
      <c r="P3094" s="3">
        <f>VLOOKUP(Table2[[#This Row],[State]],State!A:G,7,FALSE)</f>
        <v>10</v>
      </c>
      <c r="Q3094" s="3" t="str">
        <f>VLOOKUP(Table2[[#This Row],[State]],State!A:F,6,FALSE)</f>
        <v>Democratic</v>
      </c>
    </row>
    <row r="3095" spans="1:17" ht="17" thickTop="1" thickBot="1" x14ac:dyDescent="0.25">
      <c r="A3095" s="7" t="s">
        <v>366</v>
      </c>
      <c r="B3095" s="21">
        <v>55091</v>
      </c>
      <c r="C3095" s="22" t="s">
        <v>2240</v>
      </c>
      <c r="D3095" s="12">
        <v>1785</v>
      </c>
      <c r="E3095" s="12">
        <v>2329</v>
      </c>
      <c r="F3095" s="6">
        <v>2024</v>
      </c>
      <c r="G3095" s="18">
        <f>preds!$D3095+preds!$E3095</f>
        <v>4114</v>
      </c>
      <c r="H3095" s="12">
        <f>ABS(preds!$D3095-preds!$E3095)</f>
        <v>544</v>
      </c>
      <c r="I3095" s="24">
        <f>Table2[[#This Row],[margin]]/Table2[[#This Row],[dem_gop_total]]</f>
        <v>0.13223140495867769</v>
      </c>
      <c r="J3095" s="24">
        <f>Table2[[#This Row],[dem_votes]]/Table2[[#This Row],[dem_gop_total]]</f>
        <v>0.43388429752066116</v>
      </c>
      <c r="K3095" s="24">
        <f>Table2[[#This Row],[gop_votes]]/Table2[[#This Row],[dem_gop_total]]</f>
        <v>0.56611570247933884</v>
      </c>
      <c r="L3095" s="3">
        <v>-91.989241000000007</v>
      </c>
      <c r="M3095" s="3">
        <v>44.590724000000002</v>
      </c>
      <c r="N3095" s="3">
        <v>-89.789203144221943</v>
      </c>
      <c r="O3095" s="3">
        <v>44.387351573414605</v>
      </c>
      <c r="P3095" s="3">
        <f>VLOOKUP(Table2[[#This Row],[State]],State!A:G,7,FALSE)</f>
        <v>10</v>
      </c>
      <c r="Q3095" s="3" t="str">
        <f>VLOOKUP(Table2[[#This Row],[State]],State!A:F,6,FALSE)</f>
        <v>Democratic</v>
      </c>
    </row>
    <row r="3096" spans="1:17" ht="17" thickTop="1" thickBot="1" x14ac:dyDescent="0.25">
      <c r="A3096" s="8" t="s">
        <v>366</v>
      </c>
      <c r="B3096" s="19">
        <v>55093</v>
      </c>
      <c r="C3096" s="20" t="s">
        <v>804</v>
      </c>
      <c r="D3096" s="13">
        <v>9339</v>
      </c>
      <c r="E3096" s="13">
        <v>12406</v>
      </c>
      <c r="F3096" s="6">
        <v>2024</v>
      </c>
      <c r="G3096" s="18">
        <f>preds!$D3096+preds!$E3096</f>
        <v>21745</v>
      </c>
      <c r="H3096" s="12">
        <f>ABS(preds!$D3096-preds!$E3096)</f>
        <v>3067</v>
      </c>
      <c r="I3096" s="24">
        <f>Table2[[#This Row],[margin]]/Table2[[#This Row],[dem_gop_total]]</f>
        <v>0.14104391814210163</v>
      </c>
      <c r="J3096" s="24">
        <f>Table2[[#This Row],[dem_votes]]/Table2[[#This Row],[dem_gop_total]]</f>
        <v>0.4294780409289492</v>
      </c>
      <c r="K3096" s="24">
        <f>Table2[[#This Row],[gop_votes]]/Table2[[#This Row],[dem_gop_total]]</f>
        <v>0.57052195907105085</v>
      </c>
      <c r="L3096" s="3">
        <v>-92.544546999999994</v>
      </c>
      <c r="M3096" s="3">
        <v>44.771766</v>
      </c>
      <c r="N3096" s="3">
        <v>-89.789203144221943</v>
      </c>
      <c r="O3096" s="3">
        <v>44.387351573414605</v>
      </c>
      <c r="P3096" s="3">
        <f>VLOOKUP(Table2[[#This Row],[State]],State!A:G,7,FALSE)</f>
        <v>10</v>
      </c>
      <c r="Q3096" s="3" t="str">
        <f>VLOOKUP(Table2[[#This Row],[State]],State!A:F,6,FALSE)</f>
        <v>Democratic</v>
      </c>
    </row>
    <row r="3097" spans="1:17" ht="17" thickTop="1" thickBot="1" x14ac:dyDescent="0.25">
      <c r="A3097" s="7" t="s">
        <v>366</v>
      </c>
      <c r="B3097" s="21">
        <v>55095</v>
      </c>
      <c r="C3097" s="22" t="s">
        <v>541</v>
      </c>
      <c r="D3097" s="12">
        <v>8803</v>
      </c>
      <c r="E3097" s="12">
        <v>17160</v>
      </c>
      <c r="F3097" s="6">
        <v>2024</v>
      </c>
      <c r="G3097" s="18">
        <f>preds!$D3097+preds!$E3097</f>
        <v>25963</v>
      </c>
      <c r="H3097" s="12">
        <f>ABS(preds!$D3097-preds!$E3097)</f>
        <v>8357</v>
      </c>
      <c r="I3097" s="24">
        <f>Table2[[#This Row],[margin]]/Table2[[#This Row],[dem_gop_total]]</f>
        <v>0.32188113854331163</v>
      </c>
      <c r="J3097" s="24">
        <f>Table2[[#This Row],[dem_votes]]/Table2[[#This Row],[dem_gop_total]]</f>
        <v>0.33905943072834416</v>
      </c>
      <c r="K3097" s="24">
        <f>Table2[[#This Row],[gop_votes]]/Table2[[#This Row],[dem_gop_total]]</f>
        <v>0.66094056927165579</v>
      </c>
      <c r="L3097" s="3">
        <v>-92.478527999999997</v>
      </c>
      <c r="M3097" s="3">
        <v>45.406301999999997</v>
      </c>
      <c r="N3097" s="3">
        <v>-89.789203144221943</v>
      </c>
      <c r="O3097" s="3">
        <v>44.387351573414605</v>
      </c>
      <c r="P3097" s="3">
        <f>VLOOKUP(Table2[[#This Row],[State]],State!A:G,7,FALSE)</f>
        <v>10</v>
      </c>
      <c r="Q3097" s="3" t="str">
        <f>VLOOKUP(Table2[[#This Row],[State]],State!A:F,6,FALSE)</f>
        <v>Democratic</v>
      </c>
    </row>
    <row r="3098" spans="1:17" ht="17" thickTop="1" thickBot="1" x14ac:dyDescent="0.25">
      <c r="A3098" s="8" t="s">
        <v>366</v>
      </c>
      <c r="B3098" s="19">
        <v>55097</v>
      </c>
      <c r="C3098" s="20" t="s">
        <v>1716</v>
      </c>
      <c r="D3098" s="13">
        <v>20377</v>
      </c>
      <c r="E3098" s="13">
        <v>18580</v>
      </c>
      <c r="F3098" s="6">
        <v>2024</v>
      </c>
      <c r="G3098" s="18">
        <f>preds!$D3098+preds!$E3098</f>
        <v>38957</v>
      </c>
      <c r="H3098" s="12">
        <f>ABS(preds!$D3098-preds!$E3098)</f>
        <v>1797</v>
      </c>
      <c r="I3098" s="24">
        <f>Table2[[#This Row],[margin]]/Table2[[#This Row],[dem_gop_total]]</f>
        <v>4.6127781913391688E-2</v>
      </c>
      <c r="J3098" s="24">
        <f>Table2[[#This Row],[dem_votes]]/Table2[[#This Row],[dem_gop_total]]</f>
        <v>0.52306389095669581</v>
      </c>
      <c r="K3098" s="24">
        <f>Table2[[#This Row],[gop_votes]]/Table2[[#This Row],[dem_gop_total]]</f>
        <v>0.47693610904330414</v>
      </c>
      <c r="L3098" s="3">
        <v>-89.526902000000007</v>
      </c>
      <c r="M3098" s="3">
        <v>44.498175000000003</v>
      </c>
      <c r="N3098" s="3">
        <v>-89.789203144221943</v>
      </c>
      <c r="O3098" s="3">
        <v>44.387351573414605</v>
      </c>
      <c r="P3098" s="3">
        <f>VLOOKUP(Table2[[#This Row],[State]],State!A:G,7,FALSE)</f>
        <v>10</v>
      </c>
      <c r="Q3098" s="3" t="str">
        <f>VLOOKUP(Table2[[#This Row],[State]],State!A:F,6,FALSE)</f>
        <v>Democratic</v>
      </c>
    </row>
    <row r="3099" spans="1:17" ht="17" thickTop="1" thickBot="1" x14ac:dyDescent="0.25">
      <c r="A3099" s="7" t="s">
        <v>366</v>
      </c>
      <c r="B3099" s="21">
        <v>55099</v>
      </c>
      <c r="C3099" s="22" t="s">
        <v>2241</v>
      </c>
      <c r="D3099" s="12">
        <v>3650</v>
      </c>
      <c r="E3099" s="12">
        <v>4907</v>
      </c>
      <c r="F3099" s="6">
        <v>2024</v>
      </c>
      <c r="G3099" s="18">
        <f>preds!$D3099+preds!$E3099</f>
        <v>8557</v>
      </c>
      <c r="H3099" s="12">
        <f>ABS(preds!$D3099-preds!$E3099)</f>
        <v>1257</v>
      </c>
      <c r="I3099" s="24">
        <f>Table2[[#This Row],[margin]]/Table2[[#This Row],[dem_gop_total]]</f>
        <v>0.14689727708308986</v>
      </c>
      <c r="J3099" s="24">
        <f>Table2[[#This Row],[dem_votes]]/Table2[[#This Row],[dem_gop_total]]</f>
        <v>0.42655136145845507</v>
      </c>
      <c r="K3099" s="24">
        <f>Table2[[#This Row],[gop_votes]]/Table2[[#This Row],[dem_gop_total]]</f>
        <v>0.57344863854154493</v>
      </c>
      <c r="L3099" s="3">
        <v>-90.398473999999993</v>
      </c>
      <c r="M3099" s="3">
        <v>45.724747000000001</v>
      </c>
      <c r="N3099" s="3">
        <v>-89.789203144221943</v>
      </c>
      <c r="O3099" s="3">
        <v>44.387351573414605</v>
      </c>
      <c r="P3099" s="3">
        <f>VLOOKUP(Table2[[#This Row],[State]],State!A:G,7,FALSE)</f>
        <v>10</v>
      </c>
      <c r="Q3099" s="3" t="str">
        <f>VLOOKUP(Table2[[#This Row],[State]],State!A:F,6,FALSE)</f>
        <v>Democratic</v>
      </c>
    </row>
    <row r="3100" spans="1:17" ht="17" thickTop="1" thickBot="1" x14ac:dyDescent="0.25">
      <c r="A3100" s="8" t="s">
        <v>366</v>
      </c>
      <c r="B3100" s="19">
        <v>55101</v>
      </c>
      <c r="C3100" s="20" t="s">
        <v>2242</v>
      </c>
      <c r="D3100" s="13">
        <v>46976</v>
      </c>
      <c r="E3100" s="13">
        <v>52345</v>
      </c>
      <c r="F3100" s="6">
        <v>2024</v>
      </c>
      <c r="G3100" s="18">
        <f>preds!$D3100+preds!$E3100</f>
        <v>99321</v>
      </c>
      <c r="H3100" s="12">
        <f>ABS(preds!$D3100-preds!$E3100)</f>
        <v>5369</v>
      </c>
      <c r="I3100" s="24">
        <f>Table2[[#This Row],[margin]]/Table2[[#This Row],[dem_gop_total]]</f>
        <v>5.4057047351516799E-2</v>
      </c>
      <c r="J3100" s="24">
        <f>Table2[[#This Row],[dem_votes]]/Table2[[#This Row],[dem_gop_total]]</f>
        <v>0.47297147632424158</v>
      </c>
      <c r="K3100" s="24">
        <f>Table2[[#This Row],[gop_votes]]/Table2[[#This Row],[dem_gop_total]]</f>
        <v>0.52702852367575836</v>
      </c>
      <c r="L3100" s="3">
        <v>-87.926108999999997</v>
      </c>
      <c r="M3100" s="3">
        <v>42.734943000000001</v>
      </c>
      <c r="N3100" s="3">
        <v>-89.789203144221943</v>
      </c>
      <c r="O3100" s="3">
        <v>44.387351573414605</v>
      </c>
      <c r="P3100" s="3">
        <f>VLOOKUP(Table2[[#This Row],[State]],State!A:G,7,FALSE)</f>
        <v>10</v>
      </c>
      <c r="Q3100" s="3" t="str">
        <f>VLOOKUP(Table2[[#This Row],[State]],State!A:F,6,FALSE)</f>
        <v>Democratic</v>
      </c>
    </row>
    <row r="3101" spans="1:17" ht="17" thickTop="1" thickBot="1" x14ac:dyDescent="0.25">
      <c r="A3101" s="7" t="s">
        <v>366</v>
      </c>
      <c r="B3101" s="21">
        <v>55103</v>
      </c>
      <c r="C3101" s="22" t="s">
        <v>914</v>
      </c>
      <c r="D3101" s="12">
        <v>3834</v>
      </c>
      <c r="E3101" s="12">
        <v>4768</v>
      </c>
      <c r="F3101" s="6">
        <v>2024</v>
      </c>
      <c r="G3101" s="18">
        <f>preds!$D3101+preds!$E3101</f>
        <v>8602</v>
      </c>
      <c r="H3101" s="12">
        <f>ABS(preds!$D3101-preds!$E3101)</f>
        <v>934</v>
      </c>
      <c r="I3101" s="24">
        <f>Table2[[#This Row],[margin]]/Table2[[#This Row],[dem_gop_total]]</f>
        <v>0.10857940013950244</v>
      </c>
      <c r="J3101" s="24">
        <f>Table2[[#This Row],[dem_votes]]/Table2[[#This Row],[dem_gop_total]]</f>
        <v>0.4457102999302488</v>
      </c>
      <c r="K3101" s="24">
        <f>Table2[[#This Row],[gop_votes]]/Table2[[#This Row],[dem_gop_total]]</f>
        <v>0.5542897000697512</v>
      </c>
      <c r="L3101" s="3">
        <v>-90.390550000000005</v>
      </c>
      <c r="M3101" s="3">
        <v>43.350327</v>
      </c>
      <c r="N3101" s="3">
        <v>-89.789203144221943</v>
      </c>
      <c r="O3101" s="3">
        <v>44.387351573414605</v>
      </c>
      <c r="P3101" s="3">
        <f>VLOOKUP(Table2[[#This Row],[State]],State!A:G,7,FALSE)</f>
        <v>10</v>
      </c>
      <c r="Q3101" s="3" t="str">
        <f>VLOOKUP(Table2[[#This Row],[State]],State!A:F,6,FALSE)</f>
        <v>Democratic</v>
      </c>
    </row>
    <row r="3102" spans="1:17" ht="17" thickTop="1" thickBot="1" x14ac:dyDescent="0.25">
      <c r="A3102" s="8" t="s">
        <v>366</v>
      </c>
      <c r="B3102" s="19">
        <v>55105</v>
      </c>
      <c r="C3102" s="20" t="s">
        <v>1344</v>
      </c>
      <c r="D3102" s="13">
        <v>44508</v>
      </c>
      <c r="E3102" s="13">
        <v>33481</v>
      </c>
      <c r="F3102" s="6">
        <v>2024</v>
      </c>
      <c r="G3102" s="18">
        <f>preds!$D3102+preds!$E3102</f>
        <v>77989</v>
      </c>
      <c r="H3102" s="12">
        <f>ABS(preds!$D3102-preds!$E3102)</f>
        <v>11027</v>
      </c>
      <c r="I3102" s="24">
        <f>Table2[[#This Row],[margin]]/Table2[[#This Row],[dem_gop_total]]</f>
        <v>0.14139173473182115</v>
      </c>
      <c r="J3102" s="24">
        <f>Table2[[#This Row],[dem_votes]]/Table2[[#This Row],[dem_gop_total]]</f>
        <v>0.5706958673659106</v>
      </c>
      <c r="K3102" s="24">
        <f>Table2[[#This Row],[gop_votes]]/Table2[[#This Row],[dem_gop_total]]</f>
        <v>0.4293041326340894</v>
      </c>
      <c r="L3102" s="3">
        <v>-89.037409999999994</v>
      </c>
      <c r="M3102" s="3">
        <v>42.651893000000001</v>
      </c>
      <c r="N3102" s="3">
        <v>-89.789203144221943</v>
      </c>
      <c r="O3102" s="3">
        <v>44.387351573414605</v>
      </c>
      <c r="P3102" s="3">
        <f>VLOOKUP(Table2[[#This Row],[State]],State!A:G,7,FALSE)</f>
        <v>10</v>
      </c>
      <c r="Q3102" s="3" t="str">
        <f>VLOOKUP(Table2[[#This Row],[State]],State!A:F,6,FALSE)</f>
        <v>Democratic</v>
      </c>
    </row>
    <row r="3103" spans="1:17" ht="17" thickTop="1" thickBot="1" x14ac:dyDescent="0.25">
      <c r="A3103" s="7" t="s">
        <v>366</v>
      </c>
      <c r="B3103" s="21">
        <v>55107</v>
      </c>
      <c r="C3103" s="22" t="s">
        <v>2033</v>
      </c>
      <c r="D3103" s="12">
        <v>3507</v>
      </c>
      <c r="E3103" s="12">
        <v>4393</v>
      </c>
      <c r="F3103" s="6">
        <v>2024</v>
      </c>
      <c r="G3103" s="18">
        <f>preds!$D3103+preds!$E3103</f>
        <v>7900</v>
      </c>
      <c r="H3103" s="12">
        <f>ABS(preds!$D3103-preds!$E3103)</f>
        <v>886</v>
      </c>
      <c r="I3103" s="24">
        <f>Table2[[#This Row],[margin]]/Table2[[#This Row],[dem_gop_total]]</f>
        <v>0.11215189873417722</v>
      </c>
      <c r="J3103" s="24">
        <f>Table2[[#This Row],[dem_votes]]/Table2[[#This Row],[dem_gop_total]]</f>
        <v>0.4439240506329114</v>
      </c>
      <c r="K3103" s="24">
        <f>Table2[[#This Row],[gop_votes]]/Table2[[#This Row],[dem_gop_total]]</f>
        <v>0.5560759493670886</v>
      </c>
      <c r="L3103" s="3">
        <v>-91.127193999999903</v>
      </c>
      <c r="M3103" s="3">
        <v>45.448067000000002</v>
      </c>
      <c r="N3103" s="3">
        <v>-89.789203144221943</v>
      </c>
      <c r="O3103" s="3">
        <v>44.387351573414605</v>
      </c>
      <c r="P3103" s="3">
        <f>VLOOKUP(Table2[[#This Row],[State]],State!A:G,7,FALSE)</f>
        <v>10</v>
      </c>
      <c r="Q3103" s="3" t="str">
        <f>VLOOKUP(Table2[[#This Row],[State]],State!A:F,6,FALSE)</f>
        <v>Democratic</v>
      </c>
    </row>
    <row r="3104" spans="1:17" ht="17" thickTop="1" thickBot="1" x14ac:dyDescent="0.25">
      <c r="A3104" s="8" t="s">
        <v>366</v>
      </c>
      <c r="B3104" s="19">
        <v>55109</v>
      </c>
      <c r="C3104" s="20" t="s">
        <v>2243</v>
      </c>
      <c r="D3104" s="13">
        <v>22847</v>
      </c>
      <c r="E3104" s="13">
        <v>33966</v>
      </c>
      <c r="F3104" s="6">
        <v>2024</v>
      </c>
      <c r="G3104" s="18">
        <f>preds!$D3104+preds!$E3104</f>
        <v>56813</v>
      </c>
      <c r="H3104" s="12">
        <f>ABS(preds!$D3104-preds!$E3104)</f>
        <v>11119</v>
      </c>
      <c r="I3104" s="24">
        <f>Table2[[#This Row],[margin]]/Table2[[#This Row],[dem_gop_total]]</f>
        <v>0.1957122489571049</v>
      </c>
      <c r="J3104" s="24">
        <f>Table2[[#This Row],[dem_votes]]/Table2[[#This Row],[dem_gop_total]]</f>
        <v>0.40214387552144754</v>
      </c>
      <c r="K3104" s="24">
        <f>Table2[[#This Row],[gop_votes]]/Table2[[#This Row],[dem_gop_total]]</f>
        <v>0.59785612447855241</v>
      </c>
      <c r="L3104" s="3">
        <v>-92.579596999999893</v>
      </c>
      <c r="M3104" s="3">
        <v>45.018035999999903</v>
      </c>
      <c r="N3104" s="3">
        <v>-89.789203144221943</v>
      </c>
      <c r="O3104" s="3">
        <v>44.387351573414605</v>
      </c>
      <c r="P3104" s="3">
        <f>VLOOKUP(Table2[[#This Row],[State]],State!A:G,7,FALSE)</f>
        <v>10</v>
      </c>
      <c r="Q3104" s="3" t="str">
        <f>VLOOKUP(Table2[[#This Row],[State]],State!A:F,6,FALSE)</f>
        <v>Democratic</v>
      </c>
    </row>
    <row r="3105" spans="1:17" ht="17" thickTop="1" thickBot="1" x14ac:dyDescent="0.25">
      <c r="A3105" s="7" t="s">
        <v>366</v>
      </c>
      <c r="B3105" s="21">
        <v>55111</v>
      </c>
      <c r="C3105" s="22" t="s">
        <v>2244</v>
      </c>
      <c r="D3105" s="12">
        <v>17692</v>
      </c>
      <c r="E3105" s="12">
        <v>15814</v>
      </c>
      <c r="F3105" s="6">
        <v>2024</v>
      </c>
      <c r="G3105" s="18">
        <f>preds!$D3105+preds!$E3105</f>
        <v>33506</v>
      </c>
      <c r="H3105" s="12">
        <f>ABS(preds!$D3105-preds!$E3105)</f>
        <v>1878</v>
      </c>
      <c r="I3105" s="24">
        <f>Table2[[#This Row],[margin]]/Table2[[#This Row],[dem_gop_total]]</f>
        <v>5.6049662746970694E-2</v>
      </c>
      <c r="J3105" s="24">
        <f>Table2[[#This Row],[dem_votes]]/Table2[[#This Row],[dem_gop_total]]</f>
        <v>0.52802483137348533</v>
      </c>
      <c r="K3105" s="24">
        <f>Table2[[#This Row],[gop_votes]]/Table2[[#This Row],[dem_gop_total]]</f>
        <v>0.47197516862651467</v>
      </c>
      <c r="L3105" s="3">
        <v>-89.869596999999999</v>
      </c>
      <c r="M3105" s="3">
        <v>43.446514999999998</v>
      </c>
      <c r="N3105" s="3">
        <v>-89.789203144221943</v>
      </c>
      <c r="O3105" s="3">
        <v>44.387351573414605</v>
      </c>
      <c r="P3105" s="3">
        <f>VLOOKUP(Table2[[#This Row],[State]],State!A:G,7,FALSE)</f>
        <v>10</v>
      </c>
      <c r="Q3105" s="3" t="str">
        <f>VLOOKUP(Table2[[#This Row],[State]],State!A:F,6,FALSE)</f>
        <v>Democratic</v>
      </c>
    </row>
    <row r="3106" spans="1:17" ht="17" thickTop="1" thickBot="1" x14ac:dyDescent="0.25">
      <c r="A3106" s="8" t="s">
        <v>366</v>
      </c>
      <c r="B3106" s="19">
        <v>55113</v>
      </c>
      <c r="C3106" s="20" t="s">
        <v>2245</v>
      </c>
      <c r="D3106" s="13">
        <v>3873</v>
      </c>
      <c r="E3106" s="13">
        <v>5847</v>
      </c>
      <c r="F3106" s="6">
        <v>2024</v>
      </c>
      <c r="G3106" s="18">
        <f>preds!$D3106+preds!$E3106</f>
        <v>9720</v>
      </c>
      <c r="H3106" s="12">
        <f>ABS(preds!$D3106-preds!$E3106)</f>
        <v>1974</v>
      </c>
      <c r="I3106" s="24">
        <f>Table2[[#This Row],[margin]]/Table2[[#This Row],[dem_gop_total]]</f>
        <v>0.20308641975308642</v>
      </c>
      <c r="J3106" s="24">
        <f>Table2[[#This Row],[dem_votes]]/Table2[[#This Row],[dem_gop_total]]</f>
        <v>0.39845679012345681</v>
      </c>
      <c r="K3106" s="24">
        <f>Table2[[#This Row],[gop_votes]]/Table2[[#This Row],[dem_gop_total]]</f>
        <v>0.60154320987654319</v>
      </c>
      <c r="L3106" s="3">
        <v>-91.346564999999998</v>
      </c>
      <c r="M3106" s="3">
        <v>45.936442</v>
      </c>
      <c r="N3106" s="3">
        <v>-89.789203144221943</v>
      </c>
      <c r="O3106" s="3">
        <v>44.387351573414605</v>
      </c>
      <c r="P3106" s="3">
        <f>VLOOKUP(Table2[[#This Row],[State]],State!A:G,7,FALSE)</f>
        <v>10</v>
      </c>
      <c r="Q3106" s="3" t="str">
        <f>VLOOKUP(Table2[[#This Row],[State]],State!A:F,6,FALSE)</f>
        <v>Democratic</v>
      </c>
    </row>
    <row r="3107" spans="1:17" ht="17" thickTop="1" thickBot="1" x14ac:dyDescent="0.25">
      <c r="A3107" s="7" t="s">
        <v>366</v>
      </c>
      <c r="B3107" s="21">
        <v>55115</v>
      </c>
      <c r="C3107" s="22" t="s">
        <v>2246</v>
      </c>
      <c r="D3107" s="12">
        <v>7977</v>
      </c>
      <c r="E3107" s="12">
        <v>13328</v>
      </c>
      <c r="F3107" s="6">
        <v>2024</v>
      </c>
      <c r="G3107" s="18">
        <f>preds!$D3107+preds!$E3107</f>
        <v>21305</v>
      </c>
      <c r="H3107" s="12">
        <f>ABS(preds!$D3107-preds!$E3107)</f>
        <v>5351</v>
      </c>
      <c r="I3107" s="24">
        <f>Table2[[#This Row],[margin]]/Table2[[#This Row],[dem_gop_total]]</f>
        <v>0.25116169913165926</v>
      </c>
      <c r="J3107" s="24">
        <f>Table2[[#This Row],[dem_votes]]/Table2[[#This Row],[dem_gop_total]]</f>
        <v>0.3744191504341704</v>
      </c>
      <c r="K3107" s="24">
        <f>Table2[[#This Row],[gop_votes]]/Table2[[#This Row],[dem_gop_total]]</f>
        <v>0.6255808495658296</v>
      </c>
      <c r="L3107" s="3">
        <v>-88.686229999999995</v>
      </c>
      <c r="M3107" s="3">
        <v>44.787647999999997</v>
      </c>
      <c r="N3107" s="3">
        <v>-89.789203144221943</v>
      </c>
      <c r="O3107" s="3">
        <v>44.387351573414605</v>
      </c>
      <c r="P3107" s="3">
        <f>VLOOKUP(Table2[[#This Row],[State]],State!A:G,7,FALSE)</f>
        <v>10</v>
      </c>
      <c r="Q3107" s="3" t="str">
        <f>VLOOKUP(Table2[[#This Row],[State]],State!A:F,6,FALSE)</f>
        <v>Democratic</v>
      </c>
    </row>
    <row r="3108" spans="1:17" ht="17" thickTop="1" thickBot="1" x14ac:dyDescent="0.25">
      <c r="A3108" s="8" t="s">
        <v>366</v>
      </c>
      <c r="B3108" s="19">
        <v>55117</v>
      </c>
      <c r="C3108" s="20" t="s">
        <v>2247</v>
      </c>
      <c r="D3108" s="13">
        <v>24858</v>
      </c>
      <c r="E3108" s="13">
        <v>35039</v>
      </c>
      <c r="F3108" s="6">
        <v>2024</v>
      </c>
      <c r="G3108" s="18">
        <f>preds!$D3108+preds!$E3108</f>
        <v>59897</v>
      </c>
      <c r="H3108" s="12">
        <f>ABS(preds!$D3108-preds!$E3108)</f>
        <v>10181</v>
      </c>
      <c r="I3108" s="24">
        <f>Table2[[#This Row],[margin]]/Table2[[#This Row],[dem_gop_total]]</f>
        <v>0.16997512396280282</v>
      </c>
      <c r="J3108" s="24">
        <f>Table2[[#This Row],[dem_votes]]/Table2[[#This Row],[dem_gop_total]]</f>
        <v>0.41501243801859861</v>
      </c>
      <c r="K3108" s="24">
        <f>Table2[[#This Row],[gop_votes]]/Table2[[#This Row],[dem_gop_total]]</f>
        <v>0.58498756198140145</v>
      </c>
      <c r="L3108" s="3">
        <v>-87.820250999999999</v>
      </c>
      <c r="M3108" s="3">
        <v>43.733216999999897</v>
      </c>
      <c r="N3108" s="3">
        <v>-89.789203144221943</v>
      </c>
      <c r="O3108" s="3">
        <v>44.387351573414605</v>
      </c>
      <c r="P3108" s="3">
        <f>VLOOKUP(Table2[[#This Row],[State]],State!A:G,7,FALSE)</f>
        <v>10</v>
      </c>
      <c r="Q3108" s="3" t="str">
        <f>VLOOKUP(Table2[[#This Row],[State]],State!A:F,6,FALSE)</f>
        <v>Democratic</v>
      </c>
    </row>
    <row r="3109" spans="1:17" ht="17" thickTop="1" thickBot="1" x14ac:dyDescent="0.25">
      <c r="A3109" s="7" t="s">
        <v>366</v>
      </c>
      <c r="B3109" s="21">
        <v>55119</v>
      </c>
      <c r="C3109" s="22" t="s">
        <v>725</v>
      </c>
      <c r="D3109" s="12">
        <v>3485</v>
      </c>
      <c r="E3109" s="12">
        <v>7474</v>
      </c>
      <c r="F3109" s="6">
        <v>2024</v>
      </c>
      <c r="G3109" s="18">
        <f>preds!$D3109+preds!$E3109</f>
        <v>10959</v>
      </c>
      <c r="H3109" s="12">
        <f>ABS(preds!$D3109-preds!$E3109)</f>
        <v>3989</v>
      </c>
      <c r="I3109" s="24">
        <f>Table2[[#This Row],[margin]]/Table2[[#This Row],[dem_gop_total]]</f>
        <v>0.36399306506068074</v>
      </c>
      <c r="J3109" s="24">
        <f>Table2[[#This Row],[dem_votes]]/Table2[[#This Row],[dem_gop_total]]</f>
        <v>0.31800346746965963</v>
      </c>
      <c r="K3109" s="24">
        <f>Table2[[#This Row],[gop_votes]]/Table2[[#This Row],[dem_gop_total]]</f>
        <v>0.68199653253034032</v>
      </c>
      <c r="L3109" s="3">
        <v>-90.412650999999997</v>
      </c>
      <c r="M3109" s="3">
        <v>45.173257</v>
      </c>
      <c r="N3109" s="3">
        <v>-89.789203144221943</v>
      </c>
      <c r="O3109" s="3">
        <v>44.387351573414605</v>
      </c>
      <c r="P3109" s="3">
        <f>VLOOKUP(Table2[[#This Row],[State]],State!A:G,7,FALSE)</f>
        <v>10</v>
      </c>
      <c r="Q3109" s="3" t="str">
        <f>VLOOKUP(Table2[[#This Row],[State]],State!A:F,6,FALSE)</f>
        <v>Democratic</v>
      </c>
    </row>
    <row r="3110" spans="1:17" ht="17" thickTop="1" thickBot="1" x14ac:dyDescent="0.25">
      <c r="A3110" s="8" t="s">
        <v>366</v>
      </c>
      <c r="B3110" s="19">
        <v>55121</v>
      </c>
      <c r="C3110" s="20" t="s">
        <v>2248</v>
      </c>
      <c r="D3110" s="13">
        <v>7099</v>
      </c>
      <c r="E3110" s="13">
        <v>8294</v>
      </c>
      <c r="F3110" s="6">
        <v>2024</v>
      </c>
      <c r="G3110" s="18">
        <f>preds!$D3110+preds!$E3110</f>
        <v>15393</v>
      </c>
      <c r="H3110" s="12">
        <f>ABS(preds!$D3110-preds!$E3110)</f>
        <v>1195</v>
      </c>
      <c r="I3110" s="24">
        <f>Table2[[#This Row],[margin]]/Table2[[#This Row],[dem_gop_total]]</f>
        <v>7.7632690183849801E-2</v>
      </c>
      <c r="J3110" s="24">
        <f>Table2[[#This Row],[dem_votes]]/Table2[[#This Row],[dem_gop_total]]</f>
        <v>0.46118365490807511</v>
      </c>
      <c r="K3110" s="24">
        <f>Table2[[#This Row],[gop_votes]]/Table2[[#This Row],[dem_gop_total]]</f>
        <v>0.53881634509192489</v>
      </c>
      <c r="L3110" s="3">
        <v>-91.360513999999995</v>
      </c>
      <c r="M3110" s="3">
        <v>44.292059000000002</v>
      </c>
      <c r="N3110" s="3">
        <v>-89.789203144221943</v>
      </c>
      <c r="O3110" s="3">
        <v>44.387351573414605</v>
      </c>
      <c r="P3110" s="3">
        <f>VLOOKUP(Table2[[#This Row],[State]],State!A:G,7,FALSE)</f>
        <v>10</v>
      </c>
      <c r="Q3110" s="3" t="str">
        <f>VLOOKUP(Table2[[#This Row],[State]],State!A:F,6,FALSE)</f>
        <v>Democratic</v>
      </c>
    </row>
    <row r="3111" spans="1:17" ht="17" thickTop="1" thickBot="1" x14ac:dyDescent="0.25">
      <c r="A3111" s="7" t="s">
        <v>366</v>
      </c>
      <c r="B3111" s="21">
        <v>55123</v>
      </c>
      <c r="C3111" s="22" t="s">
        <v>1435</v>
      </c>
      <c r="D3111" s="12">
        <v>7729</v>
      </c>
      <c r="E3111" s="12">
        <v>7928</v>
      </c>
      <c r="F3111" s="6">
        <v>2024</v>
      </c>
      <c r="G3111" s="18">
        <f>preds!$D3111+preds!$E3111</f>
        <v>15657</v>
      </c>
      <c r="H3111" s="12">
        <f>ABS(preds!$D3111-preds!$E3111)</f>
        <v>199</v>
      </c>
      <c r="I3111" s="24">
        <f>Table2[[#This Row],[margin]]/Table2[[#This Row],[dem_gop_total]]</f>
        <v>1.2709969981477933E-2</v>
      </c>
      <c r="J3111" s="24">
        <f>Table2[[#This Row],[dem_votes]]/Table2[[#This Row],[dem_gop_total]]</f>
        <v>0.49364501500926106</v>
      </c>
      <c r="K3111" s="24">
        <f>Table2[[#This Row],[gop_votes]]/Table2[[#This Row],[dem_gop_total]]</f>
        <v>0.50635498499073894</v>
      </c>
      <c r="L3111" s="3">
        <v>-90.836754999999997</v>
      </c>
      <c r="M3111" s="3">
        <v>43.605781999999998</v>
      </c>
      <c r="N3111" s="3">
        <v>-89.789203144221943</v>
      </c>
      <c r="O3111" s="3">
        <v>44.387351573414605</v>
      </c>
      <c r="P3111" s="3">
        <f>VLOOKUP(Table2[[#This Row],[State]],State!A:G,7,FALSE)</f>
        <v>10</v>
      </c>
      <c r="Q3111" s="3" t="str">
        <f>VLOOKUP(Table2[[#This Row],[State]],State!A:F,6,FALSE)</f>
        <v>Democratic</v>
      </c>
    </row>
    <row r="3112" spans="1:17" ht="17" thickTop="1" thickBot="1" x14ac:dyDescent="0.25">
      <c r="A3112" s="8" t="s">
        <v>366</v>
      </c>
      <c r="B3112" s="19">
        <v>55125</v>
      </c>
      <c r="C3112" s="20" t="s">
        <v>2249</v>
      </c>
      <c r="D3112" s="13">
        <v>5597</v>
      </c>
      <c r="E3112" s="13">
        <v>9253</v>
      </c>
      <c r="F3112" s="6">
        <v>2024</v>
      </c>
      <c r="G3112" s="18">
        <f>preds!$D3112+preds!$E3112</f>
        <v>14850</v>
      </c>
      <c r="H3112" s="12">
        <f>ABS(preds!$D3112-preds!$E3112)</f>
        <v>3656</v>
      </c>
      <c r="I3112" s="24">
        <f>Table2[[#This Row],[margin]]/Table2[[#This Row],[dem_gop_total]]</f>
        <v>0.24619528619528619</v>
      </c>
      <c r="J3112" s="24">
        <f>Table2[[#This Row],[dem_votes]]/Table2[[#This Row],[dem_gop_total]]</f>
        <v>0.37690235690235691</v>
      </c>
      <c r="K3112" s="24">
        <f>Table2[[#This Row],[gop_votes]]/Table2[[#This Row],[dem_gop_total]]</f>
        <v>0.62309764309764315</v>
      </c>
      <c r="L3112" s="3">
        <v>-89.499416999999994</v>
      </c>
      <c r="M3112" s="3">
        <v>45.984592999999997</v>
      </c>
      <c r="N3112" s="3">
        <v>-89.789203144221943</v>
      </c>
      <c r="O3112" s="3">
        <v>44.387351573414605</v>
      </c>
      <c r="P3112" s="3">
        <f>VLOOKUP(Table2[[#This Row],[State]],State!A:G,7,FALSE)</f>
        <v>10</v>
      </c>
      <c r="Q3112" s="3" t="str">
        <f>VLOOKUP(Table2[[#This Row],[State]],State!A:F,6,FALSE)</f>
        <v>Democratic</v>
      </c>
    </row>
    <row r="3113" spans="1:17" ht="17" thickTop="1" thickBot="1" x14ac:dyDescent="0.25">
      <c r="A3113" s="7" t="s">
        <v>366</v>
      </c>
      <c r="B3113" s="21">
        <v>55127</v>
      </c>
      <c r="C3113" s="22" t="s">
        <v>1881</v>
      </c>
      <c r="D3113" s="12">
        <v>21492</v>
      </c>
      <c r="E3113" s="12">
        <v>32891</v>
      </c>
      <c r="F3113" s="6">
        <v>2024</v>
      </c>
      <c r="G3113" s="18">
        <f>preds!$D3113+preds!$E3113</f>
        <v>54383</v>
      </c>
      <c r="H3113" s="12">
        <f>ABS(preds!$D3113-preds!$E3113)</f>
        <v>11399</v>
      </c>
      <c r="I3113" s="24">
        <f>Table2[[#This Row],[margin]]/Table2[[#This Row],[dem_gop_total]]</f>
        <v>0.20960594303366861</v>
      </c>
      <c r="J3113" s="24">
        <f>Table2[[#This Row],[dem_votes]]/Table2[[#This Row],[dem_gop_total]]</f>
        <v>0.39519702848316568</v>
      </c>
      <c r="K3113" s="24">
        <f>Table2[[#This Row],[gop_votes]]/Table2[[#This Row],[dem_gop_total]]</f>
        <v>0.60480297151683426</v>
      </c>
      <c r="L3113" s="3">
        <v>-88.540667999999997</v>
      </c>
      <c r="M3113" s="3">
        <v>42.664073999999999</v>
      </c>
      <c r="N3113" s="3">
        <v>-89.789203144221943</v>
      </c>
      <c r="O3113" s="3">
        <v>44.387351573414605</v>
      </c>
      <c r="P3113" s="3">
        <f>VLOOKUP(Table2[[#This Row],[State]],State!A:G,7,FALSE)</f>
        <v>10</v>
      </c>
      <c r="Q3113" s="3" t="str">
        <f>VLOOKUP(Table2[[#This Row],[State]],State!A:F,6,FALSE)</f>
        <v>Democratic</v>
      </c>
    </row>
    <row r="3114" spans="1:17" ht="17" thickTop="1" thickBot="1" x14ac:dyDescent="0.25">
      <c r="A3114" s="8" t="s">
        <v>366</v>
      </c>
      <c r="B3114" s="19">
        <v>55129</v>
      </c>
      <c r="C3114" s="20" t="s">
        <v>2250</v>
      </c>
      <c r="D3114" s="13">
        <v>3672</v>
      </c>
      <c r="E3114" s="13">
        <v>6520</v>
      </c>
      <c r="F3114" s="6">
        <v>2024</v>
      </c>
      <c r="G3114" s="18">
        <f>preds!$D3114+preds!$E3114</f>
        <v>10192</v>
      </c>
      <c r="H3114" s="12">
        <f>ABS(preds!$D3114-preds!$E3114)</f>
        <v>2848</v>
      </c>
      <c r="I3114" s="24">
        <f>Table2[[#This Row],[margin]]/Table2[[#This Row],[dem_gop_total]]</f>
        <v>0.27943485086342229</v>
      </c>
      <c r="J3114" s="24">
        <f>Table2[[#This Row],[dem_votes]]/Table2[[#This Row],[dem_gop_total]]</f>
        <v>0.36028257456828883</v>
      </c>
      <c r="K3114" s="24">
        <f>Table2[[#This Row],[gop_votes]]/Table2[[#This Row],[dem_gop_total]]</f>
        <v>0.63971742543171117</v>
      </c>
      <c r="L3114" s="3">
        <v>-91.834412</v>
      </c>
      <c r="M3114" s="3">
        <v>45.847240999999997</v>
      </c>
      <c r="N3114" s="3">
        <v>-89.789203144221943</v>
      </c>
      <c r="O3114" s="3">
        <v>44.387351573414605</v>
      </c>
      <c r="P3114" s="3">
        <f>VLOOKUP(Table2[[#This Row],[State]],State!A:G,7,FALSE)</f>
        <v>10</v>
      </c>
      <c r="Q3114" s="3" t="str">
        <f>VLOOKUP(Table2[[#This Row],[State]],State!A:F,6,FALSE)</f>
        <v>Democratic</v>
      </c>
    </row>
    <row r="3115" spans="1:17" ht="17" thickTop="1" thickBot="1" x14ac:dyDescent="0.25">
      <c r="A3115" s="7" t="s">
        <v>366</v>
      </c>
      <c r="B3115" s="21">
        <v>55131</v>
      </c>
      <c r="C3115" s="22" t="s">
        <v>454</v>
      </c>
      <c r="D3115" s="12">
        <v>24706</v>
      </c>
      <c r="E3115" s="12">
        <v>60928</v>
      </c>
      <c r="F3115" s="6">
        <v>2024</v>
      </c>
      <c r="G3115" s="18">
        <f>preds!$D3115+preds!$E3115</f>
        <v>85634</v>
      </c>
      <c r="H3115" s="12">
        <f>ABS(preds!$D3115-preds!$E3115)</f>
        <v>36222</v>
      </c>
      <c r="I3115" s="24">
        <f>Table2[[#This Row],[margin]]/Table2[[#This Row],[dem_gop_total]]</f>
        <v>0.42298619707125673</v>
      </c>
      <c r="J3115" s="24">
        <f>Table2[[#This Row],[dem_votes]]/Table2[[#This Row],[dem_gop_total]]</f>
        <v>0.28850690146437163</v>
      </c>
      <c r="K3115" s="24">
        <f>Table2[[#This Row],[gop_votes]]/Table2[[#This Row],[dem_gop_total]]</f>
        <v>0.71149309853562837</v>
      </c>
      <c r="L3115" s="3">
        <v>-88.215166999999994</v>
      </c>
      <c r="M3115" s="3">
        <v>43.347344</v>
      </c>
      <c r="N3115" s="3">
        <v>-89.789203144221943</v>
      </c>
      <c r="O3115" s="3">
        <v>44.387351573414605</v>
      </c>
      <c r="P3115" s="3">
        <f>VLOOKUP(Table2[[#This Row],[State]],State!A:G,7,FALSE)</f>
        <v>10</v>
      </c>
      <c r="Q3115" s="3" t="str">
        <f>VLOOKUP(Table2[[#This Row],[State]],State!A:F,6,FALSE)</f>
        <v>Democratic</v>
      </c>
    </row>
    <row r="3116" spans="1:17" ht="17" thickTop="1" thickBot="1" x14ac:dyDescent="0.25">
      <c r="A3116" s="8" t="s">
        <v>366</v>
      </c>
      <c r="B3116" s="19">
        <v>55133</v>
      </c>
      <c r="C3116" s="20" t="s">
        <v>2251</v>
      </c>
      <c r="D3116" s="13">
        <v>99680</v>
      </c>
      <c r="E3116" s="13">
        <v>158287</v>
      </c>
      <c r="F3116" s="6">
        <v>2024</v>
      </c>
      <c r="G3116" s="18">
        <f>preds!$D3116+preds!$E3116</f>
        <v>257967</v>
      </c>
      <c r="H3116" s="12">
        <f>ABS(preds!$D3116-preds!$E3116)</f>
        <v>58607</v>
      </c>
      <c r="I3116" s="24">
        <f>Table2[[#This Row],[margin]]/Table2[[#This Row],[dem_gop_total]]</f>
        <v>0.22718797365554508</v>
      </c>
      <c r="J3116" s="24">
        <f>Table2[[#This Row],[dem_votes]]/Table2[[#This Row],[dem_gop_total]]</f>
        <v>0.38640601317222745</v>
      </c>
      <c r="K3116" s="24">
        <f>Table2[[#This Row],[gop_votes]]/Table2[[#This Row],[dem_gop_total]]</f>
        <v>0.61359398682777255</v>
      </c>
      <c r="L3116" s="3">
        <v>-88.236902000000001</v>
      </c>
      <c r="M3116" s="3">
        <v>43.034419</v>
      </c>
      <c r="N3116" s="3">
        <v>-89.789203144221943</v>
      </c>
      <c r="O3116" s="3">
        <v>44.387351573414605</v>
      </c>
      <c r="P3116" s="3">
        <f>VLOOKUP(Table2[[#This Row],[State]],State!A:G,7,FALSE)</f>
        <v>10</v>
      </c>
      <c r="Q3116" s="3" t="str">
        <f>VLOOKUP(Table2[[#This Row],[State]],State!A:F,6,FALSE)</f>
        <v>Democratic</v>
      </c>
    </row>
    <row r="3117" spans="1:17" ht="17" thickTop="1" thickBot="1" x14ac:dyDescent="0.25">
      <c r="A3117" s="7" t="s">
        <v>366</v>
      </c>
      <c r="B3117" s="21">
        <v>55135</v>
      </c>
      <c r="C3117" s="22" t="s">
        <v>2252</v>
      </c>
      <c r="D3117" s="12">
        <v>9141</v>
      </c>
      <c r="E3117" s="12">
        <v>16686</v>
      </c>
      <c r="F3117" s="6">
        <v>2024</v>
      </c>
      <c r="G3117" s="18">
        <f>preds!$D3117+preds!$E3117</f>
        <v>25827</v>
      </c>
      <c r="H3117" s="12">
        <f>ABS(preds!$D3117-preds!$E3117)</f>
        <v>7545</v>
      </c>
      <c r="I3117" s="24">
        <f>Table2[[#This Row],[margin]]/Table2[[#This Row],[dem_gop_total]]</f>
        <v>0.29213613660123128</v>
      </c>
      <c r="J3117" s="24">
        <f>Table2[[#This Row],[dem_votes]]/Table2[[#This Row],[dem_gop_total]]</f>
        <v>0.35393193169938436</v>
      </c>
      <c r="K3117" s="24">
        <f>Table2[[#This Row],[gop_votes]]/Table2[[#This Row],[dem_gop_total]]</f>
        <v>0.64606806830061558</v>
      </c>
      <c r="L3117" s="3">
        <v>-88.937106</v>
      </c>
      <c r="M3117" s="3">
        <v>44.432371000000003</v>
      </c>
      <c r="N3117" s="3">
        <v>-89.789203144221943</v>
      </c>
      <c r="O3117" s="3">
        <v>44.387351573414605</v>
      </c>
      <c r="P3117" s="3">
        <f>VLOOKUP(Table2[[#This Row],[State]],State!A:G,7,FALSE)</f>
        <v>10</v>
      </c>
      <c r="Q3117" s="3" t="str">
        <f>VLOOKUP(Table2[[#This Row],[State]],State!A:F,6,FALSE)</f>
        <v>Democratic</v>
      </c>
    </row>
    <row r="3118" spans="1:17" ht="17" thickTop="1" thickBot="1" x14ac:dyDescent="0.25">
      <c r="A3118" s="8" t="s">
        <v>366</v>
      </c>
      <c r="B3118" s="19">
        <v>55137</v>
      </c>
      <c r="C3118" s="20" t="s">
        <v>2253</v>
      </c>
      <c r="D3118" s="13">
        <v>4170</v>
      </c>
      <c r="E3118" s="13">
        <v>9218</v>
      </c>
      <c r="F3118" s="6">
        <v>2024</v>
      </c>
      <c r="G3118" s="18">
        <f>preds!$D3118+preds!$E3118</f>
        <v>13388</v>
      </c>
      <c r="H3118" s="12">
        <f>ABS(preds!$D3118-preds!$E3118)</f>
        <v>5048</v>
      </c>
      <c r="I3118" s="24">
        <f>Table2[[#This Row],[margin]]/Table2[[#This Row],[dem_gop_total]]</f>
        <v>0.37705407827905585</v>
      </c>
      <c r="J3118" s="24">
        <f>Table2[[#This Row],[dem_votes]]/Table2[[#This Row],[dem_gop_total]]</f>
        <v>0.31147296086047205</v>
      </c>
      <c r="K3118" s="24">
        <f>Table2[[#This Row],[gop_votes]]/Table2[[#This Row],[dem_gop_total]]</f>
        <v>0.68852703913952795</v>
      </c>
      <c r="L3118" s="3">
        <v>-89.225960000000001</v>
      </c>
      <c r="M3118" s="3">
        <v>44.101149999999997</v>
      </c>
      <c r="N3118" s="3">
        <v>-89.789203144221943</v>
      </c>
      <c r="O3118" s="3">
        <v>44.387351573414605</v>
      </c>
      <c r="P3118" s="3">
        <f>VLOOKUP(Table2[[#This Row],[State]],State!A:G,7,FALSE)</f>
        <v>10</v>
      </c>
      <c r="Q3118" s="3" t="str">
        <f>VLOOKUP(Table2[[#This Row],[State]],State!A:F,6,FALSE)</f>
        <v>Democratic</v>
      </c>
    </row>
    <row r="3119" spans="1:17" ht="17" thickTop="1" thickBot="1" x14ac:dyDescent="0.25">
      <c r="A3119" s="7" t="s">
        <v>366</v>
      </c>
      <c r="B3119" s="21">
        <v>55139</v>
      </c>
      <c r="C3119" s="22" t="s">
        <v>926</v>
      </c>
      <c r="D3119" s="12">
        <v>42483</v>
      </c>
      <c r="E3119" s="12">
        <v>44449</v>
      </c>
      <c r="F3119" s="6">
        <v>2024</v>
      </c>
      <c r="G3119" s="18">
        <f>preds!$D3119+preds!$E3119</f>
        <v>86932</v>
      </c>
      <c r="H3119" s="12">
        <f>ABS(preds!$D3119-preds!$E3119)</f>
        <v>1966</v>
      </c>
      <c r="I3119" s="24">
        <f>Table2[[#This Row],[margin]]/Table2[[#This Row],[dem_gop_total]]</f>
        <v>2.2615377536465284E-2</v>
      </c>
      <c r="J3119" s="24">
        <f>Table2[[#This Row],[dem_votes]]/Table2[[#This Row],[dem_gop_total]]</f>
        <v>0.48869231123176737</v>
      </c>
      <c r="K3119" s="24">
        <f>Table2[[#This Row],[gop_votes]]/Table2[[#This Row],[dem_gop_total]]</f>
        <v>0.51130768876823263</v>
      </c>
      <c r="L3119" s="3">
        <v>-88.540068000000005</v>
      </c>
      <c r="M3119" s="3">
        <v>44.100642999999998</v>
      </c>
      <c r="N3119" s="3">
        <v>-89.789203144221943</v>
      </c>
      <c r="O3119" s="3">
        <v>44.387351573414605</v>
      </c>
      <c r="P3119" s="3">
        <f>VLOOKUP(Table2[[#This Row],[State]],State!A:G,7,FALSE)</f>
        <v>10</v>
      </c>
      <c r="Q3119" s="3" t="str">
        <f>VLOOKUP(Table2[[#This Row],[State]],State!A:F,6,FALSE)</f>
        <v>Democratic</v>
      </c>
    </row>
    <row r="3120" spans="1:17" ht="17" thickTop="1" thickBot="1" x14ac:dyDescent="0.25">
      <c r="A3120" s="8" t="s">
        <v>366</v>
      </c>
      <c r="B3120" s="19">
        <v>55141</v>
      </c>
      <c r="C3120" s="20" t="s">
        <v>1725</v>
      </c>
      <c r="D3120" s="13">
        <v>15602</v>
      </c>
      <c r="E3120" s="13">
        <v>22154</v>
      </c>
      <c r="F3120" s="6">
        <v>2024</v>
      </c>
      <c r="G3120" s="18">
        <f>preds!$D3120+preds!$E3120</f>
        <v>37756</v>
      </c>
      <c r="H3120" s="12">
        <f>ABS(preds!$D3120-preds!$E3120)</f>
        <v>6552</v>
      </c>
      <c r="I3120" s="24">
        <f>Table2[[#This Row],[margin]]/Table2[[#This Row],[dem_gop_total]]</f>
        <v>0.17353533213264116</v>
      </c>
      <c r="J3120" s="24">
        <f>Table2[[#This Row],[dem_votes]]/Table2[[#This Row],[dem_gop_total]]</f>
        <v>0.41323233393367942</v>
      </c>
      <c r="K3120" s="24">
        <f>Table2[[#This Row],[gop_votes]]/Table2[[#This Row],[dem_gop_total]]</f>
        <v>0.58676766606632058</v>
      </c>
      <c r="L3120" s="3">
        <v>-89.963901000000007</v>
      </c>
      <c r="M3120" s="3">
        <v>44.478782000000002</v>
      </c>
      <c r="N3120" s="3">
        <v>-89.789203144221943</v>
      </c>
      <c r="O3120" s="3">
        <v>44.387351573414605</v>
      </c>
      <c r="P3120" s="3">
        <f>VLOOKUP(Table2[[#This Row],[State]],State!A:G,7,FALSE)</f>
        <v>10</v>
      </c>
      <c r="Q3120" s="3" t="str">
        <f>VLOOKUP(Table2[[#This Row],[State]],State!A:F,6,FALSE)</f>
        <v>Democratic</v>
      </c>
    </row>
    <row r="3121" spans="1:17" ht="17" thickTop="1" thickBot="1" x14ac:dyDescent="0.25">
      <c r="A3121" s="7" t="s">
        <v>367</v>
      </c>
      <c r="B3121" s="21">
        <v>56001</v>
      </c>
      <c r="C3121" s="22" t="s">
        <v>1566</v>
      </c>
      <c r="D3121" s="12">
        <v>7877</v>
      </c>
      <c r="E3121" s="12">
        <v>8890</v>
      </c>
      <c r="F3121" s="6">
        <v>2024</v>
      </c>
      <c r="G3121" s="18">
        <f>preds!$D3121+preds!$E3121</f>
        <v>16767</v>
      </c>
      <c r="H3121" s="12">
        <f>ABS(preds!$D3121-preds!$E3121)</f>
        <v>1013</v>
      </c>
      <c r="I3121" s="24">
        <f>Table2[[#This Row],[margin]]/Table2[[#This Row],[dem_gop_total]]</f>
        <v>6.0416293910657837E-2</v>
      </c>
      <c r="J3121" s="24">
        <f>Table2[[#This Row],[dem_votes]]/Table2[[#This Row],[dem_gop_total]]</f>
        <v>0.46979185304467108</v>
      </c>
      <c r="K3121" s="24">
        <f>Table2[[#This Row],[gop_votes]]/Table2[[#This Row],[dem_gop_total]]</f>
        <v>0.53020814695532892</v>
      </c>
      <c r="L3121" s="3">
        <v>-105.598281</v>
      </c>
      <c r="M3121" s="3">
        <v>41.314993000000001</v>
      </c>
      <c r="N3121" s="3">
        <v>-107.15885269565204</v>
      </c>
      <c r="O3121" s="3">
        <v>43.045430000000032</v>
      </c>
      <c r="P3121" s="3">
        <f>VLOOKUP(Table2[[#This Row],[State]],State!A:G,7,FALSE)</f>
        <v>3</v>
      </c>
      <c r="Q3121" s="3" t="str">
        <f>VLOOKUP(Table2[[#This Row],[State]],State!A:F,6,FALSE)</f>
        <v>Republican</v>
      </c>
    </row>
    <row r="3122" spans="1:17" ht="17" thickTop="1" thickBot="1" x14ac:dyDescent="0.25">
      <c r="A3122" s="8" t="s">
        <v>367</v>
      </c>
      <c r="B3122" s="19">
        <v>56003</v>
      </c>
      <c r="C3122" s="20" t="s">
        <v>1438</v>
      </c>
      <c r="D3122" s="13">
        <v>1199</v>
      </c>
      <c r="E3122" s="13">
        <v>4664</v>
      </c>
      <c r="F3122" s="6">
        <v>2024</v>
      </c>
      <c r="G3122" s="18">
        <f>preds!$D3122+preds!$E3122</f>
        <v>5863</v>
      </c>
      <c r="H3122" s="12">
        <f>ABS(preds!$D3122-preds!$E3122)</f>
        <v>3465</v>
      </c>
      <c r="I3122" s="24">
        <f>Table2[[#This Row],[margin]]/Table2[[#This Row],[dem_gop_total]]</f>
        <v>0.59099437148217637</v>
      </c>
      <c r="J3122" s="24">
        <f>Table2[[#This Row],[dem_votes]]/Table2[[#This Row],[dem_gop_total]]</f>
        <v>0.20450281425891181</v>
      </c>
      <c r="K3122" s="24">
        <f>Table2[[#This Row],[gop_votes]]/Table2[[#This Row],[dem_gop_total]]</f>
        <v>0.79549718574108819</v>
      </c>
      <c r="L3122" s="3">
        <v>-108.244578</v>
      </c>
      <c r="M3122" s="3">
        <v>44.629497000000001</v>
      </c>
      <c r="N3122" s="3">
        <v>-107.15885269565204</v>
      </c>
      <c r="O3122" s="3">
        <v>43.045430000000032</v>
      </c>
      <c r="P3122" s="3">
        <f>VLOOKUP(Table2[[#This Row],[State]],State!A:G,7,FALSE)</f>
        <v>3</v>
      </c>
      <c r="Q3122" s="3" t="str">
        <f>VLOOKUP(Table2[[#This Row],[State]],State!A:F,6,FALSE)</f>
        <v>Republican</v>
      </c>
    </row>
    <row r="3123" spans="1:17" ht="17" thickTop="1" thickBot="1" x14ac:dyDescent="0.25">
      <c r="A3123" s="7" t="s">
        <v>367</v>
      </c>
      <c r="B3123" s="21">
        <v>56005</v>
      </c>
      <c r="C3123" s="22" t="s">
        <v>1093</v>
      </c>
      <c r="D3123" s="12">
        <v>1852</v>
      </c>
      <c r="E3123" s="12">
        <v>17652</v>
      </c>
      <c r="F3123" s="6">
        <v>2024</v>
      </c>
      <c r="G3123" s="18">
        <f>preds!$D3123+preds!$E3123</f>
        <v>19504</v>
      </c>
      <c r="H3123" s="12">
        <f>ABS(preds!$D3123-preds!$E3123)</f>
        <v>15800</v>
      </c>
      <c r="I3123" s="24">
        <f>Table2[[#This Row],[margin]]/Table2[[#This Row],[dem_gop_total]]</f>
        <v>0.81009023789991796</v>
      </c>
      <c r="J3123" s="24">
        <f>Table2[[#This Row],[dem_votes]]/Table2[[#This Row],[dem_gop_total]]</f>
        <v>9.4954881050041018E-2</v>
      </c>
      <c r="K3123" s="24">
        <f>Table2[[#This Row],[gop_votes]]/Table2[[#This Row],[dem_gop_total]]</f>
        <v>0.90504511894995898</v>
      </c>
      <c r="L3123" s="3">
        <v>-105.49489399999899</v>
      </c>
      <c r="M3123" s="3">
        <v>44.254396999999997</v>
      </c>
      <c r="N3123" s="3">
        <v>-107.15885269565204</v>
      </c>
      <c r="O3123" s="3">
        <v>43.045430000000032</v>
      </c>
      <c r="P3123" s="3">
        <f>VLOOKUP(Table2[[#This Row],[State]],State!A:G,7,FALSE)</f>
        <v>3</v>
      </c>
      <c r="Q3123" s="3" t="str">
        <f>VLOOKUP(Table2[[#This Row],[State]],State!A:F,6,FALSE)</f>
        <v>Republican</v>
      </c>
    </row>
    <row r="3124" spans="1:17" ht="17" thickTop="1" thickBot="1" x14ac:dyDescent="0.25">
      <c r="A3124" s="8" t="s">
        <v>367</v>
      </c>
      <c r="B3124" s="19">
        <v>56007</v>
      </c>
      <c r="C3124" s="20" t="s">
        <v>1440</v>
      </c>
      <c r="D3124" s="13">
        <v>2187</v>
      </c>
      <c r="E3124" s="13">
        <v>4611</v>
      </c>
      <c r="F3124" s="6">
        <v>2024</v>
      </c>
      <c r="G3124" s="18">
        <f>preds!$D3124+preds!$E3124</f>
        <v>6798</v>
      </c>
      <c r="H3124" s="12">
        <f>ABS(preds!$D3124-preds!$E3124)</f>
        <v>2424</v>
      </c>
      <c r="I3124" s="24">
        <f>Table2[[#This Row],[margin]]/Table2[[#This Row],[dem_gop_total]]</f>
        <v>0.35657546337157986</v>
      </c>
      <c r="J3124" s="24">
        <f>Table2[[#This Row],[dem_votes]]/Table2[[#This Row],[dem_gop_total]]</f>
        <v>0.32171226831421007</v>
      </c>
      <c r="K3124" s="24">
        <f>Table2[[#This Row],[gop_votes]]/Table2[[#This Row],[dem_gop_total]]</f>
        <v>0.67828773168578993</v>
      </c>
      <c r="L3124" s="3">
        <v>-107.083924</v>
      </c>
      <c r="M3124" s="3">
        <v>41.670116999999998</v>
      </c>
      <c r="N3124" s="3">
        <v>-107.15885269565204</v>
      </c>
      <c r="O3124" s="3">
        <v>43.045430000000032</v>
      </c>
      <c r="P3124" s="3">
        <f>VLOOKUP(Table2[[#This Row],[State]],State!A:G,7,FALSE)</f>
        <v>3</v>
      </c>
      <c r="Q3124" s="3" t="str">
        <f>VLOOKUP(Table2[[#This Row],[State]],State!A:F,6,FALSE)</f>
        <v>Republican</v>
      </c>
    </row>
    <row r="3125" spans="1:17" ht="17" thickTop="1" thickBot="1" x14ac:dyDescent="0.25">
      <c r="A3125" s="7" t="s">
        <v>367</v>
      </c>
      <c r="B3125" s="21">
        <v>56009</v>
      </c>
      <c r="C3125" s="22" t="s">
        <v>2254</v>
      </c>
      <c r="D3125" s="12">
        <v>1057</v>
      </c>
      <c r="E3125" s="12">
        <v>5720</v>
      </c>
      <c r="F3125" s="6">
        <v>2024</v>
      </c>
      <c r="G3125" s="18">
        <f>preds!$D3125+preds!$E3125</f>
        <v>6777</v>
      </c>
      <c r="H3125" s="12">
        <f>ABS(preds!$D3125-preds!$E3125)</f>
        <v>4663</v>
      </c>
      <c r="I3125" s="24">
        <f>Table2[[#This Row],[margin]]/Table2[[#This Row],[dem_gop_total]]</f>
        <v>0.68806256455658843</v>
      </c>
      <c r="J3125" s="24">
        <f>Table2[[#This Row],[dem_votes]]/Table2[[#This Row],[dem_gop_total]]</f>
        <v>0.15596871772170576</v>
      </c>
      <c r="K3125" s="24">
        <f>Table2[[#This Row],[gop_votes]]/Table2[[#This Row],[dem_gop_total]]</f>
        <v>0.84403128227829427</v>
      </c>
      <c r="L3125" s="3">
        <v>-105.527588999999</v>
      </c>
      <c r="M3125" s="3">
        <v>42.794109999999897</v>
      </c>
      <c r="N3125" s="3">
        <v>-107.15885269565204</v>
      </c>
      <c r="O3125" s="3">
        <v>43.045430000000032</v>
      </c>
      <c r="P3125" s="3">
        <f>VLOOKUP(Table2[[#This Row],[State]],State!A:G,7,FALSE)</f>
        <v>3</v>
      </c>
      <c r="Q3125" s="3" t="str">
        <f>VLOOKUP(Table2[[#This Row],[State]],State!A:F,6,FALSE)</f>
        <v>Republican</v>
      </c>
    </row>
    <row r="3126" spans="1:17" ht="17" thickTop="1" thickBot="1" x14ac:dyDescent="0.25">
      <c r="A3126" s="8" t="s">
        <v>367</v>
      </c>
      <c r="B3126" s="19">
        <v>56011</v>
      </c>
      <c r="C3126" s="20" t="s">
        <v>1771</v>
      </c>
      <c r="D3126" s="13">
        <v>527</v>
      </c>
      <c r="E3126" s="13">
        <v>3583</v>
      </c>
      <c r="F3126" s="6">
        <v>2024</v>
      </c>
      <c r="G3126" s="18">
        <f>preds!$D3126+preds!$E3126</f>
        <v>4110</v>
      </c>
      <c r="H3126" s="12">
        <f>ABS(preds!$D3126-preds!$E3126)</f>
        <v>3056</v>
      </c>
      <c r="I3126" s="24">
        <f>Table2[[#This Row],[margin]]/Table2[[#This Row],[dem_gop_total]]</f>
        <v>0.74355231143552314</v>
      </c>
      <c r="J3126" s="24">
        <f>Table2[[#This Row],[dem_votes]]/Table2[[#This Row],[dem_gop_total]]</f>
        <v>0.12822384428223843</v>
      </c>
      <c r="K3126" s="24">
        <f>Table2[[#This Row],[gop_votes]]/Table2[[#This Row],[dem_gop_total]]</f>
        <v>0.87177615571776157</v>
      </c>
      <c r="L3126" s="3">
        <v>-104.625297</v>
      </c>
      <c r="M3126" s="3">
        <v>44.432534999999902</v>
      </c>
      <c r="N3126" s="3">
        <v>-107.15885269565204</v>
      </c>
      <c r="O3126" s="3">
        <v>43.045430000000032</v>
      </c>
      <c r="P3126" s="3">
        <f>VLOOKUP(Table2[[#This Row],[State]],State!A:G,7,FALSE)</f>
        <v>3</v>
      </c>
      <c r="Q3126" s="3" t="str">
        <f>VLOOKUP(Table2[[#This Row],[State]],State!A:F,6,FALSE)</f>
        <v>Republican</v>
      </c>
    </row>
    <row r="3127" spans="1:17" ht="17" thickTop="1" thickBot="1" x14ac:dyDescent="0.25">
      <c r="A3127" s="7" t="s">
        <v>367</v>
      </c>
      <c r="B3127" s="21">
        <v>56013</v>
      </c>
      <c r="C3127" s="22" t="s">
        <v>636</v>
      </c>
      <c r="D3127" s="12">
        <v>4579</v>
      </c>
      <c r="E3127" s="12">
        <v>11515</v>
      </c>
      <c r="F3127" s="6">
        <v>2024</v>
      </c>
      <c r="G3127" s="18">
        <f>preds!$D3127+preds!$E3127</f>
        <v>16094</v>
      </c>
      <c r="H3127" s="12">
        <f>ABS(preds!$D3127-preds!$E3127)</f>
        <v>6936</v>
      </c>
      <c r="I3127" s="24">
        <f>Table2[[#This Row],[margin]]/Table2[[#This Row],[dem_gop_total]]</f>
        <v>0.4309680626320368</v>
      </c>
      <c r="J3127" s="24">
        <f>Table2[[#This Row],[dem_votes]]/Table2[[#This Row],[dem_gop_total]]</f>
        <v>0.2845159686839816</v>
      </c>
      <c r="K3127" s="24">
        <f>Table2[[#This Row],[gop_votes]]/Table2[[#This Row],[dem_gop_total]]</f>
        <v>0.71548403131601834</v>
      </c>
      <c r="L3127" s="3">
        <v>-108.60891299999901</v>
      </c>
      <c r="M3127" s="3">
        <v>43.013590999999998</v>
      </c>
      <c r="N3127" s="3">
        <v>-107.15885269565204</v>
      </c>
      <c r="O3127" s="3">
        <v>43.045430000000032</v>
      </c>
      <c r="P3127" s="3">
        <f>VLOOKUP(Table2[[#This Row],[State]],State!A:G,7,FALSE)</f>
        <v>3</v>
      </c>
      <c r="Q3127" s="3" t="str">
        <f>VLOOKUP(Table2[[#This Row],[State]],State!A:F,6,FALSE)</f>
        <v>Republican</v>
      </c>
    </row>
    <row r="3128" spans="1:17" ht="17" thickTop="1" thickBot="1" x14ac:dyDescent="0.25">
      <c r="A3128" s="8" t="s">
        <v>367</v>
      </c>
      <c r="B3128" s="19">
        <v>56015</v>
      </c>
      <c r="C3128" s="20" t="s">
        <v>2255</v>
      </c>
      <c r="D3128" s="13">
        <v>1774</v>
      </c>
      <c r="E3128" s="13">
        <v>4435</v>
      </c>
      <c r="F3128" s="6">
        <v>2024</v>
      </c>
      <c r="G3128" s="18">
        <f>preds!$D3128+preds!$E3128</f>
        <v>6209</v>
      </c>
      <c r="H3128" s="12">
        <f>ABS(preds!$D3128-preds!$E3128)</f>
        <v>2661</v>
      </c>
      <c r="I3128" s="24">
        <f>Table2[[#This Row],[margin]]/Table2[[#This Row],[dem_gop_total]]</f>
        <v>0.42857142857142855</v>
      </c>
      <c r="J3128" s="24">
        <f>Table2[[#This Row],[dem_votes]]/Table2[[#This Row],[dem_gop_total]]</f>
        <v>0.2857142857142857</v>
      </c>
      <c r="K3128" s="24">
        <f>Table2[[#This Row],[gop_votes]]/Table2[[#This Row],[dem_gop_total]]</f>
        <v>0.7142857142857143</v>
      </c>
      <c r="L3128" s="3">
        <v>-104.22051399999999</v>
      </c>
      <c r="M3128" s="3">
        <v>42.046970999999999</v>
      </c>
      <c r="N3128" s="3">
        <v>-107.15885269565204</v>
      </c>
      <c r="O3128" s="3">
        <v>43.045430000000032</v>
      </c>
      <c r="P3128" s="3">
        <f>VLOOKUP(Table2[[#This Row],[State]],State!A:G,7,FALSE)</f>
        <v>3</v>
      </c>
      <c r="Q3128" s="3" t="str">
        <f>VLOOKUP(Table2[[#This Row],[State]],State!A:F,6,FALSE)</f>
        <v>Republican</v>
      </c>
    </row>
    <row r="3129" spans="1:17" ht="17" thickTop="1" thickBot="1" x14ac:dyDescent="0.25">
      <c r="A3129" s="7" t="s">
        <v>367</v>
      </c>
      <c r="B3129" s="21">
        <v>56017</v>
      </c>
      <c r="C3129" s="22" t="s">
        <v>2256</v>
      </c>
      <c r="D3129" s="12">
        <v>539</v>
      </c>
      <c r="E3129" s="12">
        <v>1865</v>
      </c>
      <c r="F3129" s="6">
        <v>2024</v>
      </c>
      <c r="G3129" s="18">
        <f>preds!$D3129+preds!$E3129</f>
        <v>2404</v>
      </c>
      <c r="H3129" s="12">
        <f>ABS(preds!$D3129-preds!$E3129)</f>
        <v>1326</v>
      </c>
      <c r="I3129" s="24">
        <f>Table2[[#This Row],[margin]]/Table2[[#This Row],[dem_gop_total]]</f>
        <v>0.5515806988352745</v>
      </c>
      <c r="J3129" s="24">
        <f>Table2[[#This Row],[dem_votes]]/Table2[[#This Row],[dem_gop_total]]</f>
        <v>0.22420965058236272</v>
      </c>
      <c r="K3129" s="24">
        <f>Table2[[#This Row],[gop_votes]]/Table2[[#This Row],[dem_gop_total]]</f>
        <v>0.77579034941763725</v>
      </c>
      <c r="L3129" s="3">
        <v>-108.230408</v>
      </c>
      <c r="M3129" s="3">
        <v>43.661834999999897</v>
      </c>
      <c r="N3129" s="3">
        <v>-107.15885269565204</v>
      </c>
      <c r="O3129" s="3">
        <v>43.045430000000032</v>
      </c>
      <c r="P3129" s="3">
        <f>VLOOKUP(Table2[[#This Row],[State]],State!A:G,7,FALSE)</f>
        <v>3</v>
      </c>
      <c r="Q3129" s="3" t="str">
        <f>VLOOKUP(Table2[[#This Row],[State]],State!A:F,6,FALSE)</f>
        <v>Republican</v>
      </c>
    </row>
    <row r="3130" spans="1:17" ht="17" thickTop="1" thickBot="1" x14ac:dyDescent="0.25">
      <c r="A3130" s="8" t="s">
        <v>367</v>
      </c>
      <c r="B3130" s="19">
        <v>56019</v>
      </c>
      <c r="C3130" s="20" t="s">
        <v>528</v>
      </c>
      <c r="D3130" s="13">
        <v>765</v>
      </c>
      <c r="E3130" s="13">
        <v>3987</v>
      </c>
      <c r="F3130" s="6">
        <v>2024</v>
      </c>
      <c r="G3130" s="18">
        <f>preds!$D3130+preds!$E3130</f>
        <v>4752</v>
      </c>
      <c r="H3130" s="12">
        <f>ABS(preds!$D3130-preds!$E3130)</f>
        <v>3222</v>
      </c>
      <c r="I3130" s="24">
        <f>Table2[[#This Row],[margin]]/Table2[[#This Row],[dem_gop_total]]</f>
        <v>0.67803030303030298</v>
      </c>
      <c r="J3130" s="24">
        <f>Table2[[#This Row],[dem_votes]]/Table2[[#This Row],[dem_gop_total]]</f>
        <v>0.16098484848484848</v>
      </c>
      <c r="K3130" s="24">
        <f>Table2[[#This Row],[gop_votes]]/Table2[[#This Row],[dem_gop_total]]</f>
        <v>0.83901515151515149</v>
      </c>
      <c r="L3130" s="3">
        <v>-106.69351699999901</v>
      </c>
      <c r="M3130" s="3">
        <v>44.290844999999997</v>
      </c>
      <c r="N3130" s="3">
        <v>-107.15885269565204</v>
      </c>
      <c r="O3130" s="3">
        <v>43.045430000000032</v>
      </c>
      <c r="P3130" s="3">
        <f>VLOOKUP(Table2[[#This Row],[State]],State!A:G,7,FALSE)</f>
        <v>3</v>
      </c>
      <c r="Q3130" s="3" t="str">
        <f>VLOOKUP(Table2[[#This Row],[State]],State!A:F,6,FALSE)</f>
        <v>Republican</v>
      </c>
    </row>
    <row r="3131" spans="1:17" ht="17" thickTop="1" thickBot="1" x14ac:dyDescent="0.25">
      <c r="A3131" s="7" t="s">
        <v>367</v>
      </c>
      <c r="B3131" s="21">
        <v>56021</v>
      </c>
      <c r="C3131" s="22" t="s">
        <v>2257</v>
      </c>
      <c r="D3131" s="12">
        <v>14407</v>
      </c>
      <c r="E3131" s="12">
        <v>28446</v>
      </c>
      <c r="F3131" s="6">
        <v>2024</v>
      </c>
      <c r="G3131" s="18">
        <f>preds!$D3131+preds!$E3131</f>
        <v>42853</v>
      </c>
      <c r="H3131" s="12">
        <f>ABS(preds!$D3131-preds!$E3131)</f>
        <v>14039</v>
      </c>
      <c r="I3131" s="24">
        <f>Table2[[#This Row],[margin]]/Table2[[#This Row],[dem_gop_total]]</f>
        <v>0.32760833547242901</v>
      </c>
      <c r="J3131" s="24">
        <f>Table2[[#This Row],[dem_votes]]/Table2[[#This Row],[dem_gop_total]]</f>
        <v>0.33619583226378552</v>
      </c>
      <c r="K3131" s="24">
        <f>Table2[[#This Row],[gop_votes]]/Table2[[#This Row],[dem_gop_total]]</f>
        <v>0.66380416773621453</v>
      </c>
      <c r="L3131" s="3">
        <v>-104.77320899999999</v>
      </c>
      <c r="M3131" s="3">
        <v>41.153224999999999</v>
      </c>
      <c r="N3131" s="3">
        <v>-107.15885269565204</v>
      </c>
      <c r="O3131" s="3">
        <v>43.045430000000032</v>
      </c>
      <c r="P3131" s="3">
        <f>VLOOKUP(Table2[[#This Row],[State]],State!A:G,7,FALSE)</f>
        <v>3</v>
      </c>
      <c r="Q3131" s="3" t="str">
        <f>VLOOKUP(Table2[[#This Row],[State]],State!A:F,6,FALSE)</f>
        <v>Republican</v>
      </c>
    </row>
    <row r="3132" spans="1:17" ht="17" thickTop="1" thickBot="1" x14ac:dyDescent="0.25">
      <c r="A3132" s="8" t="s">
        <v>367</v>
      </c>
      <c r="B3132" s="19">
        <v>56023</v>
      </c>
      <c r="C3132" s="20" t="s">
        <v>530</v>
      </c>
      <c r="D3132" s="13">
        <v>1591</v>
      </c>
      <c r="E3132" s="13">
        <v>8979</v>
      </c>
      <c r="F3132" s="6">
        <v>2024</v>
      </c>
      <c r="G3132" s="18">
        <f>preds!$D3132+preds!$E3132</f>
        <v>10570</v>
      </c>
      <c r="H3132" s="12">
        <f>ABS(preds!$D3132-preds!$E3132)</f>
        <v>7388</v>
      </c>
      <c r="I3132" s="24">
        <f>Table2[[#This Row],[margin]]/Table2[[#This Row],[dem_gop_total]]</f>
        <v>0.69895931882686846</v>
      </c>
      <c r="J3132" s="24">
        <f>Table2[[#This Row],[dem_votes]]/Table2[[#This Row],[dem_gop_total]]</f>
        <v>0.15052034058656574</v>
      </c>
      <c r="K3132" s="24">
        <f>Table2[[#This Row],[gop_votes]]/Table2[[#This Row],[dem_gop_total]]</f>
        <v>0.84947965941343428</v>
      </c>
      <c r="L3132" s="3">
        <v>-110.841375</v>
      </c>
      <c r="M3132" s="3">
        <v>42.580436999999897</v>
      </c>
      <c r="N3132" s="3">
        <v>-107.15885269565204</v>
      </c>
      <c r="O3132" s="3">
        <v>43.045430000000032</v>
      </c>
      <c r="P3132" s="3">
        <f>VLOOKUP(Table2[[#This Row],[State]],State!A:G,7,FALSE)</f>
        <v>3</v>
      </c>
      <c r="Q3132" s="3" t="str">
        <f>VLOOKUP(Table2[[#This Row],[State]],State!A:F,6,FALSE)</f>
        <v>Republican</v>
      </c>
    </row>
    <row r="3133" spans="1:17" ht="17" thickTop="1" thickBot="1" x14ac:dyDescent="0.25">
      <c r="A3133" s="7" t="s">
        <v>367</v>
      </c>
      <c r="B3133" s="21">
        <v>56025</v>
      </c>
      <c r="C3133" s="22" t="s">
        <v>2258</v>
      </c>
      <c r="D3133" s="12">
        <v>9034</v>
      </c>
      <c r="E3133" s="12">
        <v>23991</v>
      </c>
      <c r="F3133" s="6">
        <v>2024</v>
      </c>
      <c r="G3133" s="18">
        <f>preds!$D3133+preds!$E3133</f>
        <v>33025</v>
      </c>
      <c r="H3133" s="12">
        <f>ABS(preds!$D3133-preds!$E3133)</f>
        <v>14957</v>
      </c>
      <c r="I3133" s="24">
        <f>Table2[[#This Row],[margin]]/Table2[[#This Row],[dem_gop_total]]</f>
        <v>0.45289931869795608</v>
      </c>
      <c r="J3133" s="24">
        <f>Table2[[#This Row],[dem_votes]]/Table2[[#This Row],[dem_gop_total]]</f>
        <v>0.27355034065102196</v>
      </c>
      <c r="K3133" s="24">
        <f>Table2[[#This Row],[gop_votes]]/Table2[[#This Row],[dem_gop_total]]</f>
        <v>0.72644965934897809</v>
      </c>
      <c r="L3133" s="3">
        <v>-106.336877</v>
      </c>
      <c r="M3133" s="3">
        <v>42.844217999999998</v>
      </c>
      <c r="N3133" s="3">
        <v>-107.15885269565204</v>
      </c>
      <c r="O3133" s="3">
        <v>43.045430000000032</v>
      </c>
      <c r="P3133" s="3">
        <f>VLOOKUP(Table2[[#This Row],[State]],State!A:G,7,FALSE)</f>
        <v>3</v>
      </c>
      <c r="Q3133" s="3" t="str">
        <f>VLOOKUP(Table2[[#This Row],[State]],State!A:F,6,FALSE)</f>
        <v>Republican</v>
      </c>
    </row>
    <row r="3134" spans="1:17" ht="17" thickTop="1" thickBot="1" x14ac:dyDescent="0.25">
      <c r="A3134" s="8" t="s">
        <v>367</v>
      </c>
      <c r="B3134" s="19">
        <v>56027</v>
      </c>
      <c r="C3134" s="20" t="s">
        <v>2259</v>
      </c>
      <c r="D3134" s="13">
        <v>215</v>
      </c>
      <c r="E3134" s="13">
        <v>1096</v>
      </c>
      <c r="F3134" s="6">
        <v>2024</v>
      </c>
      <c r="G3134" s="18">
        <f>preds!$D3134+preds!$E3134</f>
        <v>1311</v>
      </c>
      <c r="H3134" s="12">
        <f>ABS(preds!$D3134-preds!$E3134)</f>
        <v>881</v>
      </c>
      <c r="I3134" s="24">
        <f>Table2[[#This Row],[margin]]/Table2[[#This Row],[dem_gop_total]]</f>
        <v>0.67200610221205181</v>
      </c>
      <c r="J3134" s="24">
        <f>Table2[[#This Row],[dem_votes]]/Table2[[#This Row],[dem_gop_total]]</f>
        <v>0.16399694889397406</v>
      </c>
      <c r="K3134" s="24">
        <f>Table2[[#This Row],[gop_votes]]/Table2[[#This Row],[dem_gop_total]]</f>
        <v>0.83600305110602591</v>
      </c>
      <c r="L3134" s="3">
        <v>-104.465879</v>
      </c>
      <c r="M3134" s="3">
        <v>42.809987</v>
      </c>
      <c r="N3134" s="3">
        <v>-107.15885269565204</v>
      </c>
      <c r="O3134" s="3">
        <v>43.045430000000032</v>
      </c>
      <c r="P3134" s="3">
        <f>VLOOKUP(Table2[[#This Row],[State]],State!A:G,7,FALSE)</f>
        <v>3</v>
      </c>
      <c r="Q3134" s="3" t="str">
        <f>VLOOKUP(Table2[[#This Row],[State]],State!A:F,6,FALSE)</f>
        <v>Republican</v>
      </c>
    </row>
    <row r="3135" spans="1:17" ht="17" thickTop="1" thickBot="1" x14ac:dyDescent="0.25">
      <c r="A3135" s="7" t="s">
        <v>367</v>
      </c>
      <c r="B3135" s="21">
        <v>56029</v>
      </c>
      <c r="C3135" s="22" t="s">
        <v>655</v>
      </c>
      <c r="D3135" s="12">
        <v>2944</v>
      </c>
      <c r="E3135" s="12">
        <v>13565</v>
      </c>
      <c r="F3135" s="6">
        <v>2024</v>
      </c>
      <c r="G3135" s="18">
        <f>preds!$D3135+preds!$E3135</f>
        <v>16509</v>
      </c>
      <c r="H3135" s="12">
        <f>ABS(preds!$D3135-preds!$E3135)</f>
        <v>10621</v>
      </c>
      <c r="I3135" s="24">
        <f>Table2[[#This Row],[margin]]/Table2[[#This Row],[dem_gop_total]]</f>
        <v>0.64334605366769637</v>
      </c>
      <c r="J3135" s="24">
        <f>Table2[[#This Row],[dem_votes]]/Table2[[#This Row],[dem_gop_total]]</f>
        <v>0.17832697316615179</v>
      </c>
      <c r="K3135" s="24">
        <f>Table2[[#This Row],[gop_votes]]/Table2[[#This Row],[dem_gop_total]]</f>
        <v>0.82167302683384824</v>
      </c>
      <c r="L3135" s="3">
        <v>-108.97346</v>
      </c>
      <c r="M3135" s="3">
        <v>44.615173999999897</v>
      </c>
      <c r="N3135" s="3">
        <v>-107.15885269565204</v>
      </c>
      <c r="O3135" s="3">
        <v>43.045430000000032</v>
      </c>
      <c r="P3135" s="3">
        <f>VLOOKUP(Table2[[#This Row],[State]],State!A:G,7,FALSE)</f>
        <v>3</v>
      </c>
      <c r="Q3135" s="3" t="str">
        <f>VLOOKUP(Table2[[#This Row],[State]],State!A:F,6,FALSE)</f>
        <v>Republican</v>
      </c>
    </row>
    <row r="3136" spans="1:17" ht="17" thickTop="1" thickBot="1" x14ac:dyDescent="0.25">
      <c r="A3136" s="8" t="s">
        <v>367</v>
      </c>
      <c r="B3136" s="19">
        <v>56031</v>
      </c>
      <c r="C3136" s="20" t="s">
        <v>1423</v>
      </c>
      <c r="D3136" s="13">
        <v>1282</v>
      </c>
      <c r="E3136" s="13">
        <v>3710</v>
      </c>
      <c r="F3136" s="6">
        <v>2024</v>
      </c>
      <c r="G3136" s="18">
        <f>preds!$D3136+preds!$E3136</f>
        <v>4992</v>
      </c>
      <c r="H3136" s="12">
        <f>ABS(preds!$D3136-preds!$E3136)</f>
        <v>2428</v>
      </c>
      <c r="I3136" s="24">
        <f>Table2[[#This Row],[margin]]/Table2[[#This Row],[dem_gop_total]]</f>
        <v>0.48637820512820512</v>
      </c>
      <c r="J3136" s="24">
        <f>Table2[[#This Row],[dem_votes]]/Table2[[#This Row],[dem_gop_total]]</f>
        <v>0.25681089743589741</v>
      </c>
      <c r="K3136" s="24">
        <f>Table2[[#This Row],[gop_votes]]/Table2[[#This Row],[dem_gop_total]]</f>
        <v>0.74318910256410253</v>
      </c>
      <c r="L3136" s="3">
        <v>-104.928453</v>
      </c>
      <c r="M3136" s="3">
        <v>42.102309999999903</v>
      </c>
      <c r="N3136" s="3">
        <v>-107.15885269565204</v>
      </c>
      <c r="O3136" s="3">
        <v>43.045430000000032</v>
      </c>
      <c r="P3136" s="3">
        <f>VLOOKUP(Table2[[#This Row],[State]],State!A:G,7,FALSE)</f>
        <v>3</v>
      </c>
      <c r="Q3136" s="3" t="str">
        <f>VLOOKUP(Table2[[#This Row],[State]],State!A:F,6,FALSE)</f>
        <v>Republican</v>
      </c>
    </row>
    <row r="3137" spans="1:17" ht="17" thickTop="1" thickBot="1" x14ac:dyDescent="0.25">
      <c r="A3137" s="7" t="s">
        <v>367</v>
      </c>
      <c r="B3137" s="21">
        <v>56033</v>
      </c>
      <c r="C3137" s="22" t="s">
        <v>1067</v>
      </c>
      <c r="D3137" s="12">
        <v>3831</v>
      </c>
      <c r="E3137" s="12">
        <v>12448</v>
      </c>
      <c r="F3137" s="6">
        <v>2024</v>
      </c>
      <c r="G3137" s="18">
        <f>preds!$D3137+preds!$E3137</f>
        <v>16279</v>
      </c>
      <c r="H3137" s="12">
        <f>ABS(preds!$D3137-preds!$E3137)</f>
        <v>8617</v>
      </c>
      <c r="I3137" s="24">
        <f>Table2[[#This Row],[margin]]/Table2[[#This Row],[dem_gop_total]]</f>
        <v>0.52933226856686533</v>
      </c>
      <c r="J3137" s="24">
        <f>Table2[[#This Row],[dem_votes]]/Table2[[#This Row],[dem_gop_total]]</f>
        <v>0.23533386571656736</v>
      </c>
      <c r="K3137" s="24">
        <f>Table2[[#This Row],[gop_votes]]/Table2[[#This Row],[dem_gop_total]]</f>
        <v>0.76466613428343266</v>
      </c>
      <c r="L3137" s="3">
        <v>-106.97433799999899</v>
      </c>
      <c r="M3137" s="3">
        <v>44.781090999999897</v>
      </c>
      <c r="N3137" s="3">
        <v>-107.15885269565204</v>
      </c>
      <c r="O3137" s="3">
        <v>43.045430000000032</v>
      </c>
      <c r="P3137" s="3">
        <f>VLOOKUP(Table2[[#This Row],[State]],State!A:G,7,FALSE)</f>
        <v>3</v>
      </c>
      <c r="Q3137" s="3" t="str">
        <f>VLOOKUP(Table2[[#This Row],[State]],State!A:F,6,FALSE)</f>
        <v>Republican</v>
      </c>
    </row>
    <row r="3138" spans="1:17" ht="17" thickTop="1" thickBot="1" x14ac:dyDescent="0.25">
      <c r="A3138" s="8" t="s">
        <v>367</v>
      </c>
      <c r="B3138" s="19">
        <v>56035</v>
      </c>
      <c r="C3138" s="20" t="s">
        <v>2260</v>
      </c>
      <c r="D3138" s="13">
        <v>724</v>
      </c>
      <c r="E3138" s="13">
        <v>4256</v>
      </c>
      <c r="F3138" s="6">
        <v>2024</v>
      </c>
      <c r="G3138" s="18">
        <f>preds!$D3138+preds!$E3138</f>
        <v>4980</v>
      </c>
      <c r="H3138" s="12">
        <f>ABS(preds!$D3138-preds!$E3138)</f>
        <v>3532</v>
      </c>
      <c r="I3138" s="24">
        <f>Table2[[#This Row],[margin]]/Table2[[#This Row],[dem_gop_total]]</f>
        <v>0.70923694779116464</v>
      </c>
      <c r="J3138" s="24">
        <f>Table2[[#This Row],[dem_votes]]/Table2[[#This Row],[dem_gop_total]]</f>
        <v>0.14538152610441768</v>
      </c>
      <c r="K3138" s="24">
        <f>Table2[[#This Row],[gop_votes]]/Table2[[#This Row],[dem_gop_total]]</f>
        <v>0.85461847389558232</v>
      </c>
      <c r="L3138" s="3">
        <v>-109.961153</v>
      </c>
      <c r="M3138" s="3">
        <v>42.780901</v>
      </c>
      <c r="N3138" s="3">
        <v>-107.15885269565204</v>
      </c>
      <c r="O3138" s="3">
        <v>43.045430000000032</v>
      </c>
      <c r="P3138" s="3">
        <f>VLOOKUP(Table2[[#This Row],[State]],State!A:G,7,FALSE)</f>
        <v>3</v>
      </c>
      <c r="Q3138" s="3" t="str">
        <f>VLOOKUP(Table2[[#This Row],[State]],State!A:F,6,FALSE)</f>
        <v>Republican</v>
      </c>
    </row>
    <row r="3139" spans="1:17" ht="17" thickTop="1" thickBot="1" x14ac:dyDescent="0.25">
      <c r="A3139" s="7" t="s">
        <v>367</v>
      </c>
      <c r="B3139" s="21">
        <v>56037</v>
      </c>
      <c r="C3139" s="22" t="s">
        <v>2261</v>
      </c>
      <c r="D3139" s="12">
        <v>5186</v>
      </c>
      <c r="E3139" s="12">
        <v>11868</v>
      </c>
      <c r="F3139" s="6">
        <v>2024</v>
      </c>
      <c r="G3139" s="18">
        <f>preds!$D3139+preds!$E3139</f>
        <v>17054</v>
      </c>
      <c r="H3139" s="12">
        <f>ABS(preds!$D3139-preds!$E3139)</f>
        <v>6682</v>
      </c>
      <c r="I3139" s="24">
        <f>Table2[[#This Row],[margin]]/Table2[[#This Row],[dem_gop_total]]</f>
        <v>0.39181423712911928</v>
      </c>
      <c r="J3139" s="24">
        <f>Table2[[#This Row],[dem_votes]]/Table2[[#This Row],[dem_gop_total]]</f>
        <v>0.30409288143544039</v>
      </c>
      <c r="K3139" s="24">
        <f>Table2[[#This Row],[gop_votes]]/Table2[[#This Row],[dem_gop_total]]</f>
        <v>0.69590711856455967</v>
      </c>
      <c r="L3139" s="3">
        <v>-109.295115</v>
      </c>
      <c r="M3139" s="3">
        <v>41.580265999999902</v>
      </c>
      <c r="N3139" s="3">
        <v>-107.15885269565204</v>
      </c>
      <c r="O3139" s="3">
        <v>43.045430000000032</v>
      </c>
      <c r="P3139" s="3">
        <f>VLOOKUP(Table2[[#This Row],[State]],State!A:G,7,FALSE)</f>
        <v>3</v>
      </c>
      <c r="Q3139" s="3" t="str">
        <f>VLOOKUP(Table2[[#This Row],[State]],State!A:F,6,FALSE)</f>
        <v>Republican</v>
      </c>
    </row>
    <row r="3140" spans="1:17" ht="17" thickTop="1" thickBot="1" x14ac:dyDescent="0.25">
      <c r="A3140" s="8" t="s">
        <v>367</v>
      </c>
      <c r="B3140" s="19">
        <v>56039</v>
      </c>
      <c r="C3140" s="20" t="s">
        <v>871</v>
      </c>
      <c r="D3140" s="13">
        <v>10372</v>
      </c>
      <c r="E3140" s="13">
        <v>4480</v>
      </c>
      <c r="F3140" s="6">
        <v>2024</v>
      </c>
      <c r="G3140" s="18">
        <f>preds!$D3140+preds!$E3140</f>
        <v>14852</v>
      </c>
      <c r="H3140" s="12">
        <f>ABS(preds!$D3140-preds!$E3140)</f>
        <v>5892</v>
      </c>
      <c r="I3140" s="24">
        <f>Table2[[#This Row],[margin]]/Table2[[#This Row],[dem_gop_total]]</f>
        <v>0.39671424723942905</v>
      </c>
      <c r="J3140" s="24">
        <f>Table2[[#This Row],[dem_votes]]/Table2[[#This Row],[dem_gop_total]]</f>
        <v>0.69835712361971447</v>
      </c>
      <c r="K3140" s="24">
        <f>Table2[[#This Row],[gop_votes]]/Table2[[#This Row],[dem_gop_total]]</f>
        <v>0.30164287638028547</v>
      </c>
      <c r="L3140" s="3">
        <v>-110.784353</v>
      </c>
      <c r="M3140" s="3">
        <v>43.494174000000001</v>
      </c>
      <c r="N3140" s="3">
        <v>-107.15885269565204</v>
      </c>
      <c r="O3140" s="3">
        <v>43.045430000000032</v>
      </c>
      <c r="P3140" s="3">
        <f>VLOOKUP(Table2[[#This Row],[State]],State!A:G,7,FALSE)</f>
        <v>3</v>
      </c>
      <c r="Q3140" s="3" t="str">
        <f>VLOOKUP(Table2[[#This Row],[State]],State!A:F,6,FALSE)</f>
        <v>Republican</v>
      </c>
    </row>
    <row r="3141" spans="1:17" ht="17" thickTop="1" thickBot="1" x14ac:dyDescent="0.25">
      <c r="A3141" s="7" t="s">
        <v>367</v>
      </c>
      <c r="B3141" s="21">
        <v>56041</v>
      </c>
      <c r="C3141" s="22" t="s">
        <v>2262</v>
      </c>
      <c r="D3141" s="12">
        <v>1779</v>
      </c>
      <c r="E3141" s="12">
        <v>7577</v>
      </c>
      <c r="F3141" s="6">
        <v>2024</v>
      </c>
      <c r="G3141" s="18">
        <f>preds!$D3141+preds!$E3141</f>
        <v>9356</v>
      </c>
      <c r="H3141" s="12">
        <f>ABS(preds!$D3141-preds!$E3141)</f>
        <v>5798</v>
      </c>
      <c r="I3141" s="24">
        <f>Table2[[#This Row],[margin]]/Table2[[#This Row],[dem_gop_total]]</f>
        <v>0.61970927746900384</v>
      </c>
      <c r="J3141" s="24">
        <f>Table2[[#This Row],[dem_votes]]/Table2[[#This Row],[dem_gop_total]]</f>
        <v>0.19014536126549808</v>
      </c>
      <c r="K3141" s="24">
        <f>Table2[[#This Row],[gop_votes]]/Table2[[#This Row],[dem_gop_total]]</f>
        <v>0.80985463873450192</v>
      </c>
      <c r="L3141" s="3">
        <v>-110.76751899999999</v>
      </c>
      <c r="M3141" s="3">
        <v>41.271859999999997</v>
      </c>
      <c r="N3141" s="3">
        <v>-107.15885269565204</v>
      </c>
      <c r="O3141" s="3">
        <v>43.045430000000032</v>
      </c>
      <c r="P3141" s="3">
        <f>VLOOKUP(Table2[[#This Row],[State]],State!A:G,7,FALSE)</f>
        <v>3</v>
      </c>
      <c r="Q3141" s="3" t="str">
        <f>VLOOKUP(Table2[[#This Row],[State]],State!A:F,6,FALSE)</f>
        <v>Republican</v>
      </c>
    </row>
    <row r="3142" spans="1:17" ht="17" thickTop="1" thickBot="1" x14ac:dyDescent="0.25">
      <c r="A3142" s="8" t="s">
        <v>367</v>
      </c>
      <c r="B3142" s="19">
        <v>56043</v>
      </c>
      <c r="C3142" s="20" t="s">
        <v>2263</v>
      </c>
      <c r="D3142" s="13">
        <v>954</v>
      </c>
      <c r="E3142" s="13">
        <v>3316</v>
      </c>
      <c r="F3142" s="6">
        <v>2024</v>
      </c>
      <c r="G3142" s="18">
        <f>preds!$D3142+preds!$E3142</f>
        <v>4270</v>
      </c>
      <c r="H3142" s="12">
        <f>ABS(preds!$D3142-preds!$E3142)</f>
        <v>2362</v>
      </c>
      <c r="I3142" s="24">
        <f>Table2[[#This Row],[margin]]/Table2[[#This Row],[dem_gop_total]]</f>
        <v>0.55316159250585484</v>
      </c>
      <c r="J3142" s="24">
        <f>Table2[[#This Row],[dem_votes]]/Table2[[#This Row],[dem_gop_total]]</f>
        <v>0.22341920374707261</v>
      </c>
      <c r="K3142" s="24">
        <f>Table2[[#This Row],[gop_votes]]/Table2[[#This Row],[dem_gop_total]]</f>
        <v>0.77658079625292742</v>
      </c>
      <c r="L3142" s="3">
        <v>-107.911552</v>
      </c>
      <c r="M3142" s="3">
        <v>44.012141999999997</v>
      </c>
      <c r="N3142" s="3">
        <v>-107.15885269565204</v>
      </c>
      <c r="O3142" s="3">
        <v>43.045430000000032</v>
      </c>
      <c r="P3142" s="3">
        <f>VLOOKUP(Table2[[#This Row],[State]],State!A:G,7,FALSE)</f>
        <v>3</v>
      </c>
      <c r="Q3142" s="3" t="str">
        <f>VLOOKUP(Table2[[#This Row],[State]],State!A:F,6,FALSE)</f>
        <v>Republican</v>
      </c>
    </row>
    <row r="3143" spans="1:17" ht="16" thickTop="1" x14ac:dyDescent="0.2">
      <c r="A3143" s="7" t="s">
        <v>367</v>
      </c>
      <c r="B3143" s="21">
        <v>56045</v>
      </c>
      <c r="C3143" s="22" t="s">
        <v>2264</v>
      </c>
      <c r="D3143" s="12">
        <v>694</v>
      </c>
      <c r="E3143" s="12">
        <v>2960</v>
      </c>
      <c r="F3143" s="6">
        <v>2024</v>
      </c>
      <c r="G3143" s="18">
        <f>preds!$D3143+preds!$E3143</f>
        <v>3654</v>
      </c>
      <c r="H3143" s="12">
        <f>ABS(preds!$D3143-preds!$E3143)</f>
        <v>2266</v>
      </c>
      <c r="I3143" s="24">
        <f>Table2[[#This Row],[margin]]/Table2[[#This Row],[dem_gop_total]]</f>
        <v>0.62014230979748219</v>
      </c>
      <c r="J3143" s="24">
        <f>Table2[[#This Row],[dem_votes]]/Table2[[#This Row],[dem_gop_total]]</f>
        <v>0.1899288451012589</v>
      </c>
      <c r="K3143" s="24">
        <f>Table2[[#This Row],[gop_votes]]/Table2[[#This Row],[dem_gop_total]]</f>
        <v>0.81007115489874115</v>
      </c>
      <c r="L3143" s="3">
        <v>-104.312414</v>
      </c>
      <c r="M3143" s="3">
        <v>43.910214000000003</v>
      </c>
      <c r="N3143" s="3">
        <v>-107.15885269565204</v>
      </c>
      <c r="O3143" s="3">
        <v>43.045430000000032</v>
      </c>
      <c r="P3143" s="3">
        <f>VLOOKUP(Table2[[#This Row],[State]],State!A:G,7,FALSE)</f>
        <v>3</v>
      </c>
      <c r="Q3143" s="3" t="str">
        <f>VLOOKUP(Table2[[#This Row],[State]],State!A:F,6,FALSE)</f>
        <v>Republican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3F545-B7F5-F940-B78B-9969FF0FA27D}">
  <sheetPr filterMode="1"/>
  <dimension ref="A1:G52"/>
  <sheetViews>
    <sheetView workbookViewId="0">
      <selection activeCell="B4" sqref="B4"/>
    </sheetView>
  </sheetViews>
  <sheetFormatPr baseColWidth="10" defaultRowHeight="15" x14ac:dyDescent="0.2"/>
  <cols>
    <col min="2" max="4" width="12.6640625" bestFit="1" customWidth="1"/>
  </cols>
  <sheetData>
    <row r="1" spans="1:7" x14ac:dyDescent="0.2">
      <c r="A1" t="s">
        <v>316</v>
      </c>
      <c r="B1" t="s">
        <v>368</v>
      </c>
      <c r="C1" t="s">
        <v>369</v>
      </c>
      <c r="D1" t="s">
        <v>370</v>
      </c>
      <c r="E1" t="s">
        <v>371</v>
      </c>
      <c r="F1" t="s">
        <v>372</v>
      </c>
      <c r="G1" t="s">
        <v>373</v>
      </c>
    </row>
    <row r="2" spans="1:7" hidden="1" x14ac:dyDescent="0.2">
      <c r="A2" t="s">
        <v>317</v>
      </c>
      <c r="B2" s="1">
        <f>SUMIF(preds!$A$2:$A$3143,A2,preds!$D$2:$D$3143)</f>
        <v>836799</v>
      </c>
      <c r="C2" s="1">
        <f>SUMIF(preds!$A$2:$A$3143,A2,preds!$E$2:$E$3143)</f>
        <v>1381796</v>
      </c>
      <c r="D2" s="1">
        <f>ABS(B2-C2)</f>
        <v>544997</v>
      </c>
      <c r="E2" s="2">
        <f>D2/SUM(B2:C2)</f>
        <v>0.24564961157849902</v>
      </c>
      <c r="F2" t="str">
        <f>IF(B2&gt;C2,"Democrat","Republican")</f>
        <v>Republican</v>
      </c>
      <c r="G2">
        <v>9</v>
      </c>
    </row>
    <row r="3" spans="1:7" hidden="1" x14ac:dyDescent="0.2">
      <c r="A3" t="s">
        <v>318</v>
      </c>
      <c r="B3" s="1">
        <f>SUMIF(preds!$A$2:$A$3143,A3,preds!$D$2:$D$3143)</f>
        <v>110643</v>
      </c>
      <c r="C3" s="1">
        <f>SUMIF(preds!$A$2:$A$3143,A3,preds!$E$2:$E$3143)</f>
        <v>160222</v>
      </c>
      <c r="D3" s="1">
        <f t="shared" ref="D3:D52" si="0">ABS(B3-C3)</f>
        <v>49579</v>
      </c>
      <c r="E3" s="2">
        <f t="shared" ref="E3:E52" si="1">D3/SUM(B3:C3)</f>
        <v>0.18303952153286693</v>
      </c>
      <c r="F3" t="str">
        <f t="shared" ref="F3:F52" si="2">IF(B3&gt;C3,"Democrat","Republican")</f>
        <v>Republican</v>
      </c>
      <c r="G3">
        <v>3</v>
      </c>
    </row>
    <row r="4" spans="1:7" x14ac:dyDescent="0.2">
      <c r="A4" t="s">
        <v>319</v>
      </c>
      <c r="B4" s="1">
        <f>SUMIF(preds!$A$2:$A$3143,A4,preds!$D$2:$D$3143)</f>
        <v>2027761</v>
      </c>
      <c r="C4" s="1">
        <f>SUMIF(preds!$A$2:$A$3143,A4,preds!$E$2:$E$3143)</f>
        <v>1846770</v>
      </c>
      <c r="D4" s="1">
        <f t="shared" si="0"/>
        <v>180991</v>
      </c>
      <c r="E4" s="2">
        <f t="shared" si="1"/>
        <v>4.6713008619623901E-2</v>
      </c>
      <c r="F4" t="str">
        <f>IF(B4&gt;C4,"Democratic","Republican")</f>
        <v>Democratic</v>
      </c>
      <c r="G4">
        <v>11</v>
      </c>
    </row>
    <row r="5" spans="1:7" hidden="1" x14ac:dyDescent="0.2">
      <c r="A5" t="s">
        <v>320</v>
      </c>
      <c r="B5" s="1">
        <f>SUMIF(preds!$A$2:$A$3143,A5,preds!$D$2:$D$3143)</f>
        <v>460918</v>
      </c>
      <c r="C5" s="1">
        <f>SUMIF(preds!$A$2:$A$3143,A5,preds!$E$2:$E$3143)</f>
        <v>724351</v>
      </c>
      <c r="D5" s="1">
        <f t="shared" si="0"/>
        <v>263433</v>
      </c>
      <c r="E5" s="2">
        <f t="shared" si="1"/>
        <v>0.22225587609226261</v>
      </c>
      <c r="F5" t="str">
        <f t="shared" si="2"/>
        <v>Republican</v>
      </c>
      <c r="G5">
        <v>6</v>
      </c>
    </row>
    <row r="6" spans="1:7" x14ac:dyDescent="0.2">
      <c r="A6" t="s">
        <v>321</v>
      </c>
      <c r="B6" s="1">
        <f>SUMIF(preds!$A$2:$A$3143,A6,preds!$D$2:$D$3143)</f>
        <v>9075151</v>
      </c>
      <c r="C6" s="1">
        <f>SUMIF(preds!$A$2:$A$3143,A6,preds!$E$2:$E$3143)</f>
        <v>6109523</v>
      </c>
      <c r="D6" s="1">
        <f t="shared" si="0"/>
        <v>2965628</v>
      </c>
      <c r="E6" s="2">
        <f t="shared" si="1"/>
        <v>0.19530402825901957</v>
      </c>
      <c r="F6" t="str">
        <f t="shared" ref="F6:F10" si="3">IF(B6&gt;C6,"Democratic","Republican")</f>
        <v>Democratic</v>
      </c>
      <c r="G6">
        <v>55</v>
      </c>
    </row>
    <row r="7" spans="1:7" x14ac:dyDescent="0.2">
      <c r="A7" t="s">
        <v>322</v>
      </c>
      <c r="B7" s="1">
        <f>SUMIF(preds!$A$2:$A$3143,A7,preds!$D$2:$D$3143)</f>
        <v>1933525</v>
      </c>
      <c r="C7" s="1">
        <f>SUMIF(preds!$A$2:$A$3143,A7,preds!$E$2:$E$3143)</f>
        <v>1396902</v>
      </c>
      <c r="D7" s="1">
        <f t="shared" si="0"/>
        <v>536623</v>
      </c>
      <c r="E7" s="2">
        <f t="shared" si="1"/>
        <v>0.16112738696869799</v>
      </c>
      <c r="F7" t="str">
        <f t="shared" si="3"/>
        <v>Democratic</v>
      </c>
      <c r="G7">
        <v>9</v>
      </c>
    </row>
    <row r="8" spans="1:7" x14ac:dyDescent="0.2">
      <c r="A8" t="s">
        <v>323</v>
      </c>
      <c r="B8" s="1">
        <f>SUMIF(preds!$A$2:$A$3143,A8,preds!$D$2:$D$3143)</f>
        <v>995549</v>
      </c>
      <c r="C8" s="1">
        <f>SUMIF(preds!$A$2:$A$3143,A8,preds!$E$2:$E$3143)</f>
        <v>696113</v>
      </c>
      <c r="D8" s="1">
        <f t="shared" si="0"/>
        <v>299436</v>
      </c>
      <c r="E8" s="2">
        <f t="shared" si="1"/>
        <v>0.17700699075820112</v>
      </c>
      <c r="F8" t="str">
        <f t="shared" si="3"/>
        <v>Democratic</v>
      </c>
      <c r="G8">
        <v>7</v>
      </c>
    </row>
    <row r="9" spans="1:7" x14ac:dyDescent="0.2">
      <c r="A9" t="s">
        <v>324</v>
      </c>
      <c r="B9" s="1">
        <f>SUMIF(preds!$A$2:$A$3143,A9,preds!$D$2:$D$3143)</f>
        <v>298223</v>
      </c>
      <c r="C9" s="1">
        <f>SUMIF(preds!$A$2:$A$3143,A9,preds!$E$2:$E$3143)</f>
        <v>200162</v>
      </c>
      <c r="D9" s="1">
        <f t="shared" si="0"/>
        <v>98061</v>
      </c>
      <c r="E9" s="2">
        <f t="shared" si="1"/>
        <v>0.19675752681160147</v>
      </c>
      <c r="F9" t="str">
        <f t="shared" si="3"/>
        <v>Democratic</v>
      </c>
      <c r="G9">
        <v>3</v>
      </c>
    </row>
    <row r="10" spans="1:7" x14ac:dyDescent="0.2">
      <c r="A10" t="s">
        <v>325</v>
      </c>
      <c r="B10" s="1">
        <f>SUMIF(preds!$A$2:$A$3143,A10,preds!$D$2:$D$3143)</f>
        <v>298080</v>
      </c>
      <c r="C10" s="1">
        <f>SUMIF(preds!$A$2:$A$3143,A10,preds!$E$2:$E$3143)</f>
        <v>20899</v>
      </c>
      <c r="D10" s="1">
        <f t="shared" si="0"/>
        <v>277181</v>
      </c>
      <c r="E10" s="2">
        <f t="shared" si="1"/>
        <v>0.86896316058423906</v>
      </c>
      <c r="F10" t="str">
        <f t="shared" si="3"/>
        <v>Democratic</v>
      </c>
      <c r="G10">
        <v>3</v>
      </c>
    </row>
    <row r="11" spans="1:7" hidden="1" x14ac:dyDescent="0.2">
      <c r="A11" t="s">
        <v>326</v>
      </c>
      <c r="B11" s="1">
        <f>SUMIF(preds!$A$2:$A$3143,A11,preds!$D$2:$D$3143)</f>
        <v>5459410</v>
      </c>
      <c r="C11" s="1">
        <f>SUMIF(preds!$A$2:$A$3143,A11,preds!$E$2:$E$3143)</f>
        <v>5706319</v>
      </c>
      <c r="D11" s="1">
        <f t="shared" si="0"/>
        <v>246909</v>
      </c>
      <c r="E11" s="2">
        <f t="shared" si="1"/>
        <v>2.2113110572538525E-2</v>
      </c>
      <c r="F11" t="str">
        <f t="shared" si="2"/>
        <v>Republican</v>
      </c>
      <c r="G11">
        <v>29</v>
      </c>
    </row>
    <row r="12" spans="1:7" x14ac:dyDescent="0.2">
      <c r="A12" t="s">
        <v>327</v>
      </c>
      <c r="B12" s="1">
        <f>SUMIF(preds!$A$2:$A$3143,A12,preds!$D$2:$D$3143)</f>
        <v>2546595</v>
      </c>
      <c r="C12" s="1">
        <f>SUMIF(preds!$A$2:$A$3143,A12,preds!$E$2:$E$3143)</f>
        <v>2446024</v>
      </c>
      <c r="D12" s="1">
        <f t="shared" si="0"/>
        <v>100571</v>
      </c>
      <c r="E12" s="2">
        <f t="shared" si="1"/>
        <v>2.0143936479030344E-2</v>
      </c>
      <c r="F12" t="str">
        <f t="shared" ref="F12:F13" si="4">IF(B12&gt;C12,"Democratic","Republican")</f>
        <v>Democratic</v>
      </c>
      <c r="G12">
        <v>16</v>
      </c>
    </row>
    <row r="13" spans="1:7" x14ac:dyDescent="0.2">
      <c r="A13" t="s">
        <v>328</v>
      </c>
      <c r="B13" s="1">
        <f>SUMIF(preds!$A$2:$A$3143,A13,preds!$D$2:$D$3143)</f>
        <v>350481</v>
      </c>
      <c r="C13" s="1">
        <f>SUMIF(preds!$A$2:$A$3143,A13,preds!$E$2:$E$3143)</f>
        <v>173652</v>
      </c>
      <c r="D13" s="1">
        <f t="shared" si="0"/>
        <v>176829</v>
      </c>
      <c r="E13" s="2">
        <f t="shared" si="1"/>
        <v>0.33737429240288247</v>
      </c>
      <c r="F13" t="str">
        <f t="shared" si="4"/>
        <v>Democratic</v>
      </c>
      <c r="G13">
        <v>4</v>
      </c>
    </row>
    <row r="14" spans="1:7" hidden="1" x14ac:dyDescent="0.2">
      <c r="A14" t="s">
        <v>329</v>
      </c>
      <c r="B14" s="1">
        <f>SUMIF(preds!$A$2:$A$3143,A14,preds!$D$2:$D$3143)</f>
        <v>289037</v>
      </c>
      <c r="C14" s="1">
        <f>SUMIF(preds!$A$2:$A$3143,A14,preds!$E$2:$E$3143)</f>
        <v>553973</v>
      </c>
      <c r="D14" s="1">
        <f t="shared" si="0"/>
        <v>264936</v>
      </c>
      <c r="E14" s="2">
        <f t="shared" si="1"/>
        <v>0.31427385203022501</v>
      </c>
      <c r="F14" t="str">
        <f t="shared" si="2"/>
        <v>Republican</v>
      </c>
      <c r="G14">
        <v>4</v>
      </c>
    </row>
    <row r="15" spans="1:7" x14ac:dyDescent="0.2">
      <c r="A15" t="s">
        <v>330</v>
      </c>
      <c r="B15" s="1">
        <f>SUMIF(preds!$A$2:$A$3143,A15,preds!$D$2:$D$3143)</f>
        <v>3378958</v>
      </c>
      <c r="C15" s="1">
        <f>SUMIF(preds!$A$2:$A$3143,A15,preds!$E$2:$E$3143)</f>
        <v>2559250</v>
      </c>
      <c r="D15" s="1">
        <f t="shared" si="0"/>
        <v>819708</v>
      </c>
      <c r="E15" s="2">
        <f t="shared" si="1"/>
        <v>0.13803962407514186</v>
      </c>
      <c r="F15" t="str">
        <f>IF(B15&gt;C15,"Democratic","Republican")</f>
        <v>Democratic</v>
      </c>
      <c r="G15">
        <v>20</v>
      </c>
    </row>
    <row r="16" spans="1:7" hidden="1" x14ac:dyDescent="0.2">
      <c r="A16" t="s">
        <v>331</v>
      </c>
      <c r="B16" s="1">
        <f>SUMIF(preds!$A$2:$A$3143,A16,preds!$D$2:$D$3143)</f>
        <v>1203044</v>
      </c>
      <c r="C16" s="1">
        <f>SUMIF(preds!$A$2:$A$3143,A16,preds!$E$2:$E$3143)</f>
        <v>1662518</v>
      </c>
      <c r="D16" s="1">
        <f t="shared" si="0"/>
        <v>459474</v>
      </c>
      <c r="E16" s="2">
        <f t="shared" si="1"/>
        <v>0.16034341605590804</v>
      </c>
      <c r="F16" t="str">
        <f t="shared" si="2"/>
        <v>Republican</v>
      </c>
      <c r="G16">
        <v>11</v>
      </c>
    </row>
    <row r="17" spans="1:7" hidden="1" x14ac:dyDescent="0.2">
      <c r="A17" t="s">
        <v>332</v>
      </c>
      <c r="B17" s="1">
        <f>SUMIF(preds!$A$2:$A$3143,A17,preds!$D$2:$D$3143)</f>
        <v>796336</v>
      </c>
      <c r="C17" s="1">
        <f>SUMIF(preds!$A$2:$A$3143,A17,preds!$E$2:$E$3143)</f>
        <v>816607</v>
      </c>
      <c r="D17" s="1">
        <f t="shared" si="0"/>
        <v>20271</v>
      </c>
      <c r="E17" s="2">
        <f t="shared" si="1"/>
        <v>1.2567710080269421E-2</v>
      </c>
      <c r="F17" t="str">
        <f t="shared" si="2"/>
        <v>Republican</v>
      </c>
      <c r="G17">
        <v>6</v>
      </c>
    </row>
    <row r="18" spans="1:7" hidden="1" x14ac:dyDescent="0.2">
      <c r="A18" t="s">
        <v>333</v>
      </c>
      <c r="B18" s="1">
        <f>SUMIF(preds!$A$2:$A$3143,A18,preds!$D$2:$D$3143)</f>
        <v>554879</v>
      </c>
      <c r="C18" s="1">
        <f>SUMIF(preds!$A$2:$A$3143,A18,preds!$E$2:$E$3143)</f>
        <v>725666</v>
      </c>
      <c r="D18" s="1">
        <f t="shared" si="0"/>
        <v>170787</v>
      </c>
      <c r="E18" s="2">
        <f t="shared" si="1"/>
        <v>0.13337055706749859</v>
      </c>
      <c r="F18" t="str">
        <f t="shared" si="2"/>
        <v>Republican</v>
      </c>
      <c r="G18">
        <v>6</v>
      </c>
    </row>
    <row r="19" spans="1:7" hidden="1" x14ac:dyDescent="0.2">
      <c r="A19" t="s">
        <v>334</v>
      </c>
      <c r="B19" s="1">
        <f>SUMIF(preds!$A$2:$A$3143,A19,preds!$D$2:$D$3143)</f>
        <v>804224</v>
      </c>
      <c r="C19" s="1">
        <f>SUMIF(preds!$A$2:$A$3143,A19,preds!$E$2:$E$3143)</f>
        <v>1267785</v>
      </c>
      <c r="D19" s="1">
        <f t="shared" si="0"/>
        <v>463561</v>
      </c>
      <c r="E19" s="2">
        <f t="shared" si="1"/>
        <v>0.22372537957122773</v>
      </c>
      <c r="F19" t="str">
        <f t="shared" si="2"/>
        <v>Republican</v>
      </c>
      <c r="G19">
        <v>8</v>
      </c>
    </row>
    <row r="20" spans="1:7" hidden="1" x14ac:dyDescent="0.2">
      <c r="A20" t="s">
        <v>335</v>
      </c>
      <c r="B20" s="1">
        <f>SUMIF(preds!$A$2:$A$3143,A20,preds!$D$2:$D$3143)</f>
        <v>870959</v>
      </c>
      <c r="C20" s="1">
        <f>SUMIF(preds!$A$2:$A$3143,A20,preds!$E$2:$E$3143)</f>
        <v>1221639</v>
      </c>
      <c r="D20" s="1">
        <f t="shared" si="0"/>
        <v>350680</v>
      </c>
      <c r="E20" s="2">
        <f t="shared" si="1"/>
        <v>0.1675811598787727</v>
      </c>
      <c r="F20" t="str">
        <f t="shared" si="2"/>
        <v>Republican</v>
      </c>
      <c r="G20">
        <v>8</v>
      </c>
    </row>
    <row r="21" spans="1:7" x14ac:dyDescent="0.2">
      <c r="A21" t="s">
        <v>336</v>
      </c>
      <c r="B21" s="1">
        <f>SUMIF(preds!$A$2:$A$3143,A21,preds!$D$2:$D$3143)</f>
        <v>431025</v>
      </c>
      <c r="C21" s="1">
        <f>SUMIF(preds!$A$2:$A$3143,A21,preds!$E$2:$E$3143)</f>
        <v>314846</v>
      </c>
      <c r="D21" s="1">
        <f t="shared" si="0"/>
        <v>116179</v>
      </c>
      <c r="E21" s="2">
        <f t="shared" si="1"/>
        <v>0.15576285979747168</v>
      </c>
      <c r="F21" t="str">
        <f t="shared" ref="F21:F25" si="5">IF(B21&gt;C21,"Democratic","Republican")</f>
        <v>Democratic</v>
      </c>
      <c r="G21">
        <v>4</v>
      </c>
    </row>
    <row r="22" spans="1:7" x14ac:dyDescent="0.2">
      <c r="A22" t="s">
        <v>337</v>
      </c>
      <c r="B22" s="1">
        <f>SUMIF(preds!$A$2:$A$3143,A22,preds!$D$2:$D$3143)</f>
        <v>2026151</v>
      </c>
      <c r="C22" s="1">
        <f>SUMIF(preds!$A$2:$A$3143,A22,preds!$E$2:$E$3143)</f>
        <v>1011423</v>
      </c>
      <c r="D22" s="1">
        <f t="shared" si="0"/>
        <v>1014728</v>
      </c>
      <c r="E22" s="2">
        <f t="shared" si="1"/>
        <v>0.33405869289110324</v>
      </c>
      <c r="F22" t="str">
        <f t="shared" si="5"/>
        <v>Democratic</v>
      </c>
      <c r="G22">
        <v>10</v>
      </c>
    </row>
    <row r="23" spans="1:7" x14ac:dyDescent="0.2">
      <c r="A23" t="s">
        <v>338</v>
      </c>
      <c r="B23" s="1">
        <f>SUMIF(preds!$A$2:$A$3143,A23,preds!$D$2:$D$3143)</f>
        <v>2252942</v>
      </c>
      <c r="C23" s="1">
        <f>SUMIF(preds!$A$2:$A$3143,A23,preds!$E$2:$E$3143)</f>
        <v>1207934</v>
      </c>
      <c r="D23" s="1">
        <f t="shared" si="0"/>
        <v>1045008</v>
      </c>
      <c r="E23" s="2">
        <f t="shared" si="1"/>
        <v>0.30194898632600531</v>
      </c>
      <c r="F23" t="str">
        <f t="shared" si="5"/>
        <v>Democratic</v>
      </c>
      <c r="G23">
        <v>11</v>
      </c>
    </row>
    <row r="24" spans="1:7" x14ac:dyDescent="0.2">
      <c r="A24" t="s">
        <v>339</v>
      </c>
      <c r="B24" s="1">
        <f>SUMIF(preds!$A$2:$A$3143,A24,preds!$D$2:$D$3143)</f>
        <v>2806013</v>
      </c>
      <c r="C24" s="1">
        <f>SUMIF(preds!$A$2:$A$3143,A24,preds!$E$2:$E$3143)</f>
        <v>2623549</v>
      </c>
      <c r="D24" s="1">
        <f t="shared" si="0"/>
        <v>182464</v>
      </c>
      <c r="E24" s="2">
        <f t="shared" si="1"/>
        <v>3.3605657325581698E-2</v>
      </c>
      <c r="F24" t="str">
        <f t="shared" si="5"/>
        <v>Democratic</v>
      </c>
      <c r="G24">
        <v>16</v>
      </c>
    </row>
    <row r="25" spans="1:7" x14ac:dyDescent="0.2">
      <c r="A25" t="s">
        <v>340</v>
      </c>
      <c r="B25" s="1">
        <f>SUMIF(preds!$A$2:$A$3143,A25,preds!$D$2:$D$3143)</f>
        <v>1732806</v>
      </c>
      <c r="C25" s="1">
        <f>SUMIF(preds!$A$2:$A$3143,A25,preds!$E$2:$E$3143)</f>
        <v>1522154</v>
      </c>
      <c r="D25" s="1">
        <f t="shared" si="0"/>
        <v>210652</v>
      </c>
      <c r="E25" s="2">
        <f t="shared" si="1"/>
        <v>6.4717231548160351E-2</v>
      </c>
      <c r="F25" t="str">
        <f t="shared" si="5"/>
        <v>Democratic</v>
      </c>
      <c r="G25">
        <v>10</v>
      </c>
    </row>
    <row r="26" spans="1:7" hidden="1" x14ac:dyDescent="0.2">
      <c r="A26" t="s">
        <v>341</v>
      </c>
      <c r="B26" s="1">
        <f>SUMIF(preds!$A$2:$A$3143,A26,preds!$D$2:$D$3143)</f>
        <v>533386</v>
      </c>
      <c r="C26" s="1">
        <f>SUMIF(preds!$A$2:$A$3143,A26,preds!$E$2:$E$3143)</f>
        <v>725765</v>
      </c>
      <c r="D26" s="1">
        <f t="shared" si="0"/>
        <v>192379</v>
      </c>
      <c r="E26" s="2">
        <f t="shared" si="1"/>
        <v>0.15278469381352991</v>
      </c>
      <c r="F26" t="str">
        <f t="shared" si="2"/>
        <v>Republican</v>
      </c>
      <c r="G26">
        <v>6</v>
      </c>
    </row>
    <row r="27" spans="1:7" hidden="1" x14ac:dyDescent="0.2">
      <c r="A27" t="s">
        <v>342</v>
      </c>
      <c r="B27" s="1">
        <f>SUMIF(preds!$A$2:$A$3143,A27,preds!$D$2:$D$3143)</f>
        <v>1277600</v>
      </c>
      <c r="C27" s="1">
        <f>SUMIF(preds!$A$2:$A$3143,A27,preds!$E$2:$E$3143)</f>
        <v>1678609</v>
      </c>
      <c r="D27" s="1">
        <f t="shared" si="0"/>
        <v>401009</v>
      </c>
      <c r="E27" s="2">
        <f t="shared" si="1"/>
        <v>0.13564974600916241</v>
      </c>
      <c r="F27" t="str">
        <f t="shared" si="2"/>
        <v>Republican</v>
      </c>
      <c r="G27">
        <v>10</v>
      </c>
    </row>
    <row r="28" spans="1:7" hidden="1" x14ac:dyDescent="0.2">
      <c r="A28" t="s">
        <v>343</v>
      </c>
      <c r="B28" s="1">
        <f>SUMIF(preds!$A$2:$A$3143,A28,preds!$D$2:$D$3143)</f>
        <v>237109</v>
      </c>
      <c r="C28" s="1">
        <f>SUMIF(preds!$A$2:$A$3143,A28,preds!$E$2:$E$3143)</f>
        <v>343185</v>
      </c>
      <c r="D28" s="1">
        <f t="shared" si="0"/>
        <v>106076</v>
      </c>
      <c r="E28" s="2">
        <f t="shared" si="1"/>
        <v>0.18279699600547308</v>
      </c>
      <c r="F28" t="str">
        <f t="shared" si="2"/>
        <v>Republican</v>
      </c>
      <c r="G28">
        <v>3</v>
      </c>
    </row>
    <row r="29" spans="1:7" hidden="1" x14ac:dyDescent="0.2">
      <c r="A29" t="s">
        <v>344</v>
      </c>
      <c r="B29" s="1">
        <f>SUMIF(preds!$A$2:$A$3143,A29,preds!$D$2:$D$3143)</f>
        <v>369110</v>
      </c>
      <c r="C29" s="1">
        <f>SUMIF(preds!$A$2:$A$3143,A29,preds!$E$2:$E$3143)</f>
        <v>531032</v>
      </c>
      <c r="D29" s="1">
        <f t="shared" si="0"/>
        <v>161922</v>
      </c>
      <c r="E29" s="2">
        <f t="shared" si="1"/>
        <v>0.17988495148543229</v>
      </c>
      <c r="F29" t="str">
        <f t="shared" si="2"/>
        <v>Republican</v>
      </c>
      <c r="G29">
        <v>5</v>
      </c>
    </row>
    <row r="30" spans="1:7" x14ac:dyDescent="0.2">
      <c r="A30" t="s">
        <v>345</v>
      </c>
      <c r="B30" s="1">
        <f>SUMIF(preds!$A$2:$A$3143,A30,preds!$D$2:$D$3143)</f>
        <v>766945</v>
      </c>
      <c r="C30" s="1">
        <f>SUMIF(preds!$A$2:$A$3143,A30,preds!$E$2:$E$3143)</f>
        <v>710844</v>
      </c>
      <c r="D30" s="1">
        <f t="shared" si="0"/>
        <v>56101</v>
      </c>
      <c r="E30" s="2">
        <f t="shared" si="1"/>
        <v>3.7962794417876977E-2</v>
      </c>
      <c r="F30" t="str">
        <f t="shared" ref="F30:F35" si="6">IF(B30&gt;C30,"Democratic","Republican")</f>
        <v>Democratic</v>
      </c>
      <c r="G30">
        <v>6</v>
      </c>
    </row>
    <row r="31" spans="1:7" x14ac:dyDescent="0.2">
      <c r="A31" t="s">
        <v>346</v>
      </c>
      <c r="B31" s="1">
        <f>SUMIF(preds!$A$2:$A$3143,A31,preds!$D$2:$D$3143)</f>
        <v>448948</v>
      </c>
      <c r="C31" s="1">
        <f>SUMIF(preds!$A$2:$A$3143,A31,preds!$E$2:$E$3143)</f>
        <v>352103</v>
      </c>
      <c r="D31" s="1">
        <f t="shared" si="0"/>
        <v>96845</v>
      </c>
      <c r="E31" s="2">
        <f t="shared" si="1"/>
        <v>0.12089742101314398</v>
      </c>
      <c r="F31" t="str">
        <f t="shared" si="6"/>
        <v>Democratic</v>
      </c>
      <c r="G31">
        <v>4</v>
      </c>
    </row>
    <row r="32" spans="1:7" x14ac:dyDescent="0.2">
      <c r="A32" t="s">
        <v>347</v>
      </c>
      <c r="B32" s="1">
        <f>SUMIF(preds!$A$2:$A$3143,A32,preds!$D$2:$D$3143)</f>
        <v>2323610</v>
      </c>
      <c r="C32" s="1">
        <f>SUMIF(preds!$A$2:$A$3143,A32,preds!$E$2:$E$3143)</f>
        <v>1866088</v>
      </c>
      <c r="D32" s="1">
        <f t="shared" si="0"/>
        <v>457522</v>
      </c>
      <c r="E32" s="2">
        <f t="shared" si="1"/>
        <v>0.10920166560931122</v>
      </c>
      <c r="F32" t="str">
        <f t="shared" si="6"/>
        <v>Democratic</v>
      </c>
      <c r="G32">
        <v>14</v>
      </c>
    </row>
    <row r="33" spans="1:7" x14ac:dyDescent="0.2">
      <c r="A33" t="s">
        <v>348</v>
      </c>
      <c r="B33" s="1">
        <f>SUMIF(preds!$A$2:$A$3143,A33,preds!$D$2:$D$3143)</f>
        <v>522012</v>
      </c>
      <c r="C33" s="1">
        <f>SUMIF(preds!$A$2:$A$3143,A33,preds!$E$2:$E$3143)</f>
        <v>397479</v>
      </c>
      <c r="D33" s="1">
        <f t="shared" si="0"/>
        <v>124533</v>
      </c>
      <c r="E33" s="2">
        <f t="shared" si="1"/>
        <v>0.13543688845241553</v>
      </c>
      <c r="F33" t="str">
        <f t="shared" si="6"/>
        <v>Democratic</v>
      </c>
      <c r="G33">
        <v>5</v>
      </c>
    </row>
    <row r="34" spans="1:7" x14ac:dyDescent="0.2">
      <c r="A34" t="s">
        <v>349</v>
      </c>
      <c r="B34" s="1">
        <f>SUMIF(preds!$A$2:$A$3143,A34,preds!$D$2:$D$3143)</f>
        <v>4691006</v>
      </c>
      <c r="C34" s="1">
        <f>SUMIF(preds!$A$2:$A$3143,A34,preds!$E$2:$E$3143)</f>
        <v>2914709</v>
      </c>
      <c r="D34" s="1">
        <f t="shared" si="0"/>
        <v>1776297</v>
      </c>
      <c r="E34" s="2">
        <f t="shared" si="1"/>
        <v>0.2335476677735098</v>
      </c>
      <c r="F34" t="str">
        <f t="shared" si="6"/>
        <v>Democratic</v>
      </c>
      <c r="G34">
        <v>29</v>
      </c>
    </row>
    <row r="35" spans="1:7" x14ac:dyDescent="0.2">
      <c r="A35" t="s">
        <v>350</v>
      </c>
      <c r="B35" s="1">
        <f>SUMIF(preds!$A$2:$A$3143,A35,preds!$D$2:$D$3143)</f>
        <v>2772007</v>
      </c>
      <c r="C35" s="1">
        <f>SUMIF(preds!$A$2:$A$3143,A35,preds!$E$2:$E$3143)</f>
        <v>2753461</v>
      </c>
      <c r="D35" s="1">
        <f t="shared" si="0"/>
        <v>18546</v>
      </c>
      <c r="E35" s="2">
        <f t="shared" si="1"/>
        <v>3.3564577697309983E-3</v>
      </c>
      <c r="F35" t="str">
        <f t="shared" si="6"/>
        <v>Democratic</v>
      </c>
      <c r="G35">
        <v>15</v>
      </c>
    </row>
    <row r="36" spans="1:7" hidden="1" x14ac:dyDescent="0.2">
      <c r="A36" t="s">
        <v>351</v>
      </c>
      <c r="B36" s="1">
        <f>SUMIF(preds!$A$2:$A$3143,A36,preds!$D$2:$D$3143)</f>
        <v>120273</v>
      </c>
      <c r="C36" s="1">
        <f>SUMIF(preds!$A$2:$A$3143,A36,preds!$E$2:$E$3143)</f>
        <v>225698</v>
      </c>
      <c r="D36" s="1">
        <f t="shared" si="0"/>
        <v>105425</v>
      </c>
      <c r="E36" s="2">
        <f t="shared" si="1"/>
        <v>0.30472207208118601</v>
      </c>
      <c r="F36" t="str">
        <f t="shared" si="2"/>
        <v>Republican</v>
      </c>
      <c r="G36">
        <v>3</v>
      </c>
    </row>
    <row r="37" spans="1:7" hidden="1" x14ac:dyDescent="0.2">
      <c r="A37" t="s">
        <v>352</v>
      </c>
      <c r="B37" s="1">
        <f>SUMIF(preds!$A$2:$A$3143,A37,preds!$D$2:$D$3143)</f>
        <v>2783838</v>
      </c>
      <c r="C37" s="1">
        <f>SUMIF(preds!$A$2:$A$3143,A37,preds!$E$2:$E$3143)</f>
        <v>3101211</v>
      </c>
      <c r="D37" s="1">
        <f t="shared" si="0"/>
        <v>317373</v>
      </c>
      <c r="E37" s="2">
        <f t="shared" si="1"/>
        <v>5.3928692862200471E-2</v>
      </c>
      <c r="F37" t="str">
        <f t="shared" si="2"/>
        <v>Republican</v>
      </c>
      <c r="G37">
        <v>18</v>
      </c>
    </row>
    <row r="38" spans="1:7" hidden="1" x14ac:dyDescent="0.2">
      <c r="A38" t="s">
        <v>353</v>
      </c>
      <c r="B38" s="1">
        <f>SUMIF(preds!$A$2:$A$3143,A38,preds!$D$2:$D$3143)</f>
        <v>523905</v>
      </c>
      <c r="C38" s="1">
        <f>SUMIF(preds!$A$2:$A$3143,A38,preds!$E$2:$E$3143)</f>
        <v>944567</v>
      </c>
      <c r="D38" s="1">
        <f t="shared" si="0"/>
        <v>420662</v>
      </c>
      <c r="E38" s="2">
        <f t="shared" si="1"/>
        <v>0.28646239083891284</v>
      </c>
      <c r="F38" t="str">
        <f t="shared" si="2"/>
        <v>Republican</v>
      </c>
      <c r="G38">
        <v>7</v>
      </c>
    </row>
    <row r="39" spans="1:7" x14ac:dyDescent="0.2">
      <c r="A39" t="s">
        <v>354</v>
      </c>
      <c r="B39" s="1">
        <f>SUMIF(preds!$A$2:$A$3143,A39,preds!$D$2:$D$3143)</f>
        <v>1433898</v>
      </c>
      <c r="C39" s="1">
        <f>SUMIF(preds!$A$2:$A$3143,A39,preds!$E$2:$E$3143)</f>
        <v>972432</v>
      </c>
      <c r="D39" s="1">
        <f t="shared" si="0"/>
        <v>461466</v>
      </c>
      <c r="E39" s="2">
        <f t="shared" si="1"/>
        <v>0.19177170213561731</v>
      </c>
      <c r="F39" t="str">
        <f t="shared" ref="F39:F41" si="7">IF(B39&gt;C39,"Democratic","Republican")</f>
        <v>Democratic</v>
      </c>
      <c r="G39">
        <v>7</v>
      </c>
    </row>
    <row r="40" spans="1:7" x14ac:dyDescent="0.2">
      <c r="A40" t="s">
        <v>355</v>
      </c>
      <c r="B40" s="1">
        <f>SUMIF(preds!$A$2:$A$3143,A40,preds!$D$2:$D$3143)</f>
        <v>3388659</v>
      </c>
      <c r="C40" s="1">
        <f>SUMIF(preds!$A$2:$A$3143,A40,preds!$E$2:$E$3143)</f>
        <v>3274872</v>
      </c>
      <c r="D40" s="1">
        <f t="shared" si="0"/>
        <v>113787</v>
      </c>
      <c r="E40" s="2">
        <f t="shared" si="1"/>
        <v>1.7076081735044078E-2</v>
      </c>
      <c r="F40" t="str">
        <f t="shared" si="7"/>
        <v>Democratic</v>
      </c>
      <c r="G40">
        <v>20</v>
      </c>
    </row>
    <row r="41" spans="1:7" x14ac:dyDescent="0.2">
      <c r="A41" t="s">
        <v>356</v>
      </c>
      <c r="B41" s="1">
        <f>SUMIF(preds!$A$2:$A$3143,A41,preds!$D$2:$D$3143)</f>
        <v>287956</v>
      </c>
      <c r="C41" s="1">
        <f>SUMIF(preds!$A$2:$A$3143,A41,preds!$E$2:$E$3143)</f>
        <v>169737</v>
      </c>
      <c r="D41" s="1">
        <f t="shared" si="0"/>
        <v>118219</v>
      </c>
      <c r="E41" s="2">
        <f t="shared" si="1"/>
        <v>0.25829322274974709</v>
      </c>
      <c r="F41" t="str">
        <f t="shared" si="7"/>
        <v>Democratic</v>
      </c>
      <c r="G41">
        <v>4</v>
      </c>
    </row>
    <row r="42" spans="1:7" hidden="1" x14ac:dyDescent="0.2">
      <c r="A42" t="s">
        <v>357</v>
      </c>
      <c r="B42" s="1">
        <f>SUMIF(preds!$A$2:$A$3143,A42,preds!$D$2:$D$3143)</f>
        <v>1123606</v>
      </c>
      <c r="C42" s="1">
        <f>SUMIF(preds!$A$2:$A$3143,A42,preds!$E$2:$E$3143)</f>
        <v>1394553</v>
      </c>
      <c r="D42" s="1">
        <f t="shared" si="0"/>
        <v>270947</v>
      </c>
      <c r="E42" s="2">
        <f t="shared" si="1"/>
        <v>0.1075972565671985</v>
      </c>
      <c r="F42" t="str">
        <f t="shared" si="2"/>
        <v>Republican</v>
      </c>
      <c r="G42">
        <v>9</v>
      </c>
    </row>
    <row r="43" spans="1:7" hidden="1" x14ac:dyDescent="0.2">
      <c r="A43" t="s">
        <v>358</v>
      </c>
      <c r="B43" s="1">
        <f>SUMIF(preds!$A$2:$A$3143,A43,preds!$D$2:$D$3143)</f>
        <v>149373</v>
      </c>
      <c r="C43" s="1">
        <f>SUMIF(preds!$A$2:$A$3143,A43,preds!$E$2:$E$3143)</f>
        <v>257309</v>
      </c>
      <c r="D43" s="1">
        <f t="shared" si="0"/>
        <v>107936</v>
      </c>
      <c r="E43" s="2">
        <f t="shared" si="1"/>
        <v>0.26540638631658153</v>
      </c>
      <c r="F43" t="str">
        <f t="shared" si="2"/>
        <v>Republican</v>
      </c>
      <c r="G43">
        <v>3</v>
      </c>
    </row>
    <row r="44" spans="1:7" hidden="1" x14ac:dyDescent="0.2">
      <c r="A44" t="s">
        <v>359</v>
      </c>
      <c r="B44" s="1">
        <f>SUMIF(preds!$A$2:$A$3143,A44,preds!$D$2:$D$3143)</f>
        <v>1128218</v>
      </c>
      <c r="C44" s="1">
        <f>SUMIF(preds!$A$2:$A$3143,A44,preds!$E$2:$E$3143)</f>
        <v>1875839</v>
      </c>
      <c r="D44" s="1">
        <f t="shared" si="0"/>
        <v>747621</v>
      </c>
      <c r="E44" s="2">
        <f t="shared" si="1"/>
        <v>0.24887044420262333</v>
      </c>
      <c r="F44" t="str">
        <f t="shared" si="2"/>
        <v>Republican</v>
      </c>
      <c r="G44">
        <v>11</v>
      </c>
    </row>
    <row r="45" spans="1:7" hidden="1" x14ac:dyDescent="0.2">
      <c r="A45" t="s">
        <v>360</v>
      </c>
      <c r="B45" s="1">
        <f>SUMIF(preds!$A$2:$A$3143,A45,preds!$D$2:$D$3143)</f>
        <v>5528421</v>
      </c>
      <c r="C45" s="1">
        <f>SUMIF(preds!$A$2:$A$3143,A45,preds!$E$2:$E$3143)</f>
        <v>6121630</v>
      </c>
      <c r="D45" s="1">
        <f t="shared" si="0"/>
        <v>593209</v>
      </c>
      <c r="E45" s="2">
        <f t="shared" si="1"/>
        <v>5.0919004560580891E-2</v>
      </c>
      <c r="F45" t="str">
        <f t="shared" si="2"/>
        <v>Republican</v>
      </c>
      <c r="G45">
        <v>38</v>
      </c>
    </row>
    <row r="46" spans="1:7" hidden="1" x14ac:dyDescent="0.2">
      <c r="A46" t="s">
        <v>361</v>
      </c>
      <c r="B46" s="1">
        <f>SUMIF(preds!$A$2:$A$3143,A46,preds!$D$2:$D$3143)</f>
        <v>440491</v>
      </c>
      <c r="C46" s="1">
        <f>SUMIF(preds!$A$2:$A$3143,A46,preds!$E$2:$E$3143)</f>
        <v>675751</v>
      </c>
      <c r="D46" s="1">
        <f t="shared" si="0"/>
        <v>235260</v>
      </c>
      <c r="E46" s="2">
        <f t="shared" si="1"/>
        <v>0.21076074901320682</v>
      </c>
      <c r="F46" t="str">
        <f t="shared" si="2"/>
        <v>Republican</v>
      </c>
      <c r="G46">
        <v>6</v>
      </c>
    </row>
    <row r="47" spans="1:7" x14ac:dyDescent="0.2">
      <c r="A47" t="s">
        <v>362</v>
      </c>
      <c r="B47" s="1">
        <f>SUMIF(preds!$A$2:$A$3143,A47,preds!$D$2:$D$3143)</f>
        <v>238267</v>
      </c>
      <c r="C47" s="1">
        <f>SUMIF(preds!$A$2:$A$3143,A47,preds!$E$2:$E$3143)</f>
        <v>109302</v>
      </c>
      <c r="D47" s="1">
        <f t="shared" si="0"/>
        <v>128965</v>
      </c>
      <c r="E47" s="2">
        <f t="shared" si="1"/>
        <v>0.37104862631592578</v>
      </c>
      <c r="F47" t="str">
        <f t="shared" ref="F47:F49" si="8">IF(B47&gt;C47,"Democratic","Republican")</f>
        <v>Democratic</v>
      </c>
      <c r="G47">
        <v>3</v>
      </c>
    </row>
    <row r="48" spans="1:7" x14ac:dyDescent="0.2">
      <c r="A48" t="s">
        <v>363</v>
      </c>
      <c r="B48" s="1">
        <f>SUMIF(preds!$A$2:$A$3143,A48,preds!$D$2:$D$3143)</f>
        <v>2474344</v>
      </c>
      <c r="C48" s="1">
        <f>SUMIF(preds!$A$2:$A$3143,A48,preds!$E$2:$E$3143)</f>
        <v>2001453</v>
      </c>
      <c r="D48" s="1">
        <f t="shared" si="0"/>
        <v>472891</v>
      </c>
      <c r="E48" s="2">
        <f t="shared" si="1"/>
        <v>0.10565514923934217</v>
      </c>
      <c r="F48" t="str">
        <f t="shared" si="8"/>
        <v>Democratic</v>
      </c>
      <c r="G48">
        <v>13</v>
      </c>
    </row>
    <row r="49" spans="1:7" x14ac:dyDescent="0.2">
      <c r="A49" t="s">
        <v>364</v>
      </c>
      <c r="B49" s="1">
        <f>SUMIF(preds!$A$2:$A$3143,A49,preds!$D$2:$D$3143)</f>
        <v>2488998</v>
      </c>
      <c r="C49" s="1">
        <f>SUMIF(preds!$A$2:$A$3143,A49,preds!$E$2:$E$3143)</f>
        <v>1606355</v>
      </c>
      <c r="D49" s="1">
        <f t="shared" si="0"/>
        <v>882643</v>
      </c>
      <c r="E49" s="2">
        <f t="shared" si="1"/>
        <v>0.21552305747514316</v>
      </c>
      <c r="F49" t="str">
        <f t="shared" si="8"/>
        <v>Democratic</v>
      </c>
      <c r="G49">
        <v>12</v>
      </c>
    </row>
    <row r="50" spans="1:7" hidden="1" x14ac:dyDescent="0.2">
      <c r="A50" t="s">
        <v>365</v>
      </c>
      <c r="B50" s="1">
        <f>SUMIF(preds!$A$2:$A$3143,A50,preds!$D$2:$D$3143)</f>
        <v>282437</v>
      </c>
      <c r="C50" s="1">
        <f>SUMIF(preds!$A$2:$A$3143,A50,preds!$E$2:$E$3143)</f>
        <v>479455</v>
      </c>
      <c r="D50" s="1">
        <f t="shared" si="0"/>
        <v>197018</v>
      </c>
      <c r="E50" s="2">
        <f t="shared" si="1"/>
        <v>0.25859045639014455</v>
      </c>
      <c r="F50" t="str">
        <f t="shared" si="2"/>
        <v>Republican</v>
      </c>
      <c r="G50">
        <v>5</v>
      </c>
    </row>
    <row r="51" spans="1:7" x14ac:dyDescent="0.2">
      <c r="A51" t="s">
        <v>366</v>
      </c>
      <c r="B51" s="1">
        <f>SUMIF(preds!$A$2:$A$3143,A51,preds!$D$2:$D$3143)</f>
        <v>1627276</v>
      </c>
      <c r="C51" s="1">
        <f>SUMIF(preds!$A$2:$A$3143,A51,preds!$E$2:$E$3143)</f>
        <v>1576804</v>
      </c>
      <c r="D51" s="1">
        <f t="shared" si="0"/>
        <v>50472</v>
      </c>
      <c r="E51" s="2">
        <f t="shared" si="1"/>
        <v>1.5752415670020725E-2</v>
      </c>
      <c r="F51" t="str">
        <f>IF(B51&gt;C51,"Democratic","Republican")</f>
        <v>Democratic</v>
      </c>
      <c r="G51">
        <v>10</v>
      </c>
    </row>
    <row r="52" spans="1:7" hidden="1" x14ac:dyDescent="0.2">
      <c r="A52" t="s">
        <v>367</v>
      </c>
      <c r="B52" s="1">
        <f>SUMIF(preds!$A$2:$A$3143,A52,preds!$D$2:$D$3143)</f>
        <v>75369</v>
      </c>
      <c r="C52" s="1">
        <f>SUMIF(preds!$A$2:$A$3143,A52,preds!$E$2:$E$3143)</f>
        <v>193614</v>
      </c>
      <c r="D52" s="1">
        <f t="shared" si="0"/>
        <v>118245</v>
      </c>
      <c r="E52" s="2">
        <f t="shared" si="1"/>
        <v>0.43960027213615732</v>
      </c>
      <c r="F52" t="str">
        <f t="shared" si="2"/>
        <v>Republican</v>
      </c>
      <c r="G52">
        <v>3</v>
      </c>
    </row>
  </sheetData>
  <autoFilter ref="A1:G52" xr:uid="{BD8C3D03-CF24-6449-B91E-D8BD445932B9}">
    <filterColumn colId="5">
      <filters>
        <filter val="Democrat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2BC25-0049-404E-B9DF-C3C2D847DD2C}">
  <dimension ref="A1:I3143"/>
  <sheetViews>
    <sheetView tabSelected="1" workbookViewId="0">
      <selection activeCell="D16" sqref="D16"/>
    </sheetView>
  </sheetViews>
  <sheetFormatPr baseColWidth="10" defaultRowHeight="15" x14ac:dyDescent="0.2"/>
  <cols>
    <col min="1" max="1" width="16.5" bestFit="1" customWidth="1"/>
    <col min="2" max="2" width="12.83203125" customWidth="1"/>
    <col min="3" max="3" width="27.6640625" bestFit="1" customWidth="1"/>
    <col min="4" max="4" width="19.5" bestFit="1" customWidth="1"/>
    <col min="5" max="5" width="16.33203125" bestFit="1" customWidth="1"/>
    <col min="6" max="6" width="13.6640625" bestFit="1" customWidth="1"/>
    <col min="7" max="7" width="13" bestFit="1" customWidth="1"/>
  </cols>
  <sheetData>
    <row r="1" spans="1:9" ht="16" thickBot="1" x14ac:dyDescent="0.25">
      <c r="A1" s="14" t="s">
        <v>377</v>
      </c>
      <c r="B1" s="4" t="s">
        <v>374</v>
      </c>
      <c r="C1" s="4" t="s">
        <v>378</v>
      </c>
      <c r="D1" s="4" t="s">
        <v>2265</v>
      </c>
      <c r="E1" s="4" t="s">
        <v>2266</v>
      </c>
      <c r="F1" s="4" t="s">
        <v>2267</v>
      </c>
      <c r="G1" s="4" t="s">
        <v>2268</v>
      </c>
      <c r="H1" s="4" t="s">
        <v>2269</v>
      </c>
      <c r="I1" s="4" t="s">
        <v>2270</v>
      </c>
    </row>
    <row r="2" spans="1:9" ht="16" thickTop="1" x14ac:dyDescent="0.2">
      <c r="A2" s="15" t="s">
        <v>317</v>
      </c>
      <c r="B2" s="5" t="s">
        <v>0</v>
      </c>
      <c r="C2" s="5" t="s">
        <v>390</v>
      </c>
      <c r="D2" s="10">
        <v>6242</v>
      </c>
      <c r="E2" s="11">
        <v>18020</v>
      </c>
      <c r="F2" s="1">
        <f>VLOOKUP(B2,[1]Compare!$B:$F,5,FALSE)</f>
        <v>7503</v>
      </c>
      <c r="G2" s="1">
        <f>VLOOKUP(B2,[1]Compare!$B:$G,6,FALSE)</f>
        <v>19838</v>
      </c>
      <c r="H2" s="2">
        <f>((D2-F2)/F2)</f>
        <v>-0.1680661068905771</v>
      </c>
      <c r="I2" s="2">
        <f>((E2-G2)/G2)</f>
        <v>-9.1642302651476965E-2</v>
      </c>
    </row>
    <row r="3" spans="1:9" x14ac:dyDescent="0.2">
      <c r="A3" s="7" t="s">
        <v>317</v>
      </c>
      <c r="B3" s="3" t="s">
        <v>1</v>
      </c>
      <c r="C3" s="3" t="s">
        <v>391</v>
      </c>
      <c r="D3" s="12">
        <v>24296</v>
      </c>
      <c r="E3" s="12">
        <v>84349</v>
      </c>
      <c r="F3" s="1">
        <f>VLOOKUP(B3,[1]Compare!$B:$F,5,FALSE)</f>
        <v>24578</v>
      </c>
      <c r="G3" s="1">
        <f>VLOOKUP(B3,[1]Compare!$B:$G,6,FALSE)</f>
        <v>83544</v>
      </c>
      <c r="H3" s="2">
        <f t="shared" ref="H3:H66" si="0">((D3-F3)/F3)</f>
        <v>-1.147367564488567E-2</v>
      </c>
      <c r="I3" s="2">
        <f t="shared" ref="I3:I66" si="1">((E3-G3)/G3)</f>
        <v>9.6356410993009671E-3</v>
      </c>
    </row>
    <row r="4" spans="1:9" x14ac:dyDescent="0.2">
      <c r="A4" s="8" t="s">
        <v>317</v>
      </c>
      <c r="B4" s="9" t="s">
        <v>2</v>
      </c>
      <c r="C4" s="9" t="s">
        <v>392</v>
      </c>
      <c r="D4" s="13">
        <v>4648</v>
      </c>
      <c r="E4" s="13">
        <v>5210</v>
      </c>
      <c r="F4" s="1">
        <f>VLOOKUP(B4,[1]Compare!$B:$F,5,FALSE)</f>
        <v>4816</v>
      </c>
      <c r="G4" s="1">
        <f>VLOOKUP(B4,[1]Compare!$B:$G,6,FALSE)</f>
        <v>5622</v>
      </c>
      <c r="H4" s="2">
        <f t="shared" si="0"/>
        <v>-3.4883720930232558E-2</v>
      </c>
      <c r="I4" s="2">
        <f t="shared" si="1"/>
        <v>-7.3283528993240837E-2</v>
      </c>
    </row>
    <row r="5" spans="1:9" x14ac:dyDescent="0.2">
      <c r="A5" s="7" t="s">
        <v>317</v>
      </c>
      <c r="B5" s="3" t="s">
        <v>3</v>
      </c>
      <c r="C5" s="3" t="s">
        <v>393</v>
      </c>
      <c r="D5" s="12">
        <v>2032</v>
      </c>
      <c r="E5" s="12">
        <v>6912</v>
      </c>
      <c r="F5" s="1">
        <f>VLOOKUP(B5,[1]Compare!$B:$F,5,FALSE)</f>
        <v>1986</v>
      </c>
      <c r="G5" s="1">
        <f>VLOOKUP(B5,[1]Compare!$B:$G,6,FALSE)</f>
        <v>7525</v>
      </c>
      <c r="H5" s="2">
        <f t="shared" si="0"/>
        <v>2.3162134944612285E-2</v>
      </c>
      <c r="I5" s="2">
        <f t="shared" si="1"/>
        <v>-8.1461794019933559E-2</v>
      </c>
    </row>
    <row r="6" spans="1:9" x14ac:dyDescent="0.2">
      <c r="A6" s="8" t="s">
        <v>317</v>
      </c>
      <c r="B6" s="9" t="s">
        <v>4</v>
      </c>
      <c r="C6" s="9" t="s">
        <v>394</v>
      </c>
      <c r="D6" s="13">
        <v>3253</v>
      </c>
      <c r="E6" s="13">
        <v>24373</v>
      </c>
      <c r="F6" s="1">
        <f>VLOOKUP(B6,[1]Compare!$B:$F,5,FALSE)</f>
        <v>2640</v>
      </c>
      <c r="G6" s="1">
        <f>VLOOKUP(B6,[1]Compare!$B:$G,6,FALSE)</f>
        <v>24711</v>
      </c>
      <c r="H6" s="2">
        <f t="shared" si="0"/>
        <v>0.23219696969696971</v>
      </c>
      <c r="I6" s="2">
        <f t="shared" si="1"/>
        <v>-1.3678119056290721E-2</v>
      </c>
    </row>
    <row r="7" spans="1:9" x14ac:dyDescent="0.2">
      <c r="A7" s="7" t="s">
        <v>317</v>
      </c>
      <c r="B7" s="3" t="s">
        <v>5</v>
      </c>
      <c r="C7" s="3" t="s">
        <v>395</v>
      </c>
      <c r="D7" s="12">
        <v>3340</v>
      </c>
      <c r="E7" s="12">
        <v>1339</v>
      </c>
      <c r="F7" s="1">
        <f>VLOOKUP(B7,[1]Compare!$B:$F,5,FALSE)</f>
        <v>3446</v>
      </c>
      <c r="G7" s="1">
        <f>VLOOKUP(B7,[1]Compare!$B:$G,6,FALSE)</f>
        <v>1146</v>
      </c>
      <c r="H7" s="2">
        <f t="shared" si="0"/>
        <v>-3.0760301799187463E-2</v>
      </c>
      <c r="I7" s="2">
        <f t="shared" si="1"/>
        <v>0.16841186736474695</v>
      </c>
    </row>
    <row r="8" spans="1:9" x14ac:dyDescent="0.2">
      <c r="A8" s="8" t="s">
        <v>317</v>
      </c>
      <c r="B8" s="9" t="s">
        <v>6</v>
      </c>
      <c r="C8" s="9" t="s">
        <v>396</v>
      </c>
      <c r="D8" s="13">
        <v>3655</v>
      </c>
      <c r="E8" s="13">
        <v>4697</v>
      </c>
      <c r="F8" s="1">
        <f>VLOOKUP(B8,[1]Compare!$B:$F,5,FALSE)</f>
        <v>3965</v>
      </c>
      <c r="G8" s="1">
        <f>VLOOKUP(B8,[1]Compare!$B:$G,6,FALSE)</f>
        <v>5458</v>
      </c>
      <c r="H8" s="2">
        <f t="shared" si="0"/>
        <v>-7.8184110970996215E-2</v>
      </c>
      <c r="I8" s="2">
        <f t="shared" si="1"/>
        <v>-0.13942836203737632</v>
      </c>
    </row>
    <row r="9" spans="1:9" x14ac:dyDescent="0.2">
      <c r="A9" s="7" t="s">
        <v>317</v>
      </c>
      <c r="B9" s="3" t="s">
        <v>7</v>
      </c>
      <c r="C9" s="3" t="s">
        <v>397</v>
      </c>
      <c r="D9" s="12">
        <v>14237</v>
      </c>
      <c r="E9" s="12">
        <v>32851</v>
      </c>
      <c r="F9" s="1">
        <f>VLOOKUP(B9,[1]Compare!$B:$F,5,FALSE)</f>
        <v>15216</v>
      </c>
      <c r="G9" s="1">
        <f>VLOOKUP(B9,[1]Compare!$B:$G,6,FALSE)</f>
        <v>35101</v>
      </c>
      <c r="H9" s="2">
        <f t="shared" si="0"/>
        <v>-6.4340168243953735E-2</v>
      </c>
      <c r="I9" s="2">
        <f t="shared" si="1"/>
        <v>-6.4100737870715935E-2</v>
      </c>
    </row>
    <row r="10" spans="1:9" x14ac:dyDescent="0.2">
      <c r="A10" s="8" t="s">
        <v>317</v>
      </c>
      <c r="B10" s="9" t="s">
        <v>8</v>
      </c>
      <c r="C10" s="9" t="s">
        <v>398</v>
      </c>
      <c r="D10" s="13">
        <v>5816</v>
      </c>
      <c r="E10" s="13">
        <v>7269</v>
      </c>
      <c r="F10" s="1">
        <f>VLOOKUP(B10,[1]Compare!$B:$F,5,FALSE)</f>
        <v>6365</v>
      </c>
      <c r="G10" s="1">
        <f>VLOOKUP(B10,[1]Compare!$B:$G,6,FALSE)</f>
        <v>8753</v>
      </c>
      <c r="H10" s="2">
        <f t="shared" si="0"/>
        <v>-8.6252945797329145E-2</v>
      </c>
      <c r="I10" s="2">
        <f t="shared" si="1"/>
        <v>-0.16954187135839141</v>
      </c>
    </row>
    <row r="11" spans="1:9" x14ac:dyDescent="0.2">
      <c r="A11" s="7" t="s">
        <v>317</v>
      </c>
      <c r="B11" s="3" t="s">
        <v>9</v>
      </c>
      <c r="C11" s="3" t="s">
        <v>399</v>
      </c>
      <c r="D11" s="12">
        <v>2185</v>
      </c>
      <c r="E11" s="12">
        <v>10127</v>
      </c>
      <c r="F11" s="1">
        <f>VLOOKUP(B11,[1]Compare!$B:$F,5,FALSE)</f>
        <v>1624</v>
      </c>
      <c r="G11" s="1">
        <f>VLOOKUP(B11,[1]Compare!$B:$G,6,FALSE)</f>
        <v>10583</v>
      </c>
      <c r="H11" s="2">
        <f t="shared" si="0"/>
        <v>0.34544334975369456</v>
      </c>
      <c r="I11" s="2">
        <f t="shared" si="1"/>
        <v>-4.3087971274685818E-2</v>
      </c>
    </row>
    <row r="12" spans="1:9" x14ac:dyDescent="0.2">
      <c r="A12" s="8" t="s">
        <v>317</v>
      </c>
      <c r="B12" s="9" t="s">
        <v>10</v>
      </c>
      <c r="C12" s="9" t="s">
        <v>400</v>
      </c>
      <c r="D12" s="13">
        <v>3244</v>
      </c>
      <c r="E12" s="13">
        <v>15321</v>
      </c>
      <c r="F12" s="1">
        <f>VLOOKUP(B12,[1]Compare!$B:$F,5,FALSE)</f>
        <v>3073</v>
      </c>
      <c r="G12" s="1">
        <f>VLOOKUP(B12,[1]Compare!$B:$G,6,FALSE)</f>
        <v>16085</v>
      </c>
      <c r="H12" s="2">
        <f t="shared" si="0"/>
        <v>5.5645948584445167E-2</v>
      </c>
      <c r="I12" s="2">
        <f t="shared" si="1"/>
        <v>-4.7497668635374572E-2</v>
      </c>
    </row>
    <row r="13" spans="1:9" x14ac:dyDescent="0.2">
      <c r="A13" s="7" t="s">
        <v>317</v>
      </c>
      <c r="B13" s="3" t="s">
        <v>11</v>
      </c>
      <c r="C13" s="3" t="s">
        <v>401</v>
      </c>
      <c r="D13" s="12">
        <v>3094</v>
      </c>
      <c r="E13" s="12">
        <v>3971</v>
      </c>
      <c r="F13" s="1">
        <f>VLOOKUP(B13,[1]Compare!$B:$F,5,FALSE)</f>
        <v>3127</v>
      </c>
      <c r="G13" s="1">
        <f>VLOOKUP(B13,[1]Compare!$B:$G,6,FALSE)</f>
        <v>4296</v>
      </c>
      <c r="H13" s="2">
        <f t="shared" si="0"/>
        <v>-1.055324592260953E-2</v>
      </c>
      <c r="I13" s="2">
        <f t="shared" si="1"/>
        <v>-7.5651769087523274E-2</v>
      </c>
    </row>
    <row r="14" spans="1:9" x14ac:dyDescent="0.2">
      <c r="A14" s="8" t="s">
        <v>317</v>
      </c>
      <c r="B14" s="9" t="s">
        <v>12</v>
      </c>
      <c r="C14" s="9" t="s">
        <v>402</v>
      </c>
      <c r="D14" s="13">
        <v>5436</v>
      </c>
      <c r="E14" s="13">
        <v>6886</v>
      </c>
      <c r="F14" s="1">
        <f>VLOOKUP(B14,[1]Compare!$B:$F,5,FALSE)</f>
        <v>5755</v>
      </c>
      <c r="G14" s="1">
        <f>VLOOKUP(B14,[1]Compare!$B:$G,6,FALSE)</f>
        <v>7324</v>
      </c>
      <c r="H14" s="2">
        <f t="shared" si="0"/>
        <v>-5.543006081668115E-2</v>
      </c>
      <c r="I14" s="2">
        <f t="shared" si="1"/>
        <v>-5.9803386127799014E-2</v>
      </c>
    </row>
    <row r="15" spans="1:9" x14ac:dyDescent="0.2">
      <c r="A15" s="7" t="s">
        <v>317</v>
      </c>
      <c r="B15" s="3" t="s">
        <v>13</v>
      </c>
      <c r="C15" s="3" t="s">
        <v>403</v>
      </c>
      <c r="D15" s="12">
        <v>1539</v>
      </c>
      <c r="E15" s="12">
        <v>4996</v>
      </c>
      <c r="F15" s="1">
        <f>VLOOKUP(B15,[1]Compare!$B:$F,5,FALSE)</f>
        <v>1267</v>
      </c>
      <c r="G15" s="1">
        <f>VLOOKUP(B15,[1]Compare!$B:$G,6,FALSE)</f>
        <v>5601</v>
      </c>
      <c r="H15" s="2">
        <f t="shared" si="0"/>
        <v>0.21468034727703236</v>
      </c>
      <c r="I15" s="2">
        <f t="shared" si="1"/>
        <v>-0.10801642563827887</v>
      </c>
    </row>
    <row r="16" spans="1:9" x14ac:dyDescent="0.2">
      <c r="A16" s="8" t="s">
        <v>317</v>
      </c>
      <c r="B16" s="9" t="s">
        <v>14</v>
      </c>
      <c r="C16" s="9" t="s">
        <v>404</v>
      </c>
      <c r="D16" s="13">
        <v>1018</v>
      </c>
      <c r="E16" s="13">
        <v>5856</v>
      </c>
      <c r="F16" s="1">
        <f>VLOOKUP(B16,[1]Compare!$B:$F,5,FALSE)</f>
        <v>675</v>
      </c>
      <c r="G16" s="1">
        <f>VLOOKUP(B16,[1]Compare!$B:$G,6,FALSE)</f>
        <v>6484</v>
      </c>
      <c r="H16" s="2">
        <f t="shared" si="0"/>
        <v>0.50814814814814813</v>
      </c>
      <c r="I16" s="2">
        <f t="shared" si="1"/>
        <v>-9.6853793954349163E-2</v>
      </c>
    </row>
    <row r="17" spans="1:9" x14ac:dyDescent="0.2">
      <c r="A17" s="7" t="s">
        <v>317</v>
      </c>
      <c r="B17" s="3" t="s">
        <v>15</v>
      </c>
      <c r="C17" s="3" t="s">
        <v>405</v>
      </c>
      <c r="D17" s="12">
        <v>4751</v>
      </c>
      <c r="E17" s="12">
        <v>15737</v>
      </c>
      <c r="F17" s="1">
        <f>VLOOKUP(B17,[1]Compare!$B:$F,5,FALSE)</f>
        <v>5076</v>
      </c>
      <c r="G17" s="1">
        <f>VLOOKUP(B17,[1]Compare!$B:$G,6,FALSE)</f>
        <v>16899</v>
      </c>
      <c r="H17" s="2">
        <f t="shared" si="0"/>
        <v>-6.4026792750197001E-2</v>
      </c>
      <c r="I17" s="2">
        <f t="shared" si="1"/>
        <v>-6.8761465175454173E-2</v>
      </c>
    </row>
    <row r="18" spans="1:9" x14ac:dyDescent="0.2">
      <c r="A18" s="8" t="s">
        <v>317</v>
      </c>
      <c r="B18" s="9" t="s">
        <v>16</v>
      </c>
      <c r="C18" s="9" t="s">
        <v>406</v>
      </c>
      <c r="D18" s="13">
        <v>8761</v>
      </c>
      <c r="E18" s="13">
        <v>17063</v>
      </c>
      <c r="F18" s="1">
        <f>VLOOKUP(B18,[1]Compare!$B:$F,5,FALSE)</f>
        <v>8343</v>
      </c>
      <c r="G18" s="1">
        <f>VLOOKUP(B18,[1]Compare!$B:$G,6,FALSE)</f>
        <v>19203</v>
      </c>
      <c r="H18" s="2">
        <f t="shared" si="0"/>
        <v>5.0101881817092173E-2</v>
      </c>
      <c r="I18" s="2">
        <f t="shared" si="1"/>
        <v>-0.1114409206894756</v>
      </c>
    </row>
    <row r="19" spans="1:9" x14ac:dyDescent="0.2">
      <c r="A19" s="7" t="s">
        <v>317</v>
      </c>
      <c r="B19" s="3" t="s">
        <v>17</v>
      </c>
      <c r="C19" s="3" t="s">
        <v>407</v>
      </c>
      <c r="D19" s="12">
        <v>2814</v>
      </c>
      <c r="E19" s="12">
        <v>2429</v>
      </c>
      <c r="F19" s="1">
        <f>VLOOKUP(B19,[1]Compare!$B:$F,5,FALSE)</f>
        <v>2966</v>
      </c>
      <c r="G19" s="1">
        <f>VLOOKUP(B19,[1]Compare!$B:$G,6,FALSE)</f>
        <v>3442</v>
      </c>
      <c r="H19" s="2">
        <f t="shared" si="0"/>
        <v>-5.124747134187458E-2</v>
      </c>
      <c r="I19" s="2">
        <f t="shared" si="1"/>
        <v>-0.29430563625798956</v>
      </c>
    </row>
    <row r="20" spans="1:9" x14ac:dyDescent="0.2">
      <c r="A20" s="8" t="s">
        <v>317</v>
      </c>
      <c r="B20" s="9" t="s">
        <v>18</v>
      </c>
      <c r="C20" s="9" t="s">
        <v>408</v>
      </c>
      <c r="D20" s="13">
        <v>1784</v>
      </c>
      <c r="E20" s="13">
        <v>3130</v>
      </c>
      <c r="F20" s="1">
        <f>VLOOKUP(B20,[1]Compare!$B:$F,5,FALSE)</f>
        <v>1796</v>
      </c>
      <c r="G20" s="1">
        <f>VLOOKUP(B20,[1]Compare!$B:$G,6,FALSE)</f>
        <v>3631</v>
      </c>
      <c r="H20" s="2">
        <f t="shared" si="0"/>
        <v>-6.6815144766146995E-3</v>
      </c>
      <c r="I20" s="2">
        <f t="shared" si="1"/>
        <v>-0.13797851831451391</v>
      </c>
    </row>
    <row r="21" spans="1:9" x14ac:dyDescent="0.2">
      <c r="A21" s="7" t="s">
        <v>317</v>
      </c>
      <c r="B21" s="3" t="s">
        <v>19</v>
      </c>
      <c r="C21" s="3" t="s">
        <v>409</v>
      </c>
      <c r="D21" s="12">
        <v>3435</v>
      </c>
      <c r="E21" s="12">
        <v>12675</v>
      </c>
      <c r="F21" s="1">
        <f>VLOOKUP(B21,[1]Compare!$B:$F,5,FALSE)</f>
        <v>2721</v>
      </c>
      <c r="G21" s="1">
        <f>VLOOKUP(B21,[1]Compare!$B:$G,6,FALSE)</f>
        <v>14586</v>
      </c>
      <c r="H21" s="2">
        <f t="shared" si="0"/>
        <v>0.26240352811466372</v>
      </c>
      <c r="I21" s="2">
        <f t="shared" si="1"/>
        <v>-0.13101604278074866</v>
      </c>
    </row>
    <row r="22" spans="1:9" x14ac:dyDescent="0.2">
      <c r="A22" s="8" t="s">
        <v>317</v>
      </c>
      <c r="B22" s="9" t="s">
        <v>20</v>
      </c>
      <c r="C22" s="9" t="s">
        <v>410</v>
      </c>
      <c r="D22" s="13">
        <v>1944</v>
      </c>
      <c r="E22" s="13">
        <v>4205</v>
      </c>
      <c r="F22" s="1">
        <f>VLOOKUP(B22,[1]Compare!$B:$F,5,FALSE)</f>
        <v>1700</v>
      </c>
      <c r="G22" s="1">
        <f>VLOOKUP(B22,[1]Compare!$B:$G,6,FALSE)</f>
        <v>4864</v>
      </c>
      <c r="H22" s="2">
        <f t="shared" si="0"/>
        <v>0.14352941176470588</v>
      </c>
      <c r="I22" s="2">
        <f t="shared" si="1"/>
        <v>-0.13548519736842105</v>
      </c>
    </row>
    <row r="23" spans="1:9" x14ac:dyDescent="0.2">
      <c r="A23" s="7" t="s">
        <v>317</v>
      </c>
      <c r="B23" s="3" t="s">
        <v>21</v>
      </c>
      <c r="C23" s="3" t="s">
        <v>411</v>
      </c>
      <c r="D23" s="12">
        <v>5793</v>
      </c>
      <c r="E23" s="12">
        <v>35503</v>
      </c>
      <c r="F23" s="1">
        <f>VLOOKUP(B23,[1]Compare!$B:$F,5,FALSE)</f>
        <v>4478</v>
      </c>
      <c r="G23" s="1">
        <f>VLOOKUP(B23,[1]Compare!$B:$G,6,FALSE)</f>
        <v>36880</v>
      </c>
      <c r="H23" s="2">
        <f t="shared" si="0"/>
        <v>0.29365788298347478</v>
      </c>
      <c r="I23" s="2">
        <f t="shared" si="1"/>
        <v>-3.7337310195227763E-2</v>
      </c>
    </row>
    <row r="24" spans="1:9" x14ac:dyDescent="0.2">
      <c r="A24" s="8" t="s">
        <v>317</v>
      </c>
      <c r="B24" s="9" t="s">
        <v>22</v>
      </c>
      <c r="C24" s="9" t="s">
        <v>412</v>
      </c>
      <c r="D24" s="13">
        <v>4672</v>
      </c>
      <c r="E24" s="13">
        <v>13530</v>
      </c>
      <c r="F24" s="1">
        <f>VLOOKUP(B24,[1]Compare!$B:$F,5,FALSE)</f>
        <v>5170</v>
      </c>
      <c r="G24" s="1">
        <f>VLOOKUP(B24,[1]Compare!$B:$G,6,FALSE)</f>
        <v>14303</v>
      </c>
      <c r="H24" s="2">
        <f t="shared" si="0"/>
        <v>-9.6324951644100584E-2</v>
      </c>
      <c r="I24" s="2">
        <f t="shared" si="1"/>
        <v>-5.4044606026707687E-2</v>
      </c>
    </row>
    <row r="25" spans="1:9" x14ac:dyDescent="0.2">
      <c r="A25" s="7" t="s">
        <v>317</v>
      </c>
      <c r="B25" s="3" t="s">
        <v>23</v>
      </c>
      <c r="C25" s="3" t="s">
        <v>413</v>
      </c>
      <c r="D25" s="12">
        <v>12029</v>
      </c>
      <c r="E25" s="12">
        <v>6519</v>
      </c>
      <c r="F25" s="1">
        <f>VLOOKUP(B25,[1]Compare!$B:$F,5,FALSE)</f>
        <v>12230</v>
      </c>
      <c r="G25" s="1">
        <f>VLOOKUP(B25,[1]Compare!$B:$G,6,FALSE)</f>
        <v>5524</v>
      </c>
      <c r="H25" s="2">
        <f t="shared" si="0"/>
        <v>-1.6434995911692559E-2</v>
      </c>
      <c r="I25" s="2">
        <f t="shared" si="1"/>
        <v>0.18012309920347574</v>
      </c>
    </row>
    <row r="26" spans="1:9" x14ac:dyDescent="0.2">
      <c r="A26" s="8" t="s">
        <v>317</v>
      </c>
      <c r="B26" s="9" t="s">
        <v>24</v>
      </c>
      <c r="C26" s="9" t="s">
        <v>414</v>
      </c>
      <c r="D26" s="13">
        <v>5225</v>
      </c>
      <c r="E26" s="13">
        <v>24356</v>
      </c>
      <c r="F26" s="1">
        <f>VLOOKUP(B26,[1]Compare!$B:$F,5,FALSE)</f>
        <v>4281</v>
      </c>
      <c r="G26" s="1">
        <f>VLOOKUP(B26,[1]Compare!$B:$G,6,FALSE)</f>
        <v>24767</v>
      </c>
      <c r="H26" s="2">
        <f t="shared" si="0"/>
        <v>0.22050922681616444</v>
      </c>
      <c r="I26" s="2">
        <f t="shared" si="1"/>
        <v>-1.6594662252190414E-2</v>
      </c>
    </row>
    <row r="27" spans="1:9" x14ac:dyDescent="0.2">
      <c r="A27" s="7" t="s">
        <v>317</v>
      </c>
      <c r="B27" s="3" t="s">
        <v>25</v>
      </c>
      <c r="C27" s="3" t="s">
        <v>415</v>
      </c>
      <c r="D27" s="12">
        <v>9391</v>
      </c>
      <c r="E27" s="12">
        <v>29344</v>
      </c>
      <c r="F27" s="1">
        <f>VLOOKUP(B27,[1]Compare!$B:$F,5,FALSE)</f>
        <v>10367</v>
      </c>
      <c r="G27" s="1">
        <f>VLOOKUP(B27,[1]Compare!$B:$G,6,FALSE)</f>
        <v>30164</v>
      </c>
      <c r="H27" s="2">
        <f t="shared" si="0"/>
        <v>-9.4144882801196109E-2</v>
      </c>
      <c r="I27" s="2">
        <f t="shared" si="1"/>
        <v>-2.7184723511470627E-2</v>
      </c>
    </row>
    <row r="28" spans="1:9" x14ac:dyDescent="0.2">
      <c r="A28" s="8" t="s">
        <v>317</v>
      </c>
      <c r="B28" s="9" t="s">
        <v>26</v>
      </c>
      <c r="C28" s="9" t="s">
        <v>416</v>
      </c>
      <c r="D28" s="13">
        <v>4396</v>
      </c>
      <c r="E28" s="13">
        <v>9553</v>
      </c>
      <c r="F28" s="1">
        <f>VLOOKUP(B28,[1]Compare!$B:$F,5,FALSE)</f>
        <v>4918</v>
      </c>
      <c r="G28" s="1">
        <f>VLOOKUP(B28,[1]Compare!$B:$G,6,FALSE)</f>
        <v>10869</v>
      </c>
      <c r="H28" s="2">
        <f t="shared" si="0"/>
        <v>-0.10614070760471736</v>
      </c>
      <c r="I28" s="2">
        <f t="shared" si="1"/>
        <v>-0.12107829607139571</v>
      </c>
    </row>
    <row r="29" spans="1:9" x14ac:dyDescent="0.2">
      <c r="A29" s="7" t="s">
        <v>317</v>
      </c>
      <c r="B29" s="3" t="s">
        <v>27</v>
      </c>
      <c r="C29" s="3" t="s">
        <v>417</v>
      </c>
      <c r="D29" s="12">
        <v>13106</v>
      </c>
      <c r="E29" s="12">
        <v>32496</v>
      </c>
      <c r="F29" s="1">
        <f>VLOOKUP(B29,[1]Compare!$B:$F,5,FALSE)</f>
        <v>11567</v>
      </c>
      <c r="G29" s="1">
        <f>VLOOKUP(B29,[1]Compare!$B:$G,6,FALSE)</f>
        <v>35528</v>
      </c>
      <c r="H29" s="2">
        <f t="shared" si="0"/>
        <v>0.13305092072274574</v>
      </c>
      <c r="I29" s="2">
        <f t="shared" si="1"/>
        <v>-8.5341139383021847E-2</v>
      </c>
    </row>
    <row r="30" spans="1:9" x14ac:dyDescent="0.2">
      <c r="A30" s="8" t="s">
        <v>317</v>
      </c>
      <c r="B30" s="9" t="s">
        <v>28</v>
      </c>
      <c r="C30" s="9" t="s">
        <v>418</v>
      </c>
      <c r="D30" s="13">
        <v>1849</v>
      </c>
      <c r="E30" s="13">
        <v>6587</v>
      </c>
      <c r="F30" s="1">
        <f>VLOOKUP(B30,[1]Compare!$B:$F,5,FALSE)</f>
        <v>1395</v>
      </c>
      <c r="G30" s="1">
        <f>VLOOKUP(B30,[1]Compare!$B:$G,6,FALSE)</f>
        <v>7300</v>
      </c>
      <c r="H30" s="2">
        <f t="shared" si="0"/>
        <v>0.3254480286738351</v>
      </c>
      <c r="I30" s="2">
        <f t="shared" si="1"/>
        <v>-9.7671232876712324E-2</v>
      </c>
    </row>
    <row r="31" spans="1:9" x14ac:dyDescent="0.2">
      <c r="A31" s="7" t="s">
        <v>317</v>
      </c>
      <c r="B31" s="3" t="s">
        <v>29</v>
      </c>
      <c r="C31" s="3" t="s">
        <v>419</v>
      </c>
      <c r="D31" s="12">
        <v>2835</v>
      </c>
      <c r="E31" s="12">
        <v>9605</v>
      </c>
      <c r="F31" s="1">
        <f>VLOOKUP(B31,[1]Compare!$B:$F,5,FALSE)</f>
        <v>2086</v>
      </c>
      <c r="G31" s="1">
        <f>VLOOKUP(B31,[1]Compare!$B:$G,6,FALSE)</f>
        <v>10376</v>
      </c>
      <c r="H31" s="2">
        <f t="shared" si="0"/>
        <v>0.35906040268456374</v>
      </c>
      <c r="I31" s="2">
        <f t="shared" si="1"/>
        <v>-7.4306090979182726E-2</v>
      </c>
    </row>
    <row r="32" spans="1:9" x14ac:dyDescent="0.2">
      <c r="A32" s="8" t="s">
        <v>317</v>
      </c>
      <c r="B32" s="9" t="s">
        <v>30</v>
      </c>
      <c r="C32" s="9" t="s">
        <v>420</v>
      </c>
      <c r="D32" s="13">
        <v>2202</v>
      </c>
      <c r="E32" s="13">
        <v>9808</v>
      </c>
      <c r="F32" s="1">
        <f>VLOOKUP(B32,[1]Compare!$B:$F,5,FALSE)</f>
        <v>1595</v>
      </c>
      <c r="G32" s="1">
        <f>VLOOKUP(B32,[1]Compare!$B:$G,6,FALSE)</f>
        <v>10848</v>
      </c>
      <c r="H32" s="2">
        <f t="shared" si="0"/>
        <v>0.38056426332288401</v>
      </c>
      <c r="I32" s="2">
        <f t="shared" si="1"/>
        <v>-9.5870206489675522E-2</v>
      </c>
    </row>
    <row r="33" spans="1:9" x14ac:dyDescent="0.2">
      <c r="A33" s="7" t="s">
        <v>317</v>
      </c>
      <c r="B33" s="3" t="s">
        <v>31</v>
      </c>
      <c r="C33" s="3" t="s">
        <v>421</v>
      </c>
      <c r="D33" s="12">
        <v>3704</v>
      </c>
      <c r="E33" s="12">
        <v>904</v>
      </c>
      <c r="F33" s="1">
        <f>VLOOKUP(B33,[1]Compare!$B:$F,5,FALSE)</f>
        <v>3884</v>
      </c>
      <c r="G33" s="1">
        <f>VLOOKUP(B33,[1]Compare!$B:$G,6,FALSE)</f>
        <v>875</v>
      </c>
      <c r="H33" s="2">
        <f t="shared" si="0"/>
        <v>-4.6343975283213185E-2</v>
      </c>
      <c r="I33" s="2">
        <f t="shared" si="1"/>
        <v>3.3142857142857141E-2</v>
      </c>
    </row>
    <row r="34" spans="1:9" x14ac:dyDescent="0.2">
      <c r="A34" s="8" t="s">
        <v>317</v>
      </c>
      <c r="B34" s="9" t="s">
        <v>32</v>
      </c>
      <c r="C34" s="9" t="s">
        <v>422</v>
      </c>
      <c r="D34" s="13">
        <v>4560</v>
      </c>
      <c r="E34" s="13">
        <v>2968</v>
      </c>
      <c r="F34" s="1">
        <f>VLOOKUP(B34,[1]Compare!$B:$F,5,FALSE)</f>
        <v>4687</v>
      </c>
      <c r="G34" s="1">
        <f>VLOOKUP(B34,[1]Compare!$B:$G,6,FALSE)</f>
        <v>3190</v>
      </c>
      <c r="H34" s="2">
        <f t="shared" si="0"/>
        <v>-2.7096223597183701E-2</v>
      </c>
      <c r="I34" s="2">
        <f t="shared" si="1"/>
        <v>-6.9592476489028207E-2</v>
      </c>
    </row>
    <row r="35" spans="1:9" x14ac:dyDescent="0.2">
      <c r="A35" s="7" t="s">
        <v>317</v>
      </c>
      <c r="B35" s="3" t="s">
        <v>33</v>
      </c>
      <c r="C35" s="3" t="s">
        <v>423</v>
      </c>
      <c r="D35" s="12">
        <v>2441</v>
      </c>
      <c r="E35" s="12">
        <v>5850</v>
      </c>
      <c r="F35" s="1">
        <f>VLOOKUP(B35,[1]Compare!$B:$F,5,FALSE)</f>
        <v>2606</v>
      </c>
      <c r="G35" s="1">
        <f>VLOOKUP(B35,[1]Compare!$B:$G,6,FALSE)</f>
        <v>6607</v>
      </c>
      <c r="H35" s="2">
        <f t="shared" si="0"/>
        <v>-6.3315425940138143E-2</v>
      </c>
      <c r="I35" s="2">
        <f t="shared" si="1"/>
        <v>-0.11457545028000606</v>
      </c>
    </row>
    <row r="36" spans="1:9" x14ac:dyDescent="0.2">
      <c r="A36" s="8" t="s">
        <v>317</v>
      </c>
      <c r="B36" s="9" t="s">
        <v>34</v>
      </c>
      <c r="C36" s="9" t="s">
        <v>424</v>
      </c>
      <c r="D36" s="13">
        <v>11969</v>
      </c>
      <c r="E36" s="13">
        <v>31154</v>
      </c>
      <c r="F36" s="1">
        <f>VLOOKUP(B36,[1]Compare!$B:$F,5,FALSE)</f>
        <v>12917</v>
      </c>
      <c r="G36" s="1">
        <f>VLOOKUP(B36,[1]Compare!$B:$G,6,FALSE)</f>
        <v>32618</v>
      </c>
      <c r="H36" s="2">
        <f t="shared" si="0"/>
        <v>-7.3391654408918483E-2</v>
      </c>
      <c r="I36" s="2">
        <f t="shared" si="1"/>
        <v>-4.4883193328836841E-2</v>
      </c>
    </row>
    <row r="37" spans="1:9" x14ac:dyDescent="0.2">
      <c r="A37" s="7" t="s">
        <v>317</v>
      </c>
      <c r="B37" s="3" t="s">
        <v>35</v>
      </c>
      <c r="C37" s="3" t="s">
        <v>425</v>
      </c>
      <c r="D37" s="12">
        <v>4894</v>
      </c>
      <c r="E37" s="12">
        <v>19275</v>
      </c>
      <c r="F37" s="1">
        <f>VLOOKUP(B37,[1]Compare!$B:$F,5,FALSE)</f>
        <v>3717</v>
      </c>
      <c r="G37" s="1">
        <f>VLOOKUP(B37,[1]Compare!$B:$G,6,FALSE)</f>
        <v>19670</v>
      </c>
      <c r="H37" s="2">
        <f t="shared" si="0"/>
        <v>0.31665321495829968</v>
      </c>
      <c r="I37" s="2">
        <f t="shared" si="1"/>
        <v>-2.0081342145399084E-2</v>
      </c>
    </row>
    <row r="38" spans="1:9" x14ac:dyDescent="0.2">
      <c r="A38" s="8" t="s">
        <v>317</v>
      </c>
      <c r="B38" s="9" t="s">
        <v>36</v>
      </c>
      <c r="C38" s="9" t="s">
        <v>426</v>
      </c>
      <c r="D38" s="13">
        <v>173284</v>
      </c>
      <c r="E38" s="13">
        <v>134608</v>
      </c>
      <c r="F38" s="1">
        <f>VLOOKUP(B38,[1]Compare!$B:$F,5,FALSE)</f>
        <v>181688</v>
      </c>
      <c r="G38" s="1">
        <f>VLOOKUP(B38,[1]Compare!$B:$G,6,FALSE)</f>
        <v>138843</v>
      </c>
      <c r="H38" s="2">
        <f t="shared" si="0"/>
        <v>-4.6255118664964116E-2</v>
      </c>
      <c r="I38" s="2">
        <f t="shared" si="1"/>
        <v>-3.050207788653371E-2</v>
      </c>
    </row>
    <row r="39" spans="1:9" x14ac:dyDescent="0.2">
      <c r="A39" s="7" t="s">
        <v>317</v>
      </c>
      <c r="B39" s="3" t="s">
        <v>37</v>
      </c>
      <c r="C39" s="3" t="s">
        <v>427</v>
      </c>
      <c r="D39" s="12">
        <v>1562</v>
      </c>
      <c r="E39" s="12">
        <v>5687</v>
      </c>
      <c r="F39" s="1">
        <f>VLOOKUP(B39,[1]Compare!$B:$F,5,FALSE)</f>
        <v>978</v>
      </c>
      <c r="G39" s="1">
        <f>VLOOKUP(B39,[1]Compare!$B:$G,6,FALSE)</f>
        <v>6174</v>
      </c>
      <c r="H39" s="2">
        <f t="shared" si="0"/>
        <v>0.59713701431492838</v>
      </c>
      <c r="I39" s="2">
        <f t="shared" si="1"/>
        <v>-7.8879170715905403E-2</v>
      </c>
    </row>
    <row r="40" spans="1:9" x14ac:dyDescent="0.2">
      <c r="A40" s="8" t="s">
        <v>317</v>
      </c>
      <c r="B40" s="9" t="s">
        <v>38</v>
      </c>
      <c r="C40" s="9" t="s">
        <v>428</v>
      </c>
      <c r="D40" s="13">
        <v>12113</v>
      </c>
      <c r="E40" s="13">
        <v>29922</v>
      </c>
      <c r="F40" s="1">
        <f>VLOOKUP(B40,[1]Compare!$B:$F,5,FALSE)</f>
        <v>11915</v>
      </c>
      <c r="G40" s="1">
        <f>VLOOKUP(B40,[1]Compare!$B:$G,6,FALSE)</f>
        <v>31721</v>
      </c>
      <c r="H40" s="2">
        <f t="shared" si="0"/>
        <v>1.6617708770457408E-2</v>
      </c>
      <c r="I40" s="2">
        <f t="shared" si="1"/>
        <v>-5.6713218372686863E-2</v>
      </c>
    </row>
    <row r="41" spans="1:9" x14ac:dyDescent="0.2">
      <c r="A41" s="7" t="s">
        <v>317</v>
      </c>
      <c r="B41" s="3" t="s">
        <v>39</v>
      </c>
      <c r="C41" s="3" t="s">
        <v>429</v>
      </c>
      <c r="D41" s="12">
        <v>3909</v>
      </c>
      <c r="E41" s="12">
        <v>11625</v>
      </c>
      <c r="F41" s="1">
        <f>VLOOKUP(B41,[1]Compare!$B:$F,5,FALSE)</f>
        <v>3562</v>
      </c>
      <c r="G41" s="1">
        <f>VLOOKUP(B41,[1]Compare!$B:$G,6,FALSE)</f>
        <v>12322</v>
      </c>
      <c r="H41" s="2">
        <f t="shared" si="0"/>
        <v>9.74171813587872E-2</v>
      </c>
      <c r="I41" s="2">
        <f t="shared" si="1"/>
        <v>-5.6565492614835254E-2</v>
      </c>
    </row>
    <row r="42" spans="1:9" x14ac:dyDescent="0.2">
      <c r="A42" s="8" t="s">
        <v>317</v>
      </c>
      <c r="B42" s="9" t="s">
        <v>40</v>
      </c>
      <c r="C42" s="9" t="s">
        <v>430</v>
      </c>
      <c r="D42" s="13">
        <v>27407</v>
      </c>
      <c r="E42" s="13">
        <v>41821</v>
      </c>
      <c r="F42" s="1">
        <f>VLOOKUP(B42,[1]Compare!$B:$F,5,FALSE)</f>
        <v>27860</v>
      </c>
      <c r="G42" s="1">
        <f>VLOOKUP(B42,[1]Compare!$B:$G,6,FALSE)</f>
        <v>42221</v>
      </c>
      <c r="H42" s="2">
        <f t="shared" si="0"/>
        <v>-1.6259870782483848E-2</v>
      </c>
      <c r="I42" s="2">
        <f t="shared" si="1"/>
        <v>-9.4739584566921678E-3</v>
      </c>
    </row>
    <row r="43" spans="1:9" x14ac:dyDescent="0.2">
      <c r="A43" s="7" t="s">
        <v>317</v>
      </c>
      <c r="B43" s="3" t="s">
        <v>41</v>
      </c>
      <c r="C43" s="3" t="s">
        <v>431</v>
      </c>
      <c r="D43" s="12">
        <v>12701</v>
      </c>
      <c r="E43" s="12">
        <v>35272</v>
      </c>
      <c r="F43" s="1">
        <f>VLOOKUP(B43,[1]Compare!$B:$F,5,FALSE)</f>
        <v>13672</v>
      </c>
      <c r="G43" s="1">
        <f>VLOOKUP(B43,[1]Compare!$B:$G,6,FALSE)</f>
        <v>34640</v>
      </c>
      <c r="H43" s="2">
        <f t="shared" si="0"/>
        <v>-7.1021064950263307E-2</v>
      </c>
      <c r="I43" s="2">
        <f t="shared" si="1"/>
        <v>1.8244803695150115E-2</v>
      </c>
    </row>
    <row r="44" spans="1:9" x14ac:dyDescent="0.2">
      <c r="A44" s="8" t="s">
        <v>317</v>
      </c>
      <c r="B44" s="9" t="s">
        <v>42</v>
      </c>
      <c r="C44" s="9" t="s">
        <v>432</v>
      </c>
      <c r="D44" s="13">
        <v>4939</v>
      </c>
      <c r="E44" s="13">
        <v>1378</v>
      </c>
      <c r="F44" s="1">
        <f>VLOOKUP(B44,[1]Compare!$B:$F,5,FALSE)</f>
        <v>4972</v>
      </c>
      <c r="G44" s="1">
        <f>VLOOKUP(B44,[1]Compare!$B:$G,6,FALSE)</f>
        <v>1836</v>
      </c>
      <c r="H44" s="2">
        <f t="shared" si="0"/>
        <v>-6.6371681415929203E-3</v>
      </c>
      <c r="I44" s="2">
        <f t="shared" si="1"/>
        <v>-0.2494553376906318</v>
      </c>
    </row>
    <row r="45" spans="1:9" x14ac:dyDescent="0.2">
      <c r="A45" s="7" t="s">
        <v>317</v>
      </c>
      <c r="B45" s="3" t="s">
        <v>43</v>
      </c>
      <c r="C45" s="3" t="s">
        <v>433</v>
      </c>
      <c r="D45" s="12">
        <v>7004</v>
      </c>
      <c r="E45" s="12">
        <v>990</v>
      </c>
      <c r="F45" s="1">
        <f>VLOOKUP(B45,[1]Compare!$B:$F,5,FALSE)</f>
        <v>7108</v>
      </c>
      <c r="G45" s="1">
        <f>VLOOKUP(B45,[1]Compare!$B:$G,6,FALSE)</f>
        <v>1541</v>
      </c>
      <c r="H45" s="2">
        <f t="shared" si="0"/>
        <v>-1.4631401238041642E-2</v>
      </c>
      <c r="I45" s="2">
        <f t="shared" si="1"/>
        <v>-0.35756002595717068</v>
      </c>
    </row>
    <row r="46" spans="1:9" x14ac:dyDescent="0.2">
      <c r="A46" s="8" t="s">
        <v>317</v>
      </c>
      <c r="B46" s="9" t="s">
        <v>44</v>
      </c>
      <c r="C46" s="9" t="s">
        <v>434</v>
      </c>
      <c r="D46" s="13">
        <v>86318</v>
      </c>
      <c r="E46" s="13">
        <v>100509</v>
      </c>
      <c r="F46" s="1">
        <f>VLOOKUP(B46,[1]Compare!$B:$F,5,FALSE)</f>
        <v>87286</v>
      </c>
      <c r="G46" s="1">
        <f>VLOOKUP(B46,[1]Compare!$B:$G,6,FALSE)</f>
        <v>102780</v>
      </c>
      <c r="H46" s="2">
        <f t="shared" si="0"/>
        <v>-1.1089980065531701E-2</v>
      </c>
      <c r="I46" s="2">
        <f t="shared" si="1"/>
        <v>-2.2095738470519558E-2</v>
      </c>
    </row>
    <row r="47" spans="1:9" x14ac:dyDescent="0.2">
      <c r="A47" s="7" t="s">
        <v>317</v>
      </c>
      <c r="B47" s="3" t="s">
        <v>45</v>
      </c>
      <c r="C47" s="3" t="s">
        <v>435</v>
      </c>
      <c r="D47" s="12">
        <v>5351</v>
      </c>
      <c r="E47" s="12">
        <v>4950</v>
      </c>
      <c r="F47" s="1">
        <f>VLOOKUP(B47,[1]Compare!$B:$F,5,FALSE)</f>
        <v>5488</v>
      </c>
      <c r="G47" s="1">
        <f>VLOOKUP(B47,[1]Compare!$B:$G,6,FALSE)</f>
        <v>5343</v>
      </c>
      <c r="H47" s="2">
        <f t="shared" si="0"/>
        <v>-2.4963556851311953E-2</v>
      </c>
      <c r="I47" s="2">
        <f t="shared" si="1"/>
        <v>-7.3554183043234134E-2</v>
      </c>
    </row>
    <row r="48" spans="1:9" x14ac:dyDescent="0.2">
      <c r="A48" s="8" t="s">
        <v>317</v>
      </c>
      <c r="B48" s="9" t="s">
        <v>46</v>
      </c>
      <c r="C48" s="9" t="s">
        <v>436</v>
      </c>
      <c r="D48" s="13">
        <v>2324</v>
      </c>
      <c r="E48" s="13">
        <v>11336</v>
      </c>
      <c r="F48" s="1">
        <f>VLOOKUP(B48,[1]Compare!$B:$F,5,FALSE)</f>
        <v>1463</v>
      </c>
      <c r="G48" s="1">
        <f>VLOOKUP(B48,[1]Compare!$B:$G,6,FALSE)</f>
        <v>12205</v>
      </c>
      <c r="H48" s="2">
        <f t="shared" si="0"/>
        <v>0.58851674641148322</v>
      </c>
      <c r="I48" s="2">
        <f t="shared" si="1"/>
        <v>-7.1200327734535024E-2</v>
      </c>
    </row>
    <row r="49" spans="1:9" x14ac:dyDescent="0.2">
      <c r="A49" s="7" t="s">
        <v>317</v>
      </c>
      <c r="B49" s="3" t="s">
        <v>47</v>
      </c>
      <c r="C49" s="3" t="s">
        <v>437</v>
      </c>
      <c r="D49" s="12">
        <v>6776</v>
      </c>
      <c r="E49" s="12">
        <v>31979</v>
      </c>
      <c r="F49" s="1">
        <f>VLOOKUP(B49,[1]Compare!$B:$F,5,FALSE)</f>
        <v>5943</v>
      </c>
      <c r="G49" s="1">
        <f>VLOOKUP(B49,[1]Compare!$B:$G,6,FALSE)</f>
        <v>33191</v>
      </c>
      <c r="H49" s="2">
        <f t="shared" si="0"/>
        <v>0.14016489988221437</v>
      </c>
      <c r="I49" s="2">
        <f t="shared" si="1"/>
        <v>-3.6515922991172303E-2</v>
      </c>
    </row>
    <row r="50" spans="1:9" x14ac:dyDescent="0.2">
      <c r="A50" s="8" t="s">
        <v>317</v>
      </c>
      <c r="B50" s="9" t="s">
        <v>48</v>
      </c>
      <c r="C50" s="9" t="s">
        <v>438</v>
      </c>
      <c r="D50" s="13">
        <v>74668</v>
      </c>
      <c r="E50" s="13">
        <v>94241</v>
      </c>
      <c r="F50" s="1">
        <f>VLOOKUP(B50,[1]Compare!$B:$F,5,FALSE)</f>
        <v>79474</v>
      </c>
      <c r="G50" s="1">
        <f>VLOOKUP(B50,[1]Compare!$B:$G,6,FALSE)</f>
        <v>101243</v>
      </c>
      <c r="H50" s="2">
        <f t="shared" si="0"/>
        <v>-6.0472607393613008E-2</v>
      </c>
      <c r="I50" s="2">
        <f t="shared" si="1"/>
        <v>-6.9160337010953837E-2</v>
      </c>
    </row>
    <row r="51" spans="1:9" x14ac:dyDescent="0.2">
      <c r="A51" s="7" t="s">
        <v>317</v>
      </c>
      <c r="B51" s="3" t="s">
        <v>49</v>
      </c>
      <c r="C51" s="3" t="s">
        <v>439</v>
      </c>
      <c r="D51" s="12">
        <v>4157</v>
      </c>
      <c r="E51" s="12">
        <v>5566</v>
      </c>
      <c r="F51" s="1">
        <f>VLOOKUP(B51,[1]Compare!$B:$F,5,FALSE)</f>
        <v>4455</v>
      </c>
      <c r="G51" s="1">
        <f>VLOOKUP(B51,[1]Compare!$B:$G,6,FALSE)</f>
        <v>6147</v>
      </c>
      <c r="H51" s="2">
        <f t="shared" si="0"/>
        <v>-6.6891133557800228E-2</v>
      </c>
      <c r="I51" s="2">
        <f t="shared" si="1"/>
        <v>-9.4517650886611349E-2</v>
      </c>
    </row>
    <row r="52" spans="1:9" x14ac:dyDescent="0.2">
      <c r="A52" s="8" t="s">
        <v>317</v>
      </c>
      <c r="B52" s="9" t="s">
        <v>50</v>
      </c>
      <c r="C52" s="9" t="s">
        <v>440</v>
      </c>
      <c r="D52" s="13">
        <v>63357</v>
      </c>
      <c r="E52" s="13">
        <v>33965</v>
      </c>
      <c r="F52" s="1">
        <f>VLOOKUP(B52,[1]Compare!$B:$F,5,FALSE)</f>
        <v>64529</v>
      </c>
      <c r="G52" s="1">
        <f>VLOOKUP(B52,[1]Compare!$B:$G,6,FALSE)</f>
        <v>33311</v>
      </c>
      <c r="H52" s="2">
        <f t="shared" si="0"/>
        <v>-1.8162376605867128E-2</v>
      </c>
      <c r="I52" s="2">
        <f t="shared" si="1"/>
        <v>1.9633154213322925E-2</v>
      </c>
    </row>
    <row r="53" spans="1:9" x14ac:dyDescent="0.2">
      <c r="A53" s="7" t="s">
        <v>317</v>
      </c>
      <c r="B53" s="3" t="s">
        <v>51</v>
      </c>
      <c r="C53" s="3" t="s">
        <v>441</v>
      </c>
      <c r="D53" s="12">
        <v>12863</v>
      </c>
      <c r="E53" s="12">
        <v>37896</v>
      </c>
      <c r="F53" s="1">
        <f>VLOOKUP(B53,[1]Compare!$B:$F,5,FALSE)</f>
        <v>13234</v>
      </c>
      <c r="G53" s="1">
        <f>VLOOKUP(B53,[1]Compare!$B:$G,6,FALSE)</f>
        <v>39664</v>
      </c>
      <c r="H53" s="2">
        <f t="shared" si="0"/>
        <v>-2.803385219888167E-2</v>
      </c>
      <c r="I53" s="2">
        <f t="shared" si="1"/>
        <v>-4.4574425171440099E-2</v>
      </c>
    </row>
    <row r="54" spans="1:9" x14ac:dyDescent="0.2">
      <c r="A54" s="8" t="s">
        <v>317</v>
      </c>
      <c r="B54" s="9" t="s">
        <v>52</v>
      </c>
      <c r="C54" s="9" t="s">
        <v>442</v>
      </c>
      <c r="D54" s="13">
        <v>3699</v>
      </c>
      <c r="E54" s="13">
        <v>1674</v>
      </c>
      <c r="F54" s="1">
        <f>VLOOKUP(B54,[1]Compare!$B:$F,5,FALSE)</f>
        <v>3860</v>
      </c>
      <c r="G54" s="1">
        <f>VLOOKUP(B54,[1]Compare!$B:$G,6,FALSE)</f>
        <v>1339</v>
      </c>
      <c r="H54" s="2">
        <f t="shared" si="0"/>
        <v>-4.1709844559585492E-2</v>
      </c>
      <c r="I54" s="2">
        <f t="shared" si="1"/>
        <v>0.25018670649738611</v>
      </c>
    </row>
    <row r="55" spans="1:9" x14ac:dyDescent="0.2">
      <c r="A55" s="7" t="s">
        <v>317</v>
      </c>
      <c r="B55" s="3" t="s">
        <v>53</v>
      </c>
      <c r="C55" s="3" t="s">
        <v>443</v>
      </c>
      <c r="D55" s="12">
        <v>3838</v>
      </c>
      <c r="E55" s="12">
        <v>5106</v>
      </c>
      <c r="F55" s="1">
        <f>VLOOKUP(B55,[1]Compare!$B:$F,5,FALSE)</f>
        <v>4022</v>
      </c>
      <c r="G55" s="1">
        <f>VLOOKUP(B55,[1]Compare!$B:$G,6,FALSE)</f>
        <v>5594</v>
      </c>
      <c r="H55" s="2">
        <f t="shared" si="0"/>
        <v>-4.5748383888612631E-2</v>
      </c>
      <c r="I55" s="2">
        <f t="shared" si="1"/>
        <v>-8.7236324633535936E-2</v>
      </c>
    </row>
    <row r="56" spans="1:9" x14ac:dyDescent="0.2">
      <c r="A56" s="8" t="s">
        <v>317</v>
      </c>
      <c r="B56" s="9" t="s">
        <v>54</v>
      </c>
      <c r="C56" s="9" t="s">
        <v>444</v>
      </c>
      <c r="D56" s="13">
        <v>4933</v>
      </c>
      <c r="E56" s="13">
        <v>7563</v>
      </c>
      <c r="F56" s="1">
        <f>VLOOKUP(B56,[1]Compare!$B:$F,5,FALSE)</f>
        <v>5636</v>
      </c>
      <c r="G56" s="1">
        <f>VLOOKUP(B56,[1]Compare!$B:$G,6,FALSE)</f>
        <v>8042</v>
      </c>
      <c r="H56" s="2">
        <f t="shared" si="0"/>
        <v>-0.12473385379701916</v>
      </c>
      <c r="I56" s="2">
        <f t="shared" si="1"/>
        <v>-5.956229793583686E-2</v>
      </c>
    </row>
    <row r="57" spans="1:9" x14ac:dyDescent="0.2">
      <c r="A57" s="7" t="s">
        <v>317</v>
      </c>
      <c r="B57" s="3" t="s">
        <v>55</v>
      </c>
      <c r="C57" s="3" t="s">
        <v>445</v>
      </c>
      <c r="D57" s="12">
        <v>2412</v>
      </c>
      <c r="E57" s="12">
        <v>7835</v>
      </c>
      <c r="F57" s="1">
        <f>VLOOKUP(B57,[1]Compare!$B:$F,5,FALSE)</f>
        <v>2203</v>
      </c>
      <c r="G57" s="1">
        <f>VLOOKUP(B57,[1]Compare!$B:$G,6,FALSE)</f>
        <v>8559</v>
      </c>
      <c r="H57" s="2">
        <f t="shared" si="0"/>
        <v>9.4870630957784835E-2</v>
      </c>
      <c r="I57" s="2">
        <f t="shared" si="1"/>
        <v>-8.4589321182381119E-2</v>
      </c>
    </row>
    <row r="58" spans="1:9" x14ac:dyDescent="0.2">
      <c r="A58" s="8" t="s">
        <v>317</v>
      </c>
      <c r="B58" s="9" t="s">
        <v>56</v>
      </c>
      <c r="C58" s="9" t="s">
        <v>446</v>
      </c>
      <c r="D58" s="13">
        <v>10401</v>
      </c>
      <c r="E58" s="13">
        <v>8898</v>
      </c>
      <c r="F58" s="1">
        <f>VLOOKUP(B58,[1]Compare!$B:$F,5,FALSE)</f>
        <v>11228</v>
      </c>
      <c r="G58" s="1">
        <f>VLOOKUP(B58,[1]Compare!$B:$G,6,FALSE)</f>
        <v>9864</v>
      </c>
      <c r="H58" s="2">
        <f t="shared" si="0"/>
        <v>-7.3655147844674029E-2</v>
      </c>
      <c r="I58" s="2">
        <f t="shared" si="1"/>
        <v>-9.793187347931874E-2</v>
      </c>
    </row>
    <row r="59" spans="1:9" x14ac:dyDescent="0.2">
      <c r="A59" s="7" t="s">
        <v>317</v>
      </c>
      <c r="B59" s="3" t="s">
        <v>57</v>
      </c>
      <c r="C59" s="3" t="s">
        <v>447</v>
      </c>
      <c r="D59" s="12">
        <v>7013</v>
      </c>
      <c r="E59" s="12">
        <v>36247</v>
      </c>
      <c r="F59" s="1">
        <f>VLOOKUP(B59,[1]Compare!$B:$F,5,FALSE)</f>
        <v>7744</v>
      </c>
      <c r="G59" s="1">
        <f>VLOOKUP(B59,[1]Compare!$B:$G,6,FALSE)</f>
        <v>36166</v>
      </c>
      <c r="H59" s="2">
        <f t="shared" si="0"/>
        <v>-9.4395661157024788E-2</v>
      </c>
      <c r="I59" s="2">
        <f t="shared" si="1"/>
        <v>2.2396726206934691E-3</v>
      </c>
    </row>
    <row r="60" spans="1:9" x14ac:dyDescent="0.2">
      <c r="A60" s="8" t="s">
        <v>317</v>
      </c>
      <c r="B60" s="9" t="s">
        <v>58</v>
      </c>
      <c r="C60" s="9" t="s">
        <v>448</v>
      </c>
      <c r="D60" s="13">
        <v>35644</v>
      </c>
      <c r="E60" s="13">
        <v>81322</v>
      </c>
      <c r="F60" s="1">
        <f>VLOOKUP(B60,[1]Compare!$B:$F,5,FALSE)</f>
        <v>33268</v>
      </c>
      <c r="G60" s="1">
        <f>VLOOKUP(B60,[1]Compare!$B:$G,6,FALSE)</f>
        <v>79700</v>
      </c>
      <c r="H60" s="2">
        <f t="shared" si="0"/>
        <v>7.1419983167007331E-2</v>
      </c>
      <c r="I60" s="2">
        <f t="shared" si="1"/>
        <v>2.0351317440401504E-2</v>
      </c>
    </row>
    <row r="61" spans="1:9" x14ac:dyDescent="0.2">
      <c r="A61" s="7" t="s">
        <v>317</v>
      </c>
      <c r="B61" s="3" t="s">
        <v>59</v>
      </c>
      <c r="C61" s="3" t="s">
        <v>449</v>
      </c>
      <c r="D61" s="12">
        <v>4676</v>
      </c>
      <c r="E61" s="12">
        <v>1656</v>
      </c>
      <c r="F61" s="1">
        <f>VLOOKUP(B61,[1]Compare!$B:$F,5,FALSE)</f>
        <v>4648</v>
      </c>
      <c r="G61" s="1">
        <f>VLOOKUP(B61,[1]Compare!$B:$G,6,FALSE)</f>
        <v>1598</v>
      </c>
      <c r="H61" s="2">
        <f t="shared" si="0"/>
        <v>6.024096385542169E-3</v>
      </c>
      <c r="I61" s="2">
        <f t="shared" si="1"/>
        <v>3.629536921151439E-2</v>
      </c>
    </row>
    <row r="62" spans="1:9" x14ac:dyDescent="0.2">
      <c r="A62" s="8" t="s">
        <v>317</v>
      </c>
      <c r="B62" s="9" t="s">
        <v>60</v>
      </c>
      <c r="C62" s="9" t="s">
        <v>450</v>
      </c>
      <c r="D62" s="13">
        <v>12263</v>
      </c>
      <c r="E62" s="13">
        <v>20424</v>
      </c>
      <c r="F62" s="1">
        <f>VLOOKUP(B62,[1]Compare!$B:$F,5,FALSE)</f>
        <v>13138</v>
      </c>
      <c r="G62" s="1">
        <f>VLOOKUP(B62,[1]Compare!$B:$G,6,FALSE)</f>
        <v>22235</v>
      </c>
      <c r="H62" s="2">
        <f t="shared" si="0"/>
        <v>-6.6600700258791293E-2</v>
      </c>
      <c r="I62" s="2">
        <f t="shared" si="1"/>
        <v>-8.144816730380032E-2</v>
      </c>
    </row>
    <row r="63" spans="1:9" x14ac:dyDescent="0.2">
      <c r="A63" s="7" t="s">
        <v>317</v>
      </c>
      <c r="B63" s="3" t="s">
        <v>61</v>
      </c>
      <c r="C63" s="3" t="s">
        <v>451</v>
      </c>
      <c r="D63" s="12">
        <v>5462</v>
      </c>
      <c r="E63" s="12">
        <v>13554</v>
      </c>
      <c r="F63" s="1">
        <f>VLOOKUP(B63,[1]Compare!$B:$F,5,FALSE)</f>
        <v>5859</v>
      </c>
      <c r="G63" s="1">
        <f>VLOOKUP(B63,[1]Compare!$B:$G,6,FALSE)</f>
        <v>14963</v>
      </c>
      <c r="H63" s="2">
        <f t="shared" si="0"/>
        <v>-6.7759003242874205E-2</v>
      </c>
      <c r="I63" s="2">
        <f t="shared" si="1"/>
        <v>-9.4165608500969056E-2</v>
      </c>
    </row>
    <row r="64" spans="1:9" x14ac:dyDescent="0.2">
      <c r="A64" s="8" t="s">
        <v>317</v>
      </c>
      <c r="B64" s="9" t="s">
        <v>62</v>
      </c>
      <c r="C64" s="9" t="s">
        <v>452</v>
      </c>
      <c r="D64" s="13">
        <v>36732</v>
      </c>
      <c r="E64" s="13">
        <v>49333</v>
      </c>
      <c r="F64" s="1">
        <f>VLOOKUP(B64,[1]Compare!$B:$F,5,FALSE)</f>
        <v>37765</v>
      </c>
      <c r="G64" s="1">
        <f>VLOOKUP(B64,[1]Compare!$B:$G,6,FALSE)</f>
        <v>51117</v>
      </c>
      <c r="H64" s="2">
        <f t="shared" si="0"/>
        <v>-2.7353369522044219E-2</v>
      </c>
      <c r="I64" s="2">
        <f t="shared" si="1"/>
        <v>-3.4900326701488744E-2</v>
      </c>
    </row>
    <row r="65" spans="1:9" x14ac:dyDescent="0.2">
      <c r="A65" s="7" t="s">
        <v>317</v>
      </c>
      <c r="B65" s="3" t="s">
        <v>63</v>
      </c>
      <c r="C65" s="3" t="s">
        <v>453</v>
      </c>
      <c r="D65" s="12">
        <v>6696</v>
      </c>
      <c r="E65" s="12">
        <v>24210</v>
      </c>
      <c r="F65" s="1">
        <f>VLOOKUP(B65,[1]Compare!$B:$F,5,FALSE)</f>
        <v>4834</v>
      </c>
      <c r="G65" s="1">
        <f>VLOOKUP(B65,[1]Compare!$B:$G,6,FALSE)</f>
        <v>26002</v>
      </c>
      <c r="H65" s="2">
        <f t="shared" si="0"/>
        <v>0.38518824989656597</v>
      </c>
      <c r="I65" s="2">
        <f t="shared" si="1"/>
        <v>-6.8917775555726479E-2</v>
      </c>
    </row>
    <row r="66" spans="1:9" x14ac:dyDescent="0.2">
      <c r="A66" s="8" t="s">
        <v>317</v>
      </c>
      <c r="B66" s="9" t="s">
        <v>64</v>
      </c>
      <c r="C66" s="9" t="s">
        <v>454</v>
      </c>
      <c r="D66" s="13">
        <v>2397</v>
      </c>
      <c r="E66" s="13">
        <v>6003</v>
      </c>
      <c r="F66" s="1">
        <f>VLOOKUP(B66,[1]Compare!$B:$F,5,FALSE)</f>
        <v>2258</v>
      </c>
      <c r="G66" s="1">
        <f>VLOOKUP(B66,[1]Compare!$B:$G,6,FALSE)</f>
        <v>6564</v>
      </c>
      <c r="H66" s="2">
        <f t="shared" si="0"/>
        <v>6.1558901682905225E-2</v>
      </c>
      <c r="I66" s="2">
        <f t="shared" si="1"/>
        <v>-8.546617915904936E-2</v>
      </c>
    </row>
    <row r="67" spans="1:9" x14ac:dyDescent="0.2">
      <c r="A67" s="7" t="s">
        <v>317</v>
      </c>
      <c r="B67" s="3" t="s">
        <v>65</v>
      </c>
      <c r="C67" s="3" t="s">
        <v>455</v>
      </c>
      <c r="D67" s="12">
        <v>3853</v>
      </c>
      <c r="E67" s="12">
        <v>1691</v>
      </c>
      <c r="F67" s="1">
        <f>VLOOKUP(B67,[1]Compare!$B:$F,5,FALSE)</f>
        <v>4048</v>
      </c>
      <c r="G67" s="1">
        <f>VLOOKUP(B67,[1]Compare!$B:$G,6,FALSE)</f>
        <v>1833</v>
      </c>
      <c r="H67" s="2">
        <f t="shared" ref="H67:H130" si="2">((D67-F67)/F67)</f>
        <v>-4.817193675889328E-2</v>
      </c>
      <c r="I67" s="2">
        <f t="shared" ref="I67:I130" si="3">((E67-G67)/G67)</f>
        <v>-7.7468630660120025E-2</v>
      </c>
    </row>
    <row r="68" spans="1:9" x14ac:dyDescent="0.2">
      <c r="A68" s="8" t="s">
        <v>317</v>
      </c>
      <c r="B68" s="9" t="s">
        <v>66</v>
      </c>
      <c r="C68" s="9" t="s">
        <v>456</v>
      </c>
      <c r="D68" s="13">
        <v>1457</v>
      </c>
      <c r="E68" s="13">
        <v>9667</v>
      </c>
      <c r="F68" s="1">
        <f>VLOOKUP(B68,[1]Compare!$B:$F,5,FALSE)</f>
        <v>974</v>
      </c>
      <c r="G68" s="1">
        <f>VLOOKUP(B68,[1]Compare!$B:$G,6,FALSE)</f>
        <v>10195</v>
      </c>
      <c r="H68" s="2">
        <f t="shared" si="2"/>
        <v>0.49589322381930184</v>
      </c>
      <c r="I68" s="2">
        <f t="shared" si="3"/>
        <v>-5.179009318293281E-2</v>
      </c>
    </row>
    <row r="69" spans="1:9" x14ac:dyDescent="0.2">
      <c r="A69" s="7" t="s">
        <v>318</v>
      </c>
      <c r="B69" s="3" t="s">
        <v>67</v>
      </c>
      <c r="C69" s="3" t="s">
        <v>457</v>
      </c>
      <c r="D69" s="12">
        <v>156</v>
      </c>
      <c r="E69" s="12">
        <v>299</v>
      </c>
      <c r="F69" s="1" t="e">
        <f>VLOOKUP(B69,[1]Compare!$B:$F,5,FALSE)</f>
        <v>#N/A</v>
      </c>
      <c r="G69" s="1" t="e">
        <f>VLOOKUP(B69,[1]Compare!$B:$G,6,FALSE)</f>
        <v>#N/A</v>
      </c>
      <c r="H69" s="2" t="e">
        <f t="shared" si="2"/>
        <v>#N/A</v>
      </c>
      <c r="I69" s="2" t="e">
        <f t="shared" si="3"/>
        <v>#N/A</v>
      </c>
    </row>
    <row r="70" spans="1:9" x14ac:dyDescent="0.2">
      <c r="A70" s="8" t="s">
        <v>318</v>
      </c>
      <c r="B70" s="9" t="s">
        <v>68</v>
      </c>
      <c r="C70" s="9" t="s">
        <v>458</v>
      </c>
      <c r="D70" s="13">
        <v>621</v>
      </c>
      <c r="E70" s="13">
        <v>447</v>
      </c>
      <c r="F70" s="1" t="e">
        <f>VLOOKUP(B70,[1]Compare!$B:$F,5,FALSE)</f>
        <v>#N/A</v>
      </c>
      <c r="G70" s="1" t="e">
        <f>VLOOKUP(B70,[1]Compare!$B:$G,6,FALSE)</f>
        <v>#N/A</v>
      </c>
      <c r="H70" s="2" t="e">
        <f t="shared" si="2"/>
        <v>#N/A</v>
      </c>
      <c r="I70" s="2" t="e">
        <f t="shared" si="3"/>
        <v>#N/A</v>
      </c>
    </row>
    <row r="71" spans="1:9" x14ac:dyDescent="0.2">
      <c r="A71" s="7" t="s">
        <v>318</v>
      </c>
      <c r="B71" s="3" t="s">
        <v>69</v>
      </c>
      <c r="C71" s="3" t="s">
        <v>459</v>
      </c>
      <c r="D71" s="12">
        <v>52332</v>
      </c>
      <c r="E71" s="12">
        <v>60149</v>
      </c>
      <c r="F71" s="1" t="e">
        <f>VLOOKUP(B71,[1]Compare!$B:$F,5,FALSE)</f>
        <v>#N/A</v>
      </c>
      <c r="G71" s="1" t="e">
        <f>VLOOKUP(B71,[1]Compare!$B:$G,6,FALSE)</f>
        <v>#N/A</v>
      </c>
      <c r="H71" s="2" t="e">
        <f t="shared" si="2"/>
        <v>#N/A</v>
      </c>
      <c r="I71" s="2" t="e">
        <f t="shared" si="3"/>
        <v>#N/A</v>
      </c>
    </row>
    <row r="72" spans="1:9" x14ac:dyDescent="0.2">
      <c r="A72" s="8" t="s">
        <v>318</v>
      </c>
      <c r="B72" s="9" t="s">
        <v>70</v>
      </c>
      <c r="C72" s="9" t="s">
        <v>460</v>
      </c>
      <c r="D72" s="13">
        <v>2680</v>
      </c>
      <c r="E72" s="13">
        <v>1283</v>
      </c>
      <c r="F72" s="1" t="e">
        <f>VLOOKUP(B72,[1]Compare!$B:$F,5,FALSE)</f>
        <v>#N/A</v>
      </c>
      <c r="G72" s="1" t="e">
        <f>VLOOKUP(B72,[1]Compare!$B:$G,6,FALSE)</f>
        <v>#N/A</v>
      </c>
      <c r="H72" s="2" t="e">
        <f t="shared" si="2"/>
        <v>#N/A</v>
      </c>
      <c r="I72" s="2" t="e">
        <f t="shared" si="3"/>
        <v>#N/A</v>
      </c>
    </row>
    <row r="73" spans="1:9" x14ac:dyDescent="0.2">
      <c r="A73" s="7" t="s">
        <v>318</v>
      </c>
      <c r="B73" s="3" t="s">
        <v>71</v>
      </c>
      <c r="C73" s="3" t="s">
        <v>461</v>
      </c>
      <c r="D73" s="12">
        <v>151</v>
      </c>
      <c r="E73" s="12">
        <v>263</v>
      </c>
      <c r="F73" s="1" t="e">
        <f>VLOOKUP(B73,[1]Compare!$B:$F,5,FALSE)</f>
        <v>#N/A</v>
      </c>
      <c r="G73" s="1" t="e">
        <f>VLOOKUP(B73,[1]Compare!$B:$G,6,FALSE)</f>
        <v>#N/A</v>
      </c>
      <c r="H73" s="2" t="e">
        <f t="shared" si="2"/>
        <v>#N/A</v>
      </c>
      <c r="I73" s="2" t="e">
        <f t="shared" si="3"/>
        <v>#N/A</v>
      </c>
    </row>
    <row r="74" spans="1:9" x14ac:dyDescent="0.2">
      <c r="A74" s="8" t="s">
        <v>318</v>
      </c>
      <c r="B74" s="9" t="s">
        <v>72</v>
      </c>
      <c r="C74" s="9" t="s">
        <v>462</v>
      </c>
      <c r="D74" s="13">
        <v>379</v>
      </c>
      <c r="E74" s="13">
        <v>529</v>
      </c>
      <c r="F74" s="1" t="e">
        <f>VLOOKUP(B74,[1]Compare!$B:$F,5,FALSE)</f>
        <v>#N/A</v>
      </c>
      <c r="G74" s="1" t="e">
        <f>VLOOKUP(B74,[1]Compare!$B:$G,6,FALSE)</f>
        <v>#N/A</v>
      </c>
      <c r="H74" s="2" t="e">
        <f t="shared" si="2"/>
        <v>#N/A</v>
      </c>
      <c r="I74" s="2" t="e">
        <f t="shared" si="3"/>
        <v>#N/A</v>
      </c>
    </row>
    <row r="75" spans="1:9" x14ac:dyDescent="0.2">
      <c r="A75" s="7" t="s">
        <v>318</v>
      </c>
      <c r="B75" s="3" t="s">
        <v>73</v>
      </c>
      <c r="C75" s="3" t="s">
        <v>463</v>
      </c>
      <c r="D75" s="12">
        <v>942</v>
      </c>
      <c r="E75" s="12">
        <v>642</v>
      </c>
      <c r="F75" s="1" t="e">
        <f>VLOOKUP(B75,[1]Compare!$B:$F,5,FALSE)</f>
        <v>#N/A</v>
      </c>
      <c r="G75" s="1" t="e">
        <f>VLOOKUP(B75,[1]Compare!$B:$G,6,FALSE)</f>
        <v>#N/A</v>
      </c>
      <c r="H75" s="2" t="e">
        <f t="shared" si="2"/>
        <v>#N/A</v>
      </c>
      <c r="I75" s="2" t="e">
        <f t="shared" si="3"/>
        <v>#N/A</v>
      </c>
    </row>
    <row r="76" spans="1:9" x14ac:dyDescent="0.2">
      <c r="A76" s="8" t="s">
        <v>318</v>
      </c>
      <c r="B76" s="9" t="s">
        <v>74</v>
      </c>
      <c r="C76" s="9" t="s">
        <v>464</v>
      </c>
      <c r="D76" s="13">
        <v>13056</v>
      </c>
      <c r="E76" s="13">
        <v>21759</v>
      </c>
      <c r="F76" s="1" t="e">
        <f>VLOOKUP(B76,[1]Compare!$B:$F,5,FALSE)</f>
        <v>#N/A</v>
      </c>
      <c r="G76" s="1" t="e">
        <f>VLOOKUP(B76,[1]Compare!$B:$G,6,FALSE)</f>
        <v>#N/A</v>
      </c>
      <c r="H76" s="2" t="e">
        <f t="shared" si="2"/>
        <v>#N/A</v>
      </c>
      <c r="I76" s="2" t="e">
        <f t="shared" si="3"/>
        <v>#N/A</v>
      </c>
    </row>
    <row r="77" spans="1:9" x14ac:dyDescent="0.2">
      <c r="A77" s="7" t="s">
        <v>318</v>
      </c>
      <c r="B77" s="3" t="s">
        <v>75</v>
      </c>
      <c r="C77" s="3" t="s">
        <v>465</v>
      </c>
      <c r="D77" s="12">
        <v>679</v>
      </c>
      <c r="E77" s="12">
        <v>636</v>
      </c>
      <c r="F77" s="1" t="e">
        <f>VLOOKUP(B77,[1]Compare!$B:$F,5,FALSE)</f>
        <v>#N/A</v>
      </c>
      <c r="G77" s="1" t="e">
        <f>VLOOKUP(B77,[1]Compare!$B:$G,6,FALSE)</f>
        <v>#N/A</v>
      </c>
      <c r="H77" s="2" t="e">
        <f t="shared" si="2"/>
        <v>#N/A</v>
      </c>
      <c r="I77" s="2" t="e">
        <f t="shared" si="3"/>
        <v>#N/A</v>
      </c>
    </row>
    <row r="78" spans="1:9" x14ac:dyDescent="0.2">
      <c r="A78" s="8" t="s">
        <v>318</v>
      </c>
      <c r="B78" s="9" t="s">
        <v>76</v>
      </c>
      <c r="C78" s="9" t="s">
        <v>466</v>
      </c>
      <c r="D78" s="13">
        <v>662</v>
      </c>
      <c r="E78" s="13">
        <v>416</v>
      </c>
      <c r="F78" s="1" t="e">
        <f>VLOOKUP(B78,[1]Compare!$B:$F,5,FALSE)</f>
        <v>#N/A</v>
      </c>
      <c r="G78" s="1" t="e">
        <f>VLOOKUP(B78,[1]Compare!$B:$G,6,FALSE)</f>
        <v>#N/A</v>
      </c>
      <c r="H78" s="2" t="e">
        <f t="shared" si="2"/>
        <v>#N/A</v>
      </c>
      <c r="I78" s="2" t="e">
        <f t="shared" si="3"/>
        <v>#N/A</v>
      </c>
    </row>
    <row r="79" spans="1:9" x14ac:dyDescent="0.2">
      <c r="A79" s="7" t="s">
        <v>318</v>
      </c>
      <c r="B79" s="3" t="s">
        <v>77</v>
      </c>
      <c r="C79" s="3" t="s">
        <v>467</v>
      </c>
      <c r="D79" s="12">
        <v>8446</v>
      </c>
      <c r="E79" s="12">
        <v>5683</v>
      </c>
      <c r="F79" s="1" t="e">
        <f>VLOOKUP(B79,[1]Compare!$B:$F,5,FALSE)</f>
        <v>#N/A</v>
      </c>
      <c r="G79" s="1" t="e">
        <f>VLOOKUP(B79,[1]Compare!$B:$G,6,FALSE)</f>
        <v>#N/A</v>
      </c>
      <c r="H79" s="2" t="e">
        <f t="shared" si="2"/>
        <v>#N/A</v>
      </c>
      <c r="I79" s="2" t="e">
        <f t="shared" si="3"/>
        <v>#N/A</v>
      </c>
    </row>
    <row r="80" spans="1:9" x14ac:dyDescent="0.2">
      <c r="A80" s="8" t="s">
        <v>318</v>
      </c>
      <c r="B80" s="9" t="s">
        <v>78</v>
      </c>
      <c r="C80" s="9" t="s">
        <v>468</v>
      </c>
      <c r="D80" s="13">
        <v>7206</v>
      </c>
      <c r="E80" s="13">
        <v>17299</v>
      </c>
      <c r="F80" s="1" t="e">
        <f>VLOOKUP(B80,[1]Compare!$B:$F,5,FALSE)</f>
        <v>#N/A</v>
      </c>
      <c r="G80" s="1" t="e">
        <f>VLOOKUP(B80,[1]Compare!$B:$G,6,FALSE)</f>
        <v>#N/A</v>
      </c>
      <c r="H80" s="2" t="e">
        <f t="shared" si="2"/>
        <v>#N/A</v>
      </c>
      <c r="I80" s="2" t="e">
        <f t="shared" si="3"/>
        <v>#N/A</v>
      </c>
    </row>
    <row r="81" spans="1:9" x14ac:dyDescent="0.2">
      <c r="A81" s="7" t="s">
        <v>318</v>
      </c>
      <c r="B81" s="3" t="s">
        <v>79</v>
      </c>
      <c r="C81" s="3" t="s">
        <v>469</v>
      </c>
      <c r="D81" s="12">
        <v>1839</v>
      </c>
      <c r="E81" s="12">
        <v>3310</v>
      </c>
      <c r="F81" s="1" t="e">
        <f>VLOOKUP(B81,[1]Compare!$B:$F,5,FALSE)</f>
        <v>#N/A</v>
      </c>
      <c r="G81" s="1" t="e">
        <f>VLOOKUP(B81,[1]Compare!$B:$G,6,FALSE)</f>
        <v>#N/A</v>
      </c>
      <c r="H81" s="2" t="e">
        <f t="shared" si="2"/>
        <v>#N/A</v>
      </c>
      <c r="I81" s="2" t="e">
        <f t="shared" si="3"/>
        <v>#N/A</v>
      </c>
    </row>
    <row r="82" spans="1:9" x14ac:dyDescent="0.2">
      <c r="A82" s="8" t="s">
        <v>318</v>
      </c>
      <c r="B82" s="9" t="s">
        <v>80</v>
      </c>
      <c r="C82" s="9" t="s">
        <v>470</v>
      </c>
      <c r="D82" s="13">
        <v>1940</v>
      </c>
      <c r="E82" s="13">
        <v>2973</v>
      </c>
      <c r="F82" s="1" t="e">
        <f>VLOOKUP(B82,[1]Compare!$B:$F,5,FALSE)</f>
        <v>#N/A</v>
      </c>
      <c r="G82" s="1" t="e">
        <f>VLOOKUP(B82,[1]Compare!$B:$G,6,FALSE)</f>
        <v>#N/A</v>
      </c>
      <c r="H82" s="2" t="e">
        <f t="shared" si="2"/>
        <v>#N/A</v>
      </c>
      <c r="I82" s="2" t="e">
        <f t="shared" si="3"/>
        <v>#N/A</v>
      </c>
    </row>
    <row r="83" spans="1:9" x14ac:dyDescent="0.2">
      <c r="A83" s="7" t="s">
        <v>318</v>
      </c>
      <c r="B83" s="3" t="s">
        <v>81</v>
      </c>
      <c r="C83" s="3" t="s">
        <v>471</v>
      </c>
      <c r="D83" s="12">
        <v>848</v>
      </c>
      <c r="E83" s="12">
        <v>436</v>
      </c>
      <c r="F83" s="1" t="e">
        <f>VLOOKUP(B83,[1]Compare!$B:$F,5,FALSE)</f>
        <v>#N/A</v>
      </c>
      <c r="G83" s="1" t="e">
        <f>VLOOKUP(B83,[1]Compare!$B:$G,6,FALSE)</f>
        <v>#N/A</v>
      </c>
      <c r="H83" s="2" t="e">
        <f t="shared" si="2"/>
        <v>#N/A</v>
      </c>
      <c r="I83" s="2" t="e">
        <f t="shared" si="3"/>
        <v>#N/A</v>
      </c>
    </row>
    <row r="84" spans="1:9" x14ac:dyDescent="0.2">
      <c r="A84" s="8" t="s">
        <v>318</v>
      </c>
      <c r="B84" s="9" t="s">
        <v>82</v>
      </c>
      <c r="C84" s="9" t="s">
        <v>472</v>
      </c>
      <c r="D84" s="13">
        <v>184</v>
      </c>
      <c r="E84" s="13">
        <v>194</v>
      </c>
      <c r="F84" s="1" t="e">
        <f>VLOOKUP(B84,[1]Compare!$B:$F,5,FALSE)</f>
        <v>#N/A</v>
      </c>
      <c r="G84" s="1" t="e">
        <f>VLOOKUP(B84,[1]Compare!$B:$G,6,FALSE)</f>
        <v>#N/A</v>
      </c>
      <c r="H84" s="2" t="e">
        <f t="shared" si="2"/>
        <v>#N/A</v>
      </c>
      <c r="I84" s="2" t="e">
        <f t="shared" si="3"/>
        <v>#N/A</v>
      </c>
    </row>
    <row r="85" spans="1:9" x14ac:dyDescent="0.2">
      <c r="A85" s="7" t="s">
        <v>318</v>
      </c>
      <c r="B85" s="3" t="s">
        <v>83</v>
      </c>
      <c r="C85" s="3" t="s">
        <v>473</v>
      </c>
      <c r="D85" s="12">
        <v>8192</v>
      </c>
      <c r="E85" s="12">
        <v>30542</v>
      </c>
      <c r="F85" s="1" t="e">
        <f>VLOOKUP(B85,[1]Compare!$B:$F,5,FALSE)</f>
        <v>#N/A</v>
      </c>
      <c r="G85" s="1" t="e">
        <f>VLOOKUP(B85,[1]Compare!$B:$G,6,FALSE)</f>
        <v>#N/A</v>
      </c>
      <c r="H85" s="2" t="e">
        <f t="shared" si="2"/>
        <v>#N/A</v>
      </c>
      <c r="I85" s="2" t="e">
        <f t="shared" si="3"/>
        <v>#N/A</v>
      </c>
    </row>
    <row r="86" spans="1:9" x14ac:dyDescent="0.2">
      <c r="A86" s="8" t="s">
        <v>318</v>
      </c>
      <c r="B86" s="9" t="s">
        <v>84</v>
      </c>
      <c r="C86" s="9" t="s">
        <v>474</v>
      </c>
      <c r="D86" s="13">
        <v>1087</v>
      </c>
      <c r="E86" s="13">
        <v>1041</v>
      </c>
      <c r="F86" s="1" t="e">
        <f>VLOOKUP(B86,[1]Compare!$B:$F,5,FALSE)</f>
        <v>#N/A</v>
      </c>
      <c r="G86" s="1" t="e">
        <f>VLOOKUP(B86,[1]Compare!$B:$G,6,FALSE)</f>
        <v>#N/A</v>
      </c>
      <c r="H86" s="2" t="e">
        <f t="shared" si="2"/>
        <v>#N/A</v>
      </c>
      <c r="I86" s="2" t="e">
        <f t="shared" si="3"/>
        <v>#N/A</v>
      </c>
    </row>
    <row r="87" spans="1:9" x14ac:dyDescent="0.2">
      <c r="A87" s="7" t="s">
        <v>318</v>
      </c>
      <c r="B87" s="3" t="s">
        <v>85</v>
      </c>
      <c r="C87" s="3" t="s">
        <v>475</v>
      </c>
      <c r="D87" s="12">
        <v>719</v>
      </c>
      <c r="E87" s="12">
        <v>771</v>
      </c>
      <c r="F87" s="1" t="e">
        <f>VLOOKUP(B87,[1]Compare!$B:$F,5,FALSE)</f>
        <v>#N/A</v>
      </c>
      <c r="G87" s="1" t="e">
        <f>VLOOKUP(B87,[1]Compare!$B:$G,6,FALSE)</f>
        <v>#N/A</v>
      </c>
      <c r="H87" s="2" t="e">
        <f t="shared" si="2"/>
        <v>#N/A</v>
      </c>
      <c r="I87" s="2" t="e">
        <f t="shared" si="3"/>
        <v>#N/A</v>
      </c>
    </row>
    <row r="88" spans="1:9" x14ac:dyDescent="0.2">
      <c r="A88" s="8" t="s">
        <v>318</v>
      </c>
      <c r="B88" s="9" t="s">
        <v>86</v>
      </c>
      <c r="C88" s="9" t="s">
        <v>476</v>
      </c>
      <c r="D88" s="13">
        <v>1125</v>
      </c>
      <c r="E88" s="13">
        <v>715</v>
      </c>
      <c r="F88" s="1" t="e">
        <f>VLOOKUP(B88,[1]Compare!$B:$F,5,FALSE)</f>
        <v>#N/A</v>
      </c>
      <c r="G88" s="1" t="e">
        <f>VLOOKUP(B88,[1]Compare!$B:$G,6,FALSE)</f>
        <v>#N/A</v>
      </c>
      <c r="H88" s="2" t="e">
        <f t="shared" si="2"/>
        <v>#N/A</v>
      </c>
      <c r="I88" s="2" t="e">
        <f t="shared" si="3"/>
        <v>#N/A</v>
      </c>
    </row>
    <row r="89" spans="1:9" x14ac:dyDescent="0.2">
      <c r="A89" s="7" t="s">
        <v>318</v>
      </c>
      <c r="B89" s="3" t="s">
        <v>87</v>
      </c>
      <c r="C89" s="3" t="s">
        <v>477</v>
      </c>
      <c r="D89" s="12">
        <v>461</v>
      </c>
      <c r="E89" s="12">
        <v>858</v>
      </c>
      <c r="F89" s="1" t="e">
        <f>VLOOKUP(B89,[1]Compare!$B:$F,5,FALSE)</f>
        <v>#N/A</v>
      </c>
      <c r="G89" s="1" t="e">
        <f>VLOOKUP(B89,[1]Compare!$B:$G,6,FALSE)</f>
        <v>#N/A</v>
      </c>
      <c r="H89" s="2" t="e">
        <f t="shared" si="2"/>
        <v>#N/A</v>
      </c>
      <c r="I89" s="2" t="e">
        <f t="shared" si="3"/>
        <v>#N/A</v>
      </c>
    </row>
    <row r="90" spans="1:9" x14ac:dyDescent="0.2">
      <c r="A90" s="8" t="s">
        <v>318</v>
      </c>
      <c r="B90" s="9" t="s">
        <v>88</v>
      </c>
      <c r="C90" s="9" t="s">
        <v>478</v>
      </c>
      <c r="D90" s="13">
        <v>908</v>
      </c>
      <c r="E90" s="13">
        <v>1185</v>
      </c>
      <c r="F90" s="1" t="e">
        <f>VLOOKUP(B90,[1]Compare!$B:$F,5,FALSE)</f>
        <v>#N/A</v>
      </c>
      <c r="G90" s="1" t="e">
        <f>VLOOKUP(B90,[1]Compare!$B:$G,6,FALSE)</f>
        <v>#N/A</v>
      </c>
      <c r="H90" s="2" t="e">
        <f t="shared" si="2"/>
        <v>#N/A</v>
      </c>
      <c r="I90" s="2" t="e">
        <f t="shared" si="3"/>
        <v>#N/A</v>
      </c>
    </row>
    <row r="91" spans="1:9" x14ac:dyDescent="0.2">
      <c r="A91" s="7" t="s">
        <v>318</v>
      </c>
      <c r="B91" s="3" t="s">
        <v>89</v>
      </c>
      <c r="C91" s="3" t="s">
        <v>479</v>
      </c>
      <c r="D91" s="12">
        <v>1980</v>
      </c>
      <c r="E91" s="12">
        <v>1778</v>
      </c>
      <c r="F91" s="1" t="e">
        <f>VLOOKUP(B91,[1]Compare!$B:$F,5,FALSE)</f>
        <v>#N/A</v>
      </c>
      <c r="G91" s="1" t="e">
        <f>VLOOKUP(B91,[1]Compare!$B:$G,6,FALSE)</f>
        <v>#N/A</v>
      </c>
      <c r="H91" s="2" t="e">
        <f t="shared" si="2"/>
        <v>#N/A</v>
      </c>
      <c r="I91" s="2" t="e">
        <f t="shared" si="3"/>
        <v>#N/A</v>
      </c>
    </row>
    <row r="92" spans="1:9" x14ac:dyDescent="0.2">
      <c r="A92" s="8" t="s">
        <v>318</v>
      </c>
      <c r="B92" s="9" t="s">
        <v>90</v>
      </c>
      <c r="C92" s="9" t="s">
        <v>480</v>
      </c>
      <c r="D92" s="13">
        <v>463</v>
      </c>
      <c r="E92" s="13">
        <v>197</v>
      </c>
      <c r="F92" s="1" t="e">
        <f>VLOOKUP(B92,[1]Compare!$B:$F,5,FALSE)</f>
        <v>#N/A</v>
      </c>
      <c r="G92" s="1" t="e">
        <f>VLOOKUP(B92,[1]Compare!$B:$G,6,FALSE)</f>
        <v>#N/A</v>
      </c>
      <c r="H92" s="2" t="e">
        <f t="shared" si="2"/>
        <v>#N/A</v>
      </c>
      <c r="I92" s="2" t="e">
        <f t="shared" si="3"/>
        <v>#N/A</v>
      </c>
    </row>
    <row r="93" spans="1:9" x14ac:dyDescent="0.2">
      <c r="A93" s="7" t="s">
        <v>318</v>
      </c>
      <c r="B93" s="3" t="s">
        <v>91</v>
      </c>
      <c r="C93" s="3" t="s">
        <v>481</v>
      </c>
      <c r="D93" s="12">
        <v>586</v>
      </c>
      <c r="E93" s="12">
        <v>2303</v>
      </c>
      <c r="F93" s="1" t="e">
        <f>VLOOKUP(B93,[1]Compare!$B:$F,5,FALSE)</f>
        <v>#N/A</v>
      </c>
      <c r="G93" s="1" t="e">
        <f>VLOOKUP(B93,[1]Compare!$B:$G,6,FALSE)</f>
        <v>#N/A</v>
      </c>
      <c r="H93" s="2" t="e">
        <f t="shared" si="2"/>
        <v>#N/A</v>
      </c>
      <c r="I93" s="2" t="e">
        <f t="shared" si="3"/>
        <v>#N/A</v>
      </c>
    </row>
    <row r="94" spans="1:9" x14ac:dyDescent="0.2">
      <c r="A94" s="8" t="s">
        <v>318</v>
      </c>
      <c r="B94" s="9" t="s">
        <v>92</v>
      </c>
      <c r="C94" s="9" t="s">
        <v>482</v>
      </c>
      <c r="D94" s="13">
        <v>1261</v>
      </c>
      <c r="E94" s="13">
        <v>2442</v>
      </c>
      <c r="F94" s="1" t="e">
        <f>VLOOKUP(B94,[1]Compare!$B:$F,5,FALSE)</f>
        <v>#N/A</v>
      </c>
      <c r="G94" s="1" t="e">
        <f>VLOOKUP(B94,[1]Compare!$B:$G,6,FALSE)</f>
        <v>#N/A</v>
      </c>
      <c r="H94" s="2" t="e">
        <f t="shared" si="2"/>
        <v>#N/A</v>
      </c>
      <c r="I94" s="2" t="e">
        <f t="shared" si="3"/>
        <v>#N/A</v>
      </c>
    </row>
    <row r="95" spans="1:9" x14ac:dyDescent="0.2">
      <c r="A95" s="7" t="s">
        <v>318</v>
      </c>
      <c r="B95" s="3" t="s">
        <v>93</v>
      </c>
      <c r="C95" s="3" t="s">
        <v>483</v>
      </c>
      <c r="D95" s="12">
        <v>290</v>
      </c>
      <c r="E95" s="12">
        <v>722</v>
      </c>
      <c r="F95" s="1" t="e">
        <f>VLOOKUP(B95,[1]Compare!$B:$F,5,FALSE)</f>
        <v>#N/A</v>
      </c>
      <c r="G95" s="1" t="e">
        <f>VLOOKUP(B95,[1]Compare!$B:$G,6,FALSE)</f>
        <v>#N/A</v>
      </c>
      <c r="H95" s="2" t="e">
        <f t="shared" si="2"/>
        <v>#N/A</v>
      </c>
      <c r="I95" s="2" t="e">
        <f t="shared" si="3"/>
        <v>#N/A</v>
      </c>
    </row>
    <row r="96" spans="1:9" x14ac:dyDescent="0.2">
      <c r="A96" s="8" t="s">
        <v>318</v>
      </c>
      <c r="B96" s="9" t="s">
        <v>94</v>
      </c>
      <c r="C96" s="9" t="s">
        <v>484</v>
      </c>
      <c r="D96" s="13">
        <v>151</v>
      </c>
      <c r="E96" s="13">
        <v>130</v>
      </c>
      <c r="F96" s="1" t="e">
        <f>VLOOKUP(B96,[1]Compare!$B:$F,5,FALSE)</f>
        <v>#N/A</v>
      </c>
      <c r="G96" s="1" t="e">
        <f>VLOOKUP(B96,[1]Compare!$B:$G,6,FALSE)</f>
        <v>#N/A</v>
      </c>
      <c r="H96" s="2" t="e">
        <f t="shared" si="2"/>
        <v>#N/A</v>
      </c>
      <c r="I96" s="2" t="e">
        <f t="shared" si="3"/>
        <v>#N/A</v>
      </c>
    </row>
    <row r="97" spans="1:9" x14ac:dyDescent="0.2">
      <c r="A97" s="7" t="s">
        <v>318</v>
      </c>
      <c r="B97" s="3" t="s">
        <v>95</v>
      </c>
      <c r="C97" s="3" t="s">
        <v>485</v>
      </c>
      <c r="D97" s="12">
        <v>1299</v>
      </c>
      <c r="E97" s="12">
        <v>1220</v>
      </c>
      <c r="F97" s="1" t="e">
        <f>VLOOKUP(B97,[1]Compare!$B:$F,5,FALSE)</f>
        <v>#N/A</v>
      </c>
      <c r="G97" s="1" t="e">
        <f>VLOOKUP(B97,[1]Compare!$B:$G,6,FALSE)</f>
        <v>#N/A</v>
      </c>
      <c r="H97" s="2" t="e">
        <f t="shared" si="2"/>
        <v>#N/A</v>
      </c>
      <c r="I97" s="2" t="e">
        <f t="shared" si="3"/>
        <v>#N/A</v>
      </c>
    </row>
    <row r="98" spans="1:9" x14ac:dyDescent="0.2">
      <c r="A98" s="8" t="s">
        <v>319</v>
      </c>
      <c r="B98" s="9" t="s">
        <v>96</v>
      </c>
      <c r="C98" s="9" t="s">
        <v>486</v>
      </c>
      <c r="D98" s="13">
        <v>19661</v>
      </c>
      <c r="E98" s="13">
        <v>9045</v>
      </c>
      <c r="F98" s="1">
        <f>VLOOKUP(B98,[1]Compare!$B:$F,5,FALSE)</f>
        <v>23293</v>
      </c>
      <c r="G98" s="1">
        <f>VLOOKUP(B98,[1]Compare!$B:$G,6,FALSE)</f>
        <v>11442</v>
      </c>
      <c r="H98" s="2">
        <f t="shared" si="2"/>
        <v>-0.1559266732494741</v>
      </c>
      <c r="I98" s="2">
        <f t="shared" si="3"/>
        <v>-0.20949134766649188</v>
      </c>
    </row>
    <row r="99" spans="1:9" x14ac:dyDescent="0.2">
      <c r="A99" s="7" t="s">
        <v>319</v>
      </c>
      <c r="B99" s="3" t="s">
        <v>97</v>
      </c>
      <c r="C99" s="3" t="s">
        <v>487</v>
      </c>
      <c r="D99" s="12">
        <v>20608</v>
      </c>
      <c r="E99" s="12">
        <v>36943</v>
      </c>
      <c r="F99" s="1">
        <f>VLOOKUP(B99,[1]Compare!$B:$F,5,FALSE)</f>
        <v>23732</v>
      </c>
      <c r="G99" s="1">
        <f>VLOOKUP(B99,[1]Compare!$B:$G,6,FALSE)</f>
        <v>35557</v>
      </c>
      <c r="H99" s="2">
        <f t="shared" si="2"/>
        <v>-0.1316366087982471</v>
      </c>
      <c r="I99" s="2">
        <f t="shared" si="3"/>
        <v>3.8979666451050429E-2</v>
      </c>
    </row>
    <row r="100" spans="1:9" x14ac:dyDescent="0.2">
      <c r="A100" s="8" t="s">
        <v>319</v>
      </c>
      <c r="B100" s="9" t="s">
        <v>98</v>
      </c>
      <c r="C100" s="9" t="s">
        <v>488</v>
      </c>
      <c r="D100" s="13">
        <v>51714</v>
      </c>
      <c r="E100" s="13">
        <v>28723</v>
      </c>
      <c r="F100" s="1">
        <f>VLOOKUP(B100,[1]Compare!$B:$F,5,FALSE)</f>
        <v>44698</v>
      </c>
      <c r="G100" s="1">
        <f>VLOOKUP(B100,[1]Compare!$B:$G,6,FALSE)</f>
        <v>27052</v>
      </c>
      <c r="H100" s="2">
        <f t="shared" si="2"/>
        <v>0.15696451742807285</v>
      </c>
      <c r="I100" s="2">
        <f t="shared" si="3"/>
        <v>6.1769924589679136E-2</v>
      </c>
    </row>
    <row r="101" spans="1:9" x14ac:dyDescent="0.2">
      <c r="A101" s="7" t="s">
        <v>319</v>
      </c>
      <c r="B101" s="3" t="s">
        <v>99</v>
      </c>
      <c r="C101" s="3" t="s">
        <v>489</v>
      </c>
      <c r="D101" s="12">
        <v>7727</v>
      </c>
      <c r="E101" s="12">
        <v>18865</v>
      </c>
      <c r="F101" s="1">
        <f>VLOOKUP(B101,[1]Compare!$B:$F,5,FALSE)</f>
        <v>8943</v>
      </c>
      <c r="G101" s="1">
        <f>VLOOKUP(B101,[1]Compare!$B:$G,6,FALSE)</f>
        <v>18377</v>
      </c>
      <c r="H101" s="2">
        <f t="shared" si="2"/>
        <v>-0.13597226881359722</v>
      </c>
      <c r="I101" s="2">
        <f t="shared" si="3"/>
        <v>2.6554932796430321E-2</v>
      </c>
    </row>
    <row r="102" spans="1:9" x14ac:dyDescent="0.2">
      <c r="A102" s="8" t="s">
        <v>319</v>
      </c>
      <c r="B102" s="9" t="s">
        <v>100</v>
      </c>
      <c r="C102" s="9" t="s">
        <v>490</v>
      </c>
      <c r="D102" s="13">
        <v>3644</v>
      </c>
      <c r="E102" s="13">
        <v>11464</v>
      </c>
      <c r="F102" s="1">
        <f>VLOOKUP(B102,[1]Compare!$B:$F,5,FALSE)</f>
        <v>4034</v>
      </c>
      <c r="G102" s="1">
        <f>VLOOKUP(B102,[1]Compare!$B:$G,6,FALSE)</f>
        <v>10749</v>
      </c>
      <c r="H102" s="2">
        <f t="shared" si="2"/>
        <v>-9.6678235002478935E-2</v>
      </c>
      <c r="I102" s="2">
        <f t="shared" si="3"/>
        <v>6.6517815610754483E-2</v>
      </c>
    </row>
    <row r="103" spans="1:9" x14ac:dyDescent="0.2">
      <c r="A103" s="7" t="s">
        <v>319</v>
      </c>
      <c r="B103" s="3" t="s">
        <v>101</v>
      </c>
      <c r="C103" s="3" t="s">
        <v>491</v>
      </c>
      <c r="D103" s="12">
        <v>1226</v>
      </c>
      <c r="E103" s="12">
        <v>1932</v>
      </c>
      <c r="F103" s="1">
        <f>VLOOKUP(B103,[1]Compare!$B:$F,5,FALSE)</f>
        <v>1182</v>
      </c>
      <c r="G103" s="1">
        <f>VLOOKUP(B103,[1]Compare!$B:$G,6,FALSE)</f>
        <v>2433</v>
      </c>
      <c r="H103" s="2">
        <f t="shared" si="2"/>
        <v>3.7225042301184431E-2</v>
      </c>
      <c r="I103" s="2">
        <f t="shared" si="3"/>
        <v>-0.2059186189889026</v>
      </c>
    </row>
    <row r="104" spans="1:9" x14ac:dyDescent="0.2">
      <c r="A104" s="8" t="s">
        <v>319</v>
      </c>
      <c r="B104" s="9" t="s">
        <v>102</v>
      </c>
      <c r="C104" s="9" t="s">
        <v>492</v>
      </c>
      <c r="D104" s="13">
        <v>1718</v>
      </c>
      <c r="E104" s="13">
        <v>5464</v>
      </c>
      <c r="F104" s="1">
        <f>VLOOKUP(B104,[1]Compare!$B:$F,5,FALSE)</f>
        <v>2236</v>
      </c>
      <c r="G104" s="1">
        <f>VLOOKUP(B104,[1]Compare!$B:$G,6,FALSE)</f>
        <v>5129</v>
      </c>
      <c r="H104" s="2">
        <f t="shared" si="2"/>
        <v>-0.23166368515205724</v>
      </c>
      <c r="I104" s="2">
        <f t="shared" si="3"/>
        <v>6.5314876194189894E-2</v>
      </c>
    </row>
    <row r="105" spans="1:9" x14ac:dyDescent="0.2">
      <c r="A105" s="7" t="s">
        <v>319</v>
      </c>
      <c r="B105" s="3" t="s">
        <v>103</v>
      </c>
      <c r="C105" s="3" t="s">
        <v>493</v>
      </c>
      <c r="D105" s="12">
        <v>1301796</v>
      </c>
      <c r="E105" s="12">
        <v>1108749</v>
      </c>
      <c r="F105" s="1">
        <f>VLOOKUP(B105,[1]Compare!$B:$F,5,FALSE)</f>
        <v>1040774</v>
      </c>
      <c r="G105" s="1">
        <f>VLOOKUP(B105,[1]Compare!$B:$G,6,FALSE)</f>
        <v>995665</v>
      </c>
      <c r="H105" s="2">
        <f t="shared" si="2"/>
        <v>0.25079604217630341</v>
      </c>
      <c r="I105" s="2">
        <f t="shared" si="3"/>
        <v>0.11357635349238951</v>
      </c>
    </row>
    <row r="106" spans="1:9" x14ac:dyDescent="0.2">
      <c r="A106" s="8" t="s">
        <v>319</v>
      </c>
      <c r="B106" s="9" t="s">
        <v>104</v>
      </c>
      <c r="C106" s="9" t="s">
        <v>494</v>
      </c>
      <c r="D106" s="13">
        <v>26865</v>
      </c>
      <c r="E106" s="13">
        <v>88467</v>
      </c>
      <c r="F106" s="1">
        <f>VLOOKUP(B106,[1]Compare!$B:$F,5,FALSE)</f>
        <v>24831</v>
      </c>
      <c r="G106" s="1">
        <f>VLOOKUP(B106,[1]Compare!$B:$G,6,FALSE)</f>
        <v>78535</v>
      </c>
      <c r="H106" s="2">
        <f t="shared" si="2"/>
        <v>8.1913736861181585E-2</v>
      </c>
      <c r="I106" s="2">
        <f t="shared" si="3"/>
        <v>0.12646590692048132</v>
      </c>
    </row>
    <row r="107" spans="1:9" x14ac:dyDescent="0.2">
      <c r="A107" s="7" t="s">
        <v>319</v>
      </c>
      <c r="B107" s="3" t="s">
        <v>105</v>
      </c>
      <c r="C107" s="3" t="s">
        <v>495</v>
      </c>
      <c r="D107" s="12">
        <v>21450</v>
      </c>
      <c r="E107" s="12">
        <v>28643</v>
      </c>
      <c r="F107" s="1">
        <f>VLOOKUP(B107,[1]Compare!$B:$F,5,FALSE)</f>
        <v>23383</v>
      </c>
      <c r="G107" s="1">
        <f>VLOOKUP(B107,[1]Compare!$B:$G,6,FALSE)</f>
        <v>27657</v>
      </c>
      <c r="H107" s="2">
        <f t="shared" si="2"/>
        <v>-8.2666894752598044E-2</v>
      </c>
      <c r="I107" s="2">
        <f t="shared" si="3"/>
        <v>3.5651010594062983E-2</v>
      </c>
    </row>
    <row r="108" spans="1:9" x14ac:dyDescent="0.2">
      <c r="A108" s="8" t="s">
        <v>319</v>
      </c>
      <c r="B108" s="9" t="s">
        <v>106</v>
      </c>
      <c r="C108" s="9" t="s">
        <v>496</v>
      </c>
      <c r="D108" s="13">
        <v>365735</v>
      </c>
      <c r="E108" s="13">
        <v>226743</v>
      </c>
      <c r="F108" s="1">
        <f>VLOOKUP(B108,[1]Compare!$B:$F,5,FALSE)</f>
        <v>304981</v>
      </c>
      <c r="G108" s="1">
        <f>VLOOKUP(B108,[1]Compare!$B:$G,6,FALSE)</f>
        <v>207758</v>
      </c>
      <c r="H108" s="2">
        <f t="shared" si="2"/>
        <v>0.19920585216783995</v>
      </c>
      <c r="I108" s="2">
        <f t="shared" si="3"/>
        <v>9.1380355991105042E-2</v>
      </c>
    </row>
    <row r="109" spans="1:9" x14ac:dyDescent="0.2">
      <c r="A109" s="7" t="s">
        <v>319</v>
      </c>
      <c r="B109" s="3" t="s">
        <v>107</v>
      </c>
      <c r="C109" s="3" t="s">
        <v>497</v>
      </c>
      <c r="D109" s="12">
        <v>99731</v>
      </c>
      <c r="E109" s="12">
        <v>137838</v>
      </c>
      <c r="F109" s="1">
        <f>VLOOKUP(B109,[1]Compare!$B:$F,5,FALSE)</f>
        <v>75106</v>
      </c>
      <c r="G109" s="1">
        <f>VLOOKUP(B109,[1]Compare!$B:$G,6,FALSE)</f>
        <v>107077</v>
      </c>
      <c r="H109" s="2">
        <f t="shared" si="2"/>
        <v>0.32786994381274465</v>
      </c>
      <c r="I109" s="2">
        <f t="shared" si="3"/>
        <v>0.28727924764421864</v>
      </c>
    </row>
    <row r="110" spans="1:9" x14ac:dyDescent="0.2">
      <c r="A110" s="8" t="s">
        <v>319</v>
      </c>
      <c r="B110" s="9" t="s">
        <v>108</v>
      </c>
      <c r="C110" s="9" t="s">
        <v>498</v>
      </c>
      <c r="D110" s="13">
        <v>13787</v>
      </c>
      <c r="E110" s="13">
        <v>5668</v>
      </c>
      <c r="F110" s="1">
        <f>VLOOKUP(B110,[1]Compare!$B:$F,5,FALSE)</f>
        <v>13138</v>
      </c>
      <c r="G110" s="1">
        <f>VLOOKUP(B110,[1]Compare!$B:$G,6,FALSE)</f>
        <v>6194</v>
      </c>
      <c r="H110" s="2">
        <f t="shared" si="2"/>
        <v>4.9398690820520626E-2</v>
      </c>
      <c r="I110" s="2">
        <f t="shared" si="3"/>
        <v>-8.4920891185017763E-2</v>
      </c>
    </row>
    <row r="111" spans="1:9" x14ac:dyDescent="0.2">
      <c r="A111" s="7" t="s">
        <v>319</v>
      </c>
      <c r="B111" s="3" t="s">
        <v>109</v>
      </c>
      <c r="C111" s="3" t="s">
        <v>499</v>
      </c>
      <c r="D111" s="12">
        <v>55837</v>
      </c>
      <c r="E111" s="12">
        <v>96715</v>
      </c>
      <c r="F111" s="1">
        <f>VLOOKUP(B111,[1]Compare!$B:$F,5,FALSE)</f>
        <v>49602</v>
      </c>
      <c r="G111" s="1">
        <f>VLOOKUP(B111,[1]Compare!$B:$G,6,FALSE)</f>
        <v>91527</v>
      </c>
      <c r="H111" s="2">
        <f t="shared" si="2"/>
        <v>0.12570057658965364</v>
      </c>
      <c r="I111" s="2">
        <f t="shared" si="3"/>
        <v>5.6682727501174514E-2</v>
      </c>
    </row>
    <row r="112" spans="1:9" x14ac:dyDescent="0.2">
      <c r="A112" s="8" t="s">
        <v>319</v>
      </c>
      <c r="B112" s="9" t="s">
        <v>110</v>
      </c>
      <c r="C112" s="9" t="s">
        <v>500</v>
      </c>
      <c r="D112" s="13">
        <v>36262</v>
      </c>
      <c r="E112" s="13">
        <v>41511</v>
      </c>
      <c r="F112" s="1">
        <f>VLOOKUP(B112,[1]Compare!$B:$F,5,FALSE)</f>
        <v>32210</v>
      </c>
      <c r="G112" s="1">
        <f>VLOOKUP(B112,[1]Compare!$B:$G,6,FALSE)</f>
        <v>36534</v>
      </c>
      <c r="H112" s="2">
        <f t="shared" si="2"/>
        <v>0.12579944116733935</v>
      </c>
      <c r="I112" s="2">
        <f t="shared" si="3"/>
        <v>0.13622926588930859</v>
      </c>
    </row>
    <row r="113" spans="1:9" x14ac:dyDescent="0.2">
      <c r="A113" s="7" t="s">
        <v>320</v>
      </c>
      <c r="B113" s="3" t="s">
        <v>111</v>
      </c>
      <c r="C113" s="3" t="s">
        <v>501</v>
      </c>
      <c r="D113" s="12">
        <v>2838</v>
      </c>
      <c r="E113" s="12">
        <v>2808</v>
      </c>
      <c r="F113" s="1">
        <f>VLOOKUP(B113,[1]Compare!$B:$F,5,FALSE)</f>
        <v>1818</v>
      </c>
      <c r="G113" s="1">
        <f>VLOOKUP(B113,[1]Compare!$B:$G,6,FALSE)</f>
        <v>4304</v>
      </c>
      <c r="H113" s="2">
        <f t="shared" si="2"/>
        <v>0.56105610561056107</v>
      </c>
      <c r="I113" s="2">
        <f t="shared" si="3"/>
        <v>-0.34758364312267659</v>
      </c>
    </row>
    <row r="114" spans="1:9" x14ac:dyDescent="0.2">
      <c r="A114" s="8" t="s">
        <v>320</v>
      </c>
      <c r="B114" s="9" t="s">
        <v>112</v>
      </c>
      <c r="C114" s="9" t="s">
        <v>502</v>
      </c>
      <c r="D114" s="13">
        <v>2931</v>
      </c>
      <c r="E114" s="13">
        <v>3935</v>
      </c>
      <c r="F114" s="1">
        <f>VLOOKUP(B114,[1]Compare!$B:$F,5,FALSE)</f>
        <v>2125</v>
      </c>
      <c r="G114" s="1">
        <f>VLOOKUP(B114,[1]Compare!$B:$G,6,FALSE)</f>
        <v>5548</v>
      </c>
      <c r="H114" s="2">
        <f t="shared" si="2"/>
        <v>0.37929411764705884</v>
      </c>
      <c r="I114" s="2">
        <f t="shared" si="3"/>
        <v>-0.29073540014419613</v>
      </c>
    </row>
    <row r="115" spans="1:9" x14ac:dyDescent="0.2">
      <c r="A115" s="7" t="s">
        <v>320</v>
      </c>
      <c r="B115" s="3" t="s">
        <v>113</v>
      </c>
      <c r="C115" s="3" t="s">
        <v>503</v>
      </c>
      <c r="D115" s="12">
        <v>4741</v>
      </c>
      <c r="E115" s="12">
        <v>15450</v>
      </c>
      <c r="F115" s="1">
        <f>VLOOKUP(B115,[1]Compare!$B:$F,5,FALSE)</f>
        <v>4635</v>
      </c>
      <c r="G115" s="1">
        <f>VLOOKUP(B115,[1]Compare!$B:$G,6,FALSE)</f>
        <v>15836</v>
      </c>
      <c r="H115" s="2">
        <f t="shared" si="2"/>
        <v>2.2869471413160734E-2</v>
      </c>
      <c r="I115" s="2">
        <f t="shared" si="3"/>
        <v>-2.4374842131851478E-2</v>
      </c>
    </row>
    <row r="116" spans="1:9" x14ac:dyDescent="0.2">
      <c r="A116" s="8" t="s">
        <v>320</v>
      </c>
      <c r="B116" s="9" t="s">
        <v>114</v>
      </c>
      <c r="C116" s="9" t="s">
        <v>504</v>
      </c>
      <c r="D116" s="13">
        <v>46975</v>
      </c>
      <c r="E116" s="13">
        <v>78859</v>
      </c>
      <c r="F116" s="1">
        <f>VLOOKUP(B116,[1]Compare!$B:$F,5,FALSE)</f>
        <v>42249</v>
      </c>
      <c r="G116" s="1">
        <f>VLOOKUP(B116,[1]Compare!$B:$G,6,FALSE)</f>
        <v>73965</v>
      </c>
      <c r="H116" s="2">
        <f t="shared" si="2"/>
        <v>0.11186063575469242</v>
      </c>
      <c r="I116" s="2">
        <f t="shared" si="3"/>
        <v>6.6166430068275536E-2</v>
      </c>
    </row>
    <row r="117" spans="1:9" x14ac:dyDescent="0.2">
      <c r="A117" s="7" t="s">
        <v>320</v>
      </c>
      <c r="B117" s="3" t="s">
        <v>115</v>
      </c>
      <c r="C117" s="3" t="s">
        <v>505</v>
      </c>
      <c r="D117" s="12">
        <v>3641</v>
      </c>
      <c r="E117" s="12">
        <v>13427</v>
      </c>
      <c r="F117" s="1">
        <f>VLOOKUP(B117,[1]Compare!$B:$F,5,FALSE)</f>
        <v>3064</v>
      </c>
      <c r="G117" s="1">
        <f>VLOOKUP(B117,[1]Compare!$B:$G,6,FALSE)</f>
        <v>13652</v>
      </c>
      <c r="H117" s="2">
        <f t="shared" si="2"/>
        <v>0.1883159268929504</v>
      </c>
      <c r="I117" s="2">
        <f t="shared" si="3"/>
        <v>-1.6481101670084968E-2</v>
      </c>
    </row>
    <row r="118" spans="1:9" x14ac:dyDescent="0.2">
      <c r="A118" s="8" t="s">
        <v>320</v>
      </c>
      <c r="B118" s="9" t="s">
        <v>116</v>
      </c>
      <c r="C118" s="9" t="s">
        <v>506</v>
      </c>
      <c r="D118" s="13">
        <v>1767</v>
      </c>
      <c r="E118" s="13">
        <v>1387</v>
      </c>
      <c r="F118" s="1">
        <f>VLOOKUP(B118,[1]Compare!$B:$F,5,FALSE)</f>
        <v>1214</v>
      </c>
      <c r="G118" s="1">
        <f>VLOOKUP(B118,[1]Compare!$B:$G,6,FALSE)</f>
        <v>2335</v>
      </c>
      <c r="H118" s="2">
        <f t="shared" si="2"/>
        <v>0.45551894563426687</v>
      </c>
      <c r="I118" s="2">
        <f t="shared" si="3"/>
        <v>-0.40599571734475376</v>
      </c>
    </row>
    <row r="119" spans="1:9" x14ac:dyDescent="0.2">
      <c r="A119" s="7" t="s">
        <v>320</v>
      </c>
      <c r="B119" s="3" t="s">
        <v>117</v>
      </c>
      <c r="C119" s="3" t="s">
        <v>397</v>
      </c>
      <c r="D119" s="12">
        <v>848</v>
      </c>
      <c r="E119" s="12">
        <v>1418</v>
      </c>
      <c r="F119" s="1">
        <f>VLOOKUP(B119,[1]Compare!$B:$F,5,FALSE)</f>
        <v>479</v>
      </c>
      <c r="G119" s="1">
        <f>VLOOKUP(B119,[1]Compare!$B:$G,6,FALSE)</f>
        <v>1636</v>
      </c>
      <c r="H119" s="2">
        <f t="shared" si="2"/>
        <v>0.7703549060542797</v>
      </c>
      <c r="I119" s="2">
        <f t="shared" si="3"/>
        <v>-0.1332518337408313</v>
      </c>
    </row>
    <row r="120" spans="1:9" x14ac:dyDescent="0.2">
      <c r="A120" s="8" t="s">
        <v>320</v>
      </c>
      <c r="B120" s="9" t="s">
        <v>118</v>
      </c>
      <c r="C120" s="9" t="s">
        <v>507</v>
      </c>
      <c r="D120" s="13">
        <v>3822</v>
      </c>
      <c r="E120" s="13">
        <v>7195</v>
      </c>
      <c r="F120" s="1">
        <f>VLOOKUP(B120,[1]Compare!$B:$F,5,FALSE)</f>
        <v>4023</v>
      </c>
      <c r="G120" s="1">
        <f>VLOOKUP(B120,[1]Compare!$B:$G,6,FALSE)</f>
        <v>7424</v>
      </c>
      <c r="H120" s="2">
        <f t="shared" si="2"/>
        <v>-4.9962714392244596E-2</v>
      </c>
      <c r="I120" s="2">
        <f t="shared" si="3"/>
        <v>-3.0845905172413791E-2</v>
      </c>
    </row>
    <row r="121" spans="1:9" x14ac:dyDescent="0.2">
      <c r="A121" s="7" t="s">
        <v>320</v>
      </c>
      <c r="B121" s="3" t="s">
        <v>119</v>
      </c>
      <c r="C121" s="3" t="s">
        <v>508</v>
      </c>
      <c r="D121" s="12">
        <v>2926</v>
      </c>
      <c r="E121" s="12">
        <v>1764</v>
      </c>
      <c r="F121" s="1">
        <f>VLOOKUP(B121,[1]Compare!$B:$F,5,FALSE)</f>
        <v>2260</v>
      </c>
      <c r="G121" s="1">
        <f>VLOOKUP(B121,[1]Compare!$B:$G,6,FALSE)</f>
        <v>1752</v>
      </c>
      <c r="H121" s="2">
        <f t="shared" si="2"/>
        <v>0.29469026548672567</v>
      </c>
      <c r="I121" s="2">
        <f t="shared" si="3"/>
        <v>6.8493150684931503E-3</v>
      </c>
    </row>
    <row r="122" spans="1:9" x14ac:dyDescent="0.2">
      <c r="A122" s="8" t="s">
        <v>320</v>
      </c>
      <c r="B122" s="9" t="s">
        <v>120</v>
      </c>
      <c r="C122" s="9" t="s">
        <v>509</v>
      </c>
      <c r="D122" s="13">
        <v>4002</v>
      </c>
      <c r="E122" s="13">
        <v>4118</v>
      </c>
      <c r="F122" s="1">
        <f>VLOOKUP(B122,[1]Compare!$B:$F,5,FALSE)</f>
        <v>3438</v>
      </c>
      <c r="G122" s="1">
        <f>VLOOKUP(B122,[1]Compare!$B:$G,6,FALSE)</f>
        <v>4616</v>
      </c>
      <c r="H122" s="2">
        <f t="shared" si="2"/>
        <v>0.16404886561954624</v>
      </c>
      <c r="I122" s="2">
        <f t="shared" si="3"/>
        <v>-0.10788561525129983</v>
      </c>
    </row>
    <row r="123" spans="1:9" x14ac:dyDescent="0.2">
      <c r="A123" s="7" t="s">
        <v>320</v>
      </c>
      <c r="B123" s="3" t="s">
        <v>121</v>
      </c>
      <c r="C123" s="3" t="s">
        <v>403</v>
      </c>
      <c r="D123" s="12">
        <v>2172</v>
      </c>
      <c r="E123" s="12">
        <v>3050</v>
      </c>
      <c r="F123" s="1">
        <f>VLOOKUP(B123,[1]Compare!$B:$F,5,FALSE)</f>
        <v>962</v>
      </c>
      <c r="G123" s="1">
        <f>VLOOKUP(B123,[1]Compare!$B:$G,6,FALSE)</f>
        <v>4086</v>
      </c>
      <c r="H123" s="2">
        <f t="shared" si="2"/>
        <v>1.2577962577962578</v>
      </c>
      <c r="I123" s="2">
        <f t="shared" si="3"/>
        <v>-0.25354870288790993</v>
      </c>
    </row>
    <row r="124" spans="1:9" x14ac:dyDescent="0.2">
      <c r="A124" s="8" t="s">
        <v>320</v>
      </c>
      <c r="B124" s="9" t="s">
        <v>122</v>
      </c>
      <c r="C124" s="9" t="s">
        <v>404</v>
      </c>
      <c r="D124" s="13">
        <v>2843</v>
      </c>
      <c r="E124" s="13">
        <v>10245</v>
      </c>
      <c r="F124" s="1">
        <f>VLOOKUP(B124,[1]Compare!$B:$F,5,FALSE)</f>
        <v>1988</v>
      </c>
      <c r="G124" s="1">
        <f>VLOOKUP(B124,[1]Compare!$B:$G,6,FALSE)</f>
        <v>10328</v>
      </c>
      <c r="H124" s="2">
        <f t="shared" si="2"/>
        <v>0.43008048289738432</v>
      </c>
      <c r="I124" s="2">
        <f t="shared" si="3"/>
        <v>-8.0364058869093723E-3</v>
      </c>
    </row>
    <row r="125" spans="1:9" x14ac:dyDescent="0.2">
      <c r="A125" s="7" t="s">
        <v>320</v>
      </c>
      <c r="B125" s="3" t="s">
        <v>123</v>
      </c>
      <c r="C125" s="3" t="s">
        <v>510</v>
      </c>
      <c r="D125" s="12">
        <v>1068</v>
      </c>
      <c r="E125" s="12">
        <v>2489</v>
      </c>
      <c r="F125" s="1">
        <f>VLOOKUP(B125,[1]Compare!$B:$F,5,FALSE)</f>
        <v>651</v>
      </c>
      <c r="G125" s="1">
        <f>VLOOKUP(B125,[1]Compare!$B:$G,6,FALSE)</f>
        <v>2867</v>
      </c>
      <c r="H125" s="2">
        <f t="shared" si="2"/>
        <v>0.64055299539170507</v>
      </c>
      <c r="I125" s="2">
        <f t="shared" si="3"/>
        <v>-0.13184513428671085</v>
      </c>
    </row>
    <row r="126" spans="1:9" x14ac:dyDescent="0.2">
      <c r="A126" s="8" t="s">
        <v>320</v>
      </c>
      <c r="B126" s="9" t="s">
        <v>124</v>
      </c>
      <c r="C126" s="9" t="s">
        <v>511</v>
      </c>
      <c r="D126" s="13">
        <v>3390</v>
      </c>
      <c r="E126" s="13">
        <v>4775</v>
      </c>
      <c r="F126" s="1">
        <f>VLOOKUP(B126,[1]Compare!$B:$F,5,FALSE)</f>
        <v>2814</v>
      </c>
      <c r="G126" s="1">
        <f>VLOOKUP(B126,[1]Compare!$B:$G,6,FALSE)</f>
        <v>5500</v>
      </c>
      <c r="H126" s="2">
        <f t="shared" si="2"/>
        <v>0.20469083155650319</v>
      </c>
      <c r="I126" s="2">
        <f t="shared" si="3"/>
        <v>-0.13181818181818181</v>
      </c>
    </row>
    <row r="127" spans="1:9" x14ac:dyDescent="0.2">
      <c r="A127" s="7" t="s">
        <v>320</v>
      </c>
      <c r="B127" s="3" t="s">
        <v>125</v>
      </c>
      <c r="C127" s="3" t="s">
        <v>512</v>
      </c>
      <c r="D127" s="12">
        <v>3463</v>
      </c>
      <c r="E127" s="12">
        <v>4797</v>
      </c>
      <c r="F127" s="1">
        <f>VLOOKUP(B127,[1]Compare!$B:$F,5,FALSE)</f>
        <v>2615</v>
      </c>
      <c r="G127" s="1">
        <f>VLOOKUP(B127,[1]Compare!$B:$G,6,FALSE)</f>
        <v>5694</v>
      </c>
      <c r="H127" s="2">
        <f t="shared" si="2"/>
        <v>0.32428298279158702</v>
      </c>
      <c r="I127" s="2">
        <f t="shared" si="3"/>
        <v>-0.15753424657534246</v>
      </c>
    </row>
    <row r="128" spans="1:9" x14ac:dyDescent="0.2">
      <c r="A128" s="8" t="s">
        <v>320</v>
      </c>
      <c r="B128" s="9" t="s">
        <v>126</v>
      </c>
      <c r="C128" s="9" t="s">
        <v>513</v>
      </c>
      <c r="D128" s="13">
        <v>10535</v>
      </c>
      <c r="E128" s="13">
        <v>24545</v>
      </c>
      <c r="F128" s="1">
        <f>VLOOKUP(B128,[1]Compare!$B:$F,5,FALSE)</f>
        <v>11921</v>
      </c>
      <c r="G128" s="1">
        <f>VLOOKUP(B128,[1]Compare!$B:$G,6,FALSE)</f>
        <v>25558</v>
      </c>
      <c r="H128" s="2">
        <f t="shared" si="2"/>
        <v>-0.11626541397533764</v>
      </c>
      <c r="I128" s="2">
        <f t="shared" si="3"/>
        <v>-3.9635339228421627E-2</v>
      </c>
    </row>
    <row r="129" spans="1:9" x14ac:dyDescent="0.2">
      <c r="A129" s="7" t="s">
        <v>320</v>
      </c>
      <c r="B129" s="3" t="s">
        <v>127</v>
      </c>
      <c r="C129" s="3" t="s">
        <v>514</v>
      </c>
      <c r="D129" s="12">
        <v>4782</v>
      </c>
      <c r="E129" s="12">
        <v>18122</v>
      </c>
      <c r="F129" s="1">
        <f>VLOOKUP(B129,[1]Compare!$B:$F,5,FALSE)</f>
        <v>4959</v>
      </c>
      <c r="G129" s="1">
        <f>VLOOKUP(B129,[1]Compare!$B:$G,6,FALSE)</f>
        <v>18607</v>
      </c>
      <c r="H129" s="2">
        <f t="shared" si="2"/>
        <v>-3.5692679975801569E-2</v>
      </c>
      <c r="I129" s="2">
        <f t="shared" si="3"/>
        <v>-2.6065459235771485E-2</v>
      </c>
    </row>
    <row r="130" spans="1:9" x14ac:dyDescent="0.2">
      <c r="A130" s="8" t="s">
        <v>320</v>
      </c>
      <c r="B130" s="9" t="s">
        <v>128</v>
      </c>
      <c r="C130" s="9" t="s">
        <v>515</v>
      </c>
      <c r="D130" s="13">
        <v>8251</v>
      </c>
      <c r="E130" s="13">
        <v>6532</v>
      </c>
      <c r="F130" s="1">
        <f>VLOOKUP(B130,[1]Compare!$B:$F,5,FALSE)</f>
        <v>8514</v>
      </c>
      <c r="G130" s="1">
        <f>VLOOKUP(B130,[1]Compare!$B:$G,6,FALSE)</f>
        <v>7333</v>
      </c>
      <c r="H130" s="2">
        <f t="shared" si="2"/>
        <v>-3.0890298332158797E-2</v>
      </c>
      <c r="I130" s="2">
        <f t="shared" si="3"/>
        <v>-0.10923223782899223</v>
      </c>
    </row>
    <row r="131" spans="1:9" x14ac:dyDescent="0.2">
      <c r="A131" s="7" t="s">
        <v>320</v>
      </c>
      <c r="B131" s="3" t="s">
        <v>129</v>
      </c>
      <c r="C131" s="3" t="s">
        <v>516</v>
      </c>
      <c r="D131" s="12">
        <v>2388</v>
      </c>
      <c r="E131" s="12">
        <v>4363</v>
      </c>
      <c r="F131" s="1">
        <f>VLOOKUP(B131,[1]Compare!$B:$F,5,FALSE)</f>
        <v>1772</v>
      </c>
      <c r="G131" s="1">
        <f>VLOOKUP(B131,[1]Compare!$B:$G,6,FALSE)</f>
        <v>4946</v>
      </c>
      <c r="H131" s="2">
        <f t="shared" ref="H131:H194" si="4">((D131-F131)/F131)</f>
        <v>0.34762979683972911</v>
      </c>
      <c r="I131" s="2">
        <f t="shared" ref="I131:I194" si="5">((E131-G131)/G131)</f>
        <v>-0.11787302871006874</v>
      </c>
    </row>
    <row r="132" spans="1:9" x14ac:dyDescent="0.2">
      <c r="A132" s="8" t="s">
        <v>320</v>
      </c>
      <c r="B132" s="9" t="s">
        <v>130</v>
      </c>
      <c r="C132" s="9" t="s">
        <v>413</v>
      </c>
      <c r="D132" s="13">
        <v>1388</v>
      </c>
      <c r="E132" s="13">
        <v>1515</v>
      </c>
      <c r="F132" s="1">
        <f>VLOOKUP(B132,[1]Compare!$B:$F,5,FALSE)</f>
        <v>963</v>
      </c>
      <c r="G132" s="1">
        <f>VLOOKUP(B132,[1]Compare!$B:$G,6,FALSE)</f>
        <v>1573</v>
      </c>
      <c r="H132" s="2">
        <f t="shared" si="4"/>
        <v>0.44132917964693663</v>
      </c>
      <c r="I132" s="2">
        <f t="shared" si="5"/>
        <v>-3.6872218690400506E-2</v>
      </c>
    </row>
    <row r="133" spans="1:9" x14ac:dyDescent="0.2">
      <c r="A133" s="7" t="s">
        <v>320</v>
      </c>
      <c r="B133" s="3" t="s">
        <v>131</v>
      </c>
      <c r="C133" s="3" t="s">
        <v>517</v>
      </c>
      <c r="D133" s="12">
        <v>2617</v>
      </c>
      <c r="E133" s="12">
        <v>1824</v>
      </c>
      <c r="F133" s="1">
        <f>VLOOKUP(B133,[1]Compare!$B:$F,5,FALSE)</f>
        <v>2016</v>
      </c>
      <c r="G133" s="1">
        <f>VLOOKUP(B133,[1]Compare!$B:$G,6,FALSE)</f>
        <v>1921</v>
      </c>
      <c r="H133" s="2">
        <f t="shared" si="4"/>
        <v>0.29811507936507936</v>
      </c>
      <c r="I133" s="2">
        <f t="shared" si="5"/>
        <v>-5.049453409682457E-2</v>
      </c>
    </row>
    <row r="134" spans="1:9" x14ac:dyDescent="0.2">
      <c r="A134" s="8" t="s">
        <v>320</v>
      </c>
      <c r="B134" s="9" t="s">
        <v>132</v>
      </c>
      <c r="C134" s="9" t="s">
        <v>518</v>
      </c>
      <c r="D134" s="13">
        <v>2547</v>
      </c>
      <c r="E134" s="13">
        <v>3798</v>
      </c>
      <c r="F134" s="1">
        <f>VLOOKUP(B134,[1]Compare!$B:$F,5,FALSE)</f>
        <v>2426</v>
      </c>
      <c r="G134" s="1">
        <f>VLOOKUP(B134,[1]Compare!$B:$G,6,FALSE)</f>
        <v>4349</v>
      </c>
      <c r="H134" s="2">
        <f t="shared" si="4"/>
        <v>4.9876339653751031E-2</v>
      </c>
      <c r="I134" s="2">
        <f t="shared" si="5"/>
        <v>-0.12669579213612325</v>
      </c>
    </row>
    <row r="135" spans="1:9" x14ac:dyDescent="0.2">
      <c r="A135" s="7" t="s">
        <v>320</v>
      </c>
      <c r="B135" s="3" t="s">
        <v>133</v>
      </c>
      <c r="C135" s="3" t="s">
        <v>519</v>
      </c>
      <c r="D135" s="12">
        <v>16384</v>
      </c>
      <c r="E135" s="12">
        <v>35279</v>
      </c>
      <c r="F135" s="1">
        <f>VLOOKUP(B135,[1]Compare!$B:$F,5,FALSE)</f>
        <v>18347</v>
      </c>
      <c r="G135" s="1">
        <f>VLOOKUP(B135,[1]Compare!$B:$G,6,FALSE)</f>
        <v>34421</v>
      </c>
      <c r="H135" s="2">
        <f t="shared" si="4"/>
        <v>-0.10699296887774568</v>
      </c>
      <c r="I135" s="2">
        <f t="shared" si="5"/>
        <v>2.4926643618721128E-2</v>
      </c>
    </row>
    <row r="136" spans="1:9" x14ac:dyDescent="0.2">
      <c r="A136" s="8" t="s">
        <v>320</v>
      </c>
      <c r="B136" s="9" t="s">
        <v>134</v>
      </c>
      <c r="C136" s="9" t="s">
        <v>419</v>
      </c>
      <c r="D136" s="13">
        <v>2223</v>
      </c>
      <c r="E136" s="13">
        <v>5068</v>
      </c>
      <c r="F136" s="1">
        <f>VLOOKUP(B136,[1]Compare!$B:$F,5,FALSE)</f>
        <v>1300</v>
      </c>
      <c r="G136" s="1">
        <f>VLOOKUP(B136,[1]Compare!$B:$G,6,FALSE)</f>
        <v>5677</v>
      </c>
      <c r="H136" s="2">
        <f t="shared" si="4"/>
        <v>0.71</v>
      </c>
      <c r="I136" s="2">
        <f t="shared" si="5"/>
        <v>-0.10727496917385944</v>
      </c>
    </row>
    <row r="137" spans="1:9" x14ac:dyDescent="0.2">
      <c r="A137" s="7" t="s">
        <v>320</v>
      </c>
      <c r="B137" s="3" t="s">
        <v>135</v>
      </c>
      <c r="C137" s="3" t="s">
        <v>520</v>
      </c>
      <c r="D137" s="12">
        <v>1541</v>
      </c>
      <c r="E137" s="12">
        <v>3700</v>
      </c>
      <c r="F137" s="1">
        <f>VLOOKUP(B137,[1]Compare!$B:$F,5,FALSE)</f>
        <v>1035</v>
      </c>
      <c r="G137" s="1">
        <f>VLOOKUP(B137,[1]Compare!$B:$G,6,FALSE)</f>
        <v>3961</v>
      </c>
      <c r="H137" s="2">
        <f t="shared" si="4"/>
        <v>0.48888888888888887</v>
      </c>
      <c r="I137" s="2">
        <f t="shared" si="5"/>
        <v>-6.5892451401161317E-2</v>
      </c>
    </row>
    <row r="138" spans="1:9" x14ac:dyDescent="0.2">
      <c r="A138" s="8" t="s">
        <v>320</v>
      </c>
      <c r="B138" s="9" t="s">
        <v>136</v>
      </c>
      <c r="C138" s="9" t="s">
        <v>521</v>
      </c>
      <c r="D138" s="13">
        <v>13409</v>
      </c>
      <c r="E138" s="13">
        <v>27312</v>
      </c>
      <c r="F138" s="1">
        <f>VLOOKUP(B138,[1]Compare!$B:$F,5,FALSE)</f>
        <v>14045</v>
      </c>
      <c r="G138" s="1">
        <f>VLOOKUP(B138,[1]Compare!$B:$G,6,FALSE)</f>
        <v>29069</v>
      </c>
      <c r="H138" s="2">
        <f t="shared" si="4"/>
        <v>-4.5283018867924525E-2</v>
      </c>
      <c r="I138" s="2">
        <f t="shared" si="5"/>
        <v>-6.0442395679245933E-2</v>
      </c>
    </row>
    <row r="139" spans="1:9" x14ac:dyDescent="0.2">
      <c r="A139" s="7" t="s">
        <v>320</v>
      </c>
      <c r="B139" s="3" t="s">
        <v>137</v>
      </c>
      <c r="C139" s="3" t="s">
        <v>522</v>
      </c>
      <c r="D139" s="12">
        <v>1792</v>
      </c>
      <c r="E139" s="12">
        <v>6281</v>
      </c>
      <c r="F139" s="1">
        <f>VLOOKUP(B139,[1]Compare!$B:$F,5,FALSE)</f>
        <v>1268</v>
      </c>
      <c r="G139" s="1">
        <f>VLOOKUP(B139,[1]Compare!$B:$G,6,FALSE)</f>
        <v>6794</v>
      </c>
      <c r="H139" s="2">
        <f t="shared" si="4"/>
        <v>0.41324921135646686</v>
      </c>
      <c r="I139" s="2">
        <f t="shared" si="5"/>
        <v>-7.5507801000883126E-2</v>
      </c>
    </row>
    <row r="140" spans="1:9" x14ac:dyDescent="0.2">
      <c r="A140" s="8" t="s">
        <v>320</v>
      </c>
      <c r="B140" s="9" t="s">
        <v>138</v>
      </c>
      <c r="C140" s="9" t="s">
        <v>421</v>
      </c>
      <c r="D140" s="13">
        <v>4414</v>
      </c>
      <c r="E140" s="13">
        <v>11936</v>
      </c>
      <c r="F140" s="1">
        <f>VLOOKUP(B140,[1]Compare!$B:$F,5,FALSE)</f>
        <v>3058</v>
      </c>
      <c r="G140" s="1">
        <f>VLOOKUP(B140,[1]Compare!$B:$G,6,FALSE)</f>
        <v>12670</v>
      </c>
      <c r="H140" s="2">
        <f t="shared" si="4"/>
        <v>0.4434270765206017</v>
      </c>
      <c r="I140" s="2">
        <f t="shared" si="5"/>
        <v>-5.7932123125493291E-2</v>
      </c>
    </row>
    <row r="141" spans="1:9" x14ac:dyDescent="0.2">
      <c r="A141" s="7" t="s">
        <v>320</v>
      </c>
      <c r="B141" s="3" t="s">
        <v>139</v>
      </c>
      <c r="C141" s="3" t="s">
        <v>523</v>
      </c>
      <c r="D141" s="12">
        <v>2901</v>
      </c>
      <c r="E141" s="12">
        <v>3766</v>
      </c>
      <c r="F141" s="1">
        <f>VLOOKUP(B141,[1]Compare!$B:$F,5,FALSE)</f>
        <v>2138</v>
      </c>
      <c r="G141" s="1">
        <f>VLOOKUP(B141,[1]Compare!$B:$G,6,FALSE)</f>
        <v>4470</v>
      </c>
      <c r="H141" s="2">
        <f t="shared" si="4"/>
        <v>0.3568755846585594</v>
      </c>
      <c r="I141" s="2">
        <f t="shared" si="5"/>
        <v>-0.1574944071588367</v>
      </c>
    </row>
    <row r="142" spans="1:9" x14ac:dyDescent="0.2">
      <c r="A142" s="8" t="s">
        <v>320</v>
      </c>
      <c r="B142" s="9" t="s">
        <v>140</v>
      </c>
      <c r="C142" s="9" t="s">
        <v>524</v>
      </c>
      <c r="D142" s="13">
        <v>4330</v>
      </c>
      <c r="E142" s="13">
        <v>8260</v>
      </c>
      <c r="F142" s="1">
        <f>VLOOKUP(B142,[1]Compare!$B:$F,5,FALSE)</f>
        <v>3082</v>
      </c>
      <c r="G142" s="1">
        <f>VLOOKUP(B142,[1]Compare!$B:$G,6,FALSE)</f>
        <v>9202</v>
      </c>
      <c r="H142" s="2">
        <f t="shared" si="4"/>
        <v>0.40493186242699547</v>
      </c>
      <c r="I142" s="2">
        <f t="shared" si="5"/>
        <v>-0.10236905020647685</v>
      </c>
    </row>
    <row r="143" spans="1:9" x14ac:dyDescent="0.2">
      <c r="A143" s="7" t="s">
        <v>320</v>
      </c>
      <c r="B143" s="3" t="s">
        <v>141</v>
      </c>
      <c r="C143" s="3" t="s">
        <v>525</v>
      </c>
      <c r="D143" s="12">
        <v>1679</v>
      </c>
      <c r="E143" s="12">
        <v>2924</v>
      </c>
      <c r="F143" s="1">
        <f>VLOOKUP(B143,[1]Compare!$B:$F,5,FALSE)</f>
        <v>1340</v>
      </c>
      <c r="G143" s="1">
        <f>VLOOKUP(B143,[1]Compare!$B:$G,6,FALSE)</f>
        <v>3367</v>
      </c>
      <c r="H143" s="2">
        <f t="shared" si="4"/>
        <v>0.25298507462686565</v>
      </c>
      <c r="I143" s="2">
        <f t="shared" si="5"/>
        <v>-0.13157113157113157</v>
      </c>
    </row>
    <row r="144" spans="1:9" x14ac:dyDescent="0.2">
      <c r="A144" s="8" t="s">
        <v>320</v>
      </c>
      <c r="B144" s="9" t="s">
        <v>142</v>
      </c>
      <c r="C144" s="9" t="s">
        <v>526</v>
      </c>
      <c r="D144" s="13">
        <v>3874</v>
      </c>
      <c r="E144" s="13">
        <v>10634</v>
      </c>
      <c r="F144" s="1">
        <f>VLOOKUP(B144,[1]Compare!$B:$F,5,FALSE)</f>
        <v>2806</v>
      </c>
      <c r="G144" s="1">
        <f>VLOOKUP(B144,[1]Compare!$B:$G,6,FALSE)</f>
        <v>11250</v>
      </c>
      <c r="H144" s="2">
        <f t="shared" si="4"/>
        <v>0.38061297220242341</v>
      </c>
      <c r="I144" s="2">
        <f t="shared" si="5"/>
        <v>-5.4755555555555557E-2</v>
      </c>
    </row>
    <row r="145" spans="1:9" x14ac:dyDescent="0.2">
      <c r="A145" s="7" t="s">
        <v>320</v>
      </c>
      <c r="B145" s="3" t="s">
        <v>143</v>
      </c>
      <c r="C145" s="3" t="s">
        <v>527</v>
      </c>
      <c r="D145" s="12">
        <v>1604</v>
      </c>
      <c r="E145" s="12">
        <v>4451</v>
      </c>
      <c r="F145" s="1">
        <f>VLOOKUP(B145,[1]Compare!$B:$F,5,FALSE)</f>
        <v>1021</v>
      </c>
      <c r="G145" s="1">
        <f>VLOOKUP(B145,[1]Compare!$B:$G,6,FALSE)</f>
        <v>4631</v>
      </c>
      <c r="H145" s="2">
        <f t="shared" si="4"/>
        <v>0.57100881488736532</v>
      </c>
      <c r="I145" s="2">
        <f t="shared" si="5"/>
        <v>-3.8868494925502053E-2</v>
      </c>
    </row>
    <row r="146" spans="1:9" x14ac:dyDescent="0.2">
      <c r="A146" s="8" t="s">
        <v>320</v>
      </c>
      <c r="B146" s="9" t="s">
        <v>144</v>
      </c>
      <c r="C146" s="9" t="s">
        <v>425</v>
      </c>
      <c r="D146" s="13">
        <v>2837</v>
      </c>
      <c r="E146" s="13">
        <v>2289</v>
      </c>
      <c r="F146" s="1">
        <f>VLOOKUP(B146,[1]Compare!$B:$F,5,FALSE)</f>
        <v>1365</v>
      </c>
      <c r="G146" s="1">
        <f>VLOOKUP(B146,[1]Compare!$B:$G,6,FALSE)</f>
        <v>3593</v>
      </c>
      <c r="H146" s="2">
        <f t="shared" si="4"/>
        <v>1.0783882783882783</v>
      </c>
      <c r="I146" s="2">
        <f t="shared" si="5"/>
        <v>-0.36292791539103814</v>
      </c>
    </row>
    <row r="147" spans="1:9" x14ac:dyDescent="0.2">
      <c r="A147" s="7" t="s">
        <v>320</v>
      </c>
      <c r="B147" s="3" t="s">
        <v>145</v>
      </c>
      <c r="C147" s="3" t="s">
        <v>426</v>
      </c>
      <c r="D147" s="12">
        <v>15609</v>
      </c>
      <c r="E147" s="12">
        <v>9667</v>
      </c>
      <c r="F147" s="1">
        <f>VLOOKUP(B147,[1]Compare!$B:$F,5,FALSE)</f>
        <v>14981</v>
      </c>
      <c r="G147" s="1">
        <f>VLOOKUP(B147,[1]Compare!$B:$G,6,FALSE)</f>
        <v>9521</v>
      </c>
      <c r="H147" s="2">
        <f t="shared" si="4"/>
        <v>4.1919765035711903E-2</v>
      </c>
      <c r="I147" s="2">
        <f t="shared" si="5"/>
        <v>1.5334523684486923E-2</v>
      </c>
    </row>
    <row r="148" spans="1:9" x14ac:dyDescent="0.2">
      <c r="A148" s="8" t="s">
        <v>320</v>
      </c>
      <c r="B148" s="9" t="s">
        <v>146</v>
      </c>
      <c r="C148" s="9" t="s">
        <v>528</v>
      </c>
      <c r="D148" s="13">
        <v>2809</v>
      </c>
      <c r="E148" s="13">
        <v>6297</v>
      </c>
      <c r="F148" s="1">
        <f>VLOOKUP(B148,[1]Compare!$B:$F,5,FALSE)</f>
        <v>2283</v>
      </c>
      <c r="G148" s="1">
        <f>VLOOKUP(B148,[1]Compare!$B:$G,6,FALSE)</f>
        <v>6938</v>
      </c>
      <c r="H148" s="2">
        <f t="shared" si="4"/>
        <v>0.23039859833552342</v>
      </c>
      <c r="I148" s="2">
        <f t="shared" si="5"/>
        <v>-9.2389737676563846E-2</v>
      </c>
    </row>
    <row r="149" spans="1:9" x14ac:dyDescent="0.2">
      <c r="A149" s="7" t="s">
        <v>320</v>
      </c>
      <c r="B149" s="3" t="s">
        <v>147</v>
      </c>
      <c r="C149" s="3" t="s">
        <v>529</v>
      </c>
      <c r="D149" s="12">
        <v>1167</v>
      </c>
      <c r="E149" s="12">
        <v>1542</v>
      </c>
      <c r="F149" s="1">
        <f>VLOOKUP(B149,[1]Compare!$B:$F,5,FALSE)</f>
        <v>839</v>
      </c>
      <c r="G149" s="1">
        <f>VLOOKUP(B149,[1]Compare!$B:$G,6,FALSE)</f>
        <v>1757</v>
      </c>
      <c r="H149" s="2">
        <f t="shared" si="4"/>
        <v>0.3909415971394517</v>
      </c>
      <c r="I149" s="2">
        <f t="shared" si="5"/>
        <v>-0.12236767216846899</v>
      </c>
    </row>
    <row r="150" spans="1:9" x14ac:dyDescent="0.2">
      <c r="A150" s="8" t="s">
        <v>320</v>
      </c>
      <c r="B150" s="9" t="s">
        <v>148</v>
      </c>
      <c r="C150" s="9" t="s">
        <v>429</v>
      </c>
      <c r="D150" s="13">
        <v>2347</v>
      </c>
      <c r="E150" s="13">
        <v>3541</v>
      </c>
      <c r="F150" s="1">
        <f>VLOOKUP(B150,[1]Compare!$B:$F,5,FALSE)</f>
        <v>1080</v>
      </c>
      <c r="G150" s="1">
        <f>VLOOKUP(B150,[1]Compare!$B:$G,6,FALSE)</f>
        <v>4569</v>
      </c>
      <c r="H150" s="2">
        <f t="shared" si="4"/>
        <v>1.1731481481481481</v>
      </c>
      <c r="I150" s="2">
        <f t="shared" si="5"/>
        <v>-0.22499452834318232</v>
      </c>
    </row>
    <row r="151" spans="1:9" x14ac:dyDescent="0.2">
      <c r="A151" s="7" t="s">
        <v>320</v>
      </c>
      <c r="B151" s="3" t="s">
        <v>149</v>
      </c>
      <c r="C151" s="3" t="s">
        <v>430</v>
      </c>
      <c r="D151" s="12">
        <v>1894</v>
      </c>
      <c r="E151" s="12">
        <v>1546</v>
      </c>
      <c r="F151" s="1">
        <f>VLOOKUP(B151,[1]Compare!$B:$F,5,FALSE)</f>
        <v>1423</v>
      </c>
      <c r="G151" s="1">
        <f>VLOOKUP(B151,[1]Compare!$B:$G,6,FALSE)</f>
        <v>1286</v>
      </c>
      <c r="H151" s="2">
        <f t="shared" si="4"/>
        <v>0.33099086437104708</v>
      </c>
      <c r="I151" s="2">
        <f t="shared" si="5"/>
        <v>0.20217729393468117</v>
      </c>
    </row>
    <row r="152" spans="1:9" x14ac:dyDescent="0.2">
      <c r="A152" s="8" t="s">
        <v>320</v>
      </c>
      <c r="B152" s="9" t="s">
        <v>150</v>
      </c>
      <c r="C152" s="9" t="s">
        <v>530</v>
      </c>
      <c r="D152" s="13">
        <v>1691</v>
      </c>
      <c r="E152" s="13">
        <v>2217</v>
      </c>
      <c r="F152" s="1">
        <f>VLOOKUP(B152,[1]Compare!$B:$F,5,FALSE)</f>
        <v>1032</v>
      </c>
      <c r="G152" s="1">
        <f>VLOOKUP(B152,[1]Compare!$B:$G,6,FALSE)</f>
        <v>2729</v>
      </c>
      <c r="H152" s="2">
        <f t="shared" si="4"/>
        <v>0.63856589147286824</v>
      </c>
      <c r="I152" s="2">
        <f t="shared" si="5"/>
        <v>-0.18761451080982045</v>
      </c>
    </row>
    <row r="153" spans="1:9" x14ac:dyDescent="0.2">
      <c r="A153" s="7" t="s">
        <v>320</v>
      </c>
      <c r="B153" s="3" t="s">
        <v>151</v>
      </c>
      <c r="C153" s="3" t="s">
        <v>531</v>
      </c>
      <c r="D153" s="12">
        <v>1761</v>
      </c>
      <c r="E153" s="12">
        <v>3355</v>
      </c>
      <c r="F153" s="1">
        <f>VLOOKUP(B153,[1]Compare!$B:$F,5,FALSE)</f>
        <v>1226</v>
      </c>
      <c r="G153" s="1">
        <f>VLOOKUP(B153,[1]Compare!$B:$G,6,FALSE)</f>
        <v>3715</v>
      </c>
      <c r="H153" s="2">
        <f t="shared" si="4"/>
        <v>0.4363784665579119</v>
      </c>
      <c r="I153" s="2">
        <f t="shared" si="5"/>
        <v>-9.6904441453566623E-2</v>
      </c>
    </row>
    <row r="154" spans="1:9" x14ac:dyDescent="0.2">
      <c r="A154" s="8" t="s">
        <v>320</v>
      </c>
      <c r="B154" s="9" t="s">
        <v>152</v>
      </c>
      <c r="C154" s="9" t="s">
        <v>532</v>
      </c>
      <c r="D154" s="13">
        <v>2669</v>
      </c>
      <c r="E154" s="13">
        <v>5440</v>
      </c>
      <c r="F154" s="1">
        <f>VLOOKUP(B154,[1]Compare!$B:$F,5,FALSE)</f>
        <v>1544</v>
      </c>
      <c r="G154" s="1">
        <f>VLOOKUP(B154,[1]Compare!$B:$G,6,FALSE)</f>
        <v>6441</v>
      </c>
      <c r="H154" s="2">
        <f t="shared" si="4"/>
        <v>0.72862694300518138</v>
      </c>
      <c r="I154" s="2">
        <f t="shared" si="5"/>
        <v>-0.15541065052010558</v>
      </c>
    </row>
    <row r="155" spans="1:9" x14ac:dyDescent="0.2">
      <c r="A155" s="7" t="s">
        <v>320</v>
      </c>
      <c r="B155" s="3" t="s">
        <v>153</v>
      </c>
      <c r="C155" s="3" t="s">
        <v>533</v>
      </c>
      <c r="D155" s="12">
        <v>6187</v>
      </c>
      <c r="E155" s="12">
        <v>22612</v>
      </c>
      <c r="F155" s="1">
        <f>VLOOKUP(B155,[1]Compare!$B:$F,5,FALSE)</f>
        <v>6686</v>
      </c>
      <c r="G155" s="1">
        <f>VLOOKUP(B155,[1]Compare!$B:$G,6,FALSE)</f>
        <v>22884</v>
      </c>
      <c r="H155" s="2">
        <f t="shared" si="4"/>
        <v>-7.4633562668262043E-2</v>
      </c>
      <c r="I155" s="2">
        <f t="shared" si="5"/>
        <v>-1.1886033910155568E-2</v>
      </c>
    </row>
    <row r="156" spans="1:9" x14ac:dyDescent="0.2">
      <c r="A156" s="8" t="s">
        <v>320</v>
      </c>
      <c r="B156" s="9" t="s">
        <v>154</v>
      </c>
      <c r="C156" s="9" t="s">
        <v>434</v>
      </c>
      <c r="D156" s="13">
        <v>2314</v>
      </c>
      <c r="E156" s="13">
        <v>5364</v>
      </c>
      <c r="F156" s="1">
        <f>VLOOKUP(B156,[1]Compare!$B:$F,5,FALSE)</f>
        <v>1563</v>
      </c>
      <c r="G156" s="1">
        <f>VLOOKUP(B156,[1]Compare!$B:$G,6,FALSE)</f>
        <v>5658</v>
      </c>
      <c r="H156" s="2">
        <f t="shared" si="4"/>
        <v>0.48048624440179144</v>
      </c>
      <c r="I156" s="2">
        <f t="shared" si="5"/>
        <v>-5.1961823966065745E-2</v>
      </c>
    </row>
    <row r="157" spans="1:9" x14ac:dyDescent="0.2">
      <c r="A157" s="7" t="s">
        <v>320</v>
      </c>
      <c r="B157" s="3" t="s">
        <v>155</v>
      </c>
      <c r="C157" s="3" t="s">
        <v>436</v>
      </c>
      <c r="D157" s="12">
        <v>1924</v>
      </c>
      <c r="E157" s="12">
        <v>5826</v>
      </c>
      <c r="F157" s="1">
        <f>VLOOKUP(B157,[1]Compare!$B:$F,5,FALSE)</f>
        <v>1531</v>
      </c>
      <c r="G157" s="1">
        <f>VLOOKUP(B157,[1]Compare!$B:$G,6,FALSE)</f>
        <v>5783</v>
      </c>
      <c r="H157" s="2">
        <f t="shared" si="4"/>
        <v>0.25669497060744612</v>
      </c>
      <c r="I157" s="2">
        <f t="shared" si="5"/>
        <v>7.4355870655369184E-3</v>
      </c>
    </row>
    <row r="158" spans="1:9" x14ac:dyDescent="0.2">
      <c r="A158" s="8" t="s">
        <v>320</v>
      </c>
      <c r="B158" s="9" t="s">
        <v>156</v>
      </c>
      <c r="C158" s="9" t="s">
        <v>534</v>
      </c>
      <c r="D158" s="13">
        <v>4785</v>
      </c>
      <c r="E158" s="13">
        <v>10945</v>
      </c>
      <c r="F158" s="1">
        <f>VLOOKUP(B158,[1]Compare!$B:$F,5,FALSE)</f>
        <v>4245</v>
      </c>
      <c r="G158" s="1">
        <f>VLOOKUP(B158,[1]Compare!$B:$G,6,FALSE)</f>
        <v>11920</v>
      </c>
      <c r="H158" s="2">
        <f t="shared" si="4"/>
        <v>0.12720848056537101</v>
      </c>
      <c r="I158" s="2">
        <f t="shared" si="5"/>
        <v>-8.1795302013422819E-2</v>
      </c>
    </row>
    <row r="159" spans="1:9" x14ac:dyDescent="0.2">
      <c r="A159" s="7" t="s">
        <v>320</v>
      </c>
      <c r="B159" s="3" t="s">
        <v>157</v>
      </c>
      <c r="C159" s="3" t="s">
        <v>535</v>
      </c>
      <c r="D159" s="12">
        <v>6396</v>
      </c>
      <c r="E159" s="12">
        <v>6653</v>
      </c>
      <c r="F159" s="1">
        <f>VLOOKUP(B159,[1]Compare!$B:$F,5,FALSE)</f>
        <v>4558</v>
      </c>
      <c r="G159" s="1">
        <f>VLOOKUP(B159,[1]Compare!$B:$G,6,FALSE)</f>
        <v>7296</v>
      </c>
      <c r="H159" s="2">
        <f t="shared" si="4"/>
        <v>0.40324703817463797</v>
      </c>
      <c r="I159" s="2">
        <f t="shared" si="5"/>
        <v>-8.8130482456140358E-2</v>
      </c>
    </row>
    <row r="160" spans="1:9" x14ac:dyDescent="0.2">
      <c r="A160" s="8" t="s">
        <v>320</v>
      </c>
      <c r="B160" s="9" t="s">
        <v>158</v>
      </c>
      <c r="C160" s="9" t="s">
        <v>439</v>
      </c>
      <c r="D160" s="13">
        <v>1596</v>
      </c>
      <c r="E160" s="13">
        <v>1609</v>
      </c>
      <c r="F160" s="1">
        <f>VLOOKUP(B160,[1]Compare!$B:$F,5,FALSE)</f>
        <v>1147</v>
      </c>
      <c r="G160" s="1">
        <f>VLOOKUP(B160,[1]Compare!$B:$G,6,FALSE)</f>
        <v>1545</v>
      </c>
      <c r="H160" s="2">
        <f t="shared" si="4"/>
        <v>0.39145597210113336</v>
      </c>
      <c r="I160" s="2">
        <f t="shared" si="5"/>
        <v>4.1423948220064725E-2</v>
      </c>
    </row>
    <row r="161" spans="1:9" x14ac:dyDescent="0.2">
      <c r="A161" s="7" t="s">
        <v>320</v>
      </c>
      <c r="B161" s="3" t="s">
        <v>159</v>
      </c>
      <c r="C161" s="3" t="s">
        <v>440</v>
      </c>
      <c r="D161" s="12">
        <v>1149</v>
      </c>
      <c r="E161" s="12">
        <v>2803</v>
      </c>
      <c r="F161" s="1">
        <f>VLOOKUP(B161,[1]Compare!$B:$F,5,FALSE)</f>
        <v>731</v>
      </c>
      <c r="G161" s="1">
        <f>VLOOKUP(B161,[1]Compare!$B:$G,6,FALSE)</f>
        <v>3046</v>
      </c>
      <c r="H161" s="2">
        <f t="shared" si="4"/>
        <v>0.57181942544459641</v>
      </c>
      <c r="I161" s="2">
        <f t="shared" si="5"/>
        <v>-7.9776756401838483E-2</v>
      </c>
    </row>
    <row r="162" spans="1:9" x14ac:dyDescent="0.2">
      <c r="A162" s="8" t="s">
        <v>320</v>
      </c>
      <c r="B162" s="9" t="s">
        <v>160</v>
      </c>
      <c r="C162" s="9" t="s">
        <v>536</v>
      </c>
      <c r="D162" s="13">
        <v>1502</v>
      </c>
      <c r="E162" s="13">
        <v>1678</v>
      </c>
      <c r="F162" s="1">
        <f>VLOOKUP(B162,[1]Compare!$B:$F,5,FALSE)</f>
        <v>1076</v>
      </c>
      <c r="G162" s="1">
        <f>VLOOKUP(B162,[1]Compare!$B:$G,6,FALSE)</f>
        <v>2133</v>
      </c>
      <c r="H162" s="2">
        <f t="shared" si="4"/>
        <v>0.39591078066914498</v>
      </c>
      <c r="I162" s="2">
        <f t="shared" si="5"/>
        <v>-0.21331458040318799</v>
      </c>
    </row>
    <row r="163" spans="1:9" x14ac:dyDescent="0.2">
      <c r="A163" s="7" t="s">
        <v>320</v>
      </c>
      <c r="B163" s="3" t="s">
        <v>161</v>
      </c>
      <c r="C163" s="3" t="s">
        <v>537</v>
      </c>
      <c r="D163" s="12">
        <v>945</v>
      </c>
      <c r="E163" s="12">
        <v>2926</v>
      </c>
      <c r="F163" s="1">
        <f>VLOOKUP(B163,[1]Compare!$B:$F,5,FALSE)</f>
        <v>709</v>
      </c>
      <c r="G163" s="1">
        <f>VLOOKUP(B163,[1]Compare!$B:$G,6,FALSE)</f>
        <v>3192</v>
      </c>
      <c r="H163" s="2">
        <f t="shared" si="4"/>
        <v>0.33286318758815231</v>
      </c>
      <c r="I163" s="2">
        <f t="shared" si="5"/>
        <v>-8.3333333333333329E-2</v>
      </c>
    </row>
    <row r="164" spans="1:9" x14ac:dyDescent="0.2">
      <c r="A164" s="8" t="s">
        <v>320</v>
      </c>
      <c r="B164" s="9" t="s">
        <v>162</v>
      </c>
      <c r="C164" s="9" t="s">
        <v>538</v>
      </c>
      <c r="D164" s="13">
        <v>5336</v>
      </c>
      <c r="E164" s="13">
        <v>4630</v>
      </c>
      <c r="F164" s="1">
        <f>VLOOKUP(B164,[1]Compare!$B:$F,5,FALSE)</f>
        <v>3995</v>
      </c>
      <c r="G164" s="1">
        <f>VLOOKUP(B164,[1]Compare!$B:$G,6,FALSE)</f>
        <v>5294</v>
      </c>
      <c r="H164" s="2">
        <f t="shared" si="4"/>
        <v>0.33566958698372967</v>
      </c>
      <c r="I164" s="2">
        <f t="shared" si="5"/>
        <v>-0.12542500944465432</v>
      </c>
    </row>
    <row r="165" spans="1:9" x14ac:dyDescent="0.2">
      <c r="A165" s="7" t="s">
        <v>320</v>
      </c>
      <c r="B165" s="3" t="s">
        <v>163</v>
      </c>
      <c r="C165" s="3" t="s">
        <v>442</v>
      </c>
      <c r="D165" s="12">
        <v>1340</v>
      </c>
      <c r="E165" s="12">
        <v>3271</v>
      </c>
      <c r="F165" s="1">
        <f>VLOOKUP(B165,[1]Compare!$B:$F,5,FALSE)</f>
        <v>1012</v>
      </c>
      <c r="G165" s="1">
        <f>VLOOKUP(B165,[1]Compare!$B:$G,6,FALSE)</f>
        <v>3479</v>
      </c>
      <c r="H165" s="2">
        <f t="shared" si="4"/>
        <v>0.32411067193675891</v>
      </c>
      <c r="I165" s="2">
        <f t="shared" si="5"/>
        <v>-5.9787295199770052E-2</v>
      </c>
    </row>
    <row r="166" spans="1:9" x14ac:dyDescent="0.2">
      <c r="A166" s="8" t="s">
        <v>320</v>
      </c>
      <c r="B166" s="9" t="s">
        <v>164</v>
      </c>
      <c r="C166" s="9" t="s">
        <v>539</v>
      </c>
      <c r="D166" s="13">
        <v>5032</v>
      </c>
      <c r="E166" s="13">
        <v>3353</v>
      </c>
      <c r="F166" s="1">
        <f>VLOOKUP(B166,[1]Compare!$B:$F,5,FALSE)</f>
        <v>3623</v>
      </c>
      <c r="G166" s="1">
        <f>VLOOKUP(B166,[1]Compare!$B:$G,6,FALSE)</f>
        <v>2417</v>
      </c>
      <c r="H166" s="2">
        <f t="shared" si="4"/>
        <v>0.38890422301959704</v>
      </c>
      <c r="I166" s="2">
        <f t="shared" si="5"/>
        <v>0.38725693007860984</v>
      </c>
    </row>
    <row r="167" spans="1:9" x14ac:dyDescent="0.2">
      <c r="A167" s="7" t="s">
        <v>320</v>
      </c>
      <c r="B167" s="3" t="s">
        <v>165</v>
      </c>
      <c r="C167" s="3" t="s">
        <v>444</v>
      </c>
      <c r="D167" s="12">
        <v>1102</v>
      </c>
      <c r="E167" s="12">
        <v>3133</v>
      </c>
      <c r="F167" s="1">
        <f>VLOOKUP(B167,[1]Compare!$B:$F,5,FALSE)</f>
        <v>644</v>
      </c>
      <c r="G167" s="1">
        <f>VLOOKUP(B167,[1]Compare!$B:$G,6,FALSE)</f>
        <v>3519</v>
      </c>
      <c r="H167" s="2">
        <f t="shared" si="4"/>
        <v>0.71118012422360244</v>
      </c>
      <c r="I167" s="2">
        <f t="shared" si="5"/>
        <v>-0.1096902529127593</v>
      </c>
    </row>
    <row r="168" spans="1:9" x14ac:dyDescent="0.2">
      <c r="A168" s="8" t="s">
        <v>320</v>
      </c>
      <c r="B168" s="9" t="s">
        <v>166</v>
      </c>
      <c r="C168" s="9" t="s">
        <v>540</v>
      </c>
      <c r="D168" s="13">
        <v>2895</v>
      </c>
      <c r="E168" s="13">
        <v>2953</v>
      </c>
      <c r="F168" s="1">
        <f>VLOOKUP(B168,[1]Compare!$B:$F,5,FALSE)</f>
        <v>1424</v>
      </c>
      <c r="G168" s="1">
        <f>VLOOKUP(B168,[1]Compare!$B:$G,6,FALSE)</f>
        <v>5918</v>
      </c>
      <c r="H168" s="2">
        <f t="shared" si="4"/>
        <v>1.033005617977528</v>
      </c>
      <c r="I168" s="2">
        <f t="shared" si="5"/>
        <v>-0.50101385603244342</v>
      </c>
    </row>
    <row r="169" spans="1:9" x14ac:dyDescent="0.2">
      <c r="A169" s="7" t="s">
        <v>320</v>
      </c>
      <c r="B169" s="3" t="s">
        <v>167</v>
      </c>
      <c r="C169" s="3" t="s">
        <v>541</v>
      </c>
      <c r="D169" s="12">
        <v>1868</v>
      </c>
      <c r="E169" s="12">
        <v>6585</v>
      </c>
      <c r="F169" s="1">
        <f>VLOOKUP(B169,[1]Compare!$B:$F,5,FALSE)</f>
        <v>1246</v>
      </c>
      <c r="G169" s="1">
        <f>VLOOKUP(B169,[1]Compare!$B:$G,6,FALSE)</f>
        <v>7035</v>
      </c>
      <c r="H169" s="2">
        <f t="shared" si="4"/>
        <v>0.49919743178170145</v>
      </c>
      <c r="I169" s="2">
        <f t="shared" si="5"/>
        <v>-6.3965884861407252E-2</v>
      </c>
    </row>
    <row r="170" spans="1:9" x14ac:dyDescent="0.2">
      <c r="A170" s="8" t="s">
        <v>320</v>
      </c>
      <c r="B170" s="9" t="s">
        <v>168</v>
      </c>
      <c r="C170" s="9" t="s">
        <v>542</v>
      </c>
      <c r="D170" s="13">
        <v>5982</v>
      </c>
      <c r="E170" s="13">
        <v>17855</v>
      </c>
      <c r="F170" s="1">
        <f>VLOOKUP(B170,[1]Compare!$B:$F,5,FALSE)</f>
        <v>5772</v>
      </c>
      <c r="G170" s="1">
        <f>VLOOKUP(B170,[1]Compare!$B:$G,6,FALSE)</f>
        <v>18081</v>
      </c>
      <c r="H170" s="2">
        <f t="shared" si="4"/>
        <v>3.6382536382536385E-2</v>
      </c>
      <c r="I170" s="2">
        <f t="shared" si="5"/>
        <v>-1.2499308666556054E-2</v>
      </c>
    </row>
    <row r="171" spans="1:9" x14ac:dyDescent="0.2">
      <c r="A171" s="7" t="s">
        <v>320</v>
      </c>
      <c r="B171" s="3" t="s">
        <v>169</v>
      </c>
      <c r="C171" s="3" t="s">
        <v>543</v>
      </c>
      <c r="D171" s="12">
        <v>1249</v>
      </c>
      <c r="E171" s="12">
        <v>2195</v>
      </c>
      <c r="F171" s="1">
        <f>VLOOKUP(B171,[1]Compare!$B:$F,5,FALSE)</f>
        <v>654</v>
      </c>
      <c r="G171" s="1">
        <f>VLOOKUP(B171,[1]Compare!$B:$G,6,FALSE)</f>
        <v>2786</v>
      </c>
      <c r="H171" s="2">
        <f t="shared" si="4"/>
        <v>0.90978593272171249</v>
      </c>
      <c r="I171" s="2">
        <f t="shared" si="5"/>
        <v>-0.21213208901651112</v>
      </c>
    </row>
    <row r="172" spans="1:9" x14ac:dyDescent="0.2">
      <c r="A172" s="8" t="s">
        <v>320</v>
      </c>
      <c r="B172" s="9" t="s">
        <v>170</v>
      </c>
      <c r="C172" s="9" t="s">
        <v>544</v>
      </c>
      <c r="D172" s="13">
        <v>96502</v>
      </c>
      <c r="E172" s="13">
        <v>59617</v>
      </c>
      <c r="F172" s="1">
        <f>VLOOKUP(B172,[1]Compare!$B:$F,5,FALSE)</f>
        <v>101947</v>
      </c>
      <c r="G172" s="1">
        <f>VLOOKUP(B172,[1]Compare!$B:$G,6,FALSE)</f>
        <v>63687</v>
      </c>
      <c r="H172" s="2">
        <f t="shared" si="4"/>
        <v>-5.3410105250767559E-2</v>
      </c>
      <c r="I172" s="2">
        <f t="shared" si="5"/>
        <v>-6.3906291707883867E-2</v>
      </c>
    </row>
    <row r="173" spans="1:9" x14ac:dyDescent="0.2">
      <c r="A173" s="7" t="s">
        <v>320</v>
      </c>
      <c r="B173" s="3" t="s">
        <v>171</v>
      </c>
      <c r="C173" s="3" t="s">
        <v>445</v>
      </c>
      <c r="D173" s="12">
        <v>2251</v>
      </c>
      <c r="E173" s="12">
        <v>5009</v>
      </c>
      <c r="F173" s="1">
        <f>VLOOKUP(B173,[1]Compare!$B:$F,5,FALSE)</f>
        <v>1215</v>
      </c>
      <c r="G173" s="1">
        <f>VLOOKUP(B173,[1]Compare!$B:$G,6,FALSE)</f>
        <v>5355</v>
      </c>
      <c r="H173" s="2">
        <f t="shared" si="4"/>
        <v>0.85267489711934152</v>
      </c>
      <c r="I173" s="2">
        <f t="shared" si="5"/>
        <v>-6.4612511671335207E-2</v>
      </c>
    </row>
    <row r="174" spans="1:9" x14ac:dyDescent="0.2">
      <c r="A174" s="8" t="s">
        <v>320</v>
      </c>
      <c r="B174" s="9" t="s">
        <v>172</v>
      </c>
      <c r="C174" s="9" t="s">
        <v>545</v>
      </c>
      <c r="D174" s="13">
        <v>4235</v>
      </c>
      <c r="E174" s="13">
        <v>3609</v>
      </c>
      <c r="F174" s="1">
        <f>VLOOKUP(B174,[1]Compare!$B:$F,5,FALSE)</f>
        <v>3604</v>
      </c>
      <c r="G174" s="1">
        <f>VLOOKUP(B174,[1]Compare!$B:$G,6,FALSE)</f>
        <v>3242</v>
      </c>
      <c r="H174" s="2">
        <f t="shared" si="4"/>
        <v>0.17508324084350721</v>
      </c>
      <c r="I174" s="2">
        <f t="shared" si="5"/>
        <v>0.11320172732880937</v>
      </c>
    </row>
    <row r="175" spans="1:9" x14ac:dyDescent="0.2">
      <c r="A175" s="7" t="s">
        <v>320</v>
      </c>
      <c r="B175" s="3" t="s">
        <v>173</v>
      </c>
      <c r="C175" s="3" t="s">
        <v>546</v>
      </c>
      <c r="D175" s="12">
        <v>15845</v>
      </c>
      <c r="E175" s="12">
        <v>39564</v>
      </c>
      <c r="F175" s="1">
        <f>VLOOKUP(B175,[1]Compare!$B:$F,5,FALSE)</f>
        <v>16060</v>
      </c>
      <c r="G175" s="1">
        <f>VLOOKUP(B175,[1]Compare!$B:$G,6,FALSE)</f>
        <v>39556</v>
      </c>
      <c r="H175" s="2">
        <f t="shared" si="4"/>
        <v>-1.3387297633872976E-2</v>
      </c>
      <c r="I175" s="2">
        <f t="shared" si="5"/>
        <v>2.0224491859642025E-4</v>
      </c>
    </row>
    <row r="176" spans="1:9" x14ac:dyDescent="0.2">
      <c r="A176" s="8" t="s">
        <v>320</v>
      </c>
      <c r="B176" s="9" t="s">
        <v>174</v>
      </c>
      <c r="C176" s="9" t="s">
        <v>547</v>
      </c>
      <c r="D176" s="13">
        <v>1287</v>
      </c>
      <c r="E176" s="13">
        <v>2549</v>
      </c>
      <c r="F176" s="1">
        <f>VLOOKUP(B176,[1]Compare!$B:$F,5,FALSE)</f>
        <v>483</v>
      </c>
      <c r="G176" s="1">
        <f>VLOOKUP(B176,[1]Compare!$B:$G,6,FALSE)</f>
        <v>2962</v>
      </c>
      <c r="H176" s="2">
        <f t="shared" si="4"/>
        <v>1.6645962732919255</v>
      </c>
      <c r="I176" s="2">
        <f t="shared" si="5"/>
        <v>-0.13943281566509116</v>
      </c>
    </row>
    <row r="177" spans="1:9" x14ac:dyDescent="0.2">
      <c r="A177" s="7" t="s">
        <v>320</v>
      </c>
      <c r="B177" s="3" t="s">
        <v>175</v>
      </c>
      <c r="C177" s="3" t="s">
        <v>548</v>
      </c>
      <c r="D177" s="12">
        <v>1161</v>
      </c>
      <c r="E177" s="12">
        <v>2881</v>
      </c>
      <c r="F177" s="1">
        <f>VLOOKUP(B177,[1]Compare!$B:$F,5,FALSE)</f>
        <v>588</v>
      </c>
      <c r="G177" s="1">
        <f>VLOOKUP(B177,[1]Compare!$B:$G,6,FALSE)</f>
        <v>3365</v>
      </c>
      <c r="H177" s="2">
        <f t="shared" si="4"/>
        <v>0.97448979591836737</v>
      </c>
      <c r="I177" s="2">
        <f t="shared" si="5"/>
        <v>-0.1438335809806835</v>
      </c>
    </row>
    <row r="178" spans="1:9" x14ac:dyDescent="0.2">
      <c r="A178" s="8" t="s">
        <v>320</v>
      </c>
      <c r="B178" s="9" t="s">
        <v>176</v>
      </c>
      <c r="C178" s="9" t="s">
        <v>549</v>
      </c>
      <c r="D178" s="13">
        <v>12971</v>
      </c>
      <c r="E178" s="13">
        <v>28595</v>
      </c>
      <c r="F178" s="1">
        <f>VLOOKUP(B178,[1]Compare!$B:$F,5,FALSE)</f>
        <v>14487</v>
      </c>
      <c r="G178" s="1">
        <f>VLOOKUP(B178,[1]Compare!$B:$G,6,FALSE)</f>
        <v>31198</v>
      </c>
      <c r="H178" s="2">
        <f t="shared" si="4"/>
        <v>-0.10464554428107958</v>
      </c>
      <c r="I178" s="2">
        <f t="shared" si="5"/>
        <v>-8.3434835566382454E-2</v>
      </c>
    </row>
    <row r="179" spans="1:9" x14ac:dyDescent="0.2">
      <c r="A179" s="7" t="s">
        <v>320</v>
      </c>
      <c r="B179" s="3" t="s">
        <v>177</v>
      </c>
      <c r="C179" s="3" t="s">
        <v>550</v>
      </c>
      <c r="D179" s="12">
        <v>1617</v>
      </c>
      <c r="E179" s="12">
        <v>3383</v>
      </c>
      <c r="F179" s="1">
        <f>VLOOKUP(B179,[1]Compare!$B:$F,5,FALSE)</f>
        <v>1116</v>
      </c>
      <c r="G179" s="1">
        <f>VLOOKUP(B179,[1]Compare!$B:$G,6,FALSE)</f>
        <v>3884</v>
      </c>
      <c r="H179" s="2">
        <f t="shared" si="4"/>
        <v>0.44892473118279569</v>
      </c>
      <c r="I179" s="2">
        <f t="shared" si="5"/>
        <v>-0.12899073120494337</v>
      </c>
    </row>
    <row r="180" spans="1:9" x14ac:dyDescent="0.2">
      <c r="A180" s="8" t="s">
        <v>320</v>
      </c>
      <c r="B180" s="9" t="s">
        <v>178</v>
      </c>
      <c r="C180" s="9" t="s">
        <v>551</v>
      </c>
      <c r="D180" s="13">
        <v>2084</v>
      </c>
      <c r="E180" s="13">
        <v>5745</v>
      </c>
      <c r="F180" s="1">
        <f>VLOOKUP(B180,[1]Compare!$B:$F,5,FALSE)</f>
        <v>1398</v>
      </c>
      <c r="G180" s="1">
        <f>VLOOKUP(B180,[1]Compare!$B:$G,6,FALSE)</f>
        <v>5938</v>
      </c>
      <c r="H180" s="2">
        <f t="shared" si="4"/>
        <v>0.49070100143061518</v>
      </c>
      <c r="I180" s="2">
        <f t="shared" si="5"/>
        <v>-3.2502526103065005E-2</v>
      </c>
    </row>
    <row r="181" spans="1:9" x14ac:dyDescent="0.2">
      <c r="A181" s="7" t="s">
        <v>320</v>
      </c>
      <c r="B181" s="3" t="s">
        <v>179</v>
      </c>
      <c r="C181" s="3" t="s">
        <v>552</v>
      </c>
      <c r="D181" s="12">
        <v>1532</v>
      </c>
      <c r="E181" s="12">
        <v>4429</v>
      </c>
      <c r="F181" s="1">
        <f>VLOOKUP(B181,[1]Compare!$B:$F,5,FALSE)</f>
        <v>1180</v>
      </c>
      <c r="G181" s="1">
        <f>VLOOKUP(B181,[1]Compare!$B:$G,6,FALSE)</f>
        <v>4616</v>
      </c>
      <c r="H181" s="2">
        <f t="shared" si="4"/>
        <v>0.29830508474576273</v>
      </c>
      <c r="I181" s="2">
        <f t="shared" si="5"/>
        <v>-4.0511265164644712E-2</v>
      </c>
    </row>
    <row r="182" spans="1:9" x14ac:dyDescent="0.2">
      <c r="A182" s="8" t="s">
        <v>320</v>
      </c>
      <c r="B182" s="9" t="s">
        <v>180</v>
      </c>
      <c r="C182" s="9" t="s">
        <v>553</v>
      </c>
      <c r="D182" s="13">
        <v>6247</v>
      </c>
      <c r="E182" s="13">
        <v>8644</v>
      </c>
      <c r="F182" s="1">
        <f>VLOOKUP(B182,[1]Compare!$B:$F,5,FALSE)</f>
        <v>5584</v>
      </c>
      <c r="G182" s="1">
        <f>VLOOKUP(B182,[1]Compare!$B:$G,6,FALSE)</f>
        <v>10478</v>
      </c>
      <c r="H182" s="2">
        <f t="shared" si="4"/>
        <v>0.11873209169054441</v>
      </c>
      <c r="I182" s="2">
        <f t="shared" si="5"/>
        <v>-0.17503340332124451</v>
      </c>
    </row>
    <row r="183" spans="1:9" x14ac:dyDescent="0.2">
      <c r="A183" s="7" t="s">
        <v>320</v>
      </c>
      <c r="B183" s="3" t="s">
        <v>181</v>
      </c>
      <c r="C183" s="3" t="s">
        <v>554</v>
      </c>
      <c r="D183" s="12">
        <v>2244</v>
      </c>
      <c r="E183" s="12">
        <v>5767</v>
      </c>
      <c r="F183" s="1">
        <f>VLOOKUP(B183,[1]Compare!$B:$F,5,FALSE)</f>
        <v>1593</v>
      </c>
      <c r="G183" s="1">
        <f>VLOOKUP(B183,[1]Compare!$B:$G,6,FALSE)</f>
        <v>6034</v>
      </c>
      <c r="H183" s="2">
        <f t="shared" si="4"/>
        <v>0.40866290018832391</v>
      </c>
      <c r="I183" s="2">
        <f t="shared" si="5"/>
        <v>-4.4249254226052373E-2</v>
      </c>
    </row>
    <row r="184" spans="1:9" x14ac:dyDescent="0.2">
      <c r="A184" s="8" t="s">
        <v>320</v>
      </c>
      <c r="B184" s="9" t="s">
        <v>182</v>
      </c>
      <c r="C184" s="9" t="s">
        <v>454</v>
      </c>
      <c r="D184" s="13">
        <v>43348</v>
      </c>
      <c r="E184" s="13">
        <v>48879</v>
      </c>
      <c r="F184" s="1">
        <f>VLOOKUP(B184,[1]Compare!$B:$F,5,FALSE)</f>
        <v>43824</v>
      </c>
      <c r="G184" s="1">
        <f>VLOOKUP(B184,[1]Compare!$B:$G,6,FALSE)</f>
        <v>47504</v>
      </c>
      <c r="H184" s="2">
        <f t="shared" si="4"/>
        <v>-1.0861628331507849E-2</v>
      </c>
      <c r="I184" s="2">
        <f t="shared" si="5"/>
        <v>2.8944930953182891E-2</v>
      </c>
    </row>
    <row r="185" spans="1:9" x14ac:dyDescent="0.2">
      <c r="A185" s="7" t="s">
        <v>320</v>
      </c>
      <c r="B185" s="3" t="s">
        <v>183</v>
      </c>
      <c r="C185" s="3" t="s">
        <v>555</v>
      </c>
      <c r="D185" s="12">
        <v>7154</v>
      </c>
      <c r="E185" s="12">
        <v>23537</v>
      </c>
      <c r="F185" s="1">
        <f>VLOOKUP(B185,[1]Compare!$B:$F,5,FALSE)</f>
        <v>5978</v>
      </c>
      <c r="G185" s="1">
        <f>VLOOKUP(B185,[1]Compare!$B:$G,6,FALSE)</f>
        <v>24182</v>
      </c>
      <c r="H185" s="2">
        <f t="shared" si="4"/>
        <v>0.19672131147540983</v>
      </c>
      <c r="I185" s="2">
        <f t="shared" si="5"/>
        <v>-2.6672731783971549E-2</v>
      </c>
    </row>
    <row r="186" spans="1:9" x14ac:dyDescent="0.2">
      <c r="A186" s="8" t="s">
        <v>320</v>
      </c>
      <c r="B186" s="9" t="s">
        <v>184</v>
      </c>
      <c r="C186" s="9" t="s">
        <v>556</v>
      </c>
      <c r="D186" s="13">
        <v>1570</v>
      </c>
      <c r="E186" s="13">
        <v>1070</v>
      </c>
      <c r="F186" s="1">
        <f>VLOOKUP(B186,[1]Compare!$B:$F,5,FALSE)</f>
        <v>856</v>
      </c>
      <c r="G186" s="1">
        <f>VLOOKUP(B186,[1]Compare!$B:$G,6,FALSE)</f>
        <v>1543</v>
      </c>
      <c r="H186" s="2">
        <f t="shared" si="4"/>
        <v>0.83411214953271029</v>
      </c>
      <c r="I186" s="2">
        <f t="shared" si="5"/>
        <v>-0.30654569021386907</v>
      </c>
    </row>
    <row r="187" spans="1:9" x14ac:dyDescent="0.2">
      <c r="A187" s="7" t="s">
        <v>320</v>
      </c>
      <c r="B187" s="3" t="s">
        <v>185</v>
      </c>
      <c r="C187" s="3" t="s">
        <v>557</v>
      </c>
      <c r="D187" s="12">
        <v>2398</v>
      </c>
      <c r="E187" s="12">
        <v>4761</v>
      </c>
      <c r="F187" s="1">
        <f>VLOOKUP(B187,[1]Compare!$B:$F,5,FALSE)</f>
        <v>1284</v>
      </c>
      <c r="G187" s="1">
        <f>VLOOKUP(B187,[1]Compare!$B:$G,6,FALSE)</f>
        <v>5226</v>
      </c>
      <c r="H187" s="2">
        <f t="shared" si="4"/>
        <v>0.86760124610591904</v>
      </c>
      <c r="I187" s="2">
        <f t="shared" si="5"/>
        <v>-8.8978185993111372E-2</v>
      </c>
    </row>
    <row r="188" spans="1:9" x14ac:dyDescent="0.2">
      <c r="A188" s="8" t="s">
        <v>321</v>
      </c>
      <c r="B188" s="9" t="s">
        <v>186</v>
      </c>
      <c r="C188" s="9" t="s">
        <v>558</v>
      </c>
      <c r="D188" s="13">
        <v>482888</v>
      </c>
      <c r="E188" s="13">
        <v>164627</v>
      </c>
      <c r="F188" s="1">
        <f>VLOOKUP(B188,[1]Compare!$B:$F,5,FALSE)</f>
        <v>617659</v>
      </c>
      <c r="G188" s="1">
        <f>VLOOKUP(B188,[1]Compare!$B:$G,6,FALSE)</f>
        <v>136309</v>
      </c>
      <c r="H188" s="2">
        <f t="shared" si="4"/>
        <v>-0.21819644820200143</v>
      </c>
      <c r="I188" s="2">
        <f t="shared" si="5"/>
        <v>0.2077485712608852</v>
      </c>
    </row>
    <row r="189" spans="1:9" x14ac:dyDescent="0.2">
      <c r="A189" s="7" t="s">
        <v>321</v>
      </c>
      <c r="B189" s="3" t="s">
        <v>187</v>
      </c>
      <c r="C189" s="3" t="s">
        <v>559</v>
      </c>
      <c r="D189" s="12">
        <v>435</v>
      </c>
      <c r="E189" s="12">
        <v>238</v>
      </c>
      <c r="F189" s="1">
        <f>VLOOKUP(B189,[1]Compare!$B:$F,5,FALSE)</f>
        <v>476</v>
      </c>
      <c r="G189" s="1">
        <f>VLOOKUP(B189,[1]Compare!$B:$G,6,FALSE)</f>
        <v>244</v>
      </c>
      <c r="H189" s="2">
        <f t="shared" si="4"/>
        <v>-8.6134453781512604E-2</v>
      </c>
      <c r="I189" s="2">
        <f t="shared" si="5"/>
        <v>-2.4590163934426229E-2</v>
      </c>
    </row>
    <row r="190" spans="1:9" x14ac:dyDescent="0.2">
      <c r="A190" s="8" t="s">
        <v>321</v>
      </c>
      <c r="B190" s="9" t="s">
        <v>188</v>
      </c>
      <c r="C190" s="9" t="s">
        <v>560</v>
      </c>
      <c r="D190" s="13">
        <v>6165</v>
      </c>
      <c r="E190" s="13">
        <v>10829</v>
      </c>
      <c r="F190" s="1">
        <f>VLOOKUP(B190,[1]Compare!$B:$F,5,FALSE)</f>
        <v>8153</v>
      </c>
      <c r="G190" s="1">
        <f>VLOOKUP(B190,[1]Compare!$B:$G,6,FALSE)</f>
        <v>13585</v>
      </c>
      <c r="H190" s="2">
        <f t="shared" si="4"/>
        <v>-0.24383662455537838</v>
      </c>
      <c r="I190" s="2">
        <f t="shared" si="5"/>
        <v>-0.20287081339712917</v>
      </c>
    </row>
    <row r="191" spans="1:9" x14ac:dyDescent="0.2">
      <c r="A191" s="7" t="s">
        <v>321</v>
      </c>
      <c r="B191" s="3" t="s">
        <v>189</v>
      </c>
      <c r="C191" s="3" t="s">
        <v>561</v>
      </c>
      <c r="D191" s="12">
        <v>41303</v>
      </c>
      <c r="E191" s="12">
        <v>50490</v>
      </c>
      <c r="F191" s="1">
        <f>VLOOKUP(B191,[1]Compare!$B:$F,5,FALSE)</f>
        <v>50426</v>
      </c>
      <c r="G191" s="1">
        <f>VLOOKUP(B191,[1]Compare!$B:$G,6,FALSE)</f>
        <v>48730</v>
      </c>
      <c r="H191" s="2">
        <f t="shared" si="4"/>
        <v>-0.18091857375163606</v>
      </c>
      <c r="I191" s="2">
        <f t="shared" si="5"/>
        <v>3.6117381489841983E-2</v>
      </c>
    </row>
    <row r="192" spans="1:9" x14ac:dyDescent="0.2">
      <c r="A192" s="8" t="s">
        <v>321</v>
      </c>
      <c r="B192" s="9" t="s">
        <v>190</v>
      </c>
      <c r="C192" s="9" t="s">
        <v>562</v>
      </c>
      <c r="D192" s="13">
        <v>9231</v>
      </c>
      <c r="E192" s="13">
        <v>17804</v>
      </c>
      <c r="F192" s="1">
        <f>VLOOKUP(B192,[1]Compare!$B:$F,5,FALSE)</f>
        <v>10046</v>
      </c>
      <c r="G192" s="1">
        <f>VLOOKUP(B192,[1]Compare!$B:$G,6,FALSE)</f>
        <v>16518</v>
      </c>
      <c r="H192" s="2">
        <f t="shared" si="4"/>
        <v>-8.1126816643440181E-2</v>
      </c>
      <c r="I192" s="2">
        <f t="shared" si="5"/>
        <v>7.7854461799249305E-2</v>
      </c>
    </row>
    <row r="193" spans="1:9" x14ac:dyDescent="0.2">
      <c r="A193" s="7" t="s">
        <v>321</v>
      </c>
      <c r="B193" s="3" t="s">
        <v>191</v>
      </c>
      <c r="C193" s="3" t="s">
        <v>563</v>
      </c>
      <c r="D193" s="12">
        <v>2631</v>
      </c>
      <c r="E193" s="12">
        <v>4541</v>
      </c>
      <c r="F193" s="1">
        <f>VLOOKUP(B193,[1]Compare!$B:$F,5,FALSE)</f>
        <v>3234</v>
      </c>
      <c r="G193" s="1">
        <f>VLOOKUP(B193,[1]Compare!$B:$G,6,FALSE)</f>
        <v>4554</v>
      </c>
      <c r="H193" s="2">
        <f t="shared" si="4"/>
        <v>-0.18645640074211503</v>
      </c>
      <c r="I193" s="2">
        <f t="shared" si="5"/>
        <v>-2.854633289415898E-3</v>
      </c>
    </row>
    <row r="194" spans="1:9" x14ac:dyDescent="0.2">
      <c r="A194" s="8" t="s">
        <v>321</v>
      </c>
      <c r="B194" s="9" t="s">
        <v>192</v>
      </c>
      <c r="C194" s="9" t="s">
        <v>564</v>
      </c>
      <c r="D194" s="13">
        <v>347303</v>
      </c>
      <c r="E194" s="13">
        <v>159999</v>
      </c>
      <c r="F194" s="1">
        <f>VLOOKUP(B194,[1]Compare!$B:$F,5,FALSE)</f>
        <v>416386</v>
      </c>
      <c r="G194" s="1">
        <f>VLOOKUP(B194,[1]Compare!$B:$G,6,FALSE)</f>
        <v>152877</v>
      </c>
      <c r="H194" s="2">
        <f t="shared" si="4"/>
        <v>-0.16591095762105354</v>
      </c>
      <c r="I194" s="2">
        <f t="shared" si="5"/>
        <v>4.6586471477069805E-2</v>
      </c>
    </row>
    <row r="195" spans="1:9" x14ac:dyDescent="0.2">
      <c r="A195" s="7" t="s">
        <v>321</v>
      </c>
      <c r="B195" s="3" t="s">
        <v>193</v>
      </c>
      <c r="C195" s="3" t="s">
        <v>565</v>
      </c>
      <c r="D195" s="12">
        <v>4265</v>
      </c>
      <c r="E195" s="12">
        <v>6257</v>
      </c>
      <c r="F195" s="1">
        <f>VLOOKUP(B195,[1]Compare!$B:$F,5,FALSE)</f>
        <v>4677</v>
      </c>
      <c r="G195" s="1">
        <f>VLOOKUP(B195,[1]Compare!$B:$G,6,FALSE)</f>
        <v>6461</v>
      </c>
      <c r="H195" s="2">
        <f t="shared" ref="H195:H258" si="6">((D195-F195)/F195)</f>
        <v>-8.8090656403677567E-2</v>
      </c>
      <c r="I195" s="2">
        <f t="shared" ref="I195:I258" si="7">((E195-G195)/G195)</f>
        <v>-3.1574059743073826E-2</v>
      </c>
    </row>
    <row r="196" spans="1:9" x14ac:dyDescent="0.2">
      <c r="A196" s="8" t="s">
        <v>321</v>
      </c>
      <c r="B196" s="9" t="s">
        <v>194</v>
      </c>
      <c r="C196" s="9" t="s">
        <v>566</v>
      </c>
      <c r="D196" s="13">
        <v>44210</v>
      </c>
      <c r="E196" s="13">
        <v>56890</v>
      </c>
      <c r="F196" s="1">
        <f>VLOOKUP(B196,[1]Compare!$B:$F,5,FALSE)</f>
        <v>51621</v>
      </c>
      <c r="G196" s="1">
        <f>VLOOKUP(B196,[1]Compare!$B:$G,6,FALSE)</f>
        <v>61838</v>
      </c>
      <c r="H196" s="2">
        <f t="shared" si="6"/>
        <v>-0.14356560314600647</v>
      </c>
      <c r="I196" s="2">
        <f t="shared" si="7"/>
        <v>-8.0015524434813551E-2</v>
      </c>
    </row>
    <row r="197" spans="1:9" x14ac:dyDescent="0.2">
      <c r="A197" s="7" t="s">
        <v>321</v>
      </c>
      <c r="B197" s="3" t="s">
        <v>195</v>
      </c>
      <c r="C197" s="3" t="s">
        <v>567</v>
      </c>
      <c r="D197" s="12">
        <v>124954</v>
      </c>
      <c r="E197" s="12">
        <v>188752</v>
      </c>
      <c r="F197" s="1">
        <f>VLOOKUP(B197,[1]Compare!$B:$F,5,FALSE)</f>
        <v>193025</v>
      </c>
      <c r="G197" s="1">
        <f>VLOOKUP(B197,[1]Compare!$B:$G,6,FALSE)</f>
        <v>164464</v>
      </c>
      <c r="H197" s="2">
        <f t="shared" si="6"/>
        <v>-0.35265380132107238</v>
      </c>
      <c r="I197" s="2">
        <f t="shared" si="7"/>
        <v>0.14767973538281934</v>
      </c>
    </row>
    <row r="198" spans="1:9" x14ac:dyDescent="0.2">
      <c r="A198" s="8" t="s">
        <v>321</v>
      </c>
      <c r="B198" s="9" t="s">
        <v>196</v>
      </c>
      <c r="C198" s="9" t="s">
        <v>568</v>
      </c>
      <c r="D198" s="13">
        <v>2587</v>
      </c>
      <c r="E198" s="13">
        <v>5335</v>
      </c>
      <c r="F198" s="1">
        <f>VLOOKUP(B198,[1]Compare!$B:$F,5,FALSE)</f>
        <v>3995</v>
      </c>
      <c r="G198" s="1">
        <f>VLOOKUP(B198,[1]Compare!$B:$G,6,FALSE)</f>
        <v>7063</v>
      </c>
      <c r="H198" s="2">
        <f t="shared" si="6"/>
        <v>-0.35244055068836044</v>
      </c>
      <c r="I198" s="2">
        <f t="shared" si="7"/>
        <v>-0.24465524564632593</v>
      </c>
    </row>
    <row r="199" spans="1:9" x14ac:dyDescent="0.2">
      <c r="A199" s="7" t="s">
        <v>321</v>
      </c>
      <c r="B199" s="3" t="s">
        <v>197</v>
      </c>
      <c r="C199" s="3" t="s">
        <v>569</v>
      </c>
      <c r="D199" s="12">
        <v>36694</v>
      </c>
      <c r="E199" s="12">
        <v>24149</v>
      </c>
      <c r="F199" s="1">
        <f>VLOOKUP(B199,[1]Compare!$B:$F,5,FALSE)</f>
        <v>44768</v>
      </c>
      <c r="G199" s="1">
        <f>VLOOKUP(B199,[1]Compare!$B:$G,6,FALSE)</f>
        <v>21770</v>
      </c>
      <c r="H199" s="2">
        <f t="shared" si="6"/>
        <v>-0.18035203716940673</v>
      </c>
      <c r="I199" s="2">
        <f t="shared" si="7"/>
        <v>0.10927882406982085</v>
      </c>
    </row>
    <row r="200" spans="1:9" x14ac:dyDescent="0.2">
      <c r="A200" s="8" t="s">
        <v>321</v>
      </c>
      <c r="B200" s="9" t="s">
        <v>198</v>
      </c>
      <c r="C200" s="9" t="s">
        <v>570</v>
      </c>
      <c r="D200" s="13">
        <v>40215</v>
      </c>
      <c r="E200" s="13">
        <v>8386</v>
      </c>
      <c r="F200" s="1">
        <f>VLOOKUP(B200,[1]Compare!$B:$F,5,FALSE)</f>
        <v>34678</v>
      </c>
      <c r="G200" s="1">
        <f>VLOOKUP(B200,[1]Compare!$B:$G,6,FALSE)</f>
        <v>20847</v>
      </c>
      <c r="H200" s="2">
        <f t="shared" si="6"/>
        <v>0.15966895438029874</v>
      </c>
      <c r="I200" s="2">
        <f t="shared" si="7"/>
        <v>-0.59773588525926991</v>
      </c>
    </row>
    <row r="201" spans="1:9" x14ac:dyDescent="0.2">
      <c r="A201" s="7" t="s">
        <v>321</v>
      </c>
      <c r="B201" s="3" t="s">
        <v>199</v>
      </c>
      <c r="C201" s="3" t="s">
        <v>571</v>
      </c>
      <c r="D201" s="12">
        <v>3779</v>
      </c>
      <c r="E201" s="12">
        <v>4429</v>
      </c>
      <c r="F201" s="1">
        <f>VLOOKUP(B201,[1]Compare!$B:$F,5,FALSE)</f>
        <v>4634</v>
      </c>
      <c r="G201" s="1">
        <f>VLOOKUP(B201,[1]Compare!$B:$G,6,FALSE)</f>
        <v>4620</v>
      </c>
      <c r="H201" s="2">
        <f t="shared" si="6"/>
        <v>-0.1845058264997842</v>
      </c>
      <c r="I201" s="2">
        <f t="shared" si="7"/>
        <v>-4.134199134199134E-2</v>
      </c>
    </row>
    <row r="202" spans="1:9" x14ac:dyDescent="0.2">
      <c r="A202" s="8" t="s">
        <v>321</v>
      </c>
      <c r="B202" s="9" t="s">
        <v>200</v>
      </c>
      <c r="C202" s="9" t="s">
        <v>572</v>
      </c>
      <c r="D202" s="13">
        <v>97019</v>
      </c>
      <c r="E202" s="13">
        <v>177975</v>
      </c>
      <c r="F202" s="1">
        <f>VLOOKUP(B202,[1]Compare!$B:$F,5,FALSE)</f>
        <v>133366</v>
      </c>
      <c r="G202" s="1">
        <f>VLOOKUP(B202,[1]Compare!$B:$G,6,FALSE)</f>
        <v>164484</v>
      </c>
      <c r="H202" s="2">
        <f t="shared" si="6"/>
        <v>-0.2725357287464571</v>
      </c>
      <c r="I202" s="2">
        <f t="shared" si="7"/>
        <v>8.2020135697089075E-2</v>
      </c>
    </row>
    <row r="203" spans="1:9" x14ac:dyDescent="0.2">
      <c r="A203" s="7" t="s">
        <v>321</v>
      </c>
      <c r="B203" s="3" t="s">
        <v>201</v>
      </c>
      <c r="C203" s="3" t="s">
        <v>573</v>
      </c>
      <c r="D203" s="12">
        <v>12804</v>
      </c>
      <c r="E203" s="12">
        <v>19817</v>
      </c>
      <c r="F203" s="1">
        <f>VLOOKUP(B203,[1]Compare!$B:$F,5,FALSE)</f>
        <v>18699</v>
      </c>
      <c r="G203" s="1">
        <f>VLOOKUP(B203,[1]Compare!$B:$G,6,FALSE)</f>
        <v>24072</v>
      </c>
      <c r="H203" s="2">
        <f t="shared" si="6"/>
        <v>-0.31525750040109096</v>
      </c>
      <c r="I203" s="2">
        <f t="shared" si="7"/>
        <v>-0.17676138251910933</v>
      </c>
    </row>
    <row r="204" spans="1:9" x14ac:dyDescent="0.2">
      <c r="A204" s="8" t="s">
        <v>321</v>
      </c>
      <c r="B204" s="9" t="s">
        <v>202</v>
      </c>
      <c r="C204" s="9" t="s">
        <v>574</v>
      </c>
      <c r="D204" s="13">
        <v>11447</v>
      </c>
      <c r="E204" s="13">
        <v>12324</v>
      </c>
      <c r="F204" s="1">
        <f>VLOOKUP(B204,[1]Compare!$B:$F,5,FALSE)</f>
        <v>14941</v>
      </c>
      <c r="G204" s="1">
        <f>VLOOKUP(B204,[1]Compare!$B:$G,6,FALSE)</f>
        <v>13123</v>
      </c>
      <c r="H204" s="2">
        <f t="shared" si="6"/>
        <v>-0.23385315574593402</v>
      </c>
      <c r="I204" s="2">
        <f t="shared" si="7"/>
        <v>-6.0885468261830375E-2</v>
      </c>
    </row>
    <row r="205" spans="1:9" x14ac:dyDescent="0.2">
      <c r="A205" s="7" t="s">
        <v>321</v>
      </c>
      <c r="B205" s="3" t="s">
        <v>203</v>
      </c>
      <c r="C205" s="3" t="s">
        <v>575</v>
      </c>
      <c r="D205" s="12">
        <v>3368</v>
      </c>
      <c r="E205" s="12">
        <v>8900</v>
      </c>
      <c r="F205" s="1">
        <f>VLOOKUP(B205,[1]Compare!$B:$F,5,FALSE)</f>
        <v>2799</v>
      </c>
      <c r="G205" s="1">
        <f>VLOOKUP(B205,[1]Compare!$B:$G,6,FALSE)</f>
        <v>8970</v>
      </c>
      <c r="H205" s="2">
        <f t="shared" si="6"/>
        <v>0.20328688817434798</v>
      </c>
      <c r="I205" s="2">
        <f t="shared" si="7"/>
        <v>-7.803790412486065E-3</v>
      </c>
    </row>
    <row r="206" spans="1:9" x14ac:dyDescent="0.2">
      <c r="A206" s="8" t="s">
        <v>321</v>
      </c>
      <c r="B206" s="9" t="s">
        <v>204</v>
      </c>
      <c r="C206" s="9" t="s">
        <v>576</v>
      </c>
      <c r="D206" s="13">
        <v>2250068</v>
      </c>
      <c r="E206" s="13">
        <v>1292075</v>
      </c>
      <c r="F206" s="1">
        <f>VLOOKUP(B206,[1]Compare!$B:$F,5,FALSE)</f>
        <v>3028885</v>
      </c>
      <c r="G206" s="1">
        <f>VLOOKUP(B206,[1]Compare!$B:$G,6,FALSE)</f>
        <v>1145530</v>
      </c>
      <c r="H206" s="2">
        <f t="shared" si="6"/>
        <v>-0.25712993395259309</v>
      </c>
      <c r="I206" s="2">
        <f t="shared" si="7"/>
        <v>0.12792768412874389</v>
      </c>
    </row>
    <row r="207" spans="1:9" x14ac:dyDescent="0.2">
      <c r="A207" s="7" t="s">
        <v>321</v>
      </c>
      <c r="B207" s="3" t="s">
        <v>205</v>
      </c>
      <c r="C207" s="3" t="s">
        <v>577</v>
      </c>
      <c r="D207" s="12">
        <v>18290</v>
      </c>
      <c r="E207" s="12">
        <v>33941</v>
      </c>
      <c r="F207" s="1">
        <f>VLOOKUP(B207,[1]Compare!$B:$F,5,FALSE)</f>
        <v>23168</v>
      </c>
      <c r="G207" s="1">
        <f>VLOOKUP(B207,[1]Compare!$B:$G,6,FALSE)</f>
        <v>29378</v>
      </c>
      <c r="H207" s="2">
        <f t="shared" si="6"/>
        <v>-0.21054903314917128</v>
      </c>
      <c r="I207" s="2">
        <f t="shared" si="7"/>
        <v>0.15532030771325481</v>
      </c>
    </row>
    <row r="208" spans="1:9" x14ac:dyDescent="0.2">
      <c r="A208" s="8" t="s">
        <v>321</v>
      </c>
      <c r="B208" s="9" t="s">
        <v>206</v>
      </c>
      <c r="C208" s="9" t="s">
        <v>578</v>
      </c>
      <c r="D208" s="13">
        <v>124596</v>
      </c>
      <c r="E208" s="13">
        <v>35503</v>
      </c>
      <c r="F208" s="1">
        <f>VLOOKUP(B208,[1]Compare!$B:$F,5,FALSE)</f>
        <v>128288</v>
      </c>
      <c r="G208" s="1">
        <f>VLOOKUP(B208,[1]Compare!$B:$G,6,FALSE)</f>
        <v>24612</v>
      </c>
      <c r="H208" s="2">
        <f t="shared" si="6"/>
        <v>-2.8778997256173611E-2</v>
      </c>
      <c r="I208" s="2">
        <f t="shared" si="7"/>
        <v>0.44250771981147408</v>
      </c>
    </row>
    <row r="209" spans="1:9" x14ac:dyDescent="0.2">
      <c r="A209" s="7" t="s">
        <v>321</v>
      </c>
      <c r="B209" s="3" t="s">
        <v>207</v>
      </c>
      <c r="C209" s="3" t="s">
        <v>579</v>
      </c>
      <c r="D209" s="12">
        <v>3480</v>
      </c>
      <c r="E209" s="12">
        <v>6357</v>
      </c>
      <c r="F209" s="1">
        <f>VLOOKUP(B209,[1]Compare!$B:$F,5,FALSE)</f>
        <v>4088</v>
      </c>
      <c r="G209" s="1">
        <f>VLOOKUP(B209,[1]Compare!$B:$G,6,FALSE)</f>
        <v>5950</v>
      </c>
      <c r="H209" s="2">
        <f t="shared" si="6"/>
        <v>-0.14872798434442269</v>
      </c>
      <c r="I209" s="2">
        <f t="shared" si="7"/>
        <v>6.8403361344537811E-2</v>
      </c>
    </row>
    <row r="210" spans="1:9" x14ac:dyDescent="0.2">
      <c r="A210" s="8" t="s">
        <v>321</v>
      </c>
      <c r="B210" s="9" t="s">
        <v>208</v>
      </c>
      <c r="C210" s="9" t="s">
        <v>580</v>
      </c>
      <c r="D210" s="13">
        <v>27936</v>
      </c>
      <c r="E210" s="13">
        <v>15684</v>
      </c>
      <c r="F210" s="1">
        <f>VLOOKUP(B210,[1]Compare!$B:$F,5,FALSE)</f>
        <v>28782</v>
      </c>
      <c r="G210" s="1">
        <f>VLOOKUP(B210,[1]Compare!$B:$G,6,FALSE)</f>
        <v>13267</v>
      </c>
      <c r="H210" s="2">
        <f t="shared" si="6"/>
        <v>-2.9393370856785492E-2</v>
      </c>
      <c r="I210" s="2">
        <f t="shared" si="7"/>
        <v>0.18218135222733098</v>
      </c>
    </row>
    <row r="211" spans="1:9" x14ac:dyDescent="0.2">
      <c r="A211" s="7" t="s">
        <v>321</v>
      </c>
      <c r="B211" s="3" t="s">
        <v>209</v>
      </c>
      <c r="C211" s="3" t="s">
        <v>581</v>
      </c>
      <c r="D211" s="12">
        <v>51229</v>
      </c>
      <c r="E211" s="12">
        <v>35790</v>
      </c>
      <c r="F211" s="1">
        <f>VLOOKUP(B211,[1]Compare!$B:$F,5,FALSE)</f>
        <v>48991</v>
      </c>
      <c r="G211" s="1">
        <f>VLOOKUP(B211,[1]Compare!$B:$G,6,FALSE)</f>
        <v>39397</v>
      </c>
      <c r="H211" s="2">
        <f t="shared" si="6"/>
        <v>4.5681859933457164E-2</v>
      </c>
      <c r="I211" s="2">
        <f t="shared" si="7"/>
        <v>-9.1555194557961267E-2</v>
      </c>
    </row>
    <row r="212" spans="1:9" x14ac:dyDescent="0.2">
      <c r="A212" s="8" t="s">
        <v>321</v>
      </c>
      <c r="B212" s="9" t="s">
        <v>210</v>
      </c>
      <c r="C212" s="9" t="s">
        <v>582</v>
      </c>
      <c r="D212" s="13">
        <v>1385</v>
      </c>
      <c r="E212" s="13">
        <v>3167</v>
      </c>
      <c r="F212" s="1">
        <f>VLOOKUP(B212,[1]Compare!$B:$F,5,FALSE)</f>
        <v>1150</v>
      </c>
      <c r="G212" s="1">
        <f>VLOOKUP(B212,[1]Compare!$B:$G,6,FALSE)</f>
        <v>3109</v>
      </c>
      <c r="H212" s="2">
        <f t="shared" si="6"/>
        <v>0.20434782608695654</v>
      </c>
      <c r="I212" s="2">
        <f t="shared" si="7"/>
        <v>1.8655516243165006E-2</v>
      </c>
    </row>
    <row r="213" spans="1:9" x14ac:dyDescent="0.2">
      <c r="A213" s="7" t="s">
        <v>321</v>
      </c>
      <c r="B213" s="3" t="s">
        <v>211</v>
      </c>
      <c r="C213" s="3" t="s">
        <v>583</v>
      </c>
      <c r="D213" s="12">
        <v>4829</v>
      </c>
      <c r="E213" s="12">
        <v>2492</v>
      </c>
      <c r="F213" s="1">
        <f>VLOOKUP(B213,[1]Compare!$B:$F,5,FALSE)</f>
        <v>4013</v>
      </c>
      <c r="G213" s="1">
        <f>VLOOKUP(B213,[1]Compare!$B:$G,6,FALSE)</f>
        <v>2513</v>
      </c>
      <c r="H213" s="2">
        <f t="shared" si="6"/>
        <v>0.20333914776974832</v>
      </c>
      <c r="I213" s="2">
        <f t="shared" si="7"/>
        <v>-8.356545961002786E-3</v>
      </c>
    </row>
    <row r="214" spans="1:9" x14ac:dyDescent="0.2">
      <c r="A214" s="8" t="s">
        <v>321</v>
      </c>
      <c r="B214" s="9" t="s">
        <v>212</v>
      </c>
      <c r="C214" s="9" t="s">
        <v>584</v>
      </c>
      <c r="D214" s="13">
        <v>76886</v>
      </c>
      <c r="E214" s="13">
        <v>49579</v>
      </c>
      <c r="F214" s="1">
        <f>VLOOKUP(B214,[1]Compare!$B:$F,5,FALSE)</f>
        <v>113953</v>
      </c>
      <c r="G214" s="1">
        <f>VLOOKUP(B214,[1]Compare!$B:$G,6,FALSE)</f>
        <v>46299</v>
      </c>
      <c r="H214" s="2">
        <f t="shared" si="6"/>
        <v>-0.32528323080568305</v>
      </c>
      <c r="I214" s="2">
        <f t="shared" si="7"/>
        <v>7.084386271841725E-2</v>
      </c>
    </row>
    <row r="215" spans="1:9" x14ac:dyDescent="0.2">
      <c r="A215" s="7" t="s">
        <v>321</v>
      </c>
      <c r="B215" s="3" t="s">
        <v>213</v>
      </c>
      <c r="C215" s="3" t="s">
        <v>585</v>
      </c>
      <c r="D215" s="12">
        <v>40749</v>
      </c>
      <c r="E215" s="12">
        <v>22452</v>
      </c>
      <c r="F215" s="1">
        <f>VLOOKUP(B215,[1]Compare!$B:$F,5,FALSE)</f>
        <v>49817</v>
      </c>
      <c r="G215" s="1">
        <f>VLOOKUP(B215,[1]Compare!$B:$G,6,FALSE)</f>
        <v>20676</v>
      </c>
      <c r="H215" s="2">
        <f t="shared" si="6"/>
        <v>-0.18202621595037838</v>
      </c>
      <c r="I215" s="2">
        <f t="shared" si="7"/>
        <v>8.5896691816598952E-2</v>
      </c>
    </row>
    <row r="216" spans="1:9" x14ac:dyDescent="0.2">
      <c r="A216" s="8" t="s">
        <v>321</v>
      </c>
      <c r="B216" s="9" t="s">
        <v>214</v>
      </c>
      <c r="C216" s="9" t="s">
        <v>536</v>
      </c>
      <c r="D216" s="13">
        <v>33904</v>
      </c>
      <c r="E216" s="13">
        <v>29346</v>
      </c>
      <c r="F216" s="1">
        <f>VLOOKUP(B216,[1]Compare!$B:$F,5,FALSE)</f>
        <v>36359</v>
      </c>
      <c r="G216" s="1">
        <f>VLOOKUP(B216,[1]Compare!$B:$G,6,FALSE)</f>
        <v>26779</v>
      </c>
      <c r="H216" s="2">
        <f t="shared" si="6"/>
        <v>-6.7521108941390032E-2</v>
      </c>
      <c r="I216" s="2">
        <f t="shared" si="7"/>
        <v>9.5858695246275064E-2</v>
      </c>
    </row>
    <row r="217" spans="1:9" x14ac:dyDescent="0.2">
      <c r="A217" s="7" t="s">
        <v>321</v>
      </c>
      <c r="B217" s="3" t="s">
        <v>215</v>
      </c>
      <c r="C217" s="3" t="s">
        <v>586</v>
      </c>
      <c r="D217" s="12">
        <v>659075</v>
      </c>
      <c r="E217" s="12">
        <v>627629</v>
      </c>
      <c r="F217" s="1">
        <f>VLOOKUP(B217,[1]Compare!$B:$F,5,FALSE)</f>
        <v>814009</v>
      </c>
      <c r="G217" s="1">
        <f>VLOOKUP(B217,[1]Compare!$B:$G,6,FALSE)</f>
        <v>676498</v>
      </c>
      <c r="H217" s="2">
        <f t="shared" si="6"/>
        <v>-0.19033450490105147</v>
      </c>
      <c r="I217" s="2">
        <f t="shared" si="7"/>
        <v>-7.2238203217156585E-2</v>
      </c>
    </row>
    <row r="218" spans="1:9" x14ac:dyDescent="0.2">
      <c r="A218" s="8" t="s">
        <v>321</v>
      </c>
      <c r="B218" s="9" t="s">
        <v>216</v>
      </c>
      <c r="C218" s="9" t="s">
        <v>587</v>
      </c>
      <c r="D218" s="13">
        <v>76595</v>
      </c>
      <c r="E218" s="13">
        <v>104632</v>
      </c>
      <c r="F218" s="1">
        <f>VLOOKUP(B218,[1]Compare!$B:$F,5,FALSE)</f>
        <v>106869</v>
      </c>
      <c r="G218" s="1">
        <f>VLOOKUP(B218,[1]Compare!$B:$G,6,FALSE)</f>
        <v>122488</v>
      </c>
      <c r="H218" s="2">
        <f t="shared" si="6"/>
        <v>-0.28328140059324969</v>
      </c>
      <c r="I218" s="2">
        <f t="shared" si="7"/>
        <v>-0.14577754555548297</v>
      </c>
    </row>
    <row r="219" spans="1:9" x14ac:dyDescent="0.2">
      <c r="A219" s="7" t="s">
        <v>321</v>
      </c>
      <c r="B219" s="3" t="s">
        <v>217</v>
      </c>
      <c r="C219" s="3" t="s">
        <v>588</v>
      </c>
      <c r="D219" s="12">
        <v>4271</v>
      </c>
      <c r="E219" s="12">
        <v>6798</v>
      </c>
      <c r="F219" s="1">
        <f>VLOOKUP(B219,[1]Compare!$B:$F,5,FALSE)</f>
        <v>4561</v>
      </c>
      <c r="G219" s="1">
        <f>VLOOKUP(B219,[1]Compare!$B:$G,6,FALSE)</f>
        <v>6445</v>
      </c>
      <c r="H219" s="2">
        <f t="shared" si="6"/>
        <v>-6.3582547686910768E-2</v>
      </c>
      <c r="I219" s="2">
        <f t="shared" si="7"/>
        <v>5.4771140418929401E-2</v>
      </c>
    </row>
    <row r="220" spans="1:9" x14ac:dyDescent="0.2">
      <c r="A220" s="8" t="s">
        <v>321</v>
      </c>
      <c r="B220" s="9" t="s">
        <v>218</v>
      </c>
      <c r="C220" s="9" t="s">
        <v>589</v>
      </c>
      <c r="D220" s="13">
        <v>433801</v>
      </c>
      <c r="E220" s="13">
        <v>384228</v>
      </c>
      <c r="F220" s="1">
        <f>VLOOKUP(B220,[1]Compare!$B:$F,5,FALSE)</f>
        <v>527945</v>
      </c>
      <c r="G220" s="1">
        <f>VLOOKUP(B220,[1]Compare!$B:$G,6,FALSE)</f>
        <v>448702</v>
      </c>
      <c r="H220" s="2">
        <f t="shared" si="6"/>
        <v>-0.17832160547026679</v>
      </c>
      <c r="I220" s="2">
        <f t="shared" si="7"/>
        <v>-0.14369002143961918</v>
      </c>
    </row>
    <row r="221" spans="1:9" x14ac:dyDescent="0.2">
      <c r="A221" s="7" t="s">
        <v>321</v>
      </c>
      <c r="B221" s="3" t="s">
        <v>219</v>
      </c>
      <c r="C221" s="3" t="s">
        <v>590</v>
      </c>
      <c r="D221" s="12">
        <v>318001</v>
      </c>
      <c r="E221" s="12">
        <v>269660</v>
      </c>
      <c r="F221" s="1">
        <f>VLOOKUP(B221,[1]Compare!$B:$F,5,FALSE)</f>
        <v>440808</v>
      </c>
      <c r="G221" s="1">
        <f>VLOOKUP(B221,[1]Compare!$B:$G,6,FALSE)</f>
        <v>259405</v>
      </c>
      <c r="H221" s="2">
        <f t="shared" si="6"/>
        <v>-0.27859521605778481</v>
      </c>
      <c r="I221" s="2">
        <f t="shared" si="7"/>
        <v>3.9532776931824755E-2</v>
      </c>
    </row>
    <row r="222" spans="1:9" x14ac:dyDescent="0.2">
      <c r="A222" s="8" t="s">
        <v>321</v>
      </c>
      <c r="B222" s="9" t="s">
        <v>220</v>
      </c>
      <c r="C222" s="9" t="s">
        <v>591</v>
      </c>
      <c r="D222" s="13">
        <v>12730</v>
      </c>
      <c r="E222" s="13">
        <v>7439</v>
      </c>
      <c r="F222" s="1">
        <f>VLOOKUP(B222,[1]Compare!$B:$F,5,FALSE)</f>
        <v>17628</v>
      </c>
      <c r="G222" s="1">
        <f>VLOOKUP(B222,[1]Compare!$B:$G,6,FALSE)</f>
        <v>10590</v>
      </c>
      <c r="H222" s="2">
        <f t="shared" si="6"/>
        <v>-0.27785341502155664</v>
      </c>
      <c r="I222" s="2">
        <f t="shared" si="7"/>
        <v>-0.2975448536355052</v>
      </c>
    </row>
    <row r="223" spans="1:9" x14ac:dyDescent="0.2">
      <c r="A223" s="7" t="s">
        <v>321</v>
      </c>
      <c r="B223" s="3" t="s">
        <v>221</v>
      </c>
      <c r="C223" s="3" t="s">
        <v>592</v>
      </c>
      <c r="D223" s="12">
        <v>392554</v>
      </c>
      <c r="E223" s="12">
        <v>348869</v>
      </c>
      <c r="F223" s="1">
        <f>VLOOKUP(B223,[1]Compare!$B:$F,5,FALSE)</f>
        <v>455859</v>
      </c>
      <c r="G223" s="1">
        <f>VLOOKUP(B223,[1]Compare!$B:$G,6,FALSE)</f>
        <v>366257</v>
      </c>
      <c r="H223" s="2">
        <f t="shared" si="6"/>
        <v>-0.13886969435724644</v>
      </c>
      <c r="I223" s="2">
        <f t="shared" si="7"/>
        <v>-4.7474860548740366E-2</v>
      </c>
    </row>
    <row r="224" spans="1:9" x14ac:dyDescent="0.2">
      <c r="A224" s="8" t="s">
        <v>321</v>
      </c>
      <c r="B224" s="9" t="s">
        <v>222</v>
      </c>
      <c r="C224" s="9" t="s">
        <v>593</v>
      </c>
      <c r="D224" s="13">
        <v>705259</v>
      </c>
      <c r="E224" s="13">
        <v>546041</v>
      </c>
      <c r="F224" s="1">
        <f>VLOOKUP(B224,[1]Compare!$B:$F,5,FALSE)</f>
        <v>964650</v>
      </c>
      <c r="G224" s="1">
        <f>VLOOKUP(B224,[1]Compare!$B:$G,6,FALSE)</f>
        <v>600094</v>
      </c>
      <c r="H224" s="2">
        <f t="shared" si="6"/>
        <v>-0.26889649095526874</v>
      </c>
      <c r="I224" s="2">
        <f t="shared" si="7"/>
        <v>-9.0074221705266175E-2</v>
      </c>
    </row>
    <row r="225" spans="1:9" x14ac:dyDescent="0.2">
      <c r="A225" s="7" t="s">
        <v>321</v>
      </c>
      <c r="B225" s="3" t="s">
        <v>223</v>
      </c>
      <c r="C225" s="3" t="s">
        <v>594</v>
      </c>
      <c r="D225" s="12">
        <v>319289</v>
      </c>
      <c r="E225" s="12">
        <v>79364</v>
      </c>
      <c r="F225" s="1">
        <f>VLOOKUP(B225,[1]Compare!$B:$F,5,FALSE)</f>
        <v>378156</v>
      </c>
      <c r="G225" s="1">
        <f>VLOOKUP(B225,[1]Compare!$B:$G,6,FALSE)</f>
        <v>56417</v>
      </c>
      <c r="H225" s="2">
        <f t="shared" si="6"/>
        <v>-0.15566856006515831</v>
      </c>
      <c r="I225" s="2">
        <f t="shared" si="7"/>
        <v>0.40673910346172254</v>
      </c>
    </row>
    <row r="226" spans="1:9" x14ac:dyDescent="0.2">
      <c r="A226" s="8" t="s">
        <v>321</v>
      </c>
      <c r="B226" s="9" t="s">
        <v>224</v>
      </c>
      <c r="C226" s="9" t="s">
        <v>595</v>
      </c>
      <c r="D226" s="13">
        <v>145937</v>
      </c>
      <c r="E226" s="13">
        <v>114384</v>
      </c>
      <c r="F226" s="1">
        <f>VLOOKUP(B226,[1]Compare!$B:$F,5,FALSE)</f>
        <v>161137</v>
      </c>
      <c r="G226" s="1">
        <f>VLOOKUP(B226,[1]Compare!$B:$G,6,FALSE)</f>
        <v>121098</v>
      </c>
      <c r="H226" s="2">
        <f t="shared" si="6"/>
        <v>-9.4329669784096765E-2</v>
      </c>
      <c r="I226" s="2">
        <f t="shared" si="7"/>
        <v>-5.5442699301392263E-2</v>
      </c>
    </row>
    <row r="227" spans="1:9" x14ac:dyDescent="0.2">
      <c r="A227" s="7" t="s">
        <v>321</v>
      </c>
      <c r="B227" s="3" t="s">
        <v>225</v>
      </c>
      <c r="C227" s="3" t="s">
        <v>596</v>
      </c>
      <c r="D227" s="12">
        <v>80332</v>
      </c>
      <c r="E227" s="12">
        <v>65368</v>
      </c>
      <c r="F227" s="1">
        <f>VLOOKUP(B227,[1]Compare!$B:$F,5,FALSE)</f>
        <v>88310</v>
      </c>
      <c r="G227" s="1">
        <f>VLOOKUP(B227,[1]Compare!$B:$G,6,FALSE)</f>
        <v>67436</v>
      </c>
      <c r="H227" s="2">
        <f t="shared" si="6"/>
        <v>-9.0340844751443772E-2</v>
      </c>
      <c r="I227" s="2">
        <f t="shared" si="7"/>
        <v>-3.0666113055341362E-2</v>
      </c>
    </row>
    <row r="228" spans="1:9" x14ac:dyDescent="0.2">
      <c r="A228" s="8" t="s">
        <v>321</v>
      </c>
      <c r="B228" s="9" t="s">
        <v>226</v>
      </c>
      <c r="C228" s="9" t="s">
        <v>597</v>
      </c>
      <c r="D228" s="13">
        <v>268938</v>
      </c>
      <c r="E228" s="13">
        <v>104964</v>
      </c>
      <c r="F228" s="1">
        <f>VLOOKUP(B228,[1]Compare!$B:$F,5,FALSE)</f>
        <v>291410</v>
      </c>
      <c r="G228" s="1">
        <f>VLOOKUP(B228,[1]Compare!$B:$G,6,FALSE)</f>
        <v>75563</v>
      </c>
      <c r="H228" s="2">
        <f t="shared" si="6"/>
        <v>-7.7114718094780543E-2</v>
      </c>
      <c r="I228" s="2">
        <f t="shared" si="7"/>
        <v>0.38909254529333137</v>
      </c>
    </row>
    <row r="229" spans="1:9" x14ac:dyDescent="0.2">
      <c r="A229" s="7" t="s">
        <v>321</v>
      </c>
      <c r="B229" s="3" t="s">
        <v>227</v>
      </c>
      <c r="C229" s="3" t="s">
        <v>598</v>
      </c>
      <c r="D229" s="12">
        <v>112444</v>
      </c>
      <c r="E229" s="12">
        <v>71581</v>
      </c>
      <c r="F229" s="1">
        <f>VLOOKUP(B229,[1]Compare!$B:$F,5,FALSE)</f>
        <v>129963</v>
      </c>
      <c r="G229" s="1">
        <f>VLOOKUP(B229,[1]Compare!$B:$G,6,FALSE)</f>
        <v>65736</v>
      </c>
      <c r="H229" s="2">
        <f t="shared" si="6"/>
        <v>-0.13479990458822896</v>
      </c>
      <c r="I229" s="2">
        <f t="shared" si="7"/>
        <v>8.8916271145186812E-2</v>
      </c>
    </row>
    <row r="230" spans="1:9" x14ac:dyDescent="0.2">
      <c r="A230" s="8" t="s">
        <v>321</v>
      </c>
      <c r="B230" s="9" t="s">
        <v>228</v>
      </c>
      <c r="C230" s="9" t="s">
        <v>599</v>
      </c>
      <c r="D230" s="13">
        <v>632322</v>
      </c>
      <c r="E230" s="13">
        <v>248703</v>
      </c>
      <c r="F230" s="1">
        <f>VLOOKUP(B230,[1]Compare!$B:$F,5,FALSE)</f>
        <v>617967</v>
      </c>
      <c r="G230" s="1">
        <f>VLOOKUP(B230,[1]Compare!$B:$G,6,FALSE)</f>
        <v>214612</v>
      </c>
      <c r="H230" s="2">
        <f t="shared" si="6"/>
        <v>2.3229395744432956E-2</v>
      </c>
      <c r="I230" s="2">
        <f t="shared" si="7"/>
        <v>0.15884945855776936</v>
      </c>
    </row>
    <row r="231" spans="1:9" x14ac:dyDescent="0.2">
      <c r="A231" s="7" t="s">
        <v>321</v>
      </c>
      <c r="B231" s="3" t="s">
        <v>229</v>
      </c>
      <c r="C231" s="3" t="s">
        <v>498</v>
      </c>
      <c r="D231" s="12">
        <v>115783</v>
      </c>
      <c r="E231" s="12">
        <v>31092</v>
      </c>
      <c r="F231" s="1">
        <f>VLOOKUP(B231,[1]Compare!$B:$F,5,FALSE)</f>
        <v>114246</v>
      </c>
      <c r="G231" s="1">
        <f>VLOOKUP(B231,[1]Compare!$B:$G,6,FALSE)</f>
        <v>26937</v>
      </c>
      <c r="H231" s="2">
        <f t="shared" si="6"/>
        <v>1.345342506521016E-2</v>
      </c>
      <c r="I231" s="2">
        <f t="shared" si="7"/>
        <v>0.15424880276200023</v>
      </c>
    </row>
    <row r="232" spans="1:9" x14ac:dyDescent="0.2">
      <c r="A232" s="8" t="s">
        <v>321</v>
      </c>
      <c r="B232" s="9" t="s">
        <v>230</v>
      </c>
      <c r="C232" s="9" t="s">
        <v>600</v>
      </c>
      <c r="D232" s="13">
        <v>24428</v>
      </c>
      <c r="E232" s="13">
        <v>64493</v>
      </c>
      <c r="F232" s="1">
        <f>VLOOKUP(B232,[1]Compare!$B:$F,5,FALSE)</f>
        <v>30000</v>
      </c>
      <c r="G232" s="1">
        <f>VLOOKUP(B232,[1]Compare!$B:$G,6,FALSE)</f>
        <v>60789</v>
      </c>
      <c r="H232" s="2">
        <f t="shared" si="6"/>
        <v>-0.18573333333333333</v>
      </c>
      <c r="I232" s="2">
        <f t="shared" si="7"/>
        <v>6.0932076527003241E-2</v>
      </c>
    </row>
    <row r="233" spans="1:9" x14ac:dyDescent="0.2">
      <c r="A233" s="7" t="s">
        <v>321</v>
      </c>
      <c r="B233" s="3" t="s">
        <v>231</v>
      </c>
      <c r="C233" s="3" t="s">
        <v>601</v>
      </c>
      <c r="D233" s="12">
        <v>708</v>
      </c>
      <c r="E233" s="12">
        <v>1131</v>
      </c>
      <c r="F233" s="1">
        <f>VLOOKUP(B233,[1]Compare!$B:$F,5,FALSE)</f>
        <v>730</v>
      </c>
      <c r="G233" s="1">
        <f>VLOOKUP(B233,[1]Compare!$B:$G,6,FALSE)</f>
        <v>1142</v>
      </c>
      <c r="H233" s="2">
        <f t="shared" si="6"/>
        <v>-3.0136986301369864E-2</v>
      </c>
      <c r="I233" s="2">
        <f t="shared" si="7"/>
        <v>-9.6322241681260946E-3</v>
      </c>
    </row>
    <row r="234" spans="1:9" x14ac:dyDescent="0.2">
      <c r="A234" s="8" t="s">
        <v>321</v>
      </c>
      <c r="B234" s="9" t="s">
        <v>232</v>
      </c>
      <c r="C234" s="9" t="s">
        <v>602</v>
      </c>
      <c r="D234" s="13">
        <v>6764</v>
      </c>
      <c r="E234" s="13">
        <v>13963</v>
      </c>
      <c r="F234" s="1">
        <f>VLOOKUP(B234,[1]Compare!$B:$F,5,FALSE)</f>
        <v>9593</v>
      </c>
      <c r="G234" s="1">
        <f>VLOOKUP(B234,[1]Compare!$B:$G,6,FALSE)</f>
        <v>13290</v>
      </c>
      <c r="H234" s="2">
        <f t="shared" si="6"/>
        <v>-0.29490253309704995</v>
      </c>
      <c r="I234" s="2">
        <f t="shared" si="7"/>
        <v>5.0639578630549284E-2</v>
      </c>
    </row>
    <row r="235" spans="1:9" x14ac:dyDescent="0.2">
      <c r="A235" s="7" t="s">
        <v>321</v>
      </c>
      <c r="B235" s="3" t="s">
        <v>233</v>
      </c>
      <c r="C235" s="3" t="s">
        <v>603</v>
      </c>
      <c r="D235" s="12">
        <v>144121</v>
      </c>
      <c r="E235" s="12">
        <v>69527</v>
      </c>
      <c r="F235" s="1">
        <f>VLOOKUP(B235,[1]Compare!$B:$F,5,FALSE)</f>
        <v>131639</v>
      </c>
      <c r="G235" s="1">
        <f>VLOOKUP(B235,[1]Compare!$B:$G,6,FALSE)</f>
        <v>69306</v>
      </c>
      <c r="H235" s="2">
        <f t="shared" si="6"/>
        <v>9.4819924186601234E-2</v>
      </c>
      <c r="I235" s="2">
        <f t="shared" si="7"/>
        <v>3.1887571061668544E-3</v>
      </c>
    </row>
    <row r="236" spans="1:9" x14ac:dyDescent="0.2">
      <c r="A236" s="8" t="s">
        <v>321</v>
      </c>
      <c r="B236" s="9" t="s">
        <v>234</v>
      </c>
      <c r="C236" s="9" t="s">
        <v>604</v>
      </c>
      <c r="D236" s="13">
        <v>222623</v>
      </c>
      <c r="E236" s="13">
        <v>65249</v>
      </c>
      <c r="F236" s="1">
        <f>VLOOKUP(B236,[1]Compare!$B:$F,5,FALSE)</f>
        <v>199938</v>
      </c>
      <c r="G236" s="1">
        <f>VLOOKUP(B236,[1]Compare!$B:$G,6,FALSE)</f>
        <v>61825</v>
      </c>
      <c r="H236" s="2">
        <f t="shared" si="6"/>
        <v>0.1134601726535226</v>
      </c>
      <c r="I236" s="2">
        <f t="shared" si="7"/>
        <v>5.5382126971289934E-2</v>
      </c>
    </row>
    <row r="237" spans="1:9" x14ac:dyDescent="0.2">
      <c r="A237" s="7" t="s">
        <v>321</v>
      </c>
      <c r="B237" s="3" t="s">
        <v>235</v>
      </c>
      <c r="C237" s="3" t="s">
        <v>605</v>
      </c>
      <c r="D237" s="12">
        <v>112651</v>
      </c>
      <c r="E237" s="12">
        <v>81632</v>
      </c>
      <c r="F237" s="1">
        <f>VLOOKUP(B237,[1]Compare!$B:$F,5,FALSE)</f>
        <v>105841</v>
      </c>
      <c r="G237" s="1">
        <f>VLOOKUP(B237,[1]Compare!$B:$G,6,FALSE)</f>
        <v>104145</v>
      </c>
      <c r="H237" s="2">
        <f t="shared" si="6"/>
        <v>6.4341795712436575E-2</v>
      </c>
      <c r="I237" s="2">
        <f t="shared" si="7"/>
        <v>-0.21616976331076865</v>
      </c>
    </row>
    <row r="238" spans="1:9" x14ac:dyDescent="0.2">
      <c r="A238" s="8" t="s">
        <v>321</v>
      </c>
      <c r="B238" s="9" t="s">
        <v>236</v>
      </c>
      <c r="C238" s="9" t="s">
        <v>606</v>
      </c>
      <c r="D238" s="13">
        <v>13561</v>
      </c>
      <c r="E238" s="13">
        <v>26836</v>
      </c>
      <c r="F238" s="1">
        <f>VLOOKUP(B238,[1]Compare!$B:$F,5,FALSE)</f>
        <v>17367</v>
      </c>
      <c r="G238" s="1">
        <f>VLOOKUP(B238,[1]Compare!$B:$G,6,FALSE)</f>
        <v>24375</v>
      </c>
      <c r="H238" s="2">
        <f t="shared" si="6"/>
        <v>-0.21915126389128808</v>
      </c>
      <c r="I238" s="2">
        <f t="shared" si="7"/>
        <v>0.10096410256410257</v>
      </c>
    </row>
    <row r="239" spans="1:9" x14ac:dyDescent="0.2">
      <c r="A239" s="7" t="s">
        <v>321</v>
      </c>
      <c r="B239" s="3" t="s">
        <v>237</v>
      </c>
      <c r="C239" s="3" t="s">
        <v>607</v>
      </c>
      <c r="D239" s="12">
        <v>6707</v>
      </c>
      <c r="E239" s="12">
        <v>21496</v>
      </c>
      <c r="F239" s="1">
        <f>VLOOKUP(B239,[1]Compare!$B:$F,5,FALSE)</f>
        <v>8911</v>
      </c>
      <c r="G239" s="1">
        <f>VLOOKUP(B239,[1]Compare!$B:$G,6,FALSE)</f>
        <v>19141</v>
      </c>
      <c r="H239" s="2">
        <f t="shared" si="6"/>
        <v>-0.24733475479744135</v>
      </c>
      <c r="I239" s="2">
        <f t="shared" si="7"/>
        <v>0.12303432422548456</v>
      </c>
    </row>
    <row r="240" spans="1:9" x14ac:dyDescent="0.2">
      <c r="A240" s="8" t="s">
        <v>321</v>
      </c>
      <c r="B240" s="9" t="s">
        <v>238</v>
      </c>
      <c r="C240" s="9" t="s">
        <v>608</v>
      </c>
      <c r="D240" s="13">
        <v>2612</v>
      </c>
      <c r="E240" s="13">
        <v>3157</v>
      </c>
      <c r="F240" s="1">
        <f>VLOOKUP(B240,[1]Compare!$B:$F,5,FALSE)</f>
        <v>2851</v>
      </c>
      <c r="G240" s="1">
        <f>VLOOKUP(B240,[1]Compare!$B:$G,6,FALSE)</f>
        <v>3188</v>
      </c>
      <c r="H240" s="2">
        <f t="shared" si="6"/>
        <v>-8.3830235005261308E-2</v>
      </c>
      <c r="I240" s="2">
        <f t="shared" si="7"/>
        <v>-9.7239648682559601E-3</v>
      </c>
    </row>
    <row r="241" spans="1:9" x14ac:dyDescent="0.2">
      <c r="A241" s="7" t="s">
        <v>321</v>
      </c>
      <c r="B241" s="3" t="s">
        <v>239</v>
      </c>
      <c r="C241" s="3" t="s">
        <v>609</v>
      </c>
      <c r="D241" s="12">
        <v>25927</v>
      </c>
      <c r="E241" s="12">
        <v>75170</v>
      </c>
      <c r="F241" s="1">
        <f>VLOOKUP(B241,[1]Compare!$B:$F,5,FALSE)</f>
        <v>66105</v>
      </c>
      <c r="G241" s="1">
        <f>VLOOKUP(B241,[1]Compare!$B:$G,6,FALSE)</f>
        <v>77579</v>
      </c>
      <c r="H241" s="2">
        <f t="shared" si="6"/>
        <v>-0.60779063610922013</v>
      </c>
      <c r="I241" s="2">
        <f t="shared" si="7"/>
        <v>-3.1052217739336675E-2</v>
      </c>
    </row>
    <row r="242" spans="1:9" x14ac:dyDescent="0.2">
      <c r="A242" s="8" t="s">
        <v>321</v>
      </c>
      <c r="B242" s="9" t="s">
        <v>240</v>
      </c>
      <c r="C242" s="9" t="s">
        <v>610</v>
      </c>
      <c r="D242" s="13">
        <v>10223</v>
      </c>
      <c r="E242" s="13">
        <v>17107</v>
      </c>
      <c r="F242" s="1">
        <f>VLOOKUP(B242,[1]Compare!$B:$F,5,FALSE)</f>
        <v>11978</v>
      </c>
      <c r="G242" s="1">
        <f>VLOOKUP(B242,[1]Compare!$B:$G,6,FALSE)</f>
        <v>17689</v>
      </c>
      <c r="H242" s="2">
        <f t="shared" si="6"/>
        <v>-0.14651861746535313</v>
      </c>
      <c r="I242" s="2">
        <f t="shared" si="7"/>
        <v>-3.2901803380632033E-2</v>
      </c>
    </row>
    <row r="243" spans="1:9" x14ac:dyDescent="0.2">
      <c r="A243" s="7" t="s">
        <v>321</v>
      </c>
      <c r="B243" s="3" t="s">
        <v>241</v>
      </c>
      <c r="C243" s="3" t="s">
        <v>611</v>
      </c>
      <c r="D243" s="12">
        <v>266271</v>
      </c>
      <c r="E243" s="12">
        <v>163941</v>
      </c>
      <c r="F243" s="1">
        <f>VLOOKUP(B243,[1]Compare!$B:$F,5,FALSE)</f>
        <v>251388</v>
      </c>
      <c r="G243" s="1">
        <f>VLOOKUP(B243,[1]Compare!$B:$G,6,FALSE)</f>
        <v>162207</v>
      </c>
      <c r="H243" s="2">
        <f t="shared" si="6"/>
        <v>5.9203303260298823E-2</v>
      </c>
      <c r="I243" s="2">
        <f t="shared" si="7"/>
        <v>1.0690044202777933E-2</v>
      </c>
    </row>
    <row r="244" spans="1:9" x14ac:dyDescent="0.2">
      <c r="A244" s="8" t="s">
        <v>321</v>
      </c>
      <c r="B244" s="9" t="s">
        <v>242</v>
      </c>
      <c r="C244" s="9" t="s">
        <v>612</v>
      </c>
      <c r="D244" s="13">
        <v>51853</v>
      </c>
      <c r="E244" s="13">
        <v>27951</v>
      </c>
      <c r="F244" s="1">
        <f>VLOOKUP(B244,[1]Compare!$B:$F,5,FALSE)</f>
        <v>67598</v>
      </c>
      <c r="G244" s="1">
        <f>VLOOKUP(B244,[1]Compare!$B:$G,6,FALSE)</f>
        <v>27292</v>
      </c>
      <c r="H244" s="2">
        <f t="shared" si="6"/>
        <v>-0.23292109234001007</v>
      </c>
      <c r="I244" s="2">
        <f t="shared" si="7"/>
        <v>2.4146269969221749E-2</v>
      </c>
    </row>
    <row r="245" spans="1:9" x14ac:dyDescent="0.2">
      <c r="A245" s="7" t="s">
        <v>321</v>
      </c>
      <c r="B245" s="3" t="s">
        <v>243</v>
      </c>
      <c r="C245" s="3" t="s">
        <v>613</v>
      </c>
      <c r="D245" s="12">
        <v>4721</v>
      </c>
      <c r="E245" s="12">
        <v>18990</v>
      </c>
      <c r="F245" s="1">
        <f>VLOOKUP(B245,[1]Compare!$B:$F,5,FALSE)</f>
        <v>11230</v>
      </c>
      <c r="G245" s="1">
        <f>VLOOKUP(B245,[1]Compare!$B:$G,6,FALSE)</f>
        <v>17676</v>
      </c>
      <c r="H245" s="2">
        <f t="shared" si="6"/>
        <v>-0.57960819234194128</v>
      </c>
      <c r="I245" s="2">
        <f t="shared" si="7"/>
        <v>7.4338085539714868E-2</v>
      </c>
    </row>
    <row r="246" spans="1:9" x14ac:dyDescent="0.2">
      <c r="A246" s="8" t="s">
        <v>322</v>
      </c>
      <c r="B246" s="9" t="s">
        <v>244</v>
      </c>
      <c r="C246" s="9" t="s">
        <v>614</v>
      </c>
      <c r="D246" s="13">
        <v>164582</v>
      </c>
      <c r="E246" s="13">
        <v>99266</v>
      </c>
      <c r="F246" s="1">
        <f>VLOOKUP(B246,[1]Compare!$B:$F,5,FALSE)</f>
        <v>134202</v>
      </c>
      <c r="G246" s="1">
        <f>VLOOKUP(B246,[1]Compare!$B:$G,6,FALSE)</f>
        <v>95657</v>
      </c>
      <c r="H246" s="2">
        <f t="shared" si="6"/>
        <v>0.22637516579484657</v>
      </c>
      <c r="I246" s="2">
        <f t="shared" si="7"/>
        <v>3.772855096856477E-2</v>
      </c>
    </row>
    <row r="247" spans="1:9" x14ac:dyDescent="0.2">
      <c r="A247" s="7" t="s">
        <v>322</v>
      </c>
      <c r="B247" s="3" t="s">
        <v>245</v>
      </c>
      <c r="C247" s="3" t="s">
        <v>615</v>
      </c>
      <c r="D247" s="12">
        <v>3497</v>
      </c>
      <c r="E247" s="12">
        <v>3502</v>
      </c>
      <c r="F247" s="1">
        <f>VLOOKUP(B247,[1]Compare!$B:$F,5,FALSE)</f>
        <v>3759</v>
      </c>
      <c r="G247" s="1">
        <f>VLOOKUP(B247,[1]Compare!$B:$G,6,FALSE)</f>
        <v>3813</v>
      </c>
      <c r="H247" s="2">
        <f t="shared" si="6"/>
        <v>-6.9699388135142329E-2</v>
      </c>
      <c r="I247" s="2">
        <f t="shared" si="7"/>
        <v>-8.1563073695253077E-2</v>
      </c>
    </row>
    <row r="248" spans="1:9" x14ac:dyDescent="0.2">
      <c r="A248" s="8" t="s">
        <v>322</v>
      </c>
      <c r="B248" s="9" t="s">
        <v>246</v>
      </c>
      <c r="C248" s="9" t="s">
        <v>616</v>
      </c>
      <c r="D248" s="13">
        <v>233131</v>
      </c>
      <c r="E248" s="13">
        <v>130962</v>
      </c>
      <c r="F248" s="1">
        <f>VLOOKUP(B248,[1]Compare!$B:$F,5,FALSE)</f>
        <v>213607</v>
      </c>
      <c r="G248" s="1">
        <f>VLOOKUP(B248,[1]Compare!$B:$G,6,FALSE)</f>
        <v>127323</v>
      </c>
      <c r="H248" s="2">
        <f t="shared" si="6"/>
        <v>9.1401499014545404E-2</v>
      </c>
      <c r="I248" s="2">
        <f t="shared" si="7"/>
        <v>2.8580853420041942E-2</v>
      </c>
    </row>
    <row r="249" spans="1:9" x14ac:dyDescent="0.2">
      <c r="A249" s="7" t="s">
        <v>322</v>
      </c>
      <c r="B249" s="3" t="s">
        <v>247</v>
      </c>
      <c r="C249" s="3" t="s">
        <v>617</v>
      </c>
      <c r="D249" s="12">
        <v>4510</v>
      </c>
      <c r="E249" s="12">
        <v>6018</v>
      </c>
      <c r="F249" s="1">
        <f>VLOOKUP(B249,[1]Compare!$B:$F,5,FALSE)</f>
        <v>3738</v>
      </c>
      <c r="G249" s="1">
        <f>VLOOKUP(B249,[1]Compare!$B:$G,6,FALSE)</f>
        <v>5189</v>
      </c>
      <c r="H249" s="2">
        <f t="shared" si="6"/>
        <v>0.20652755484216159</v>
      </c>
      <c r="I249" s="2">
        <f t="shared" si="7"/>
        <v>0.15976103295432645</v>
      </c>
    </row>
    <row r="250" spans="1:9" x14ac:dyDescent="0.2">
      <c r="A250" s="8" t="s">
        <v>322</v>
      </c>
      <c r="B250" s="9" t="s">
        <v>248</v>
      </c>
      <c r="C250" s="9" t="s">
        <v>618</v>
      </c>
      <c r="D250" s="13">
        <v>460</v>
      </c>
      <c r="E250" s="13">
        <v>1663</v>
      </c>
      <c r="F250" s="1">
        <f>VLOOKUP(B250,[1]Compare!$B:$F,5,FALSE)</f>
        <v>317</v>
      </c>
      <c r="G250" s="1">
        <f>VLOOKUP(B250,[1]Compare!$B:$G,6,FALSE)</f>
        <v>1867</v>
      </c>
      <c r="H250" s="2">
        <f t="shared" si="6"/>
        <v>0.45110410094637227</v>
      </c>
      <c r="I250" s="2">
        <f t="shared" si="7"/>
        <v>-0.10926620246384575</v>
      </c>
    </row>
    <row r="251" spans="1:9" x14ac:dyDescent="0.2">
      <c r="A251" s="7" t="s">
        <v>322</v>
      </c>
      <c r="B251" s="3" t="s">
        <v>249</v>
      </c>
      <c r="C251" s="3" t="s">
        <v>619</v>
      </c>
      <c r="D251" s="12">
        <v>1048</v>
      </c>
      <c r="E251" s="12">
        <v>1339</v>
      </c>
      <c r="F251" s="1">
        <f>VLOOKUP(B251,[1]Compare!$B:$F,5,FALSE)</f>
        <v>732</v>
      </c>
      <c r="G251" s="1">
        <f>VLOOKUP(B251,[1]Compare!$B:$G,6,FALSE)</f>
        <v>1503</v>
      </c>
      <c r="H251" s="2">
        <f t="shared" si="6"/>
        <v>0.43169398907103823</v>
      </c>
      <c r="I251" s="2">
        <f t="shared" si="7"/>
        <v>-0.10911510312707917</v>
      </c>
    </row>
    <row r="252" spans="1:9" x14ac:dyDescent="0.2">
      <c r="A252" s="8" t="s">
        <v>322</v>
      </c>
      <c r="B252" s="9" t="s">
        <v>250</v>
      </c>
      <c r="C252" s="9" t="s">
        <v>620</v>
      </c>
      <c r="D252" s="13">
        <v>178103</v>
      </c>
      <c r="E252" s="13">
        <v>44750</v>
      </c>
      <c r="F252" s="1">
        <f>VLOOKUP(B252,[1]Compare!$B:$F,5,FALSE)</f>
        <v>159089</v>
      </c>
      <c r="G252" s="1">
        <f>VLOOKUP(B252,[1]Compare!$B:$G,6,FALSE)</f>
        <v>42501</v>
      </c>
      <c r="H252" s="2">
        <f t="shared" si="6"/>
        <v>0.11951800564463916</v>
      </c>
      <c r="I252" s="2">
        <f t="shared" si="7"/>
        <v>5.2916401967012541E-2</v>
      </c>
    </row>
    <row r="253" spans="1:9" x14ac:dyDescent="0.2">
      <c r="A253" s="7" t="s">
        <v>322</v>
      </c>
      <c r="B253" s="3" t="s">
        <v>251</v>
      </c>
      <c r="C253" s="3" t="s">
        <v>621</v>
      </c>
      <c r="D253" s="12">
        <v>34085</v>
      </c>
      <c r="E253" s="12">
        <v>16291</v>
      </c>
      <c r="F253" s="1">
        <f>VLOOKUP(B253,[1]Compare!$B:$F,5,FALSE)</f>
        <v>29077</v>
      </c>
      <c r="G253" s="1">
        <f>VLOOKUP(B253,[1]Compare!$B:$G,6,FALSE)</f>
        <v>16295</v>
      </c>
      <c r="H253" s="2">
        <f t="shared" si="6"/>
        <v>0.17223234859167039</v>
      </c>
      <c r="I253" s="2">
        <f t="shared" si="7"/>
        <v>-2.4547407180116601E-4</v>
      </c>
    </row>
    <row r="254" spans="1:9" x14ac:dyDescent="0.2">
      <c r="A254" s="8" t="s">
        <v>322</v>
      </c>
      <c r="B254" s="9" t="s">
        <v>252</v>
      </c>
      <c r="C254" s="9" t="s">
        <v>622</v>
      </c>
      <c r="D254" s="13">
        <v>6815</v>
      </c>
      <c r="E254" s="13">
        <v>6750</v>
      </c>
      <c r="F254" s="1">
        <f>VLOOKUP(B254,[1]Compare!$B:$F,5,FALSE)</f>
        <v>7160</v>
      </c>
      <c r="G254" s="1">
        <f>VLOOKUP(B254,[1]Compare!$B:$G,6,FALSE)</f>
        <v>6222</v>
      </c>
      <c r="H254" s="2">
        <f t="shared" si="6"/>
        <v>-4.8184357541899439E-2</v>
      </c>
      <c r="I254" s="2">
        <f t="shared" si="7"/>
        <v>8.4860173577627776E-2</v>
      </c>
    </row>
    <row r="255" spans="1:9" x14ac:dyDescent="0.2">
      <c r="A255" s="7" t="s">
        <v>322</v>
      </c>
      <c r="B255" s="3" t="s">
        <v>253</v>
      </c>
      <c r="C255" s="3" t="s">
        <v>623</v>
      </c>
      <c r="D255" s="12">
        <v>182</v>
      </c>
      <c r="E255" s="12">
        <v>886</v>
      </c>
      <c r="F255" s="1">
        <f>VLOOKUP(B255,[1]Compare!$B:$F,5,FALSE)</f>
        <v>131</v>
      </c>
      <c r="G255" s="1">
        <f>VLOOKUP(B255,[1]Compare!$B:$G,6,FALSE)</f>
        <v>993</v>
      </c>
      <c r="H255" s="2">
        <f t="shared" si="6"/>
        <v>0.38931297709923662</v>
      </c>
      <c r="I255" s="2">
        <f t="shared" si="7"/>
        <v>-0.10775427995971802</v>
      </c>
    </row>
    <row r="256" spans="1:9" x14ac:dyDescent="0.2">
      <c r="A256" s="8" t="s">
        <v>322</v>
      </c>
      <c r="B256" s="9" t="s">
        <v>254</v>
      </c>
      <c r="C256" s="9" t="s">
        <v>624</v>
      </c>
      <c r="D256" s="13">
        <v>3547</v>
      </c>
      <c r="E256" s="13">
        <v>2770</v>
      </c>
      <c r="F256" s="1">
        <f>VLOOKUP(B256,[1]Compare!$B:$F,5,FALSE)</f>
        <v>3604</v>
      </c>
      <c r="G256" s="1">
        <f>VLOOKUP(B256,[1]Compare!$B:$G,6,FALSE)</f>
        <v>2754</v>
      </c>
      <c r="H256" s="2">
        <f t="shared" si="6"/>
        <v>-1.5815760266370698E-2</v>
      </c>
      <c r="I256" s="2">
        <f t="shared" si="7"/>
        <v>5.8097312999273783E-3</v>
      </c>
    </row>
    <row r="257" spans="1:9" x14ac:dyDescent="0.2">
      <c r="A257" s="7" t="s">
        <v>322</v>
      </c>
      <c r="B257" s="3" t="s">
        <v>255</v>
      </c>
      <c r="C257" s="3" t="s">
        <v>625</v>
      </c>
      <c r="D257" s="12">
        <v>2037</v>
      </c>
      <c r="E257" s="12">
        <v>2261</v>
      </c>
      <c r="F257" s="1">
        <f>VLOOKUP(B257,[1]Compare!$B:$F,5,FALSE)</f>
        <v>1959</v>
      </c>
      <c r="G257" s="1">
        <f>VLOOKUP(B257,[1]Compare!$B:$G,6,FALSE)</f>
        <v>2286</v>
      </c>
      <c r="H257" s="2">
        <f t="shared" si="6"/>
        <v>3.9816232771822356E-2</v>
      </c>
      <c r="I257" s="2">
        <f t="shared" si="7"/>
        <v>-1.0936132983377077E-2</v>
      </c>
    </row>
    <row r="258" spans="1:9" x14ac:dyDescent="0.2">
      <c r="A258" s="8" t="s">
        <v>322</v>
      </c>
      <c r="B258" s="9" t="s">
        <v>256</v>
      </c>
      <c r="C258" s="9" t="s">
        <v>626</v>
      </c>
      <c r="D258" s="13">
        <v>1275</v>
      </c>
      <c r="E258" s="13">
        <v>595</v>
      </c>
      <c r="F258" s="1">
        <f>VLOOKUP(B258,[1]Compare!$B:$F,5,FALSE)</f>
        <v>1311</v>
      </c>
      <c r="G258" s="1">
        <f>VLOOKUP(B258,[1]Compare!$B:$G,6,FALSE)</f>
        <v>741</v>
      </c>
      <c r="H258" s="2">
        <f t="shared" si="6"/>
        <v>-2.7459954233409609E-2</v>
      </c>
      <c r="I258" s="2">
        <f t="shared" si="7"/>
        <v>-0.19703103913630229</v>
      </c>
    </row>
    <row r="259" spans="1:9" x14ac:dyDescent="0.2">
      <c r="A259" s="7" t="s">
        <v>322</v>
      </c>
      <c r="B259" s="3" t="s">
        <v>257</v>
      </c>
      <c r="C259" s="3" t="s">
        <v>627</v>
      </c>
      <c r="D259" s="12">
        <v>578</v>
      </c>
      <c r="E259" s="12">
        <v>1077</v>
      </c>
      <c r="F259" s="1">
        <f>VLOOKUP(B259,[1]Compare!$B:$F,5,FALSE)</f>
        <v>437</v>
      </c>
      <c r="G259" s="1">
        <f>VLOOKUP(B259,[1]Compare!$B:$G,6,FALSE)</f>
        <v>1271</v>
      </c>
      <c r="H259" s="2">
        <f t="shared" ref="H259:H322" si="8">((D259-F259)/F259)</f>
        <v>0.32265446224256294</v>
      </c>
      <c r="I259" s="2">
        <f t="shared" ref="I259:I322" si="9">((E259-G259)/G259)</f>
        <v>-0.15263571990558616</v>
      </c>
    </row>
    <row r="260" spans="1:9" x14ac:dyDescent="0.2">
      <c r="A260" s="8" t="s">
        <v>322</v>
      </c>
      <c r="B260" s="9" t="s">
        <v>258</v>
      </c>
      <c r="C260" s="9" t="s">
        <v>628</v>
      </c>
      <c r="D260" s="13">
        <v>1303</v>
      </c>
      <c r="E260" s="13">
        <v>2631</v>
      </c>
      <c r="F260" s="1">
        <f>VLOOKUP(B260,[1]Compare!$B:$F,5,FALSE)</f>
        <v>1112</v>
      </c>
      <c r="G260" s="1">
        <f>VLOOKUP(B260,[1]Compare!$B:$G,6,FALSE)</f>
        <v>2474</v>
      </c>
      <c r="H260" s="2">
        <f t="shared" si="8"/>
        <v>0.17176258992805754</v>
      </c>
      <c r="I260" s="2">
        <f t="shared" si="9"/>
        <v>6.3459983831851252E-2</v>
      </c>
    </row>
    <row r="261" spans="1:9" x14ac:dyDescent="0.2">
      <c r="A261" s="7" t="s">
        <v>322</v>
      </c>
      <c r="B261" s="3" t="s">
        <v>259</v>
      </c>
      <c r="C261" s="3" t="s">
        <v>629</v>
      </c>
      <c r="D261" s="12">
        <v>4855</v>
      </c>
      <c r="E261" s="12">
        <v>13686</v>
      </c>
      <c r="F261" s="1">
        <f>VLOOKUP(B261,[1]Compare!$B:$F,5,FALSE)</f>
        <v>5887</v>
      </c>
      <c r="G261" s="1">
        <f>VLOOKUP(B261,[1]Compare!$B:$G,6,FALSE)</f>
        <v>13081</v>
      </c>
      <c r="H261" s="2">
        <f t="shared" si="8"/>
        <v>-0.17530151180567352</v>
      </c>
      <c r="I261" s="2">
        <f t="shared" si="9"/>
        <v>4.6250286675330633E-2</v>
      </c>
    </row>
    <row r="262" spans="1:9" x14ac:dyDescent="0.2">
      <c r="A262" s="8" t="s">
        <v>322</v>
      </c>
      <c r="B262" s="9" t="s">
        <v>260</v>
      </c>
      <c r="C262" s="9" t="s">
        <v>630</v>
      </c>
      <c r="D262" s="13">
        <v>254668</v>
      </c>
      <c r="E262" s="13">
        <v>69650</v>
      </c>
      <c r="F262" s="1">
        <f>VLOOKUP(B262,[1]Compare!$B:$F,5,FALSE)</f>
        <v>313293</v>
      </c>
      <c r="G262" s="1">
        <f>VLOOKUP(B262,[1]Compare!$B:$G,6,FALSE)</f>
        <v>71618</v>
      </c>
      <c r="H262" s="2">
        <f t="shared" si="8"/>
        <v>-0.18712515121627357</v>
      </c>
      <c r="I262" s="2">
        <f t="shared" si="9"/>
        <v>-2.7479125359546483E-2</v>
      </c>
    </row>
    <row r="263" spans="1:9" x14ac:dyDescent="0.2">
      <c r="A263" s="7" t="s">
        <v>322</v>
      </c>
      <c r="B263" s="3" t="s">
        <v>261</v>
      </c>
      <c r="C263" s="3" t="s">
        <v>631</v>
      </c>
      <c r="D263" s="12">
        <v>324</v>
      </c>
      <c r="E263" s="12">
        <v>1019</v>
      </c>
      <c r="F263" s="1">
        <f>VLOOKUP(B263,[1]Compare!$B:$F,5,FALSE)</f>
        <v>341</v>
      </c>
      <c r="G263" s="1">
        <f>VLOOKUP(B263,[1]Compare!$B:$G,6,FALSE)</f>
        <v>1089</v>
      </c>
      <c r="H263" s="2">
        <f t="shared" si="8"/>
        <v>-4.9853372434017593E-2</v>
      </c>
      <c r="I263" s="2">
        <f t="shared" si="9"/>
        <v>-6.4279155188246104E-2</v>
      </c>
    </row>
    <row r="264" spans="1:9" x14ac:dyDescent="0.2">
      <c r="A264" s="8" t="s">
        <v>322</v>
      </c>
      <c r="B264" s="9" t="s">
        <v>262</v>
      </c>
      <c r="C264" s="9" t="s">
        <v>632</v>
      </c>
      <c r="D264" s="13">
        <v>113874</v>
      </c>
      <c r="E264" s="13">
        <v>132575</v>
      </c>
      <c r="F264" s="1">
        <f>VLOOKUP(B264,[1]Compare!$B:$F,5,FALSE)</f>
        <v>104653</v>
      </c>
      <c r="G264" s="1">
        <f>VLOOKUP(B264,[1]Compare!$B:$G,6,FALSE)</f>
        <v>121270</v>
      </c>
      <c r="H264" s="2">
        <f t="shared" si="8"/>
        <v>8.8110230953723251E-2</v>
      </c>
      <c r="I264" s="2">
        <f t="shared" si="9"/>
        <v>9.3221736620763579E-2</v>
      </c>
    </row>
    <row r="265" spans="1:9" x14ac:dyDescent="0.2">
      <c r="A265" s="7" t="s">
        <v>322</v>
      </c>
      <c r="B265" s="3" t="s">
        <v>263</v>
      </c>
      <c r="C265" s="3" t="s">
        <v>633</v>
      </c>
      <c r="D265" s="12">
        <v>22250</v>
      </c>
      <c r="E265" s="12">
        <v>9854</v>
      </c>
      <c r="F265" s="1">
        <f>VLOOKUP(B265,[1]Compare!$B:$F,5,FALSE)</f>
        <v>18588</v>
      </c>
      <c r="G265" s="1">
        <f>VLOOKUP(B265,[1]Compare!$B:$G,6,FALSE)</f>
        <v>9892</v>
      </c>
      <c r="H265" s="2">
        <f t="shared" si="8"/>
        <v>0.19700882289649235</v>
      </c>
      <c r="I265" s="2">
        <f t="shared" si="9"/>
        <v>-3.841488071168621E-3</v>
      </c>
    </row>
    <row r="266" spans="1:9" x14ac:dyDescent="0.2">
      <c r="A266" s="8" t="s">
        <v>322</v>
      </c>
      <c r="B266" s="9" t="s">
        <v>264</v>
      </c>
      <c r="C266" s="9" t="s">
        <v>634</v>
      </c>
      <c r="D266" s="13">
        <v>4172</v>
      </c>
      <c r="E266" s="13">
        <v>14784</v>
      </c>
      <c r="F266" s="1">
        <f>VLOOKUP(B266,[1]Compare!$B:$F,5,FALSE)</f>
        <v>4490</v>
      </c>
      <c r="G266" s="1">
        <f>VLOOKUP(B266,[1]Compare!$B:$G,6,FALSE)</f>
        <v>14027</v>
      </c>
      <c r="H266" s="2">
        <f t="shared" si="8"/>
        <v>-7.0824053452115815E-2</v>
      </c>
      <c r="I266" s="2">
        <f t="shared" si="9"/>
        <v>5.3967348684679547E-2</v>
      </c>
    </row>
    <row r="267" spans="1:9" x14ac:dyDescent="0.2">
      <c r="A267" s="7" t="s">
        <v>322</v>
      </c>
      <c r="B267" s="3" t="s">
        <v>265</v>
      </c>
      <c r="C267" s="3" t="s">
        <v>635</v>
      </c>
      <c r="D267" s="12">
        <v>194153</v>
      </c>
      <c r="E267" s="12">
        <v>209313</v>
      </c>
      <c r="F267" s="1">
        <f>VLOOKUP(B267,[1]Compare!$B:$F,5,FALSE)</f>
        <v>161941</v>
      </c>
      <c r="G267" s="1">
        <f>VLOOKUP(B267,[1]Compare!$B:$G,6,FALSE)</f>
        <v>202828</v>
      </c>
      <c r="H267" s="2">
        <f t="shared" si="8"/>
        <v>0.19891194941367535</v>
      </c>
      <c r="I267" s="2">
        <f t="shared" si="9"/>
        <v>3.197290314946654E-2</v>
      </c>
    </row>
    <row r="268" spans="1:9" x14ac:dyDescent="0.2">
      <c r="A268" s="8" t="s">
        <v>322</v>
      </c>
      <c r="B268" s="9" t="s">
        <v>266</v>
      </c>
      <c r="C268" s="9" t="s">
        <v>636</v>
      </c>
      <c r="D268" s="13">
        <v>6292</v>
      </c>
      <c r="E268" s="13">
        <v>17803</v>
      </c>
      <c r="F268" s="1">
        <f>VLOOKUP(B268,[1]Compare!$B:$F,5,FALSE)</f>
        <v>7369</v>
      </c>
      <c r="G268" s="1">
        <f>VLOOKUP(B268,[1]Compare!$B:$G,6,FALSE)</f>
        <v>17517</v>
      </c>
      <c r="H268" s="2">
        <f t="shared" si="8"/>
        <v>-0.14615280227982086</v>
      </c>
      <c r="I268" s="2">
        <f t="shared" si="9"/>
        <v>1.6326996631843352E-2</v>
      </c>
    </row>
    <row r="269" spans="1:9" x14ac:dyDescent="0.2">
      <c r="A269" s="7" t="s">
        <v>322</v>
      </c>
      <c r="B269" s="3" t="s">
        <v>267</v>
      </c>
      <c r="C269" s="3" t="s">
        <v>637</v>
      </c>
      <c r="D269" s="12">
        <v>17252</v>
      </c>
      <c r="E269" s="12">
        <v>15375</v>
      </c>
      <c r="F269" s="1">
        <f>VLOOKUP(B269,[1]Compare!$B:$F,5,FALSE)</f>
        <v>15427</v>
      </c>
      <c r="G269" s="1">
        <f>VLOOKUP(B269,[1]Compare!$B:$G,6,FALSE)</f>
        <v>14717</v>
      </c>
      <c r="H269" s="2">
        <f t="shared" si="8"/>
        <v>0.11829908601802036</v>
      </c>
      <c r="I269" s="2">
        <f t="shared" si="9"/>
        <v>4.4710199089488346E-2</v>
      </c>
    </row>
    <row r="270" spans="1:9" x14ac:dyDescent="0.2">
      <c r="A270" s="8" t="s">
        <v>322</v>
      </c>
      <c r="B270" s="9" t="s">
        <v>268</v>
      </c>
      <c r="C270" s="9" t="s">
        <v>638</v>
      </c>
      <c r="D270" s="13">
        <v>2322</v>
      </c>
      <c r="E270" s="13">
        <v>1862</v>
      </c>
      <c r="F270" s="1">
        <f>VLOOKUP(B270,[1]Compare!$B:$F,5,FALSE)</f>
        <v>2223</v>
      </c>
      <c r="G270" s="1">
        <f>VLOOKUP(B270,[1]Compare!$B:$G,6,FALSE)</f>
        <v>1833</v>
      </c>
      <c r="H270" s="2">
        <f t="shared" si="8"/>
        <v>4.4534412955465584E-2</v>
      </c>
      <c r="I270" s="2">
        <f t="shared" si="9"/>
        <v>1.5821058374249863E-2</v>
      </c>
    </row>
    <row r="271" spans="1:9" x14ac:dyDescent="0.2">
      <c r="A271" s="7" t="s">
        <v>322</v>
      </c>
      <c r="B271" s="3" t="s">
        <v>269</v>
      </c>
      <c r="C271" s="3" t="s">
        <v>639</v>
      </c>
      <c r="D271" s="12">
        <v>5455</v>
      </c>
      <c r="E271" s="12">
        <v>4846</v>
      </c>
      <c r="F271" s="1">
        <f>VLOOKUP(B271,[1]Compare!$B:$F,5,FALSE)</f>
        <v>4710</v>
      </c>
      <c r="G271" s="1">
        <f>VLOOKUP(B271,[1]Compare!$B:$G,6,FALSE)</f>
        <v>4883</v>
      </c>
      <c r="H271" s="2">
        <f t="shared" si="8"/>
        <v>0.15817409766454352</v>
      </c>
      <c r="I271" s="2">
        <f t="shared" si="9"/>
        <v>-7.5773090313331964E-3</v>
      </c>
    </row>
    <row r="272" spans="1:9" x14ac:dyDescent="0.2">
      <c r="A272" s="8" t="s">
        <v>322</v>
      </c>
      <c r="B272" s="9" t="s">
        <v>270</v>
      </c>
      <c r="C272" s="9" t="s">
        <v>640</v>
      </c>
      <c r="D272" s="13">
        <v>7719</v>
      </c>
      <c r="E272" s="13">
        <v>3870</v>
      </c>
      <c r="F272" s="1">
        <f>VLOOKUP(B272,[1]Compare!$B:$F,5,FALSE)</f>
        <v>7132</v>
      </c>
      <c r="G272" s="1">
        <f>VLOOKUP(B272,[1]Compare!$B:$G,6,FALSE)</f>
        <v>3735</v>
      </c>
      <c r="H272" s="2">
        <f t="shared" si="8"/>
        <v>8.2305103757711717E-2</v>
      </c>
      <c r="I272" s="2">
        <f t="shared" si="9"/>
        <v>3.614457831325301E-2</v>
      </c>
    </row>
    <row r="273" spans="1:9" x14ac:dyDescent="0.2">
      <c r="A273" s="7" t="s">
        <v>322</v>
      </c>
      <c r="B273" s="3" t="s">
        <v>271</v>
      </c>
      <c r="C273" s="3" t="s">
        <v>641</v>
      </c>
      <c r="D273" s="12">
        <v>249</v>
      </c>
      <c r="E273" s="12">
        <v>339</v>
      </c>
      <c r="F273" s="1">
        <f>VLOOKUP(B273,[1]Compare!$B:$F,5,FALSE)</f>
        <v>255</v>
      </c>
      <c r="G273" s="1">
        <f>VLOOKUP(B273,[1]Compare!$B:$G,6,FALSE)</f>
        <v>353</v>
      </c>
      <c r="H273" s="2">
        <f t="shared" si="8"/>
        <v>-2.3529411764705882E-2</v>
      </c>
      <c r="I273" s="2">
        <f t="shared" si="9"/>
        <v>-3.9660056657223795E-2</v>
      </c>
    </row>
    <row r="274" spans="1:9" x14ac:dyDescent="0.2">
      <c r="A274" s="8" t="s">
        <v>322</v>
      </c>
      <c r="B274" s="9" t="s">
        <v>272</v>
      </c>
      <c r="C274" s="9" t="s">
        <v>642</v>
      </c>
      <c r="D274" s="13">
        <v>2159</v>
      </c>
      <c r="E274" s="13">
        <v>2089</v>
      </c>
      <c r="F274" s="1">
        <f>VLOOKUP(B274,[1]Compare!$B:$F,5,FALSE)</f>
        <v>2076</v>
      </c>
      <c r="G274" s="1">
        <f>VLOOKUP(B274,[1]Compare!$B:$G,6,FALSE)</f>
        <v>2203</v>
      </c>
      <c r="H274" s="2">
        <f t="shared" si="8"/>
        <v>3.9980732177263972E-2</v>
      </c>
      <c r="I274" s="2">
        <f t="shared" si="9"/>
        <v>-5.1747616886064454E-2</v>
      </c>
    </row>
    <row r="275" spans="1:9" x14ac:dyDescent="0.2">
      <c r="A275" s="7" t="s">
        <v>322</v>
      </c>
      <c r="B275" s="3" t="s">
        <v>273</v>
      </c>
      <c r="C275" s="3" t="s">
        <v>425</v>
      </c>
      <c r="D275" s="12">
        <v>225</v>
      </c>
      <c r="E275" s="12">
        <v>622</v>
      </c>
      <c r="F275" s="1">
        <f>VLOOKUP(B275,[1]Compare!$B:$F,5,FALSE)</f>
        <v>175</v>
      </c>
      <c r="G275" s="1">
        <f>VLOOKUP(B275,[1]Compare!$B:$G,6,FALSE)</f>
        <v>681</v>
      </c>
      <c r="H275" s="2">
        <f t="shared" si="8"/>
        <v>0.2857142857142857</v>
      </c>
      <c r="I275" s="2">
        <f t="shared" si="9"/>
        <v>-8.6637298091042578E-2</v>
      </c>
    </row>
    <row r="276" spans="1:9" x14ac:dyDescent="0.2">
      <c r="A276" s="8" t="s">
        <v>322</v>
      </c>
      <c r="B276" s="9" t="s">
        <v>274</v>
      </c>
      <c r="C276" s="9" t="s">
        <v>426</v>
      </c>
      <c r="D276" s="13">
        <v>258194</v>
      </c>
      <c r="E276" s="13">
        <v>148953</v>
      </c>
      <c r="F276" s="1">
        <f>VLOOKUP(B276,[1]Compare!$B:$F,5,FALSE)</f>
        <v>218396</v>
      </c>
      <c r="G276" s="1">
        <f>VLOOKUP(B276,[1]Compare!$B:$G,6,FALSE)</f>
        <v>148417</v>
      </c>
      <c r="H276" s="2">
        <f t="shared" si="8"/>
        <v>0.18222861224564552</v>
      </c>
      <c r="I276" s="2">
        <f t="shared" si="9"/>
        <v>3.6114461281389599E-3</v>
      </c>
    </row>
    <row r="277" spans="1:9" x14ac:dyDescent="0.2">
      <c r="A277" s="7" t="s">
        <v>322</v>
      </c>
      <c r="B277" s="3" t="s">
        <v>275</v>
      </c>
      <c r="C277" s="3" t="s">
        <v>643</v>
      </c>
      <c r="D277" s="12">
        <v>127</v>
      </c>
      <c r="E277" s="12">
        <v>749</v>
      </c>
      <c r="F277" s="1">
        <f>VLOOKUP(B277,[1]Compare!$B:$F,5,FALSE)</f>
        <v>98</v>
      </c>
      <c r="G277" s="1">
        <f>VLOOKUP(B277,[1]Compare!$B:$G,6,FALSE)</f>
        <v>795</v>
      </c>
      <c r="H277" s="2">
        <f t="shared" si="8"/>
        <v>0.29591836734693877</v>
      </c>
      <c r="I277" s="2">
        <f t="shared" si="9"/>
        <v>-5.7861635220125787E-2</v>
      </c>
    </row>
    <row r="278" spans="1:9" x14ac:dyDescent="0.2">
      <c r="A278" s="8" t="s">
        <v>322</v>
      </c>
      <c r="B278" s="9" t="s">
        <v>276</v>
      </c>
      <c r="C278" s="9" t="s">
        <v>644</v>
      </c>
      <c r="D278" s="13">
        <v>977</v>
      </c>
      <c r="E278" s="13">
        <v>2830</v>
      </c>
      <c r="F278" s="1">
        <f>VLOOKUP(B278,[1]Compare!$B:$F,5,FALSE)</f>
        <v>662</v>
      </c>
      <c r="G278" s="1">
        <f>VLOOKUP(B278,[1]Compare!$B:$G,6,FALSE)</f>
        <v>3144</v>
      </c>
      <c r="H278" s="2">
        <f t="shared" si="8"/>
        <v>0.47583081570996977</v>
      </c>
      <c r="I278" s="2">
        <f t="shared" si="9"/>
        <v>-9.9872773536895679E-2</v>
      </c>
    </row>
    <row r="279" spans="1:9" x14ac:dyDescent="0.2">
      <c r="A279" s="7" t="s">
        <v>322</v>
      </c>
      <c r="B279" s="3" t="s">
        <v>277</v>
      </c>
      <c r="C279" s="3" t="s">
        <v>574</v>
      </c>
      <c r="D279" s="12">
        <v>2132</v>
      </c>
      <c r="E279" s="12">
        <v>1526</v>
      </c>
      <c r="F279" s="1">
        <f>VLOOKUP(B279,[1]Compare!$B:$F,5,FALSE)</f>
        <v>2303</v>
      </c>
      <c r="G279" s="1">
        <f>VLOOKUP(B279,[1]Compare!$B:$G,6,FALSE)</f>
        <v>1497</v>
      </c>
      <c r="H279" s="2">
        <f t="shared" si="8"/>
        <v>-7.4250976986539291E-2</v>
      </c>
      <c r="I279" s="2">
        <f t="shared" si="9"/>
        <v>1.9372077488309953E-2</v>
      </c>
    </row>
    <row r="280" spans="1:9" x14ac:dyDescent="0.2">
      <c r="A280" s="8" t="s">
        <v>322</v>
      </c>
      <c r="B280" s="9" t="s">
        <v>278</v>
      </c>
      <c r="C280" s="9" t="s">
        <v>645</v>
      </c>
      <c r="D280" s="13">
        <v>23086</v>
      </c>
      <c r="E280" s="13">
        <v>14254</v>
      </c>
      <c r="F280" s="1">
        <f>VLOOKUP(B280,[1]Compare!$B:$F,5,FALSE)</f>
        <v>20548</v>
      </c>
      <c r="G280" s="1">
        <f>VLOOKUP(B280,[1]Compare!$B:$G,6,FALSE)</f>
        <v>14233</v>
      </c>
      <c r="H280" s="2">
        <f t="shared" si="8"/>
        <v>0.12351567062487834</v>
      </c>
      <c r="I280" s="2">
        <f t="shared" si="9"/>
        <v>1.4754443897983559E-3</v>
      </c>
    </row>
    <row r="281" spans="1:9" x14ac:dyDescent="0.2">
      <c r="A281" s="7" t="s">
        <v>322</v>
      </c>
      <c r="B281" s="3" t="s">
        <v>279</v>
      </c>
      <c r="C281" s="3" t="s">
        <v>646</v>
      </c>
      <c r="D281" s="12">
        <v>140923</v>
      </c>
      <c r="E281" s="12">
        <v>96359</v>
      </c>
      <c r="F281" s="1">
        <f>VLOOKUP(B281,[1]Compare!$B:$F,5,FALSE)</f>
        <v>126120</v>
      </c>
      <c r="G281" s="1">
        <f>VLOOKUP(B281,[1]Compare!$B:$G,6,FALSE)</f>
        <v>91489</v>
      </c>
      <c r="H281" s="2">
        <f t="shared" si="8"/>
        <v>0.11737234379955598</v>
      </c>
      <c r="I281" s="2">
        <f t="shared" si="9"/>
        <v>5.3230443004076991E-2</v>
      </c>
    </row>
    <row r="282" spans="1:9" x14ac:dyDescent="0.2">
      <c r="A282" s="8" t="s">
        <v>322</v>
      </c>
      <c r="B282" s="9" t="s">
        <v>280</v>
      </c>
      <c r="C282" s="9" t="s">
        <v>647</v>
      </c>
      <c r="D282" s="13">
        <v>4505</v>
      </c>
      <c r="E282" s="13">
        <v>3722</v>
      </c>
      <c r="F282" s="1">
        <f>VLOOKUP(B282,[1]Compare!$B:$F,5,FALSE)</f>
        <v>3497</v>
      </c>
      <c r="G282" s="1">
        <f>VLOOKUP(B282,[1]Compare!$B:$G,6,FALSE)</f>
        <v>4284</v>
      </c>
      <c r="H282" s="2">
        <f t="shared" si="8"/>
        <v>0.28824706891621388</v>
      </c>
      <c r="I282" s="2">
        <f t="shared" si="9"/>
        <v>-0.1311858076563959</v>
      </c>
    </row>
    <row r="283" spans="1:9" x14ac:dyDescent="0.2">
      <c r="A283" s="7" t="s">
        <v>322</v>
      </c>
      <c r="B283" s="3" t="s">
        <v>281</v>
      </c>
      <c r="C283" s="3" t="s">
        <v>530</v>
      </c>
      <c r="D283" s="12">
        <v>762</v>
      </c>
      <c r="E283" s="12">
        <v>1924</v>
      </c>
      <c r="F283" s="1">
        <f>VLOOKUP(B283,[1]Compare!$B:$F,5,FALSE)</f>
        <v>470</v>
      </c>
      <c r="G283" s="1">
        <f>VLOOKUP(B283,[1]Compare!$B:$G,6,FALSE)</f>
        <v>2135</v>
      </c>
      <c r="H283" s="2">
        <f t="shared" si="8"/>
        <v>0.62127659574468086</v>
      </c>
      <c r="I283" s="2">
        <f t="shared" si="9"/>
        <v>-9.8829039812646374E-2</v>
      </c>
    </row>
    <row r="284" spans="1:9" x14ac:dyDescent="0.2">
      <c r="A284" s="8" t="s">
        <v>322</v>
      </c>
      <c r="B284" s="9" t="s">
        <v>282</v>
      </c>
      <c r="C284" s="9" t="s">
        <v>532</v>
      </c>
      <c r="D284" s="13">
        <v>2942</v>
      </c>
      <c r="E284" s="13">
        <v>7303</v>
      </c>
      <c r="F284" s="1">
        <f>VLOOKUP(B284,[1]Compare!$B:$F,5,FALSE)</f>
        <v>2218</v>
      </c>
      <c r="G284" s="1">
        <f>VLOOKUP(B284,[1]Compare!$B:$G,6,FALSE)</f>
        <v>8087</v>
      </c>
      <c r="H284" s="2">
        <f t="shared" si="8"/>
        <v>0.32642019837691616</v>
      </c>
      <c r="I284" s="2">
        <f t="shared" si="9"/>
        <v>-9.6945715345616426E-2</v>
      </c>
    </row>
    <row r="285" spans="1:9" x14ac:dyDescent="0.2">
      <c r="A285" s="7" t="s">
        <v>322</v>
      </c>
      <c r="B285" s="3" t="s">
        <v>283</v>
      </c>
      <c r="C285" s="3" t="s">
        <v>648</v>
      </c>
      <c r="D285" s="12">
        <v>28801</v>
      </c>
      <c r="E285" s="12">
        <v>59647</v>
      </c>
      <c r="F285" s="1">
        <f>VLOOKUP(B285,[1]Compare!$B:$F,5,FALSE)</f>
        <v>31536</v>
      </c>
      <c r="G285" s="1">
        <f>VLOOKUP(B285,[1]Compare!$B:$G,6,FALSE)</f>
        <v>56894</v>
      </c>
      <c r="H285" s="2">
        <f t="shared" si="8"/>
        <v>-8.6726281075596143E-2</v>
      </c>
      <c r="I285" s="2">
        <f t="shared" si="9"/>
        <v>4.8388230744894012E-2</v>
      </c>
    </row>
    <row r="286" spans="1:9" x14ac:dyDescent="0.2">
      <c r="A286" s="8" t="s">
        <v>322</v>
      </c>
      <c r="B286" s="9" t="s">
        <v>284</v>
      </c>
      <c r="C286" s="9" t="s">
        <v>649</v>
      </c>
      <c r="D286" s="13">
        <v>280</v>
      </c>
      <c r="E286" s="13">
        <v>422</v>
      </c>
      <c r="F286" s="1">
        <f>VLOOKUP(B286,[1]Compare!$B:$F,5,FALSE)</f>
        <v>317</v>
      </c>
      <c r="G286" s="1">
        <f>VLOOKUP(B286,[1]Compare!$B:$G,6,FALSE)</f>
        <v>427</v>
      </c>
      <c r="H286" s="2">
        <f t="shared" si="8"/>
        <v>-0.1167192429022082</v>
      </c>
      <c r="I286" s="2">
        <f t="shared" si="9"/>
        <v>-1.1709601873536301E-2</v>
      </c>
    </row>
    <row r="287" spans="1:9" x14ac:dyDescent="0.2">
      <c r="A287" s="7" t="s">
        <v>322</v>
      </c>
      <c r="B287" s="3" t="s">
        <v>285</v>
      </c>
      <c r="C287" s="3" t="s">
        <v>650</v>
      </c>
      <c r="D287" s="12">
        <v>1397</v>
      </c>
      <c r="E287" s="12">
        <v>5566</v>
      </c>
      <c r="F287" s="1">
        <f>VLOOKUP(B287,[1]Compare!$B:$F,5,FALSE)</f>
        <v>1203</v>
      </c>
      <c r="G287" s="1">
        <f>VLOOKUP(B287,[1]Compare!$B:$G,6,FALSE)</f>
        <v>5670</v>
      </c>
      <c r="H287" s="2">
        <f t="shared" si="8"/>
        <v>0.16126350789692437</v>
      </c>
      <c r="I287" s="2">
        <f t="shared" si="9"/>
        <v>-1.8342151675485009E-2</v>
      </c>
    </row>
    <row r="288" spans="1:9" x14ac:dyDescent="0.2">
      <c r="A288" s="8" t="s">
        <v>322</v>
      </c>
      <c r="B288" s="9" t="s">
        <v>286</v>
      </c>
      <c r="C288" s="9" t="s">
        <v>651</v>
      </c>
      <c r="D288" s="13">
        <v>5206</v>
      </c>
      <c r="E288" s="13">
        <v>9725</v>
      </c>
      <c r="F288" s="1">
        <f>VLOOKUP(B288,[1]Compare!$B:$F,5,FALSE)</f>
        <v>5836</v>
      </c>
      <c r="G288" s="1">
        <f>VLOOKUP(B288,[1]Compare!$B:$G,6,FALSE)</f>
        <v>9306</v>
      </c>
      <c r="H288" s="2">
        <f t="shared" si="8"/>
        <v>-0.10795065113091158</v>
      </c>
      <c r="I288" s="2">
        <f t="shared" si="9"/>
        <v>4.5024715237481194E-2</v>
      </c>
    </row>
    <row r="289" spans="1:9" x14ac:dyDescent="0.2">
      <c r="A289" s="7" t="s">
        <v>322</v>
      </c>
      <c r="B289" s="3" t="s">
        <v>287</v>
      </c>
      <c r="C289" s="3" t="s">
        <v>652</v>
      </c>
      <c r="D289" s="12">
        <v>7354</v>
      </c>
      <c r="E289" s="12">
        <v>17636</v>
      </c>
      <c r="F289" s="1">
        <f>VLOOKUP(B289,[1]Compare!$B:$F,5,FALSE)</f>
        <v>7687</v>
      </c>
      <c r="G289" s="1">
        <f>VLOOKUP(B289,[1]Compare!$B:$G,6,FALSE)</f>
        <v>16770</v>
      </c>
      <c r="H289" s="2">
        <f t="shared" si="8"/>
        <v>-4.3319890724599977E-2</v>
      </c>
      <c r="I289" s="2">
        <f t="shared" si="9"/>
        <v>5.1639833035181874E-2</v>
      </c>
    </row>
    <row r="290" spans="1:9" x14ac:dyDescent="0.2">
      <c r="A290" s="8" t="s">
        <v>322</v>
      </c>
      <c r="B290" s="9" t="s">
        <v>288</v>
      </c>
      <c r="C290" s="9" t="s">
        <v>441</v>
      </c>
      <c r="D290" s="13">
        <v>3458</v>
      </c>
      <c r="E290" s="13">
        <v>9501</v>
      </c>
      <c r="F290" s="1">
        <f>VLOOKUP(B290,[1]Compare!$B:$F,5,FALSE)</f>
        <v>3876</v>
      </c>
      <c r="G290" s="1">
        <f>VLOOKUP(B290,[1]Compare!$B:$G,6,FALSE)</f>
        <v>9593</v>
      </c>
      <c r="H290" s="2">
        <f t="shared" si="8"/>
        <v>-0.10784313725490197</v>
      </c>
      <c r="I290" s="2">
        <f t="shared" si="9"/>
        <v>-9.5903262795788598E-3</v>
      </c>
    </row>
    <row r="291" spans="1:9" x14ac:dyDescent="0.2">
      <c r="A291" s="7" t="s">
        <v>322</v>
      </c>
      <c r="B291" s="3" t="s">
        <v>289</v>
      </c>
      <c r="C291" s="3" t="s">
        <v>653</v>
      </c>
      <c r="D291" s="12">
        <v>3967</v>
      </c>
      <c r="E291" s="12">
        <v>4589</v>
      </c>
      <c r="F291" s="1">
        <f>VLOOKUP(B291,[1]Compare!$B:$F,5,FALSE)</f>
        <v>3605</v>
      </c>
      <c r="G291" s="1">
        <f>VLOOKUP(B291,[1]Compare!$B:$G,6,FALSE)</f>
        <v>5756</v>
      </c>
      <c r="H291" s="2">
        <f t="shared" si="8"/>
        <v>0.10041608876560333</v>
      </c>
      <c r="I291" s="2">
        <f t="shared" si="9"/>
        <v>-0.20274496177901322</v>
      </c>
    </row>
    <row r="292" spans="1:9" x14ac:dyDescent="0.2">
      <c r="A292" s="8" t="s">
        <v>322</v>
      </c>
      <c r="B292" s="9" t="s">
        <v>290</v>
      </c>
      <c r="C292" s="9" t="s">
        <v>654</v>
      </c>
      <c r="D292" s="13">
        <v>2679</v>
      </c>
      <c r="E292" s="13">
        <v>1575</v>
      </c>
      <c r="F292" s="1">
        <f>VLOOKUP(B292,[1]Compare!$B:$F,5,FALSE)</f>
        <v>2365</v>
      </c>
      <c r="G292" s="1">
        <f>VLOOKUP(B292,[1]Compare!$B:$G,6,FALSE)</f>
        <v>1577</v>
      </c>
      <c r="H292" s="2">
        <f t="shared" si="8"/>
        <v>0.13276955602536997</v>
      </c>
      <c r="I292" s="2">
        <f t="shared" si="9"/>
        <v>-1.2682308180088776E-3</v>
      </c>
    </row>
    <row r="293" spans="1:9" x14ac:dyDescent="0.2">
      <c r="A293" s="7" t="s">
        <v>322</v>
      </c>
      <c r="B293" s="3" t="s">
        <v>291</v>
      </c>
      <c r="C293" s="3" t="s">
        <v>655</v>
      </c>
      <c r="D293" s="12">
        <v>5676</v>
      </c>
      <c r="E293" s="12">
        <v>7152</v>
      </c>
      <c r="F293" s="1">
        <f>VLOOKUP(B293,[1]Compare!$B:$F,5,FALSE)</f>
        <v>4903</v>
      </c>
      <c r="G293" s="1">
        <f>VLOOKUP(B293,[1]Compare!$B:$G,6,FALSE)</f>
        <v>6991</v>
      </c>
      <c r="H293" s="2">
        <f t="shared" si="8"/>
        <v>0.15765857638180705</v>
      </c>
      <c r="I293" s="2">
        <f t="shared" si="9"/>
        <v>2.3029609497925905E-2</v>
      </c>
    </row>
    <row r="294" spans="1:9" x14ac:dyDescent="0.2">
      <c r="A294" s="8" t="s">
        <v>322</v>
      </c>
      <c r="B294" s="9" t="s">
        <v>292</v>
      </c>
      <c r="C294" s="9" t="s">
        <v>539</v>
      </c>
      <c r="D294" s="13">
        <v>596</v>
      </c>
      <c r="E294" s="13">
        <v>1791</v>
      </c>
      <c r="F294" s="1">
        <f>VLOOKUP(B294,[1]Compare!$B:$F,5,FALSE)</f>
        <v>486</v>
      </c>
      <c r="G294" s="1">
        <f>VLOOKUP(B294,[1]Compare!$B:$G,6,FALSE)</f>
        <v>1958</v>
      </c>
      <c r="H294" s="2">
        <f t="shared" si="8"/>
        <v>0.22633744855967078</v>
      </c>
      <c r="I294" s="2">
        <f t="shared" si="9"/>
        <v>-8.5291113381001024E-2</v>
      </c>
    </row>
    <row r="295" spans="1:9" x14ac:dyDescent="0.2">
      <c r="A295" s="7" t="s">
        <v>322</v>
      </c>
      <c r="B295" s="3" t="s">
        <v>293</v>
      </c>
      <c r="C295" s="3" t="s">
        <v>656</v>
      </c>
      <c r="D295" s="12">
        <v>9223</v>
      </c>
      <c r="E295" s="12">
        <v>2614</v>
      </c>
      <c r="F295" s="1">
        <f>VLOOKUP(B295,[1]Compare!$B:$F,5,FALSE)</f>
        <v>8989</v>
      </c>
      <c r="G295" s="1">
        <f>VLOOKUP(B295,[1]Compare!$B:$G,6,FALSE)</f>
        <v>2780</v>
      </c>
      <c r="H295" s="2">
        <f t="shared" si="8"/>
        <v>2.6031816664812548E-2</v>
      </c>
      <c r="I295" s="2">
        <f t="shared" si="9"/>
        <v>-5.971223021582734E-2</v>
      </c>
    </row>
    <row r="296" spans="1:9" x14ac:dyDescent="0.2">
      <c r="A296" s="8" t="s">
        <v>322</v>
      </c>
      <c r="B296" s="9" t="s">
        <v>294</v>
      </c>
      <c r="C296" s="9" t="s">
        <v>657</v>
      </c>
      <c r="D296" s="13">
        <v>1552</v>
      </c>
      <c r="E296" s="13">
        <v>3593</v>
      </c>
      <c r="F296" s="1">
        <f>VLOOKUP(B296,[1]Compare!$B:$F,5,FALSE)</f>
        <v>1458</v>
      </c>
      <c r="G296" s="1">
        <f>VLOOKUP(B296,[1]Compare!$B:$G,6,FALSE)</f>
        <v>4008</v>
      </c>
      <c r="H296" s="2">
        <f t="shared" si="8"/>
        <v>6.4471879286694095E-2</v>
      </c>
      <c r="I296" s="2">
        <f t="shared" si="9"/>
        <v>-0.10354291417165669</v>
      </c>
    </row>
    <row r="297" spans="1:9" x14ac:dyDescent="0.2">
      <c r="A297" s="7" t="s">
        <v>322</v>
      </c>
      <c r="B297" s="3" t="s">
        <v>295</v>
      </c>
      <c r="C297" s="3" t="s">
        <v>658</v>
      </c>
      <c r="D297" s="12">
        <v>35402</v>
      </c>
      <c r="E297" s="12">
        <v>35137</v>
      </c>
      <c r="F297" s="1">
        <f>VLOOKUP(B297,[1]Compare!$B:$F,5,FALSE)</f>
        <v>43772</v>
      </c>
      <c r="G297" s="1">
        <f>VLOOKUP(B297,[1]Compare!$B:$G,6,FALSE)</f>
        <v>42252</v>
      </c>
      <c r="H297" s="2">
        <f t="shared" si="8"/>
        <v>-0.19121813031161472</v>
      </c>
      <c r="I297" s="2">
        <f t="shared" si="9"/>
        <v>-0.16839439553157248</v>
      </c>
    </row>
    <row r="298" spans="1:9" x14ac:dyDescent="0.2">
      <c r="A298" s="8" t="s">
        <v>322</v>
      </c>
      <c r="B298" s="9" t="s">
        <v>296</v>
      </c>
      <c r="C298" s="9" t="s">
        <v>659</v>
      </c>
      <c r="D298" s="13">
        <v>650</v>
      </c>
      <c r="E298" s="13">
        <v>2982</v>
      </c>
      <c r="F298" s="1">
        <f>VLOOKUP(B298,[1]Compare!$B:$F,5,FALSE)</f>
        <v>561</v>
      </c>
      <c r="G298" s="1">
        <f>VLOOKUP(B298,[1]Compare!$B:$G,6,FALSE)</f>
        <v>3061</v>
      </c>
      <c r="H298" s="2">
        <f t="shared" si="8"/>
        <v>0.1586452762923351</v>
      </c>
      <c r="I298" s="2">
        <f t="shared" si="9"/>
        <v>-2.5808559294348252E-2</v>
      </c>
    </row>
    <row r="299" spans="1:9" x14ac:dyDescent="0.2">
      <c r="A299" s="7" t="s">
        <v>322</v>
      </c>
      <c r="B299" s="3" t="s">
        <v>297</v>
      </c>
      <c r="C299" s="3" t="s">
        <v>660</v>
      </c>
      <c r="D299" s="12">
        <v>2251</v>
      </c>
      <c r="E299" s="12">
        <v>3587</v>
      </c>
      <c r="F299" s="1">
        <f>VLOOKUP(B299,[1]Compare!$B:$F,5,FALSE)</f>
        <v>2495</v>
      </c>
      <c r="G299" s="1">
        <f>VLOOKUP(B299,[1]Compare!$B:$G,6,FALSE)</f>
        <v>3660</v>
      </c>
      <c r="H299" s="2">
        <f t="shared" si="8"/>
        <v>-9.7795591182364736E-2</v>
      </c>
      <c r="I299" s="2">
        <f t="shared" si="9"/>
        <v>-1.9945355191256831E-2</v>
      </c>
    </row>
    <row r="300" spans="1:9" x14ac:dyDescent="0.2">
      <c r="A300" s="8" t="s">
        <v>322</v>
      </c>
      <c r="B300" s="9" t="s">
        <v>298</v>
      </c>
      <c r="C300" s="9" t="s">
        <v>661</v>
      </c>
      <c r="D300" s="13">
        <v>12009</v>
      </c>
      <c r="E300" s="13">
        <v>6037</v>
      </c>
      <c r="F300" s="1">
        <f>VLOOKUP(B300,[1]Compare!$B:$F,5,FALSE)</f>
        <v>10582</v>
      </c>
      <c r="G300" s="1">
        <f>VLOOKUP(B300,[1]Compare!$B:$G,6,FALSE)</f>
        <v>5925</v>
      </c>
      <c r="H300" s="2">
        <f t="shared" si="8"/>
        <v>0.13485163485163484</v>
      </c>
      <c r="I300" s="2">
        <f t="shared" si="9"/>
        <v>1.8902953586497889E-2</v>
      </c>
    </row>
    <row r="301" spans="1:9" x14ac:dyDescent="0.2">
      <c r="A301" s="7" t="s">
        <v>322</v>
      </c>
      <c r="B301" s="3" t="s">
        <v>299</v>
      </c>
      <c r="C301" s="3" t="s">
        <v>662</v>
      </c>
      <c r="D301" s="12">
        <v>1668</v>
      </c>
      <c r="E301" s="12">
        <v>1310</v>
      </c>
      <c r="F301" s="1">
        <f>VLOOKUP(B301,[1]Compare!$B:$F,5,FALSE)</f>
        <v>1884</v>
      </c>
      <c r="G301" s="1">
        <f>VLOOKUP(B301,[1]Compare!$B:$G,6,FALSE)</f>
        <v>1413</v>
      </c>
      <c r="H301" s="2">
        <f t="shared" si="8"/>
        <v>-0.11464968152866242</v>
      </c>
      <c r="I301" s="2">
        <f t="shared" si="9"/>
        <v>-7.2894550601556973E-2</v>
      </c>
    </row>
    <row r="302" spans="1:9" x14ac:dyDescent="0.2">
      <c r="A302" s="8" t="s">
        <v>322</v>
      </c>
      <c r="B302" s="9" t="s">
        <v>300</v>
      </c>
      <c r="C302" s="9" t="s">
        <v>663</v>
      </c>
      <c r="D302" s="13">
        <v>312</v>
      </c>
      <c r="E302" s="13">
        <v>187</v>
      </c>
      <c r="F302" s="1">
        <f>VLOOKUP(B302,[1]Compare!$B:$F,5,FALSE)</f>
        <v>342</v>
      </c>
      <c r="G302" s="1">
        <f>VLOOKUP(B302,[1]Compare!$B:$G,6,FALSE)</f>
        <v>202</v>
      </c>
      <c r="H302" s="2">
        <f t="shared" si="8"/>
        <v>-8.771929824561403E-2</v>
      </c>
      <c r="I302" s="2">
        <f t="shared" si="9"/>
        <v>-7.4257425742574254E-2</v>
      </c>
    </row>
    <row r="303" spans="1:9" x14ac:dyDescent="0.2">
      <c r="A303" s="7" t="s">
        <v>322</v>
      </c>
      <c r="B303" s="3" t="s">
        <v>301</v>
      </c>
      <c r="C303" s="3" t="s">
        <v>664</v>
      </c>
      <c r="D303" s="12">
        <v>4276</v>
      </c>
      <c r="E303" s="12">
        <v>1087</v>
      </c>
      <c r="F303" s="1">
        <f>VLOOKUP(B303,[1]Compare!$B:$F,5,FALSE)</f>
        <v>3924</v>
      </c>
      <c r="G303" s="1">
        <f>VLOOKUP(B303,[1]Compare!$B:$G,6,FALSE)</f>
        <v>1136</v>
      </c>
      <c r="H303" s="2">
        <f t="shared" si="8"/>
        <v>8.9704383282364936E-2</v>
      </c>
      <c r="I303" s="2">
        <f t="shared" si="9"/>
        <v>-4.3133802816901406E-2</v>
      </c>
    </row>
    <row r="304" spans="1:9" x14ac:dyDescent="0.2">
      <c r="A304" s="8" t="s">
        <v>322</v>
      </c>
      <c r="B304" s="9" t="s">
        <v>302</v>
      </c>
      <c r="C304" s="9" t="s">
        <v>665</v>
      </c>
      <c r="D304" s="13">
        <v>526</v>
      </c>
      <c r="E304" s="13">
        <v>1025</v>
      </c>
      <c r="F304" s="1">
        <f>VLOOKUP(B304,[1]Compare!$B:$F,5,FALSE)</f>
        <v>301</v>
      </c>
      <c r="G304" s="1">
        <f>VLOOKUP(B304,[1]Compare!$B:$G,6,FALSE)</f>
        <v>1121</v>
      </c>
      <c r="H304" s="2">
        <f t="shared" si="8"/>
        <v>0.74750830564784054</v>
      </c>
      <c r="I304" s="2">
        <f t="shared" si="9"/>
        <v>-8.5637823371989288E-2</v>
      </c>
    </row>
    <row r="305" spans="1:9" x14ac:dyDescent="0.2">
      <c r="A305" s="7" t="s">
        <v>322</v>
      </c>
      <c r="B305" s="3" t="s">
        <v>303</v>
      </c>
      <c r="C305" s="3" t="s">
        <v>666</v>
      </c>
      <c r="D305" s="12">
        <v>14471</v>
      </c>
      <c r="E305" s="12">
        <v>5251</v>
      </c>
      <c r="F305" s="1">
        <f>VLOOKUP(B305,[1]Compare!$B:$F,5,FALSE)</f>
        <v>12631</v>
      </c>
      <c r="G305" s="1">
        <f>VLOOKUP(B305,[1]Compare!$B:$G,6,FALSE)</f>
        <v>5322</v>
      </c>
      <c r="H305" s="2">
        <f t="shared" si="8"/>
        <v>0.14567334336157073</v>
      </c>
      <c r="I305" s="2">
        <f t="shared" si="9"/>
        <v>-1.3340849304772641E-2</v>
      </c>
    </row>
    <row r="306" spans="1:9" x14ac:dyDescent="0.2">
      <c r="A306" s="8" t="s">
        <v>322</v>
      </c>
      <c r="B306" s="9" t="s">
        <v>304</v>
      </c>
      <c r="C306" s="9" t="s">
        <v>667</v>
      </c>
      <c r="D306" s="13">
        <v>6309</v>
      </c>
      <c r="E306" s="13">
        <v>11477</v>
      </c>
      <c r="F306" s="1">
        <f>VLOOKUP(B306,[1]Compare!$B:$F,5,FALSE)</f>
        <v>5278</v>
      </c>
      <c r="G306" s="1">
        <f>VLOOKUP(B306,[1]Compare!$B:$G,6,FALSE)</f>
        <v>11241</v>
      </c>
      <c r="H306" s="2">
        <f t="shared" si="8"/>
        <v>0.19533914361500568</v>
      </c>
      <c r="I306" s="2">
        <f t="shared" si="9"/>
        <v>2.0994573436527001E-2</v>
      </c>
    </row>
    <row r="307" spans="1:9" x14ac:dyDescent="0.2">
      <c r="A307" s="7" t="s">
        <v>322</v>
      </c>
      <c r="B307" s="3" t="s">
        <v>305</v>
      </c>
      <c r="C307" s="3" t="s">
        <v>454</v>
      </c>
      <c r="D307" s="12">
        <v>468</v>
      </c>
      <c r="E307" s="12">
        <v>2281</v>
      </c>
      <c r="F307" s="1">
        <f>VLOOKUP(B307,[1]Compare!$B:$F,5,FALSE)</f>
        <v>369</v>
      </c>
      <c r="G307" s="1">
        <f>VLOOKUP(B307,[1]Compare!$B:$G,6,FALSE)</f>
        <v>2595</v>
      </c>
      <c r="H307" s="2">
        <f t="shared" si="8"/>
        <v>0.26829268292682928</v>
      </c>
      <c r="I307" s="2">
        <f t="shared" si="9"/>
        <v>-0.1210019267822736</v>
      </c>
    </row>
    <row r="308" spans="1:9" x14ac:dyDescent="0.2">
      <c r="A308" s="8" t="s">
        <v>322</v>
      </c>
      <c r="B308" s="9" t="s">
        <v>306</v>
      </c>
      <c r="C308" s="9" t="s">
        <v>668</v>
      </c>
      <c r="D308" s="13">
        <v>78923</v>
      </c>
      <c r="E308" s="13">
        <v>102894</v>
      </c>
      <c r="F308" s="1">
        <f>VLOOKUP(B308,[1]Compare!$B:$F,5,FALSE)</f>
        <v>66060</v>
      </c>
      <c r="G308" s="1">
        <f>VLOOKUP(B308,[1]Compare!$B:$G,6,FALSE)</f>
        <v>96145</v>
      </c>
      <c r="H308" s="2">
        <f t="shared" si="8"/>
        <v>0.19471692400847715</v>
      </c>
      <c r="I308" s="2">
        <f t="shared" si="9"/>
        <v>7.0196058037339429E-2</v>
      </c>
    </row>
    <row r="309" spans="1:9" x14ac:dyDescent="0.2">
      <c r="A309" s="7" t="s">
        <v>322</v>
      </c>
      <c r="B309" s="3" t="s">
        <v>307</v>
      </c>
      <c r="C309" s="3" t="s">
        <v>500</v>
      </c>
      <c r="D309" s="12">
        <v>1301</v>
      </c>
      <c r="E309" s="12">
        <v>3768</v>
      </c>
      <c r="F309" s="1">
        <f>VLOOKUP(B309,[1]Compare!$B:$F,5,FALSE)</f>
        <v>785</v>
      </c>
      <c r="G309" s="1">
        <f>VLOOKUP(B309,[1]Compare!$B:$G,6,FALSE)</f>
        <v>4107</v>
      </c>
      <c r="H309" s="2">
        <f t="shared" si="8"/>
        <v>0.65732484076433118</v>
      </c>
      <c r="I309" s="2">
        <f t="shared" si="9"/>
        <v>-8.2542001460920375E-2</v>
      </c>
    </row>
    <row r="310" spans="1:9" x14ac:dyDescent="0.2">
      <c r="A310" s="8" t="s">
        <v>323</v>
      </c>
      <c r="B310" s="9" t="s">
        <v>308</v>
      </c>
      <c r="C310" s="9" t="s">
        <v>669</v>
      </c>
      <c r="D310" s="13">
        <v>276224</v>
      </c>
      <c r="E310" s="13">
        <v>191483</v>
      </c>
      <c r="F310" s="1">
        <f>VLOOKUP(B310,[1]Compare!$B:$F,5,FALSE)</f>
        <v>297505</v>
      </c>
      <c r="G310" s="1">
        <f>VLOOKUP(B310,[1]Compare!$B:$G,6,FALSE)</f>
        <v>169039</v>
      </c>
      <c r="H310" s="2">
        <f t="shared" si="8"/>
        <v>-7.1531570897968105E-2</v>
      </c>
      <c r="I310" s="2">
        <f t="shared" si="9"/>
        <v>0.13277409355237549</v>
      </c>
    </row>
    <row r="311" spans="1:9" x14ac:dyDescent="0.2">
      <c r="A311" s="7" t="s">
        <v>323</v>
      </c>
      <c r="B311" s="3" t="s">
        <v>309</v>
      </c>
      <c r="C311" s="3" t="s">
        <v>670</v>
      </c>
      <c r="D311" s="12">
        <v>257041</v>
      </c>
      <c r="E311" s="12">
        <v>156242</v>
      </c>
      <c r="F311" s="1">
        <f>VLOOKUP(B311,[1]Compare!$B:$F,5,FALSE)</f>
        <v>283368</v>
      </c>
      <c r="G311" s="1">
        <f>VLOOKUP(B311,[1]Compare!$B:$G,6,FALSE)</f>
        <v>159024</v>
      </c>
      <c r="H311" s="2">
        <f t="shared" si="8"/>
        <v>-9.2907456028909402E-2</v>
      </c>
      <c r="I311" s="2">
        <f t="shared" si="9"/>
        <v>-1.7494214709729349E-2</v>
      </c>
    </row>
    <row r="312" spans="1:9" x14ac:dyDescent="0.2">
      <c r="A312" s="8" t="s">
        <v>323</v>
      </c>
      <c r="B312" s="9" t="s">
        <v>310</v>
      </c>
      <c r="C312" s="9" t="s">
        <v>671</v>
      </c>
      <c r="D312" s="13">
        <v>45081</v>
      </c>
      <c r="E312" s="13">
        <v>49348</v>
      </c>
      <c r="F312" s="1">
        <f>VLOOKUP(B312,[1]Compare!$B:$F,5,FALSE)</f>
        <v>50164</v>
      </c>
      <c r="G312" s="1">
        <f>VLOOKUP(B312,[1]Compare!$B:$G,6,FALSE)</f>
        <v>55601</v>
      </c>
      <c r="H312" s="2">
        <f t="shared" si="8"/>
        <v>-0.10132764532333945</v>
      </c>
      <c r="I312" s="2">
        <f t="shared" si="9"/>
        <v>-0.11246200607902736</v>
      </c>
    </row>
    <row r="313" spans="1:9" x14ac:dyDescent="0.2">
      <c r="A313" s="7" t="s">
        <v>323</v>
      </c>
      <c r="B313" s="3" t="s">
        <v>311</v>
      </c>
      <c r="C313" s="3" t="s">
        <v>672</v>
      </c>
      <c r="D313" s="12">
        <v>53659</v>
      </c>
      <c r="E313" s="12">
        <v>36490</v>
      </c>
      <c r="F313" s="1">
        <f>VLOOKUP(B313,[1]Compare!$B:$F,5,FALSE)</f>
        <v>56848</v>
      </c>
      <c r="G313" s="1">
        <f>VLOOKUP(B313,[1]Compare!$B:$G,6,FALSE)</f>
        <v>40665</v>
      </c>
      <c r="H313" s="2">
        <f t="shared" si="8"/>
        <v>-5.6096960315226568E-2</v>
      </c>
      <c r="I313" s="2">
        <f t="shared" si="9"/>
        <v>-0.10266814213697283</v>
      </c>
    </row>
    <row r="314" spans="1:9" x14ac:dyDescent="0.2">
      <c r="A314" s="8" t="s">
        <v>323</v>
      </c>
      <c r="B314" s="9" t="s">
        <v>312</v>
      </c>
      <c r="C314" s="9" t="s">
        <v>673</v>
      </c>
      <c r="D314" s="13">
        <v>224421</v>
      </c>
      <c r="E314" s="13">
        <v>156273</v>
      </c>
      <c r="F314" s="1">
        <f>VLOOKUP(B314,[1]Compare!$B:$F,5,FALSE)</f>
        <v>242629</v>
      </c>
      <c r="G314" s="1">
        <f>VLOOKUP(B314,[1]Compare!$B:$G,6,FALSE)</f>
        <v>169892</v>
      </c>
      <c r="H314" s="2">
        <f t="shared" si="8"/>
        <v>-7.5044615441682574E-2</v>
      </c>
      <c r="I314" s="2">
        <f t="shared" si="9"/>
        <v>-8.0162691592305699E-2</v>
      </c>
    </row>
    <row r="315" spans="1:9" x14ac:dyDescent="0.2">
      <c r="A315" s="7" t="s">
        <v>323</v>
      </c>
      <c r="B315" s="3" t="s">
        <v>313</v>
      </c>
      <c r="C315" s="3" t="s">
        <v>674</v>
      </c>
      <c r="D315" s="12">
        <v>72117</v>
      </c>
      <c r="E315" s="12">
        <v>50036</v>
      </c>
      <c r="F315" s="1">
        <f>VLOOKUP(B315,[1]Compare!$B:$F,5,FALSE)</f>
        <v>79459</v>
      </c>
      <c r="G315" s="1">
        <f>VLOOKUP(B315,[1]Compare!$B:$G,6,FALSE)</f>
        <v>57110</v>
      </c>
      <c r="H315" s="2">
        <f t="shared" si="8"/>
        <v>-9.2399854012761296E-2</v>
      </c>
      <c r="I315" s="2">
        <f t="shared" si="9"/>
        <v>-0.12386622307827</v>
      </c>
    </row>
    <row r="316" spans="1:9" x14ac:dyDescent="0.2">
      <c r="A316" s="8" t="s">
        <v>323</v>
      </c>
      <c r="B316" s="9" t="s">
        <v>314</v>
      </c>
      <c r="C316" s="9" t="s">
        <v>675</v>
      </c>
      <c r="D316" s="13">
        <v>42734</v>
      </c>
      <c r="E316" s="13">
        <v>31106</v>
      </c>
      <c r="F316" s="1">
        <f>VLOOKUP(B316,[1]Compare!$B:$F,5,FALSE)</f>
        <v>44006</v>
      </c>
      <c r="G316" s="1">
        <f>VLOOKUP(B316,[1]Compare!$B:$G,6,FALSE)</f>
        <v>34819</v>
      </c>
      <c r="H316" s="2">
        <f t="shared" si="8"/>
        <v>-2.8905149297823025E-2</v>
      </c>
      <c r="I316" s="2">
        <f t="shared" si="9"/>
        <v>-0.10663718084953618</v>
      </c>
    </row>
    <row r="317" spans="1:9" x14ac:dyDescent="0.2">
      <c r="A317" s="7" t="s">
        <v>323</v>
      </c>
      <c r="B317" s="3" t="s">
        <v>315</v>
      </c>
      <c r="C317" s="3" t="s">
        <v>676</v>
      </c>
      <c r="D317" s="12">
        <v>24272</v>
      </c>
      <c r="E317" s="12">
        <v>25135</v>
      </c>
      <c r="F317" s="1">
        <f>VLOOKUP(B317,[1]Compare!$B:$F,5,FALSE)</f>
        <v>26701</v>
      </c>
      <c r="G317" s="1">
        <f>VLOOKUP(B317,[1]Compare!$B:$G,6,FALSE)</f>
        <v>29141</v>
      </c>
      <c r="H317" s="2">
        <f t="shared" si="8"/>
        <v>-9.0970375641361748E-2</v>
      </c>
      <c r="I317" s="2">
        <f t="shared" si="9"/>
        <v>-0.13746954462784394</v>
      </c>
    </row>
    <row r="318" spans="1:9" x14ac:dyDescent="0.2">
      <c r="A318" s="8" t="s">
        <v>324</v>
      </c>
      <c r="B318" s="19">
        <v>10001</v>
      </c>
      <c r="C318" s="20" t="s">
        <v>677</v>
      </c>
      <c r="D318" s="13">
        <v>42475</v>
      </c>
      <c r="E318" s="13">
        <v>40437</v>
      </c>
      <c r="F318" s="1">
        <f>VLOOKUP(B318,[1]Compare!$B:$F,5,FALSE)</f>
        <v>44552</v>
      </c>
      <c r="G318" s="1">
        <f>VLOOKUP(B318,[1]Compare!$B:$G,6,FALSE)</f>
        <v>41009</v>
      </c>
      <c r="H318" s="2">
        <f t="shared" si="8"/>
        <v>-4.661968037349614E-2</v>
      </c>
      <c r="I318" s="2">
        <f t="shared" si="9"/>
        <v>-1.3948157721475774E-2</v>
      </c>
    </row>
    <row r="319" spans="1:9" x14ac:dyDescent="0.2">
      <c r="A319" s="7" t="s">
        <v>324</v>
      </c>
      <c r="B319" s="21">
        <v>10003</v>
      </c>
      <c r="C319" s="22" t="s">
        <v>678</v>
      </c>
      <c r="D319" s="12">
        <v>193609</v>
      </c>
      <c r="E319" s="12">
        <v>87200</v>
      </c>
      <c r="F319" s="1">
        <f>VLOOKUP(B319,[1]Compare!$B:$F,5,FALSE)</f>
        <v>195034</v>
      </c>
      <c r="G319" s="1">
        <f>VLOOKUP(B319,[1]Compare!$B:$G,6,FALSE)</f>
        <v>88364</v>
      </c>
      <c r="H319" s="2">
        <f t="shared" si="8"/>
        <v>-7.3064183680794119E-3</v>
      </c>
      <c r="I319" s="2">
        <f t="shared" si="9"/>
        <v>-1.3172785297179848E-2</v>
      </c>
    </row>
    <row r="320" spans="1:9" x14ac:dyDescent="0.2">
      <c r="A320" s="8" t="s">
        <v>324</v>
      </c>
      <c r="B320" s="19">
        <v>10005</v>
      </c>
      <c r="C320" s="20" t="s">
        <v>679</v>
      </c>
      <c r="D320" s="13">
        <v>62139</v>
      </c>
      <c r="E320" s="13">
        <v>72525</v>
      </c>
      <c r="F320" s="1">
        <f>VLOOKUP(B320,[1]Compare!$B:$F,5,FALSE)</f>
        <v>56682</v>
      </c>
      <c r="G320" s="1">
        <f>VLOOKUP(B320,[1]Compare!$B:$G,6,FALSE)</f>
        <v>71230</v>
      </c>
      <c r="H320" s="2">
        <f t="shared" si="8"/>
        <v>9.6273949401926531E-2</v>
      </c>
      <c r="I320" s="2">
        <f t="shared" si="9"/>
        <v>1.8180541906500071E-2</v>
      </c>
    </row>
    <row r="321" spans="1:9" x14ac:dyDescent="0.2">
      <c r="A321" s="7" t="s">
        <v>325</v>
      </c>
      <c r="B321" s="21">
        <v>11001</v>
      </c>
      <c r="C321" s="22" t="s">
        <v>325</v>
      </c>
      <c r="D321" s="12">
        <v>298080</v>
      </c>
      <c r="E321" s="12">
        <v>20899</v>
      </c>
      <c r="F321" s="1">
        <f>VLOOKUP(B321,[1]Compare!$B:$F,5,FALSE)</f>
        <v>317323</v>
      </c>
      <c r="G321" s="1">
        <f>VLOOKUP(B321,[1]Compare!$B:$G,6,FALSE)</f>
        <v>18586</v>
      </c>
      <c r="H321" s="2">
        <f t="shared" si="8"/>
        <v>-6.0641680558925763E-2</v>
      </c>
      <c r="I321" s="2">
        <f t="shared" si="9"/>
        <v>0.12444850963090498</v>
      </c>
    </row>
    <row r="322" spans="1:9" x14ac:dyDescent="0.2">
      <c r="A322" s="8" t="s">
        <v>326</v>
      </c>
      <c r="B322" s="19">
        <v>12001</v>
      </c>
      <c r="C322" s="20" t="s">
        <v>680</v>
      </c>
      <c r="D322" s="13">
        <v>92543</v>
      </c>
      <c r="E322" s="13">
        <v>49508</v>
      </c>
      <c r="F322" s="1">
        <f>VLOOKUP(B322,[1]Compare!$B:$F,5,FALSE)</f>
        <v>89704</v>
      </c>
      <c r="G322" s="1">
        <f>VLOOKUP(B322,[1]Compare!$B:$G,6,FALSE)</f>
        <v>50972</v>
      </c>
      <c r="H322" s="2">
        <f t="shared" si="8"/>
        <v>3.1648532952822619E-2</v>
      </c>
      <c r="I322" s="2">
        <f t="shared" si="9"/>
        <v>-2.8721651102566116E-2</v>
      </c>
    </row>
    <row r="323" spans="1:9" x14ac:dyDescent="0.2">
      <c r="A323" s="7" t="s">
        <v>326</v>
      </c>
      <c r="B323" s="21">
        <v>12003</v>
      </c>
      <c r="C323" s="22" t="s">
        <v>681</v>
      </c>
      <c r="D323" s="12">
        <v>1901</v>
      </c>
      <c r="E323" s="12">
        <v>11997</v>
      </c>
      <c r="F323" s="1">
        <f>VLOOKUP(B323,[1]Compare!$B:$F,5,FALSE)</f>
        <v>2037</v>
      </c>
      <c r="G323" s="1">
        <f>VLOOKUP(B323,[1]Compare!$B:$G,6,FALSE)</f>
        <v>11911</v>
      </c>
      <c r="H323" s="2">
        <f t="shared" ref="H323:H386" si="10">((D323-F323)/F323)</f>
        <v>-6.6764850270004908E-2</v>
      </c>
      <c r="I323" s="2">
        <f t="shared" ref="I323:I386" si="11">((E323-G323)/G323)</f>
        <v>7.2202166064981952E-3</v>
      </c>
    </row>
    <row r="324" spans="1:9" x14ac:dyDescent="0.2">
      <c r="A324" s="8" t="s">
        <v>326</v>
      </c>
      <c r="B324" s="19">
        <v>12005</v>
      </c>
      <c r="C324" s="20" t="s">
        <v>682</v>
      </c>
      <c r="D324" s="13">
        <v>24583</v>
      </c>
      <c r="E324" s="13">
        <v>64652</v>
      </c>
      <c r="F324" s="1">
        <f>VLOOKUP(B324,[1]Compare!$B:$F,5,FALSE)</f>
        <v>25614</v>
      </c>
      <c r="G324" s="1">
        <f>VLOOKUP(B324,[1]Compare!$B:$G,6,FALSE)</f>
        <v>66097</v>
      </c>
      <c r="H324" s="2">
        <f t="shared" si="10"/>
        <v>-4.0251425001952057E-2</v>
      </c>
      <c r="I324" s="2">
        <f t="shared" si="11"/>
        <v>-2.1861809159265926E-2</v>
      </c>
    </row>
    <row r="325" spans="1:9" x14ac:dyDescent="0.2">
      <c r="A325" s="7" t="s">
        <v>326</v>
      </c>
      <c r="B325" s="21">
        <v>12007</v>
      </c>
      <c r="C325" s="22" t="s">
        <v>683</v>
      </c>
      <c r="D325" s="12">
        <v>2981</v>
      </c>
      <c r="E325" s="12">
        <v>9860</v>
      </c>
      <c r="F325" s="1">
        <f>VLOOKUP(B325,[1]Compare!$B:$F,5,FALSE)</f>
        <v>3160</v>
      </c>
      <c r="G325" s="1">
        <f>VLOOKUP(B325,[1]Compare!$B:$G,6,FALSE)</f>
        <v>10334</v>
      </c>
      <c r="H325" s="2">
        <f t="shared" si="10"/>
        <v>-5.6645569620253161E-2</v>
      </c>
      <c r="I325" s="2">
        <f t="shared" si="11"/>
        <v>-4.5868008515579643E-2</v>
      </c>
    </row>
    <row r="326" spans="1:9" x14ac:dyDescent="0.2">
      <c r="A326" s="8" t="s">
        <v>326</v>
      </c>
      <c r="B326" s="19">
        <v>12009</v>
      </c>
      <c r="C326" s="20" t="s">
        <v>684</v>
      </c>
      <c r="D326" s="13">
        <v>155564</v>
      </c>
      <c r="E326" s="13">
        <v>210620</v>
      </c>
      <c r="F326" s="1">
        <f>VLOOKUP(B326,[1]Compare!$B:$F,5,FALSE)</f>
        <v>148549</v>
      </c>
      <c r="G326" s="1">
        <f>VLOOKUP(B326,[1]Compare!$B:$G,6,FALSE)</f>
        <v>207883</v>
      </c>
      <c r="H326" s="2">
        <f t="shared" si="10"/>
        <v>4.7223475082296081E-2</v>
      </c>
      <c r="I326" s="2">
        <f t="shared" si="11"/>
        <v>1.3166059754765902E-2</v>
      </c>
    </row>
    <row r="327" spans="1:9" x14ac:dyDescent="0.2">
      <c r="A327" s="7" t="s">
        <v>326</v>
      </c>
      <c r="B327" s="21">
        <v>12011</v>
      </c>
      <c r="C327" s="22" t="s">
        <v>685</v>
      </c>
      <c r="D327" s="12">
        <v>626784</v>
      </c>
      <c r="E327" s="12">
        <v>321769</v>
      </c>
      <c r="F327" s="1">
        <f>VLOOKUP(B327,[1]Compare!$B:$F,5,FALSE)</f>
        <v>618752</v>
      </c>
      <c r="G327" s="1">
        <f>VLOOKUP(B327,[1]Compare!$B:$G,6,FALSE)</f>
        <v>333409</v>
      </c>
      <c r="H327" s="2">
        <f t="shared" si="10"/>
        <v>1.2980968142325196E-2</v>
      </c>
      <c r="I327" s="2">
        <f t="shared" si="11"/>
        <v>-3.491207495898431E-2</v>
      </c>
    </row>
    <row r="328" spans="1:9" x14ac:dyDescent="0.2">
      <c r="A328" s="8" t="s">
        <v>326</v>
      </c>
      <c r="B328" s="19">
        <v>12013</v>
      </c>
      <c r="C328" s="20" t="s">
        <v>397</v>
      </c>
      <c r="D328" s="13">
        <v>1461</v>
      </c>
      <c r="E328" s="13">
        <v>4885</v>
      </c>
      <c r="F328" s="1">
        <f>VLOOKUP(B328,[1]Compare!$B:$F,5,FALSE)</f>
        <v>1209</v>
      </c>
      <c r="G328" s="1">
        <f>VLOOKUP(B328,[1]Compare!$B:$G,6,FALSE)</f>
        <v>5274</v>
      </c>
      <c r="H328" s="2">
        <f t="shared" si="10"/>
        <v>0.20843672456575682</v>
      </c>
      <c r="I328" s="2">
        <f t="shared" si="11"/>
        <v>-7.3758058399696624E-2</v>
      </c>
    </row>
    <row r="329" spans="1:9" x14ac:dyDescent="0.2">
      <c r="A329" s="7" t="s">
        <v>326</v>
      </c>
      <c r="B329" s="21">
        <v>12015</v>
      </c>
      <c r="C329" s="22" t="s">
        <v>686</v>
      </c>
      <c r="D329" s="12">
        <v>46881</v>
      </c>
      <c r="E329" s="12">
        <v>76263</v>
      </c>
      <c r="F329" s="1">
        <f>VLOOKUP(B329,[1]Compare!$B:$F,5,FALSE)</f>
        <v>42273</v>
      </c>
      <c r="G329" s="1">
        <f>VLOOKUP(B329,[1]Compare!$B:$G,6,FALSE)</f>
        <v>73243</v>
      </c>
      <c r="H329" s="2">
        <f t="shared" si="10"/>
        <v>0.10900574835001064</v>
      </c>
      <c r="I329" s="2">
        <f t="shared" si="11"/>
        <v>4.1232609259587945E-2</v>
      </c>
    </row>
    <row r="330" spans="1:9" x14ac:dyDescent="0.2">
      <c r="A330" s="8" t="s">
        <v>326</v>
      </c>
      <c r="B330" s="19">
        <v>12017</v>
      </c>
      <c r="C330" s="20" t="s">
        <v>687</v>
      </c>
      <c r="D330" s="13">
        <v>28845</v>
      </c>
      <c r="E330" s="13">
        <v>67618</v>
      </c>
      <c r="F330" s="1">
        <f>VLOOKUP(B330,[1]Compare!$B:$F,5,FALSE)</f>
        <v>27092</v>
      </c>
      <c r="G330" s="1">
        <f>VLOOKUP(B330,[1]Compare!$B:$G,6,FALSE)</f>
        <v>65352</v>
      </c>
      <c r="H330" s="2">
        <f t="shared" si="10"/>
        <v>6.4705448102760965E-2</v>
      </c>
      <c r="I330" s="2">
        <f t="shared" si="11"/>
        <v>3.467376667890807E-2</v>
      </c>
    </row>
    <row r="331" spans="1:9" x14ac:dyDescent="0.2">
      <c r="A331" s="7" t="s">
        <v>326</v>
      </c>
      <c r="B331" s="21">
        <v>12019</v>
      </c>
      <c r="C331" s="22" t="s">
        <v>403</v>
      </c>
      <c r="D331" s="12">
        <v>41746</v>
      </c>
      <c r="E331" s="12">
        <v>86596</v>
      </c>
      <c r="F331" s="1">
        <f>VLOOKUP(B331,[1]Compare!$B:$F,5,FALSE)</f>
        <v>38317</v>
      </c>
      <c r="G331" s="1">
        <f>VLOOKUP(B331,[1]Compare!$B:$G,6,FALSE)</f>
        <v>84480</v>
      </c>
      <c r="H331" s="2">
        <f t="shared" si="10"/>
        <v>8.9490304564553591E-2</v>
      </c>
      <c r="I331" s="2">
        <f t="shared" si="11"/>
        <v>2.5047348484848485E-2</v>
      </c>
    </row>
    <row r="332" spans="1:9" x14ac:dyDescent="0.2">
      <c r="A332" s="8" t="s">
        <v>326</v>
      </c>
      <c r="B332" s="19">
        <v>12021</v>
      </c>
      <c r="C332" s="20" t="s">
        <v>688</v>
      </c>
      <c r="D332" s="13">
        <v>81507</v>
      </c>
      <c r="E332" s="13">
        <v>137760</v>
      </c>
      <c r="F332" s="1">
        <f>VLOOKUP(B332,[1]Compare!$B:$F,5,FALSE)</f>
        <v>77621</v>
      </c>
      <c r="G332" s="1">
        <f>VLOOKUP(B332,[1]Compare!$B:$G,6,FALSE)</f>
        <v>128950</v>
      </c>
      <c r="H332" s="2">
        <f t="shared" si="10"/>
        <v>5.0063771402069031E-2</v>
      </c>
      <c r="I332" s="2">
        <f t="shared" si="11"/>
        <v>6.8321054672353623E-2</v>
      </c>
    </row>
    <row r="333" spans="1:9" x14ac:dyDescent="0.2">
      <c r="A333" s="7" t="s">
        <v>326</v>
      </c>
      <c r="B333" s="21">
        <v>12023</v>
      </c>
      <c r="C333" s="22" t="s">
        <v>511</v>
      </c>
      <c r="D333" s="12">
        <v>8407</v>
      </c>
      <c r="E333" s="12">
        <v>23358</v>
      </c>
      <c r="F333" s="1">
        <f>VLOOKUP(B333,[1]Compare!$B:$F,5,FALSE)</f>
        <v>8914</v>
      </c>
      <c r="G333" s="1">
        <f>VLOOKUP(B333,[1]Compare!$B:$G,6,FALSE)</f>
        <v>23836</v>
      </c>
      <c r="H333" s="2">
        <f t="shared" si="10"/>
        <v>-5.6876822975095352E-2</v>
      </c>
      <c r="I333" s="2">
        <f t="shared" si="11"/>
        <v>-2.0053700285282767E-2</v>
      </c>
    </row>
    <row r="334" spans="1:9" x14ac:dyDescent="0.2">
      <c r="A334" s="8" t="s">
        <v>326</v>
      </c>
      <c r="B334" s="19">
        <v>12027</v>
      </c>
      <c r="C334" s="20" t="s">
        <v>689</v>
      </c>
      <c r="D334" s="13">
        <v>4250</v>
      </c>
      <c r="E334" s="13">
        <v>7982</v>
      </c>
      <c r="F334" s="1">
        <f>VLOOKUP(B334,[1]Compare!$B:$F,5,FALSE)</f>
        <v>4259</v>
      </c>
      <c r="G334" s="1">
        <f>VLOOKUP(B334,[1]Compare!$B:$G,6,FALSE)</f>
        <v>8313</v>
      </c>
      <c r="H334" s="2">
        <f t="shared" si="10"/>
        <v>-2.1131721061281991E-3</v>
      </c>
      <c r="I334" s="2">
        <f t="shared" si="11"/>
        <v>-3.981715385540719E-2</v>
      </c>
    </row>
    <row r="335" spans="1:9" x14ac:dyDescent="0.2">
      <c r="A335" s="7" t="s">
        <v>326</v>
      </c>
      <c r="B335" s="21">
        <v>12029</v>
      </c>
      <c r="C335" s="22" t="s">
        <v>690</v>
      </c>
      <c r="D335" s="12">
        <v>1464</v>
      </c>
      <c r="E335" s="12">
        <v>6593</v>
      </c>
      <c r="F335" s="1">
        <f>VLOOKUP(B335,[1]Compare!$B:$F,5,FALSE)</f>
        <v>1365</v>
      </c>
      <c r="G335" s="1">
        <f>VLOOKUP(B335,[1]Compare!$B:$G,6,FALSE)</f>
        <v>6759</v>
      </c>
      <c r="H335" s="2">
        <f t="shared" si="10"/>
        <v>7.2527472527472533E-2</v>
      </c>
      <c r="I335" s="2">
        <f t="shared" si="11"/>
        <v>-2.455984613108448E-2</v>
      </c>
    </row>
    <row r="336" spans="1:9" x14ac:dyDescent="0.2">
      <c r="A336" s="8" t="s">
        <v>326</v>
      </c>
      <c r="B336" s="19">
        <v>12031</v>
      </c>
      <c r="C336" s="20" t="s">
        <v>691</v>
      </c>
      <c r="D336" s="13">
        <v>254191</v>
      </c>
      <c r="E336" s="13">
        <v>222105</v>
      </c>
      <c r="F336" s="1">
        <f>VLOOKUP(B336,[1]Compare!$B:$F,5,FALSE)</f>
        <v>252556</v>
      </c>
      <c r="G336" s="1">
        <f>VLOOKUP(B336,[1]Compare!$B:$G,6,FALSE)</f>
        <v>233762</v>
      </c>
      <c r="H336" s="2">
        <f t="shared" si="10"/>
        <v>6.4738117486814808E-3</v>
      </c>
      <c r="I336" s="2">
        <f t="shared" si="11"/>
        <v>-4.9866958701585376E-2</v>
      </c>
    </row>
    <row r="337" spans="1:9" x14ac:dyDescent="0.2">
      <c r="A337" s="7" t="s">
        <v>326</v>
      </c>
      <c r="B337" s="21">
        <v>12033</v>
      </c>
      <c r="C337" s="22" t="s">
        <v>416</v>
      </c>
      <c r="D337" s="12">
        <v>68664</v>
      </c>
      <c r="E337" s="12">
        <v>92408</v>
      </c>
      <c r="F337" s="1">
        <f>VLOOKUP(B337,[1]Compare!$B:$F,5,FALSE)</f>
        <v>70929</v>
      </c>
      <c r="G337" s="1">
        <f>VLOOKUP(B337,[1]Compare!$B:$G,6,FALSE)</f>
        <v>96674</v>
      </c>
      <c r="H337" s="2">
        <f t="shared" si="10"/>
        <v>-3.1933341792496725E-2</v>
      </c>
      <c r="I337" s="2">
        <f t="shared" si="11"/>
        <v>-4.4127686865134366E-2</v>
      </c>
    </row>
    <row r="338" spans="1:9" x14ac:dyDescent="0.2">
      <c r="A338" s="8" t="s">
        <v>326</v>
      </c>
      <c r="B338" s="19">
        <v>12035</v>
      </c>
      <c r="C338" s="20" t="s">
        <v>692</v>
      </c>
      <c r="D338" s="13">
        <v>30864</v>
      </c>
      <c r="E338" s="13">
        <v>46735</v>
      </c>
      <c r="F338" s="1">
        <f>VLOOKUP(B338,[1]Compare!$B:$F,5,FALSE)</f>
        <v>28161</v>
      </c>
      <c r="G338" s="1">
        <f>VLOOKUP(B338,[1]Compare!$B:$G,6,FALSE)</f>
        <v>43043</v>
      </c>
      <c r="H338" s="2">
        <f t="shared" si="10"/>
        <v>9.5983807393203363E-2</v>
      </c>
      <c r="I338" s="2">
        <f t="shared" si="11"/>
        <v>8.5774690425853214E-2</v>
      </c>
    </row>
    <row r="339" spans="1:9" x14ac:dyDescent="0.2">
      <c r="A339" s="7" t="s">
        <v>326</v>
      </c>
      <c r="B339" s="21">
        <v>12037</v>
      </c>
      <c r="C339" s="22" t="s">
        <v>419</v>
      </c>
      <c r="D339" s="12">
        <v>1995</v>
      </c>
      <c r="E339" s="12">
        <v>4290</v>
      </c>
      <c r="F339" s="1">
        <f>VLOOKUP(B339,[1]Compare!$B:$F,5,FALSE)</f>
        <v>2120</v>
      </c>
      <c r="G339" s="1">
        <f>VLOOKUP(B339,[1]Compare!$B:$G,6,FALSE)</f>
        <v>4675</v>
      </c>
      <c r="H339" s="2">
        <f t="shared" si="10"/>
        <v>-5.8962264150943397E-2</v>
      </c>
      <c r="I339" s="2">
        <f t="shared" si="11"/>
        <v>-8.2352941176470587E-2</v>
      </c>
    </row>
    <row r="340" spans="1:9" x14ac:dyDescent="0.2">
      <c r="A340" s="8" t="s">
        <v>326</v>
      </c>
      <c r="B340" s="19">
        <v>12039</v>
      </c>
      <c r="C340" s="20" t="s">
        <v>693</v>
      </c>
      <c r="D340" s="13">
        <v>16063</v>
      </c>
      <c r="E340" s="13">
        <v>6237</v>
      </c>
      <c r="F340" s="1">
        <f>VLOOKUP(B340,[1]Compare!$B:$F,5,FALSE)</f>
        <v>16153</v>
      </c>
      <c r="G340" s="1">
        <f>VLOOKUP(B340,[1]Compare!$B:$G,6,FALSE)</f>
        <v>7465</v>
      </c>
      <c r="H340" s="2">
        <f t="shared" si="10"/>
        <v>-5.5717204234507524E-3</v>
      </c>
      <c r="I340" s="2">
        <f t="shared" si="11"/>
        <v>-0.16450100468854656</v>
      </c>
    </row>
    <row r="341" spans="1:9" x14ac:dyDescent="0.2">
      <c r="A341" s="7" t="s">
        <v>326</v>
      </c>
      <c r="B341" s="21">
        <v>12041</v>
      </c>
      <c r="C341" s="22" t="s">
        <v>694</v>
      </c>
      <c r="D341" s="12">
        <v>1891</v>
      </c>
      <c r="E341" s="12">
        <v>8007</v>
      </c>
      <c r="F341" s="1">
        <f>VLOOKUP(B341,[1]Compare!$B:$F,5,FALSE)</f>
        <v>1700</v>
      </c>
      <c r="G341" s="1">
        <f>VLOOKUP(B341,[1]Compare!$B:$G,6,FALSE)</f>
        <v>7895</v>
      </c>
      <c r="H341" s="2">
        <f t="shared" si="10"/>
        <v>0.11235294117647059</v>
      </c>
      <c r="I341" s="2">
        <f t="shared" si="11"/>
        <v>1.4186193793540216E-2</v>
      </c>
    </row>
    <row r="342" spans="1:9" x14ac:dyDescent="0.2">
      <c r="A342" s="8" t="s">
        <v>326</v>
      </c>
      <c r="B342" s="19">
        <v>12043</v>
      </c>
      <c r="C342" s="20" t="s">
        <v>695</v>
      </c>
      <c r="D342" s="13">
        <v>1302</v>
      </c>
      <c r="E342" s="13">
        <v>3632</v>
      </c>
      <c r="F342" s="1">
        <f>VLOOKUP(B342,[1]Compare!$B:$F,5,FALSE)</f>
        <v>1385</v>
      </c>
      <c r="G342" s="1">
        <f>VLOOKUP(B342,[1]Compare!$B:$G,6,FALSE)</f>
        <v>3782</v>
      </c>
      <c r="H342" s="2">
        <f t="shared" si="10"/>
        <v>-5.9927797833935016E-2</v>
      </c>
      <c r="I342" s="2">
        <f t="shared" si="11"/>
        <v>-3.9661554732945532E-2</v>
      </c>
    </row>
    <row r="343" spans="1:9" x14ac:dyDescent="0.2">
      <c r="A343" s="7" t="s">
        <v>326</v>
      </c>
      <c r="B343" s="21">
        <v>12045</v>
      </c>
      <c r="C343" s="22" t="s">
        <v>696</v>
      </c>
      <c r="D343" s="12">
        <v>2306</v>
      </c>
      <c r="E343" s="12">
        <v>5610</v>
      </c>
      <c r="F343" s="1">
        <f>VLOOKUP(B343,[1]Compare!$B:$F,5,FALSE)</f>
        <v>1985</v>
      </c>
      <c r="G343" s="1">
        <f>VLOOKUP(B343,[1]Compare!$B:$G,6,FALSE)</f>
        <v>6113</v>
      </c>
      <c r="H343" s="2">
        <f t="shared" si="10"/>
        <v>0.16171284634760705</v>
      </c>
      <c r="I343" s="2">
        <f t="shared" si="11"/>
        <v>-8.2283657778504826E-2</v>
      </c>
    </row>
    <row r="344" spans="1:9" x14ac:dyDescent="0.2">
      <c r="A344" s="8" t="s">
        <v>326</v>
      </c>
      <c r="B344" s="19">
        <v>12047</v>
      </c>
      <c r="C344" s="20" t="s">
        <v>697</v>
      </c>
      <c r="D344" s="13">
        <v>1875</v>
      </c>
      <c r="E344" s="13">
        <v>3539</v>
      </c>
      <c r="F344" s="1">
        <f>VLOOKUP(B344,[1]Compare!$B:$F,5,FALSE)</f>
        <v>1963</v>
      </c>
      <c r="G344" s="1">
        <f>VLOOKUP(B344,[1]Compare!$B:$G,6,FALSE)</f>
        <v>3815</v>
      </c>
      <c r="H344" s="2">
        <f t="shared" si="10"/>
        <v>-4.4829342842587876E-2</v>
      </c>
      <c r="I344" s="2">
        <f t="shared" si="11"/>
        <v>-7.2346002621231975E-2</v>
      </c>
    </row>
    <row r="345" spans="1:9" x14ac:dyDescent="0.2">
      <c r="A345" s="7" t="s">
        <v>326</v>
      </c>
      <c r="B345" s="21">
        <v>12049</v>
      </c>
      <c r="C345" s="22" t="s">
        <v>698</v>
      </c>
      <c r="D345" s="12">
        <v>2189</v>
      </c>
      <c r="E345" s="12">
        <v>5476</v>
      </c>
      <c r="F345" s="1">
        <f>VLOOKUP(B345,[1]Compare!$B:$F,5,FALSE)</f>
        <v>2298</v>
      </c>
      <c r="G345" s="1">
        <f>VLOOKUP(B345,[1]Compare!$B:$G,6,FALSE)</f>
        <v>6122</v>
      </c>
      <c r="H345" s="2">
        <f t="shared" si="10"/>
        <v>-4.7432550043516104E-2</v>
      </c>
      <c r="I345" s="2">
        <f t="shared" si="11"/>
        <v>-0.10552107154524665</v>
      </c>
    </row>
    <row r="346" spans="1:9" x14ac:dyDescent="0.2">
      <c r="A346" s="8" t="s">
        <v>326</v>
      </c>
      <c r="B346" s="19">
        <v>12051</v>
      </c>
      <c r="C346" s="20" t="s">
        <v>699</v>
      </c>
      <c r="D346" s="13">
        <v>4757</v>
      </c>
      <c r="E346" s="13">
        <v>7484</v>
      </c>
      <c r="F346" s="1">
        <f>VLOOKUP(B346,[1]Compare!$B:$F,5,FALSE)</f>
        <v>4929</v>
      </c>
      <c r="G346" s="1">
        <f>VLOOKUP(B346,[1]Compare!$B:$G,6,FALSE)</f>
        <v>7906</v>
      </c>
      <c r="H346" s="2">
        <f t="shared" si="10"/>
        <v>-3.4895516331913165E-2</v>
      </c>
      <c r="I346" s="2">
        <f t="shared" si="11"/>
        <v>-5.3377181887174295E-2</v>
      </c>
    </row>
    <row r="347" spans="1:9" x14ac:dyDescent="0.2">
      <c r="A347" s="7" t="s">
        <v>326</v>
      </c>
      <c r="B347" s="21">
        <v>12053</v>
      </c>
      <c r="C347" s="22" t="s">
        <v>700</v>
      </c>
      <c r="D347" s="12">
        <v>43518</v>
      </c>
      <c r="E347" s="12">
        <v>71184</v>
      </c>
      <c r="F347" s="1">
        <f>VLOOKUP(B347,[1]Compare!$B:$F,5,FALSE)</f>
        <v>37519</v>
      </c>
      <c r="G347" s="1">
        <f>VLOOKUP(B347,[1]Compare!$B:$G,6,FALSE)</f>
        <v>70412</v>
      </c>
      <c r="H347" s="2">
        <f t="shared" si="10"/>
        <v>0.15989232122391323</v>
      </c>
      <c r="I347" s="2">
        <f t="shared" si="11"/>
        <v>1.0964040220416974E-2</v>
      </c>
    </row>
    <row r="348" spans="1:9" x14ac:dyDescent="0.2">
      <c r="A348" s="8" t="s">
        <v>326</v>
      </c>
      <c r="B348" s="19">
        <v>12055</v>
      </c>
      <c r="C348" s="20" t="s">
        <v>701</v>
      </c>
      <c r="D348" s="13">
        <v>16854</v>
      </c>
      <c r="E348" s="13">
        <v>35766</v>
      </c>
      <c r="F348" s="1">
        <f>VLOOKUP(B348,[1]Compare!$B:$F,5,FALSE)</f>
        <v>16938</v>
      </c>
      <c r="G348" s="1">
        <f>VLOOKUP(B348,[1]Compare!$B:$G,6,FALSE)</f>
        <v>34873</v>
      </c>
      <c r="H348" s="2">
        <f t="shared" si="10"/>
        <v>-4.9592631951824303E-3</v>
      </c>
      <c r="I348" s="2">
        <f t="shared" si="11"/>
        <v>2.5607203280474868E-2</v>
      </c>
    </row>
    <row r="349" spans="1:9" x14ac:dyDescent="0.2">
      <c r="A349" s="7" t="s">
        <v>326</v>
      </c>
      <c r="B349" s="21">
        <v>12057</v>
      </c>
      <c r="C349" s="22" t="s">
        <v>702</v>
      </c>
      <c r="D349" s="12">
        <v>404633</v>
      </c>
      <c r="E349" s="12">
        <v>328067</v>
      </c>
      <c r="F349" s="1">
        <f>VLOOKUP(B349,[1]Compare!$B:$F,5,FALSE)</f>
        <v>376367</v>
      </c>
      <c r="G349" s="1">
        <f>VLOOKUP(B349,[1]Compare!$B:$G,6,FALSE)</f>
        <v>327398</v>
      </c>
      <c r="H349" s="2">
        <f t="shared" si="10"/>
        <v>7.5102227347243519E-2</v>
      </c>
      <c r="I349" s="2">
        <f t="shared" si="11"/>
        <v>2.0433845044868938E-3</v>
      </c>
    </row>
    <row r="350" spans="1:9" x14ac:dyDescent="0.2">
      <c r="A350" s="8" t="s">
        <v>326</v>
      </c>
      <c r="B350" s="19">
        <v>12059</v>
      </c>
      <c r="C350" s="20" t="s">
        <v>703</v>
      </c>
      <c r="D350" s="13">
        <v>1478</v>
      </c>
      <c r="E350" s="13">
        <v>7420</v>
      </c>
      <c r="F350" s="1">
        <f>VLOOKUP(B350,[1]Compare!$B:$F,5,FALSE)</f>
        <v>924</v>
      </c>
      <c r="G350" s="1">
        <f>VLOOKUP(B350,[1]Compare!$B:$G,6,FALSE)</f>
        <v>8080</v>
      </c>
      <c r="H350" s="2">
        <f t="shared" si="10"/>
        <v>0.59956709956709953</v>
      </c>
      <c r="I350" s="2">
        <f t="shared" si="11"/>
        <v>-8.1683168316831686E-2</v>
      </c>
    </row>
    <row r="351" spans="1:9" x14ac:dyDescent="0.2">
      <c r="A351" s="7" t="s">
        <v>326</v>
      </c>
      <c r="B351" s="21">
        <v>12061</v>
      </c>
      <c r="C351" s="22" t="s">
        <v>704</v>
      </c>
      <c r="D351" s="12">
        <v>40782</v>
      </c>
      <c r="E351" s="12">
        <v>61619</v>
      </c>
      <c r="F351" s="1">
        <f>VLOOKUP(B351,[1]Compare!$B:$F,5,FALSE)</f>
        <v>37844</v>
      </c>
      <c r="G351" s="1">
        <f>VLOOKUP(B351,[1]Compare!$B:$G,6,FALSE)</f>
        <v>58872</v>
      </c>
      <c r="H351" s="2">
        <f t="shared" si="10"/>
        <v>7.7634499524363174E-2</v>
      </c>
      <c r="I351" s="2">
        <f t="shared" si="11"/>
        <v>4.6660551705394758E-2</v>
      </c>
    </row>
    <row r="352" spans="1:9" x14ac:dyDescent="0.2">
      <c r="A352" s="8" t="s">
        <v>326</v>
      </c>
      <c r="B352" s="19">
        <v>12063</v>
      </c>
      <c r="C352" s="20" t="s">
        <v>425</v>
      </c>
      <c r="D352" s="13">
        <v>6904</v>
      </c>
      <c r="E352" s="13">
        <v>14052</v>
      </c>
      <c r="F352" s="1">
        <f>VLOOKUP(B352,[1]Compare!$B:$F,5,FALSE)</f>
        <v>6766</v>
      </c>
      <c r="G352" s="1">
        <f>VLOOKUP(B352,[1]Compare!$B:$G,6,FALSE)</f>
        <v>15488</v>
      </c>
      <c r="H352" s="2">
        <f t="shared" si="10"/>
        <v>2.0396098137747561E-2</v>
      </c>
      <c r="I352" s="2">
        <f t="shared" si="11"/>
        <v>-9.2716942148760334E-2</v>
      </c>
    </row>
    <row r="353" spans="1:9" x14ac:dyDescent="0.2">
      <c r="A353" s="7" t="s">
        <v>326</v>
      </c>
      <c r="B353" s="21">
        <v>12065</v>
      </c>
      <c r="C353" s="22" t="s">
        <v>426</v>
      </c>
      <c r="D353" s="12">
        <v>3881</v>
      </c>
      <c r="E353" s="12">
        <v>4128</v>
      </c>
      <c r="F353" s="1">
        <f>VLOOKUP(B353,[1]Compare!$B:$F,5,FALSE)</f>
        <v>3897</v>
      </c>
      <c r="G353" s="1">
        <f>VLOOKUP(B353,[1]Compare!$B:$G,6,FALSE)</f>
        <v>4479</v>
      </c>
      <c r="H353" s="2">
        <f t="shared" si="10"/>
        <v>-4.1057223505260457E-3</v>
      </c>
      <c r="I353" s="2">
        <f t="shared" si="11"/>
        <v>-7.8365706630944401E-2</v>
      </c>
    </row>
    <row r="354" spans="1:9" x14ac:dyDescent="0.2">
      <c r="A354" s="8" t="s">
        <v>326</v>
      </c>
      <c r="B354" s="19">
        <v>12067</v>
      </c>
      <c r="C354" s="20" t="s">
        <v>529</v>
      </c>
      <c r="D354" s="13">
        <v>648</v>
      </c>
      <c r="E354" s="13">
        <v>2975</v>
      </c>
      <c r="F354" s="1">
        <f>VLOOKUP(B354,[1]Compare!$B:$F,5,FALSE)</f>
        <v>510</v>
      </c>
      <c r="G354" s="1">
        <f>VLOOKUP(B354,[1]Compare!$B:$G,6,FALSE)</f>
        <v>3128</v>
      </c>
      <c r="H354" s="2">
        <f t="shared" si="10"/>
        <v>0.27058823529411763</v>
      </c>
      <c r="I354" s="2">
        <f t="shared" si="11"/>
        <v>-4.8913043478260872E-2</v>
      </c>
    </row>
    <row r="355" spans="1:9" x14ac:dyDescent="0.2">
      <c r="A355" s="7" t="s">
        <v>326</v>
      </c>
      <c r="B355" s="21">
        <v>12069</v>
      </c>
      <c r="C355" s="22" t="s">
        <v>574</v>
      </c>
      <c r="D355" s="12">
        <v>93498</v>
      </c>
      <c r="E355" s="12">
        <v>133111</v>
      </c>
      <c r="F355" s="1">
        <f>VLOOKUP(B355,[1]Compare!$B:$F,5,FALSE)</f>
        <v>83505</v>
      </c>
      <c r="G355" s="1">
        <f>VLOOKUP(B355,[1]Compare!$B:$G,6,FALSE)</f>
        <v>125859</v>
      </c>
      <c r="H355" s="2">
        <f t="shared" si="10"/>
        <v>0.11966948086940901</v>
      </c>
      <c r="I355" s="2">
        <f t="shared" si="11"/>
        <v>5.7620035118664537E-2</v>
      </c>
    </row>
    <row r="356" spans="1:9" x14ac:dyDescent="0.2">
      <c r="A356" s="8" t="s">
        <v>326</v>
      </c>
      <c r="B356" s="19">
        <v>12071</v>
      </c>
      <c r="C356" s="20" t="s">
        <v>430</v>
      </c>
      <c r="D356" s="13">
        <v>164352</v>
      </c>
      <c r="E356" s="13">
        <v>243859</v>
      </c>
      <c r="F356" s="1">
        <f>VLOOKUP(B356,[1]Compare!$B:$F,5,FALSE)</f>
        <v>157695</v>
      </c>
      <c r="G356" s="1">
        <f>VLOOKUP(B356,[1]Compare!$B:$G,6,FALSE)</f>
        <v>233247</v>
      </c>
      <c r="H356" s="2">
        <f t="shared" si="10"/>
        <v>4.2214401217540186E-2</v>
      </c>
      <c r="I356" s="2">
        <f t="shared" si="11"/>
        <v>4.5496833828516554E-2</v>
      </c>
    </row>
    <row r="357" spans="1:9" x14ac:dyDescent="0.2">
      <c r="A357" s="7" t="s">
        <v>326</v>
      </c>
      <c r="B357" s="21">
        <v>12073</v>
      </c>
      <c r="C357" s="22" t="s">
        <v>705</v>
      </c>
      <c r="D357" s="12">
        <v>107224</v>
      </c>
      <c r="E357" s="12">
        <v>55891</v>
      </c>
      <c r="F357" s="1">
        <f>VLOOKUP(B357,[1]Compare!$B:$F,5,FALSE)</f>
        <v>103517</v>
      </c>
      <c r="G357" s="1">
        <f>VLOOKUP(B357,[1]Compare!$B:$G,6,FALSE)</f>
        <v>57453</v>
      </c>
      <c r="H357" s="2">
        <f t="shared" si="10"/>
        <v>3.5810543195803589E-2</v>
      </c>
      <c r="I357" s="2">
        <f t="shared" si="11"/>
        <v>-2.7187440168485545E-2</v>
      </c>
    </row>
    <row r="358" spans="1:9" x14ac:dyDescent="0.2">
      <c r="A358" s="8" t="s">
        <v>326</v>
      </c>
      <c r="B358" s="19">
        <v>12075</v>
      </c>
      <c r="C358" s="20" t="s">
        <v>706</v>
      </c>
      <c r="D358" s="13">
        <v>6576</v>
      </c>
      <c r="E358" s="13">
        <v>17141</v>
      </c>
      <c r="F358" s="1">
        <f>VLOOKUP(B358,[1]Compare!$B:$F,5,FALSE)</f>
        <v>6205</v>
      </c>
      <c r="G358" s="1">
        <f>VLOOKUP(B358,[1]Compare!$B:$G,6,FALSE)</f>
        <v>16749</v>
      </c>
      <c r="H358" s="2">
        <f t="shared" si="10"/>
        <v>5.9790491539081385E-2</v>
      </c>
      <c r="I358" s="2">
        <f t="shared" si="11"/>
        <v>2.3404382351185145E-2</v>
      </c>
    </row>
    <row r="359" spans="1:9" x14ac:dyDescent="0.2">
      <c r="A359" s="7" t="s">
        <v>326</v>
      </c>
      <c r="B359" s="21">
        <v>12077</v>
      </c>
      <c r="C359" s="22" t="s">
        <v>707</v>
      </c>
      <c r="D359" s="12">
        <v>845</v>
      </c>
      <c r="E359" s="12">
        <v>2627</v>
      </c>
      <c r="F359" s="1">
        <f>VLOOKUP(B359,[1]Compare!$B:$F,5,FALSE)</f>
        <v>694</v>
      </c>
      <c r="G359" s="1">
        <f>VLOOKUP(B359,[1]Compare!$B:$G,6,FALSE)</f>
        <v>2846</v>
      </c>
      <c r="H359" s="2">
        <f t="shared" si="10"/>
        <v>0.21757925072046108</v>
      </c>
      <c r="I359" s="2">
        <f t="shared" si="11"/>
        <v>-7.6950105411103309E-2</v>
      </c>
    </row>
    <row r="360" spans="1:9" x14ac:dyDescent="0.2">
      <c r="A360" s="8" t="s">
        <v>326</v>
      </c>
      <c r="B360" s="19">
        <v>12079</v>
      </c>
      <c r="C360" s="20" t="s">
        <v>434</v>
      </c>
      <c r="D360" s="13">
        <v>3669</v>
      </c>
      <c r="E360" s="13">
        <v>4911</v>
      </c>
      <c r="F360" s="1">
        <f>VLOOKUP(B360,[1]Compare!$B:$F,5,FALSE)</f>
        <v>3747</v>
      </c>
      <c r="G360" s="1">
        <f>VLOOKUP(B360,[1]Compare!$B:$G,6,FALSE)</f>
        <v>5576</v>
      </c>
      <c r="H360" s="2">
        <f t="shared" si="10"/>
        <v>-2.0816653322658127E-2</v>
      </c>
      <c r="I360" s="2">
        <f t="shared" si="11"/>
        <v>-0.11926111908177905</v>
      </c>
    </row>
    <row r="361" spans="1:9" x14ac:dyDescent="0.2">
      <c r="A361" s="7" t="s">
        <v>326</v>
      </c>
      <c r="B361" s="21">
        <v>12081</v>
      </c>
      <c r="C361" s="22" t="s">
        <v>708</v>
      </c>
      <c r="D361" s="12">
        <v>97359</v>
      </c>
      <c r="E361" s="12">
        <v>130660</v>
      </c>
      <c r="F361" s="1">
        <f>VLOOKUP(B361,[1]Compare!$B:$F,5,FALSE)</f>
        <v>90166</v>
      </c>
      <c r="G361" s="1">
        <f>VLOOKUP(B361,[1]Compare!$B:$G,6,FALSE)</f>
        <v>124987</v>
      </c>
      <c r="H361" s="2">
        <f t="shared" si="10"/>
        <v>7.977508151631435E-2</v>
      </c>
      <c r="I361" s="2">
        <f t="shared" si="11"/>
        <v>4.5388720426924399E-2</v>
      </c>
    </row>
    <row r="362" spans="1:9" x14ac:dyDescent="0.2">
      <c r="A362" s="8" t="s">
        <v>326</v>
      </c>
      <c r="B362" s="19">
        <v>12083</v>
      </c>
      <c r="C362" s="20" t="s">
        <v>436</v>
      </c>
      <c r="D362" s="13">
        <v>79711</v>
      </c>
      <c r="E362" s="13">
        <v>132397</v>
      </c>
      <c r="F362" s="1">
        <f>VLOOKUP(B362,[1]Compare!$B:$F,5,FALSE)</f>
        <v>74858</v>
      </c>
      <c r="G362" s="1">
        <f>VLOOKUP(B362,[1]Compare!$B:$G,6,FALSE)</f>
        <v>127826</v>
      </c>
      <c r="H362" s="2">
        <f t="shared" si="10"/>
        <v>6.482941035026317E-2</v>
      </c>
      <c r="I362" s="2">
        <f t="shared" si="11"/>
        <v>3.5759548135747034E-2</v>
      </c>
    </row>
    <row r="363" spans="1:9" x14ac:dyDescent="0.2">
      <c r="A363" s="7" t="s">
        <v>326</v>
      </c>
      <c r="B363" s="21">
        <v>12085</v>
      </c>
      <c r="C363" s="22" t="s">
        <v>709</v>
      </c>
      <c r="D363" s="12">
        <v>39162</v>
      </c>
      <c r="E363" s="12">
        <v>62770</v>
      </c>
      <c r="F363" s="1">
        <f>VLOOKUP(B363,[1]Compare!$B:$F,5,FALSE)</f>
        <v>36893</v>
      </c>
      <c r="G363" s="1">
        <f>VLOOKUP(B363,[1]Compare!$B:$G,6,FALSE)</f>
        <v>61168</v>
      </c>
      <c r="H363" s="2">
        <f t="shared" si="10"/>
        <v>6.1502181985742553E-2</v>
      </c>
      <c r="I363" s="2">
        <f t="shared" si="11"/>
        <v>2.619016479204813E-2</v>
      </c>
    </row>
    <row r="364" spans="1:9" x14ac:dyDescent="0.2">
      <c r="A364" s="8" t="s">
        <v>326</v>
      </c>
      <c r="B364" s="19">
        <v>12086</v>
      </c>
      <c r="C364" s="20" t="s">
        <v>710</v>
      </c>
      <c r="D364" s="13">
        <v>599955</v>
      </c>
      <c r="E364" s="13">
        <v>515619</v>
      </c>
      <c r="F364" s="1">
        <f>VLOOKUP(B364,[1]Compare!$B:$F,5,FALSE)</f>
        <v>617864</v>
      </c>
      <c r="G364" s="1">
        <f>VLOOKUP(B364,[1]Compare!$B:$G,6,FALSE)</f>
        <v>532833</v>
      </c>
      <c r="H364" s="2">
        <f t="shared" si="10"/>
        <v>-2.8985343052840108E-2</v>
      </c>
      <c r="I364" s="2">
        <f t="shared" si="11"/>
        <v>-3.2306557589338501E-2</v>
      </c>
    </row>
    <row r="365" spans="1:9" x14ac:dyDescent="0.2">
      <c r="A365" s="7" t="s">
        <v>326</v>
      </c>
      <c r="B365" s="21">
        <v>12087</v>
      </c>
      <c r="C365" s="22" t="s">
        <v>439</v>
      </c>
      <c r="D365" s="12">
        <v>20762</v>
      </c>
      <c r="E365" s="12">
        <v>24837</v>
      </c>
      <c r="F365" s="1">
        <f>VLOOKUP(B365,[1]Compare!$B:$F,5,FALSE)</f>
        <v>21881</v>
      </c>
      <c r="G365" s="1">
        <f>VLOOKUP(B365,[1]Compare!$B:$G,6,FALSE)</f>
        <v>25693</v>
      </c>
      <c r="H365" s="2">
        <f t="shared" si="10"/>
        <v>-5.1140258671907135E-2</v>
      </c>
      <c r="I365" s="2">
        <f t="shared" si="11"/>
        <v>-3.3316467520336276E-2</v>
      </c>
    </row>
    <row r="366" spans="1:9" x14ac:dyDescent="0.2">
      <c r="A366" s="8" t="s">
        <v>326</v>
      </c>
      <c r="B366" s="19">
        <v>12089</v>
      </c>
      <c r="C366" s="20" t="s">
        <v>711</v>
      </c>
      <c r="D366" s="13">
        <v>16262</v>
      </c>
      <c r="E366" s="13">
        <v>44749</v>
      </c>
      <c r="F366" s="1">
        <f>VLOOKUP(B366,[1]Compare!$B:$F,5,FALSE)</f>
        <v>15564</v>
      </c>
      <c r="G366" s="1">
        <f>VLOOKUP(B366,[1]Compare!$B:$G,6,FALSE)</f>
        <v>42566</v>
      </c>
      <c r="H366" s="2">
        <f t="shared" si="10"/>
        <v>4.484708301207916E-2</v>
      </c>
      <c r="I366" s="2">
        <f t="shared" si="11"/>
        <v>5.128506319597801E-2</v>
      </c>
    </row>
    <row r="367" spans="1:9" x14ac:dyDescent="0.2">
      <c r="A367" s="7" t="s">
        <v>326</v>
      </c>
      <c r="B367" s="21">
        <v>12091</v>
      </c>
      <c r="C367" s="22" t="s">
        <v>712</v>
      </c>
      <c r="D367" s="12">
        <v>31514</v>
      </c>
      <c r="E367" s="12">
        <v>78839</v>
      </c>
      <c r="F367" s="1">
        <f>VLOOKUP(B367,[1]Compare!$B:$F,5,FALSE)</f>
        <v>34248</v>
      </c>
      <c r="G367" s="1">
        <f>VLOOKUP(B367,[1]Compare!$B:$G,6,FALSE)</f>
        <v>79798</v>
      </c>
      <c r="H367" s="2">
        <f t="shared" si="10"/>
        <v>-7.9829479093669706E-2</v>
      </c>
      <c r="I367" s="2">
        <f t="shared" si="11"/>
        <v>-1.2017845058773402E-2</v>
      </c>
    </row>
    <row r="368" spans="1:9" x14ac:dyDescent="0.2">
      <c r="A368" s="8" t="s">
        <v>326</v>
      </c>
      <c r="B368" s="19">
        <v>12093</v>
      </c>
      <c r="C368" s="20" t="s">
        <v>713</v>
      </c>
      <c r="D368" s="13">
        <v>4236</v>
      </c>
      <c r="E368" s="13">
        <v>11554</v>
      </c>
      <c r="F368" s="1">
        <f>VLOOKUP(B368,[1]Compare!$B:$F,5,FALSE)</f>
        <v>4390</v>
      </c>
      <c r="G368" s="1">
        <f>VLOOKUP(B368,[1]Compare!$B:$G,6,FALSE)</f>
        <v>11470</v>
      </c>
      <c r="H368" s="2">
        <f t="shared" si="10"/>
        <v>-3.5079726651480639E-2</v>
      </c>
      <c r="I368" s="2">
        <f t="shared" si="11"/>
        <v>7.3234524847428069E-3</v>
      </c>
    </row>
    <row r="369" spans="1:9" x14ac:dyDescent="0.2">
      <c r="A369" s="7" t="s">
        <v>326</v>
      </c>
      <c r="B369" s="21">
        <v>12095</v>
      </c>
      <c r="C369" s="22" t="s">
        <v>586</v>
      </c>
      <c r="D369" s="12">
        <v>403234</v>
      </c>
      <c r="E369" s="12">
        <v>243376</v>
      </c>
      <c r="F369" s="1">
        <f>VLOOKUP(B369,[1]Compare!$B:$F,5,FALSE)</f>
        <v>395014</v>
      </c>
      <c r="G369" s="1">
        <f>VLOOKUP(B369,[1]Compare!$B:$G,6,FALSE)</f>
        <v>245398</v>
      </c>
      <c r="H369" s="2">
        <f t="shared" si="10"/>
        <v>2.0809389034312707E-2</v>
      </c>
      <c r="I369" s="2">
        <f t="shared" si="11"/>
        <v>-8.239675954979259E-3</v>
      </c>
    </row>
    <row r="370" spans="1:9" x14ac:dyDescent="0.2">
      <c r="A370" s="8" t="s">
        <v>326</v>
      </c>
      <c r="B370" s="19">
        <v>12097</v>
      </c>
      <c r="C370" s="20" t="s">
        <v>714</v>
      </c>
      <c r="D370" s="13">
        <v>96864</v>
      </c>
      <c r="E370" s="13">
        <v>80298</v>
      </c>
      <c r="F370" s="1">
        <f>VLOOKUP(B370,[1]Compare!$B:$F,5,FALSE)</f>
        <v>97297</v>
      </c>
      <c r="G370" s="1">
        <f>VLOOKUP(B370,[1]Compare!$B:$G,6,FALSE)</f>
        <v>73480</v>
      </c>
      <c r="H370" s="2">
        <f t="shared" si="10"/>
        <v>-4.4502913758903149E-3</v>
      </c>
      <c r="I370" s="2">
        <f t="shared" si="11"/>
        <v>9.2787152966793685E-2</v>
      </c>
    </row>
    <row r="371" spans="1:9" x14ac:dyDescent="0.2">
      <c r="A371" s="7" t="s">
        <v>326</v>
      </c>
      <c r="B371" s="21">
        <v>12099</v>
      </c>
      <c r="C371" s="22" t="s">
        <v>715</v>
      </c>
      <c r="D371" s="12">
        <v>452322</v>
      </c>
      <c r="E371" s="12">
        <v>346085</v>
      </c>
      <c r="F371" s="1">
        <f>VLOOKUP(B371,[1]Compare!$B:$F,5,FALSE)</f>
        <v>433572</v>
      </c>
      <c r="G371" s="1">
        <f>VLOOKUP(B371,[1]Compare!$B:$G,6,FALSE)</f>
        <v>334711</v>
      </c>
      <c r="H371" s="2">
        <f t="shared" si="10"/>
        <v>4.3245412526639174E-2</v>
      </c>
      <c r="I371" s="2">
        <f t="shared" si="11"/>
        <v>3.3981554236341201E-2</v>
      </c>
    </row>
    <row r="372" spans="1:9" x14ac:dyDescent="0.2">
      <c r="A372" s="8" t="s">
        <v>326</v>
      </c>
      <c r="B372" s="19">
        <v>12101</v>
      </c>
      <c r="C372" s="20" t="s">
        <v>716</v>
      </c>
      <c r="D372" s="13">
        <v>125218</v>
      </c>
      <c r="E372" s="13">
        <v>188467</v>
      </c>
      <c r="F372" s="1">
        <f>VLOOKUP(B372,[1]Compare!$B:$F,5,FALSE)</f>
        <v>119073</v>
      </c>
      <c r="G372" s="1">
        <f>VLOOKUP(B372,[1]Compare!$B:$G,6,FALSE)</f>
        <v>179621</v>
      </c>
      <c r="H372" s="2">
        <f t="shared" si="10"/>
        <v>5.1606997388156842E-2</v>
      </c>
      <c r="I372" s="2">
        <f t="shared" si="11"/>
        <v>4.9248139137405986E-2</v>
      </c>
    </row>
    <row r="373" spans="1:9" x14ac:dyDescent="0.2">
      <c r="A373" s="7" t="s">
        <v>326</v>
      </c>
      <c r="B373" s="21">
        <v>12103</v>
      </c>
      <c r="C373" s="22" t="s">
        <v>717</v>
      </c>
      <c r="D373" s="12">
        <v>272743</v>
      </c>
      <c r="E373" s="12">
        <v>265169</v>
      </c>
      <c r="F373" s="1">
        <f>VLOOKUP(B373,[1]Compare!$B:$F,5,FALSE)</f>
        <v>277450</v>
      </c>
      <c r="G373" s="1">
        <f>VLOOKUP(B373,[1]Compare!$B:$G,6,FALSE)</f>
        <v>276209</v>
      </c>
      <c r="H373" s="2">
        <f t="shared" si="10"/>
        <v>-1.6965218958370876E-2</v>
      </c>
      <c r="I373" s="2">
        <f t="shared" si="11"/>
        <v>-3.9969733064454817E-2</v>
      </c>
    </row>
    <row r="374" spans="1:9" x14ac:dyDescent="0.2">
      <c r="A374" s="8" t="s">
        <v>326</v>
      </c>
      <c r="B374" s="19">
        <v>12105</v>
      </c>
      <c r="C374" s="20" t="s">
        <v>541</v>
      </c>
      <c r="D374" s="13">
        <v>152687</v>
      </c>
      <c r="E374" s="13">
        <v>196844</v>
      </c>
      <c r="F374" s="1">
        <f>VLOOKUP(B374,[1]Compare!$B:$F,5,FALSE)</f>
        <v>145049</v>
      </c>
      <c r="G374" s="1">
        <f>VLOOKUP(B374,[1]Compare!$B:$G,6,FALSE)</f>
        <v>194586</v>
      </c>
      <c r="H374" s="2">
        <f t="shared" si="10"/>
        <v>5.2658067273817812E-2</v>
      </c>
      <c r="I374" s="2">
        <f t="shared" si="11"/>
        <v>1.1604123626571285E-2</v>
      </c>
    </row>
    <row r="375" spans="1:9" x14ac:dyDescent="0.2">
      <c r="A375" s="7" t="s">
        <v>326</v>
      </c>
      <c r="B375" s="21">
        <v>12107</v>
      </c>
      <c r="C375" s="22" t="s">
        <v>718</v>
      </c>
      <c r="D375" s="12">
        <v>10428</v>
      </c>
      <c r="E375" s="12">
        <v>24763</v>
      </c>
      <c r="F375" s="1">
        <f>VLOOKUP(B375,[1]Compare!$B:$F,5,FALSE)</f>
        <v>10527</v>
      </c>
      <c r="G375" s="1">
        <f>VLOOKUP(B375,[1]Compare!$B:$G,6,FALSE)</f>
        <v>25514</v>
      </c>
      <c r="H375" s="2">
        <f t="shared" si="10"/>
        <v>-9.4043887147335428E-3</v>
      </c>
      <c r="I375" s="2">
        <f t="shared" si="11"/>
        <v>-2.9434820098769302E-2</v>
      </c>
    </row>
    <row r="376" spans="1:9" x14ac:dyDescent="0.2">
      <c r="A376" s="8" t="s">
        <v>326</v>
      </c>
      <c r="B376" s="19">
        <v>12109</v>
      </c>
      <c r="C376" s="20" t="s">
        <v>719</v>
      </c>
      <c r="D376" s="13">
        <v>71407</v>
      </c>
      <c r="E376" s="13">
        <v>119018</v>
      </c>
      <c r="F376" s="1">
        <f>VLOOKUP(B376,[1]Compare!$B:$F,5,FALSE)</f>
        <v>63850</v>
      </c>
      <c r="G376" s="1">
        <f>VLOOKUP(B376,[1]Compare!$B:$G,6,FALSE)</f>
        <v>110946</v>
      </c>
      <c r="H376" s="2">
        <f t="shared" si="10"/>
        <v>0.11835552075176194</v>
      </c>
      <c r="I376" s="2">
        <f t="shared" si="11"/>
        <v>7.2756115587763417E-2</v>
      </c>
    </row>
    <row r="377" spans="1:9" x14ac:dyDescent="0.2">
      <c r="A377" s="7" t="s">
        <v>326</v>
      </c>
      <c r="B377" s="21">
        <v>12111</v>
      </c>
      <c r="C377" s="22" t="s">
        <v>720</v>
      </c>
      <c r="D377" s="12">
        <v>91505</v>
      </c>
      <c r="E377" s="12">
        <v>90085</v>
      </c>
      <c r="F377" s="1">
        <f>VLOOKUP(B377,[1]Compare!$B:$F,5,FALSE)</f>
        <v>84137</v>
      </c>
      <c r="G377" s="1">
        <f>VLOOKUP(B377,[1]Compare!$B:$G,6,FALSE)</f>
        <v>86831</v>
      </c>
      <c r="H377" s="2">
        <f t="shared" si="10"/>
        <v>8.7571460831738709E-2</v>
      </c>
      <c r="I377" s="2">
        <f t="shared" si="11"/>
        <v>3.7475095300065646E-2</v>
      </c>
    </row>
    <row r="378" spans="1:9" x14ac:dyDescent="0.2">
      <c r="A378" s="8" t="s">
        <v>326</v>
      </c>
      <c r="B378" s="19">
        <v>12113</v>
      </c>
      <c r="C378" s="20" t="s">
        <v>721</v>
      </c>
      <c r="D378" s="13">
        <v>29897</v>
      </c>
      <c r="E378" s="13">
        <v>79264</v>
      </c>
      <c r="F378" s="1">
        <f>VLOOKUP(B378,[1]Compare!$B:$F,5,FALSE)</f>
        <v>27612</v>
      </c>
      <c r="G378" s="1">
        <f>VLOOKUP(B378,[1]Compare!$B:$G,6,FALSE)</f>
        <v>77385</v>
      </c>
      <c r="H378" s="2">
        <f t="shared" si="10"/>
        <v>8.2753875126756485E-2</v>
      </c>
      <c r="I378" s="2">
        <f t="shared" si="11"/>
        <v>2.428119144537055E-2</v>
      </c>
    </row>
    <row r="379" spans="1:9" x14ac:dyDescent="0.2">
      <c r="A379" s="7" t="s">
        <v>326</v>
      </c>
      <c r="B379" s="21">
        <v>12115</v>
      </c>
      <c r="C379" s="22" t="s">
        <v>722</v>
      </c>
      <c r="D379" s="12">
        <v>127933</v>
      </c>
      <c r="E379" s="12">
        <v>152465</v>
      </c>
      <c r="F379" s="1">
        <f>VLOOKUP(B379,[1]Compare!$B:$F,5,FALSE)</f>
        <v>120110</v>
      </c>
      <c r="G379" s="1">
        <f>VLOOKUP(B379,[1]Compare!$B:$G,6,FALSE)</f>
        <v>148370</v>
      </c>
      <c r="H379" s="2">
        <f t="shared" si="10"/>
        <v>6.5131962367829491E-2</v>
      </c>
      <c r="I379" s="2">
        <f t="shared" si="11"/>
        <v>2.7599919121116128E-2</v>
      </c>
    </row>
    <row r="380" spans="1:9" x14ac:dyDescent="0.2">
      <c r="A380" s="8" t="s">
        <v>326</v>
      </c>
      <c r="B380" s="19">
        <v>12117</v>
      </c>
      <c r="C380" s="20" t="s">
        <v>723</v>
      </c>
      <c r="D380" s="13">
        <v>140033</v>
      </c>
      <c r="E380" s="13">
        <v>126635</v>
      </c>
      <c r="F380" s="1">
        <f>VLOOKUP(B380,[1]Compare!$B:$F,5,FALSE)</f>
        <v>132528</v>
      </c>
      <c r="G380" s="1">
        <f>VLOOKUP(B380,[1]Compare!$B:$G,6,FALSE)</f>
        <v>125241</v>
      </c>
      <c r="H380" s="2">
        <f t="shared" si="10"/>
        <v>5.6629542436315343E-2</v>
      </c>
      <c r="I380" s="2">
        <f t="shared" si="11"/>
        <v>1.1130540318266383E-2</v>
      </c>
    </row>
    <row r="381" spans="1:9" x14ac:dyDescent="0.2">
      <c r="A381" s="7" t="s">
        <v>326</v>
      </c>
      <c r="B381" s="21">
        <v>12119</v>
      </c>
      <c r="C381" s="22" t="s">
        <v>449</v>
      </c>
      <c r="D381" s="12">
        <v>31357</v>
      </c>
      <c r="E381" s="12">
        <v>64035</v>
      </c>
      <c r="F381" s="1">
        <f>VLOOKUP(B381,[1]Compare!$B:$F,5,FALSE)</f>
        <v>29341</v>
      </c>
      <c r="G381" s="1">
        <f>VLOOKUP(B381,[1]Compare!$B:$G,6,FALSE)</f>
        <v>62761</v>
      </c>
      <c r="H381" s="2">
        <f t="shared" si="10"/>
        <v>6.8709314610953962E-2</v>
      </c>
      <c r="I381" s="2">
        <f t="shared" si="11"/>
        <v>2.0299230413792006E-2</v>
      </c>
    </row>
    <row r="382" spans="1:9" x14ac:dyDescent="0.2">
      <c r="A382" s="8" t="s">
        <v>326</v>
      </c>
      <c r="B382" s="19">
        <v>12121</v>
      </c>
      <c r="C382" s="20" t="s">
        <v>724</v>
      </c>
      <c r="D382" s="13">
        <v>4497</v>
      </c>
      <c r="E382" s="13">
        <v>15966</v>
      </c>
      <c r="F382" s="1">
        <f>VLOOKUP(B382,[1]Compare!$B:$F,5,FALSE)</f>
        <v>4485</v>
      </c>
      <c r="G382" s="1">
        <f>VLOOKUP(B382,[1]Compare!$B:$G,6,FALSE)</f>
        <v>16410</v>
      </c>
      <c r="H382" s="2">
        <f t="shared" si="10"/>
        <v>2.6755852842809363E-3</v>
      </c>
      <c r="I382" s="2">
        <f t="shared" si="11"/>
        <v>-2.7056672760511883E-2</v>
      </c>
    </row>
    <row r="383" spans="1:9" x14ac:dyDescent="0.2">
      <c r="A383" s="7" t="s">
        <v>326</v>
      </c>
      <c r="B383" s="21">
        <v>12123</v>
      </c>
      <c r="C383" s="22" t="s">
        <v>725</v>
      </c>
      <c r="D383" s="12">
        <v>2714</v>
      </c>
      <c r="E383" s="12">
        <v>7057</v>
      </c>
      <c r="F383" s="1">
        <f>VLOOKUP(B383,[1]Compare!$B:$F,5,FALSE)</f>
        <v>2299</v>
      </c>
      <c r="G383" s="1">
        <f>VLOOKUP(B383,[1]Compare!$B:$G,6,FALSE)</f>
        <v>7751</v>
      </c>
      <c r="H383" s="2">
        <f t="shared" si="10"/>
        <v>0.18051326663766856</v>
      </c>
      <c r="I383" s="2">
        <f t="shared" si="11"/>
        <v>-8.9536833956908785E-2</v>
      </c>
    </row>
    <row r="384" spans="1:9" x14ac:dyDescent="0.2">
      <c r="A384" s="8" t="s">
        <v>326</v>
      </c>
      <c r="B384" s="19">
        <v>12125</v>
      </c>
      <c r="C384" s="20" t="s">
        <v>553</v>
      </c>
      <c r="D384" s="13">
        <v>1078</v>
      </c>
      <c r="E384" s="13">
        <v>5006</v>
      </c>
      <c r="F384" s="1">
        <f>VLOOKUP(B384,[1]Compare!$B:$F,5,FALSE)</f>
        <v>1053</v>
      </c>
      <c r="G384" s="1">
        <f>VLOOKUP(B384,[1]Compare!$B:$G,6,FALSE)</f>
        <v>5133</v>
      </c>
      <c r="H384" s="2">
        <f t="shared" si="10"/>
        <v>2.3741690408357077E-2</v>
      </c>
      <c r="I384" s="2">
        <f t="shared" si="11"/>
        <v>-2.4741866354958113E-2</v>
      </c>
    </row>
    <row r="385" spans="1:9" x14ac:dyDescent="0.2">
      <c r="A385" s="7" t="s">
        <v>326</v>
      </c>
      <c r="B385" s="21">
        <v>12127</v>
      </c>
      <c r="C385" s="22" t="s">
        <v>726</v>
      </c>
      <c r="D385" s="12">
        <v>137995</v>
      </c>
      <c r="E385" s="12">
        <v>176880</v>
      </c>
      <c r="F385" s="1">
        <f>VLOOKUP(B385,[1]Compare!$B:$F,5,FALSE)</f>
        <v>130575</v>
      </c>
      <c r="G385" s="1">
        <f>VLOOKUP(B385,[1]Compare!$B:$G,6,FALSE)</f>
        <v>173821</v>
      </c>
      <c r="H385" s="2">
        <f t="shared" si="10"/>
        <v>5.6825579169059927E-2</v>
      </c>
      <c r="I385" s="2">
        <f t="shared" si="11"/>
        <v>1.759856404001818E-2</v>
      </c>
    </row>
    <row r="386" spans="1:9" x14ac:dyDescent="0.2">
      <c r="A386" s="8" t="s">
        <v>326</v>
      </c>
      <c r="B386" s="19">
        <v>12129</v>
      </c>
      <c r="C386" s="20" t="s">
        <v>727</v>
      </c>
      <c r="D386" s="13">
        <v>5467</v>
      </c>
      <c r="E386" s="13">
        <v>13041</v>
      </c>
      <c r="F386" s="1">
        <f>VLOOKUP(B386,[1]Compare!$B:$F,5,FALSE)</f>
        <v>5351</v>
      </c>
      <c r="G386" s="1">
        <f>VLOOKUP(B386,[1]Compare!$B:$G,6,FALSE)</f>
        <v>12874</v>
      </c>
      <c r="H386" s="2">
        <f t="shared" si="10"/>
        <v>2.1678190992337882E-2</v>
      </c>
      <c r="I386" s="2">
        <f t="shared" si="11"/>
        <v>1.2971881311169799E-2</v>
      </c>
    </row>
    <row r="387" spans="1:9" x14ac:dyDescent="0.2">
      <c r="A387" s="7" t="s">
        <v>326</v>
      </c>
      <c r="B387" s="21">
        <v>12131</v>
      </c>
      <c r="C387" s="22" t="s">
        <v>728</v>
      </c>
      <c r="D387" s="12">
        <v>10701</v>
      </c>
      <c r="E387" s="12">
        <v>33434</v>
      </c>
      <c r="F387" s="1">
        <f>VLOOKUP(B387,[1]Compare!$B:$F,5,FALSE)</f>
        <v>10338</v>
      </c>
      <c r="G387" s="1">
        <f>VLOOKUP(B387,[1]Compare!$B:$G,6,FALSE)</f>
        <v>32947</v>
      </c>
      <c r="H387" s="2">
        <f t="shared" ref="H387:H450" si="12">((D387-F387)/F387)</f>
        <v>3.5113174695298899E-2</v>
      </c>
      <c r="I387" s="2">
        <f t="shared" ref="I387:I450" si="13">((E387-G387)/G387)</f>
        <v>1.4781315446019365E-2</v>
      </c>
    </row>
    <row r="388" spans="1:9" x14ac:dyDescent="0.2">
      <c r="A388" s="8" t="s">
        <v>326</v>
      </c>
      <c r="B388" s="19">
        <v>12133</v>
      </c>
      <c r="C388" s="20" t="s">
        <v>454</v>
      </c>
      <c r="D388" s="13">
        <v>2493</v>
      </c>
      <c r="E388" s="13">
        <v>9271</v>
      </c>
      <c r="F388" s="1">
        <f>VLOOKUP(B388,[1]Compare!$B:$F,5,FALSE)</f>
        <v>2347</v>
      </c>
      <c r="G388" s="1">
        <f>VLOOKUP(B388,[1]Compare!$B:$G,6,FALSE)</f>
        <v>9876</v>
      </c>
      <c r="H388" s="2">
        <f t="shared" si="12"/>
        <v>6.2207072858968898E-2</v>
      </c>
      <c r="I388" s="2">
        <f t="shared" si="13"/>
        <v>-6.1259619279060346E-2</v>
      </c>
    </row>
    <row r="389" spans="1:9" x14ac:dyDescent="0.2">
      <c r="A389" s="7" t="s">
        <v>327</v>
      </c>
      <c r="B389" s="21">
        <v>13001</v>
      </c>
      <c r="C389" s="22" t="s">
        <v>729</v>
      </c>
      <c r="D389" s="12">
        <v>1934</v>
      </c>
      <c r="E389" s="12">
        <v>5914</v>
      </c>
      <c r="F389" s="1">
        <f>VLOOKUP(B389,[1]Compare!$B:$F,5,FALSE)</f>
        <v>1784</v>
      </c>
      <c r="G389" s="1">
        <f>VLOOKUP(B389,[1]Compare!$B:$G,6,FALSE)</f>
        <v>6570</v>
      </c>
      <c r="H389" s="2">
        <f t="shared" si="12"/>
        <v>8.4080717488789244E-2</v>
      </c>
      <c r="I389" s="2">
        <f t="shared" si="13"/>
        <v>-9.984779299847793E-2</v>
      </c>
    </row>
    <row r="390" spans="1:9" x14ac:dyDescent="0.2">
      <c r="A390" s="8" t="s">
        <v>327</v>
      </c>
      <c r="B390" s="19">
        <v>13003</v>
      </c>
      <c r="C390" s="20" t="s">
        <v>730</v>
      </c>
      <c r="D390" s="13">
        <v>1044</v>
      </c>
      <c r="E390" s="13">
        <v>2021</v>
      </c>
      <c r="F390" s="1">
        <f>VLOOKUP(B390,[1]Compare!$B:$F,5,FALSE)</f>
        <v>825</v>
      </c>
      <c r="G390" s="1">
        <f>VLOOKUP(B390,[1]Compare!$B:$G,6,FALSE)</f>
        <v>2300</v>
      </c>
      <c r="H390" s="2">
        <f t="shared" si="12"/>
        <v>0.26545454545454544</v>
      </c>
      <c r="I390" s="2">
        <f t="shared" si="13"/>
        <v>-0.12130434782608696</v>
      </c>
    </row>
    <row r="391" spans="1:9" x14ac:dyDescent="0.2">
      <c r="A391" s="7" t="s">
        <v>327</v>
      </c>
      <c r="B391" s="21">
        <v>13005</v>
      </c>
      <c r="C391" s="22" t="s">
        <v>731</v>
      </c>
      <c r="D391" s="12">
        <v>955</v>
      </c>
      <c r="E391" s="12">
        <v>3483</v>
      </c>
      <c r="F391" s="1">
        <f>VLOOKUP(B391,[1]Compare!$B:$F,5,FALSE)</f>
        <v>625</v>
      </c>
      <c r="G391" s="1">
        <f>VLOOKUP(B391,[1]Compare!$B:$G,6,FALSE)</f>
        <v>4017</v>
      </c>
      <c r="H391" s="2">
        <f t="shared" si="12"/>
        <v>0.52800000000000002</v>
      </c>
      <c r="I391" s="2">
        <f t="shared" si="13"/>
        <v>-0.13293502613890965</v>
      </c>
    </row>
    <row r="392" spans="1:9" x14ac:dyDescent="0.2">
      <c r="A392" s="8" t="s">
        <v>327</v>
      </c>
      <c r="B392" s="19">
        <v>13007</v>
      </c>
      <c r="C392" s="20" t="s">
        <v>681</v>
      </c>
      <c r="D392" s="13">
        <v>763</v>
      </c>
      <c r="E392" s="13">
        <v>535</v>
      </c>
      <c r="F392" s="1">
        <f>VLOOKUP(B392,[1]Compare!$B:$F,5,FALSE)</f>
        <v>652</v>
      </c>
      <c r="G392" s="1">
        <f>VLOOKUP(B392,[1]Compare!$B:$G,6,FALSE)</f>
        <v>897</v>
      </c>
      <c r="H392" s="2">
        <f t="shared" si="12"/>
        <v>0.17024539877300612</v>
      </c>
      <c r="I392" s="2">
        <f t="shared" si="13"/>
        <v>-0.40356744704570791</v>
      </c>
    </row>
    <row r="393" spans="1:9" x14ac:dyDescent="0.2">
      <c r="A393" s="7" t="s">
        <v>327</v>
      </c>
      <c r="B393" s="21">
        <v>13009</v>
      </c>
      <c r="C393" s="22" t="s">
        <v>391</v>
      </c>
      <c r="D393" s="12">
        <v>8739</v>
      </c>
      <c r="E393" s="12">
        <v>8325</v>
      </c>
      <c r="F393" s="1">
        <f>VLOOKUP(B393,[1]Compare!$B:$F,5,FALSE)</f>
        <v>9140</v>
      </c>
      <c r="G393" s="1">
        <f>VLOOKUP(B393,[1]Compare!$B:$G,6,FALSE)</f>
        <v>8903</v>
      </c>
      <c r="H393" s="2">
        <f t="shared" si="12"/>
        <v>-4.3873085339168491E-2</v>
      </c>
      <c r="I393" s="2">
        <f t="shared" si="13"/>
        <v>-6.4921936425923851E-2</v>
      </c>
    </row>
    <row r="394" spans="1:9" x14ac:dyDescent="0.2">
      <c r="A394" s="8" t="s">
        <v>327</v>
      </c>
      <c r="B394" s="19">
        <v>13011</v>
      </c>
      <c r="C394" s="20" t="s">
        <v>732</v>
      </c>
      <c r="D394" s="13">
        <v>1086</v>
      </c>
      <c r="E394" s="13">
        <v>8082</v>
      </c>
      <c r="F394" s="1">
        <f>VLOOKUP(B394,[1]Compare!$B:$F,5,FALSE)</f>
        <v>932</v>
      </c>
      <c r="G394" s="1">
        <f>VLOOKUP(B394,[1]Compare!$B:$G,6,FALSE)</f>
        <v>7795</v>
      </c>
      <c r="H394" s="2">
        <f t="shared" si="12"/>
        <v>0.16523605150214593</v>
      </c>
      <c r="I394" s="2">
        <f t="shared" si="13"/>
        <v>3.6818473380372037E-2</v>
      </c>
    </row>
    <row r="395" spans="1:9" x14ac:dyDescent="0.2">
      <c r="A395" s="7" t="s">
        <v>327</v>
      </c>
      <c r="B395" s="21">
        <v>13013</v>
      </c>
      <c r="C395" s="22" t="s">
        <v>733</v>
      </c>
      <c r="D395" s="12">
        <v>9864</v>
      </c>
      <c r="E395" s="12">
        <v>28410</v>
      </c>
      <c r="F395" s="1">
        <f>VLOOKUP(B395,[1]Compare!$B:$F,5,FALSE)</f>
        <v>10453</v>
      </c>
      <c r="G395" s="1">
        <f>VLOOKUP(B395,[1]Compare!$B:$G,6,FALSE)</f>
        <v>26804</v>
      </c>
      <c r="H395" s="2">
        <f t="shared" si="12"/>
        <v>-5.6347460059313119E-2</v>
      </c>
      <c r="I395" s="2">
        <f t="shared" si="13"/>
        <v>5.991643038352485E-2</v>
      </c>
    </row>
    <row r="396" spans="1:9" x14ac:dyDescent="0.2">
      <c r="A396" s="8" t="s">
        <v>327</v>
      </c>
      <c r="B396" s="19">
        <v>13015</v>
      </c>
      <c r="C396" s="20" t="s">
        <v>734</v>
      </c>
      <c r="D396" s="13">
        <v>10407</v>
      </c>
      <c r="E396" s="13">
        <v>40489</v>
      </c>
      <c r="F396" s="1">
        <f>VLOOKUP(B396,[1]Compare!$B:$F,5,FALSE)</f>
        <v>12091</v>
      </c>
      <c r="G396" s="1">
        <f>VLOOKUP(B396,[1]Compare!$B:$G,6,FALSE)</f>
        <v>37672</v>
      </c>
      <c r="H396" s="2">
        <f t="shared" si="12"/>
        <v>-0.1392771482921181</v>
      </c>
      <c r="I396" s="2">
        <f t="shared" si="13"/>
        <v>7.4777022722446379E-2</v>
      </c>
    </row>
    <row r="397" spans="1:9" x14ac:dyDescent="0.2">
      <c r="A397" s="7" t="s">
        <v>327</v>
      </c>
      <c r="B397" s="21">
        <v>13017</v>
      </c>
      <c r="C397" s="22" t="s">
        <v>735</v>
      </c>
      <c r="D397" s="12">
        <v>2292</v>
      </c>
      <c r="E397" s="12">
        <v>3668</v>
      </c>
      <c r="F397" s="1">
        <f>VLOOKUP(B397,[1]Compare!$B:$F,5,FALSE)</f>
        <v>2393</v>
      </c>
      <c r="G397" s="1">
        <f>VLOOKUP(B397,[1]Compare!$B:$G,6,FALSE)</f>
        <v>4111</v>
      </c>
      <c r="H397" s="2">
        <f t="shared" si="12"/>
        <v>-4.2206435436690344E-2</v>
      </c>
      <c r="I397" s="2">
        <f t="shared" si="13"/>
        <v>-0.10775966918024811</v>
      </c>
    </row>
    <row r="398" spans="1:9" x14ac:dyDescent="0.2">
      <c r="A398" s="8" t="s">
        <v>327</v>
      </c>
      <c r="B398" s="19">
        <v>13019</v>
      </c>
      <c r="C398" s="20" t="s">
        <v>736</v>
      </c>
      <c r="D398" s="13">
        <v>1643</v>
      </c>
      <c r="E398" s="13">
        <v>5353</v>
      </c>
      <c r="F398" s="1">
        <f>VLOOKUP(B398,[1]Compare!$B:$F,5,FALSE)</f>
        <v>1269</v>
      </c>
      <c r="G398" s="1">
        <f>VLOOKUP(B398,[1]Compare!$B:$G,6,FALSE)</f>
        <v>6419</v>
      </c>
      <c r="H398" s="2">
        <f t="shared" si="12"/>
        <v>0.29472025216706066</v>
      </c>
      <c r="I398" s="2">
        <f t="shared" si="13"/>
        <v>-0.16606948122760554</v>
      </c>
    </row>
    <row r="399" spans="1:9" x14ac:dyDescent="0.2">
      <c r="A399" s="7" t="s">
        <v>327</v>
      </c>
      <c r="B399" s="21">
        <v>13021</v>
      </c>
      <c r="C399" s="22" t="s">
        <v>393</v>
      </c>
      <c r="D399" s="12">
        <v>40789</v>
      </c>
      <c r="E399" s="12">
        <v>20490</v>
      </c>
      <c r="F399" s="1">
        <f>VLOOKUP(B399,[1]Compare!$B:$F,5,FALSE)</f>
        <v>43408</v>
      </c>
      <c r="G399" s="1">
        <f>VLOOKUP(B399,[1]Compare!$B:$G,6,FALSE)</f>
        <v>26559</v>
      </c>
      <c r="H399" s="2">
        <f t="shared" si="12"/>
        <v>-6.0334500552893473E-2</v>
      </c>
      <c r="I399" s="2">
        <f t="shared" si="13"/>
        <v>-0.2285101095673783</v>
      </c>
    </row>
    <row r="400" spans="1:9" x14ac:dyDescent="0.2">
      <c r="A400" s="8" t="s">
        <v>327</v>
      </c>
      <c r="B400" s="19">
        <v>13023</v>
      </c>
      <c r="C400" s="20" t="s">
        <v>737</v>
      </c>
      <c r="D400" s="13">
        <v>1364</v>
      </c>
      <c r="E400" s="13">
        <v>3764</v>
      </c>
      <c r="F400" s="1">
        <f>VLOOKUP(B400,[1]Compare!$B:$F,5,FALSE)</f>
        <v>1312</v>
      </c>
      <c r="G400" s="1">
        <f>VLOOKUP(B400,[1]Compare!$B:$G,6,FALSE)</f>
        <v>4329</v>
      </c>
      <c r="H400" s="2">
        <f t="shared" si="12"/>
        <v>3.9634146341463415E-2</v>
      </c>
      <c r="I400" s="2">
        <f t="shared" si="13"/>
        <v>-0.13051513051513053</v>
      </c>
    </row>
    <row r="401" spans="1:9" x14ac:dyDescent="0.2">
      <c r="A401" s="7" t="s">
        <v>327</v>
      </c>
      <c r="B401" s="21">
        <v>13025</v>
      </c>
      <c r="C401" s="22" t="s">
        <v>738</v>
      </c>
      <c r="D401" s="12">
        <v>1046</v>
      </c>
      <c r="E401" s="12">
        <v>6738</v>
      </c>
      <c r="F401" s="1">
        <f>VLOOKUP(B401,[1]Compare!$B:$F,5,FALSE)</f>
        <v>700</v>
      </c>
      <c r="G401" s="1">
        <f>VLOOKUP(B401,[1]Compare!$B:$G,6,FALSE)</f>
        <v>6993</v>
      </c>
      <c r="H401" s="2">
        <f t="shared" si="12"/>
        <v>0.49428571428571427</v>
      </c>
      <c r="I401" s="2">
        <f t="shared" si="13"/>
        <v>-3.6465036465036467E-2</v>
      </c>
    </row>
    <row r="402" spans="1:9" x14ac:dyDescent="0.2">
      <c r="A402" s="8" t="s">
        <v>327</v>
      </c>
      <c r="B402" s="19">
        <v>13027</v>
      </c>
      <c r="C402" s="20" t="s">
        <v>739</v>
      </c>
      <c r="D402" s="13">
        <v>2463</v>
      </c>
      <c r="E402" s="13">
        <v>3698</v>
      </c>
      <c r="F402" s="1">
        <f>VLOOKUP(B402,[1]Compare!$B:$F,5,FALSE)</f>
        <v>2791</v>
      </c>
      <c r="G402" s="1">
        <f>VLOOKUP(B402,[1]Compare!$B:$G,6,FALSE)</f>
        <v>4261</v>
      </c>
      <c r="H402" s="2">
        <f t="shared" si="12"/>
        <v>-0.1175206019347904</v>
      </c>
      <c r="I402" s="2">
        <f t="shared" si="13"/>
        <v>-0.13212860830790893</v>
      </c>
    </row>
    <row r="403" spans="1:9" x14ac:dyDescent="0.2">
      <c r="A403" s="7" t="s">
        <v>327</v>
      </c>
      <c r="B403" s="21">
        <v>13029</v>
      </c>
      <c r="C403" s="22" t="s">
        <v>740</v>
      </c>
      <c r="D403" s="12">
        <v>7162</v>
      </c>
      <c r="E403" s="12">
        <v>15248</v>
      </c>
      <c r="F403" s="1">
        <f>VLOOKUP(B403,[1]Compare!$B:$F,5,FALSE)</f>
        <v>6738</v>
      </c>
      <c r="G403" s="1">
        <f>VLOOKUP(B403,[1]Compare!$B:$G,6,FALSE)</f>
        <v>14240</v>
      </c>
      <c r="H403" s="2">
        <f t="shared" si="12"/>
        <v>6.2926684476105665E-2</v>
      </c>
      <c r="I403" s="2">
        <f t="shared" si="13"/>
        <v>7.0786516853932585E-2</v>
      </c>
    </row>
    <row r="404" spans="1:9" x14ac:dyDescent="0.2">
      <c r="A404" s="8" t="s">
        <v>327</v>
      </c>
      <c r="B404" s="19">
        <v>13031</v>
      </c>
      <c r="C404" s="20" t="s">
        <v>741</v>
      </c>
      <c r="D404" s="13">
        <v>11338</v>
      </c>
      <c r="E404" s="13">
        <v>17504</v>
      </c>
      <c r="F404" s="1">
        <f>VLOOKUP(B404,[1]Compare!$B:$F,5,FALSE)</f>
        <v>11248</v>
      </c>
      <c r="G404" s="1">
        <f>VLOOKUP(B404,[1]Compare!$B:$G,6,FALSE)</f>
        <v>18387</v>
      </c>
      <c r="H404" s="2">
        <f t="shared" si="12"/>
        <v>8.001422475106686E-3</v>
      </c>
      <c r="I404" s="2">
        <f t="shared" si="13"/>
        <v>-4.8023059770490019E-2</v>
      </c>
    </row>
    <row r="405" spans="1:9" x14ac:dyDescent="0.2">
      <c r="A405" s="7" t="s">
        <v>327</v>
      </c>
      <c r="B405" s="21">
        <v>13033</v>
      </c>
      <c r="C405" s="22" t="s">
        <v>742</v>
      </c>
      <c r="D405" s="12">
        <v>5028</v>
      </c>
      <c r="E405" s="12">
        <v>4724</v>
      </c>
      <c r="F405" s="1">
        <f>VLOOKUP(B405,[1]Compare!$B:$F,5,FALSE)</f>
        <v>5208</v>
      </c>
      <c r="G405" s="1">
        <f>VLOOKUP(B405,[1]Compare!$B:$G,6,FALSE)</f>
        <v>5400</v>
      </c>
      <c r="H405" s="2">
        <f t="shared" si="12"/>
        <v>-3.4562211981566823E-2</v>
      </c>
      <c r="I405" s="2">
        <f t="shared" si="13"/>
        <v>-0.12518518518518518</v>
      </c>
    </row>
    <row r="406" spans="1:9" x14ac:dyDescent="0.2">
      <c r="A406" s="8" t="s">
        <v>327</v>
      </c>
      <c r="B406" s="19">
        <v>13035</v>
      </c>
      <c r="C406" s="20" t="s">
        <v>743</v>
      </c>
      <c r="D406" s="13">
        <v>2862</v>
      </c>
      <c r="E406" s="13">
        <v>8367</v>
      </c>
      <c r="F406" s="1">
        <f>VLOOKUP(B406,[1]Compare!$B:$F,5,FALSE)</f>
        <v>3274</v>
      </c>
      <c r="G406" s="1">
        <f>VLOOKUP(B406,[1]Compare!$B:$G,6,FALSE)</f>
        <v>8406</v>
      </c>
      <c r="H406" s="2">
        <f t="shared" si="12"/>
        <v>-0.12583995113011606</v>
      </c>
      <c r="I406" s="2">
        <f t="shared" si="13"/>
        <v>-4.6395431834403995E-3</v>
      </c>
    </row>
    <row r="407" spans="1:9" x14ac:dyDescent="0.2">
      <c r="A407" s="7" t="s">
        <v>327</v>
      </c>
      <c r="B407" s="21">
        <v>13037</v>
      </c>
      <c r="C407" s="22" t="s">
        <v>397</v>
      </c>
      <c r="D407" s="12">
        <v>1151</v>
      </c>
      <c r="E407" s="12">
        <v>619</v>
      </c>
      <c r="F407" s="1">
        <f>VLOOKUP(B407,[1]Compare!$B:$F,5,FALSE)</f>
        <v>1263</v>
      </c>
      <c r="G407" s="1">
        <f>VLOOKUP(B407,[1]Compare!$B:$G,6,FALSE)</f>
        <v>923</v>
      </c>
      <c r="H407" s="2">
        <f t="shared" si="12"/>
        <v>-8.8677751385589865E-2</v>
      </c>
      <c r="I407" s="2">
        <f t="shared" si="13"/>
        <v>-0.32936078006500541</v>
      </c>
    </row>
    <row r="408" spans="1:9" x14ac:dyDescent="0.2">
      <c r="A408" s="8" t="s">
        <v>327</v>
      </c>
      <c r="B408" s="19">
        <v>13039</v>
      </c>
      <c r="C408" s="20" t="s">
        <v>744</v>
      </c>
      <c r="D408" s="13">
        <v>8588</v>
      </c>
      <c r="E408" s="13">
        <v>15664</v>
      </c>
      <c r="F408" s="1">
        <f>VLOOKUP(B408,[1]Compare!$B:$F,5,FALSE)</f>
        <v>7967</v>
      </c>
      <c r="G408" s="1">
        <f>VLOOKUP(B408,[1]Compare!$B:$G,6,FALSE)</f>
        <v>15249</v>
      </c>
      <c r="H408" s="2">
        <f t="shared" si="12"/>
        <v>7.7946529433914905E-2</v>
      </c>
      <c r="I408" s="2">
        <f t="shared" si="13"/>
        <v>2.7214899337661486E-2</v>
      </c>
    </row>
    <row r="409" spans="1:9" x14ac:dyDescent="0.2">
      <c r="A409" s="7" t="s">
        <v>327</v>
      </c>
      <c r="B409" s="21">
        <v>13043</v>
      </c>
      <c r="C409" s="22" t="s">
        <v>745</v>
      </c>
      <c r="D409" s="12">
        <v>1110</v>
      </c>
      <c r="E409" s="12">
        <v>2720</v>
      </c>
      <c r="F409" s="1">
        <f>VLOOKUP(B409,[1]Compare!$B:$F,5,FALSE)</f>
        <v>1269</v>
      </c>
      <c r="G409" s="1">
        <f>VLOOKUP(B409,[1]Compare!$B:$G,6,FALSE)</f>
        <v>3133</v>
      </c>
      <c r="H409" s="2">
        <f t="shared" si="12"/>
        <v>-0.12529550827423167</v>
      </c>
      <c r="I409" s="2">
        <f t="shared" si="13"/>
        <v>-0.13182253431216087</v>
      </c>
    </row>
    <row r="410" spans="1:9" x14ac:dyDescent="0.2">
      <c r="A410" s="8" t="s">
        <v>327</v>
      </c>
      <c r="B410" s="19">
        <v>13045</v>
      </c>
      <c r="C410" s="20" t="s">
        <v>507</v>
      </c>
      <c r="D410" s="13">
        <v>14575</v>
      </c>
      <c r="E410" s="13">
        <v>37887</v>
      </c>
      <c r="F410" s="1">
        <f>VLOOKUP(B410,[1]Compare!$B:$F,5,FALSE)</f>
        <v>16236</v>
      </c>
      <c r="G410" s="1">
        <f>VLOOKUP(B410,[1]Compare!$B:$G,6,FALSE)</f>
        <v>37476</v>
      </c>
      <c r="H410" s="2">
        <f t="shared" si="12"/>
        <v>-0.10230352303523035</v>
      </c>
      <c r="I410" s="2">
        <f t="shared" si="13"/>
        <v>1.0967018892090938E-2</v>
      </c>
    </row>
    <row r="411" spans="1:9" x14ac:dyDescent="0.2">
      <c r="A411" s="7" t="s">
        <v>327</v>
      </c>
      <c r="B411" s="21">
        <v>13047</v>
      </c>
      <c r="C411" s="22" t="s">
        <v>746</v>
      </c>
      <c r="D411" s="12">
        <v>5949</v>
      </c>
      <c r="E411" s="12">
        <v>25081</v>
      </c>
      <c r="F411" s="1">
        <f>VLOOKUP(B411,[1]Compare!$B:$F,5,FALSE)</f>
        <v>6932</v>
      </c>
      <c r="G411" s="1">
        <f>VLOOKUP(B411,[1]Compare!$B:$G,6,FALSE)</f>
        <v>25167</v>
      </c>
      <c r="H411" s="2">
        <f t="shared" si="12"/>
        <v>-0.1418061165608771</v>
      </c>
      <c r="I411" s="2">
        <f t="shared" si="13"/>
        <v>-3.41717328247308E-3</v>
      </c>
    </row>
    <row r="412" spans="1:9" x14ac:dyDescent="0.2">
      <c r="A412" s="8" t="s">
        <v>327</v>
      </c>
      <c r="B412" s="19">
        <v>13049</v>
      </c>
      <c r="C412" s="20" t="s">
        <v>747</v>
      </c>
      <c r="D412" s="13">
        <v>1068</v>
      </c>
      <c r="E412" s="13">
        <v>3146</v>
      </c>
      <c r="F412" s="1">
        <f>VLOOKUP(B412,[1]Compare!$B:$F,5,FALSE)</f>
        <v>1105</v>
      </c>
      <c r="G412" s="1">
        <f>VLOOKUP(B412,[1]Compare!$B:$G,6,FALSE)</f>
        <v>3419</v>
      </c>
      <c r="H412" s="2">
        <f t="shared" si="12"/>
        <v>-3.3484162895927601E-2</v>
      </c>
      <c r="I412" s="2">
        <f t="shared" si="13"/>
        <v>-7.9847908745247151E-2</v>
      </c>
    </row>
    <row r="413" spans="1:9" x14ac:dyDescent="0.2">
      <c r="A413" s="7" t="s">
        <v>327</v>
      </c>
      <c r="B413" s="21">
        <v>13051</v>
      </c>
      <c r="C413" s="22" t="s">
        <v>748</v>
      </c>
      <c r="D413" s="12">
        <v>75115</v>
      </c>
      <c r="E413" s="12">
        <v>46668</v>
      </c>
      <c r="F413" s="1">
        <f>VLOOKUP(B413,[1]Compare!$B:$F,5,FALSE)</f>
        <v>78247</v>
      </c>
      <c r="G413" s="1">
        <f>VLOOKUP(B413,[1]Compare!$B:$G,6,FALSE)</f>
        <v>53232</v>
      </c>
      <c r="H413" s="2">
        <f t="shared" si="12"/>
        <v>-4.0027093690492926E-2</v>
      </c>
      <c r="I413" s="2">
        <f t="shared" si="13"/>
        <v>-0.1233092876465284</v>
      </c>
    </row>
    <row r="414" spans="1:9" x14ac:dyDescent="0.2">
      <c r="A414" s="8" t="s">
        <v>327</v>
      </c>
      <c r="B414" s="19">
        <v>13053</v>
      </c>
      <c r="C414" s="20" t="s">
        <v>749</v>
      </c>
      <c r="D414" s="13">
        <v>629</v>
      </c>
      <c r="E414" s="13">
        <v>813</v>
      </c>
      <c r="F414" s="1">
        <f>VLOOKUP(B414,[1]Compare!$B:$F,5,FALSE)</f>
        <v>667</v>
      </c>
      <c r="G414" s="1">
        <f>VLOOKUP(B414,[1]Compare!$B:$G,6,FALSE)</f>
        <v>880</v>
      </c>
      <c r="H414" s="2">
        <f t="shared" si="12"/>
        <v>-5.6971514242878558E-2</v>
      </c>
      <c r="I414" s="2">
        <f t="shared" si="13"/>
        <v>-7.6136363636363641E-2</v>
      </c>
    </row>
    <row r="415" spans="1:9" x14ac:dyDescent="0.2">
      <c r="A415" s="7" t="s">
        <v>327</v>
      </c>
      <c r="B415" s="21">
        <v>13055</v>
      </c>
      <c r="C415" s="22" t="s">
        <v>750</v>
      </c>
      <c r="D415" s="12">
        <v>2470</v>
      </c>
      <c r="E415" s="12">
        <v>7501</v>
      </c>
      <c r="F415" s="1">
        <f>VLOOKUP(B415,[1]Compare!$B:$F,5,FALSE)</f>
        <v>1854</v>
      </c>
      <c r="G415" s="1">
        <f>VLOOKUP(B415,[1]Compare!$B:$G,6,FALSE)</f>
        <v>8064</v>
      </c>
      <c r="H415" s="2">
        <f t="shared" si="12"/>
        <v>0.33225458468176916</v>
      </c>
      <c r="I415" s="2">
        <f t="shared" si="13"/>
        <v>-6.9816468253968256E-2</v>
      </c>
    </row>
    <row r="416" spans="1:9" x14ac:dyDescent="0.2">
      <c r="A416" s="8" t="s">
        <v>327</v>
      </c>
      <c r="B416" s="19">
        <v>13057</v>
      </c>
      <c r="C416" s="20" t="s">
        <v>399</v>
      </c>
      <c r="D416" s="13">
        <v>47363</v>
      </c>
      <c r="E416" s="13">
        <v>108721</v>
      </c>
      <c r="F416" s="1">
        <f>VLOOKUP(B416,[1]Compare!$B:$F,5,FALSE)</f>
        <v>42779</v>
      </c>
      <c r="G416" s="1">
        <f>VLOOKUP(B416,[1]Compare!$B:$G,6,FALSE)</f>
        <v>99585</v>
      </c>
      <c r="H416" s="2">
        <f t="shared" si="12"/>
        <v>0.10715537997615653</v>
      </c>
      <c r="I416" s="2">
        <f t="shared" si="13"/>
        <v>9.1740724004619176E-2</v>
      </c>
    </row>
    <row r="417" spans="1:9" x14ac:dyDescent="0.2">
      <c r="A417" s="7" t="s">
        <v>327</v>
      </c>
      <c r="B417" s="21">
        <v>13059</v>
      </c>
      <c r="C417" s="22" t="s">
        <v>402</v>
      </c>
      <c r="D417" s="12">
        <v>36292</v>
      </c>
      <c r="E417" s="12">
        <v>13683</v>
      </c>
      <c r="F417" s="1">
        <f>VLOOKUP(B417,[1]Compare!$B:$F,5,FALSE)</f>
        <v>36055</v>
      </c>
      <c r="G417" s="1">
        <f>VLOOKUP(B417,[1]Compare!$B:$G,6,FALSE)</f>
        <v>14450</v>
      </c>
      <c r="H417" s="2">
        <f t="shared" si="12"/>
        <v>6.5732908057134932E-3</v>
      </c>
      <c r="I417" s="2">
        <f t="shared" si="13"/>
        <v>-5.3079584775086508E-2</v>
      </c>
    </row>
    <row r="418" spans="1:9" x14ac:dyDescent="0.2">
      <c r="A418" s="8" t="s">
        <v>327</v>
      </c>
      <c r="B418" s="19">
        <v>13061</v>
      </c>
      <c r="C418" s="20" t="s">
        <v>403</v>
      </c>
      <c r="D418" s="13">
        <v>735</v>
      </c>
      <c r="E418" s="13">
        <v>382</v>
      </c>
      <c r="F418" s="1">
        <f>VLOOKUP(B418,[1]Compare!$B:$F,5,FALSE)</f>
        <v>791</v>
      </c>
      <c r="G418" s="1">
        <f>VLOOKUP(B418,[1]Compare!$B:$G,6,FALSE)</f>
        <v>637</v>
      </c>
      <c r="H418" s="2">
        <f t="shared" si="12"/>
        <v>-7.0796460176991149E-2</v>
      </c>
      <c r="I418" s="2">
        <f t="shared" si="13"/>
        <v>-0.40031397174254318</v>
      </c>
    </row>
    <row r="419" spans="1:9" x14ac:dyDescent="0.2">
      <c r="A419" s="7" t="s">
        <v>327</v>
      </c>
      <c r="B419" s="21">
        <v>13063</v>
      </c>
      <c r="C419" s="22" t="s">
        <v>751</v>
      </c>
      <c r="D419" s="12">
        <v>101045</v>
      </c>
      <c r="E419" s="12">
        <v>16140</v>
      </c>
      <c r="F419" s="1">
        <f>VLOOKUP(B419,[1]Compare!$B:$F,5,FALSE)</f>
        <v>95466</v>
      </c>
      <c r="G419" s="1">
        <f>VLOOKUP(B419,[1]Compare!$B:$G,6,FALSE)</f>
        <v>15811</v>
      </c>
      <c r="H419" s="2">
        <f t="shared" si="12"/>
        <v>5.8439653908197685E-2</v>
      </c>
      <c r="I419" s="2">
        <f t="shared" si="13"/>
        <v>2.080829802036557E-2</v>
      </c>
    </row>
    <row r="420" spans="1:9" x14ac:dyDescent="0.2">
      <c r="A420" s="8" t="s">
        <v>327</v>
      </c>
      <c r="B420" s="19">
        <v>13065</v>
      </c>
      <c r="C420" s="20" t="s">
        <v>752</v>
      </c>
      <c r="D420" s="13">
        <v>750</v>
      </c>
      <c r="E420" s="13">
        <v>1815</v>
      </c>
      <c r="F420" s="1">
        <f>VLOOKUP(B420,[1]Compare!$B:$F,5,FALSE)</f>
        <v>744</v>
      </c>
      <c r="G420" s="1">
        <f>VLOOKUP(B420,[1]Compare!$B:$G,6,FALSE)</f>
        <v>2105</v>
      </c>
      <c r="H420" s="2">
        <f t="shared" si="12"/>
        <v>8.0645161290322578E-3</v>
      </c>
      <c r="I420" s="2">
        <f t="shared" si="13"/>
        <v>-0.13776722090261281</v>
      </c>
    </row>
    <row r="421" spans="1:9" x14ac:dyDescent="0.2">
      <c r="A421" s="7" t="s">
        <v>327</v>
      </c>
      <c r="B421" s="21">
        <v>13067</v>
      </c>
      <c r="C421" s="22" t="s">
        <v>753</v>
      </c>
      <c r="D421" s="12">
        <v>235394</v>
      </c>
      <c r="E421" s="12">
        <v>166444</v>
      </c>
      <c r="F421" s="1">
        <f>VLOOKUP(B421,[1]Compare!$B:$F,5,FALSE)</f>
        <v>221847</v>
      </c>
      <c r="G421" s="1">
        <f>VLOOKUP(B421,[1]Compare!$B:$G,6,FALSE)</f>
        <v>165436</v>
      </c>
      <c r="H421" s="2">
        <f t="shared" si="12"/>
        <v>6.1064607589915575E-2</v>
      </c>
      <c r="I421" s="2">
        <f t="shared" si="13"/>
        <v>6.092990642907227E-3</v>
      </c>
    </row>
    <row r="422" spans="1:9" x14ac:dyDescent="0.2">
      <c r="A422" s="8" t="s">
        <v>327</v>
      </c>
      <c r="B422" s="19">
        <v>13069</v>
      </c>
      <c r="C422" s="20" t="s">
        <v>405</v>
      </c>
      <c r="D422" s="13">
        <v>4051</v>
      </c>
      <c r="E422" s="13">
        <v>9860</v>
      </c>
      <c r="F422" s="1">
        <f>VLOOKUP(B422,[1]Compare!$B:$F,5,FALSE)</f>
        <v>4511</v>
      </c>
      <c r="G422" s="1">
        <f>VLOOKUP(B422,[1]Compare!$B:$G,6,FALSE)</f>
        <v>10578</v>
      </c>
      <c r="H422" s="2">
        <f t="shared" si="12"/>
        <v>-0.1019729549988916</v>
      </c>
      <c r="I422" s="2">
        <f t="shared" si="13"/>
        <v>-6.7876725278880695E-2</v>
      </c>
    </row>
    <row r="423" spans="1:9" x14ac:dyDescent="0.2">
      <c r="A423" s="7" t="s">
        <v>327</v>
      </c>
      <c r="B423" s="21">
        <v>13071</v>
      </c>
      <c r="C423" s="22" t="s">
        <v>754</v>
      </c>
      <c r="D423" s="12">
        <v>3858</v>
      </c>
      <c r="E423" s="12">
        <v>9941</v>
      </c>
      <c r="F423" s="1">
        <f>VLOOKUP(B423,[1]Compare!$B:$F,5,FALSE)</f>
        <v>4190</v>
      </c>
      <c r="G423" s="1">
        <f>VLOOKUP(B423,[1]Compare!$B:$G,6,FALSE)</f>
        <v>11777</v>
      </c>
      <c r="H423" s="2">
        <f t="shared" si="12"/>
        <v>-7.9236276849642004E-2</v>
      </c>
      <c r="I423" s="2">
        <f t="shared" si="13"/>
        <v>-0.15589708754351703</v>
      </c>
    </row>
    <row r="424" spans="1:9" x14ac:dyDescent="0.2">
      <c r="A424" s="8" t="s">
        <v>327</v>
      </c>
      <c r="B424" s="19">
        <v>13073</v>
      </c>
      <c r="C424" s="20" t="s">
        <v>511</v>
      </c>
      <c r="D424" s="13">
        <v>34967</v>
      </c>
      <c r="E424" s="13">
        <v>52244</v>
      </c>
      <c r="F424" s="1">
        <f>VLOOKUP(B424,[1]Compare!$B:$F,5,FALSE)</f>
        <v>29232</v>
      </c>
      <c r="G424" s="1">
        <f>VLOOKUP(B424,[1]Compare!$B:$G,6,FALSE)</f>
        <v>50013</v>
      </c>
      <c r="H424" s="2">
        <f t="shared" si="12"/>
        <v>0.19618910782703886</v>
      </c>
      <c r="I424" s="2">
        <f t="shared" si="13"/>
        <v>4.4608401815527964E-2</v>
      </c>
    </row>
    <row r="425" spans="1:9" x14ac:dyDescent="0.2">
      <c r="A425" s="7" t="s">
        <v>327</v>
      </c>
      <c r="B425" s="21">
        <v>13075</v>
      </c>
      <c r="C425" s="22" t="s">
        <v>755</v>
      </c>
      <c r="D425" s="12">
        <v>1875</v>
      </c>
      <c r="E425" s="12">
        <v>4393</v>
      </c>
      <c r="F425" s="1">
        <f>VLOOKUP(B425,[1]Compare!$B:$F,5,FALSE)</f>
        <v>2059</v>
      </c>
      <c r="G425" s="1">
        <f>VLOOKUP(B425,[1]Compare!$B:$G,6,FALSE)</f>
        <v>4900</v>
      </c>
      <c r="H425" s="2">
        <f t="shared" si="12"/>
        <v>-8.9363768819815448E-2</v>
      </c>
      <c r="I425" s="2">
        <f t="shared" si="13"/>
        <v>-0.10346938775510205</v>
      </c>
    </row>
    <row r="426" spans="1:9" x14ac:dyDescent="0.2">
      <c r="A426" s="8" t="s">
        <v>327</v>
      </c>
      <c r="B426" s="19">
        <v>13077</v>
      </c>
      <c r="C426" s="20" t="s">
        <v>756</v>
      </c>
      <c r="D426" s="13">
        <v>26412</v>
      </c>
      <c r="E426" s="13">
        <v>54982</v>
      </c>
      <c r="F426" s="1">
        <f>VLOOKUP(B426,[1]Compare!$B:$F,5,FALSE)</f>
        <v>24210</v>
      </c>
      <c r="G426" s="1">
        <f>VLOOKUP(B426,[1]Compare!$B:$G,6,FALSE)</f>
        <v>51501</v>
      </c>
      <c r="H426" s="2">
        <f t="shared" si="12"/>
        <v>9.0954151177199502E-2</v>
      </c>
      <c r="I426" s="2">
        <f t="shared" si="13"/>
        <v>6.7590920564649229E-2</v>
      </c>
    </row>
    <row r="427" spans="1:9" x14ac:dyDescent="0.2">
      <c r="A427" s="7" t="s">
        <v>327</v>
      </c>
      <c r="B427" s="21">
        <v>13079</v>
      </c>
      <c r="C427" s="22" t="s">
        <v>514</v>
      </c>
      <c r="D427" s="12">
        <v>1535</v>
      </c>
      <c r="E427" s="12">
        <v>4233</v>
      </c>
      <c r="F427" s="1">
        <f>VLOOKUP(B427,[1]Compare!$B:$F,5,FALSE)</f>
        <v>1615</v>
      </c>
      <c r="G427" s="1">
        <f>VLOOKUP(B427,[1]Compare!$B:$G,6,FALSE)</f>
        <v>4428</v>
      </c>
      <c r="H427" s="2">
        <f t="shared" si="12"/>
        <v>-4.9535603715170282E-2</v>
      </c>
      <c r="I427" s="2">
        <f t="shared" si="13"/>
        <v>-4.4037940379403791E-2</v>
      </c>
    </row>
    <row r="428" spans="1:9" x14ac:dyDescent="0.2">
      <c r="A428" s="8" t="s">
        <v>327</v>
      </c>
      <c r="B428" s="19">
        <v>13081</v>
      </c>
      <c r="C428" s="20" t="s">
        <v>757</v>
      </c>
      <c r="D428" s="13">
        <v>2632</v>
      </c>
      <c r="E428" s="13">
        <v>4222</v>
      </c>
      <c r="F428" s="1">
        <f>VLOOKUP(B428,[1]Compare!$B:$F,5,FALSE)</f>
        <v>2982</v>
      </c>
      <c r="G428" s="1">
        <f>VLOOKUP(B428,[1]Compare!$B:$G,6,FALSE)</f>
        <v>4985</v>
      </c>
      <c r="H428" s="2">
        <f t="shared" si="12"/>
        <v>-0.11737089201877934</v>
      </c>
      <c r="I428" s="2">
        <f t="shared" si="13"/>
        <v>-0.15305917753259779</v>
      </c>
    </row>
    <row r="429" spans="1:9" x14ac:dyDescent="0.2">
      <c r="A429" s="7" t="s">
        <v>327</v>
      </c>
      <c r="B429" s="21">
        <v>13083</v>
      </c>
      <c r="C429" s="22" t="s">
        <v>758</v>
      </c>
      <c r="D429" s="12">
        <v>1324</v>
      </c>
      <c r="E429" s="12">
        <v>5817</v>
      </c>
      <c r="F429" s="1">
        <f>VLOOKUP(B429,[1]Compare!$B:$F,5,FALSE)</f>
        <v>1261</v>
      </c>
      <c r="G429" s="1">
        <f>VLOOKUP(B429,[1]Compare!$B:$G,6,FALSE)</f>
        <v>6066</v>
      </c>
      <c r="H429" s="2">
        <f t="shared" si="12"/>
        <v>4.9960348929421097E-2</v>
      </c>
      <c r="I429" s="2">
        <f t="shared" si="13"/>
        <v>-4.1048466864490603E-2</v>
      </c>
    </row>
    <row r="430" spans="1:9" x14ac:dyDescent="0.2">
      <c r="A430" s="8" t="s">
        <v>327</v>
      </c>
      <c r="B430" s="19">
        <v>13085</v>
      </c>
      <c r="C430" s="20" t="s">
        <v>759</v>
      </c>
      <c r="D430" s="13">
        <v>2073</v>
      </c>
      <c r="E430" s="13">
        <v>15115</v>
      </c>
      <c r="F430" s="1">
        <f>VLOOKUP(B430,[1]Compare!$B:$F,5,FALSE)</f>
        <v>2486</v>
      </c>
      <c r="G430" s="1">
        <f>VLOOKUP(B430,[1]Compare!$B:$G,6,FALSE)</f>
        <v>13398</v>
      </c>
      <c r="H430" s="2">
        <f t="shared" si="12"/>
        <v>-0.16613032984714401</v>
      </c>
      <c r="I430" s="2">
        <f t="shared" si="13"/>
        <v>0.12815345573966264</v>
      </c>
    </row>
    <row r="431" spans="1:9" x14ac:dyDescent="0.2">
      <c r="A431" s="7" t="s">
        <v>327</v>
      </c>
      <c r="B431" s="21">
        <v>13087</v>
      </c>
      <c r="C431" s="22" t="s">
        <v>760</v>
      </c>
      <c r="D431" s="12">
        <v>4247</v>
      </c>
      <c r="E431" s="12">
        <v>5628</v>
      </c>
      <c r="F431" s="1">
        <f>VLOOKUP(B431,[1]Compare!$B:$F,5,FALSE)</f>
        <v>4782</v>
      </c>
      <c r="G431" s="1">
        <f>VLOOKUP(B431,[1]Compare!$B:$G,6,FALSE)</f>
        <v>6755</v>
      </c>
      <c r="H431" s="2">
        <f t="shared" si="12"/>
        <v>-0.11187787536595567</v>
      </c>
      <c r="I431" s="2">
        <f t="shared" si="13"/>
        <v>-0.16683937823834197</v>
      </c>
    </row>
    <row r="432" spans="1:9" x14ac:dyDescent="0.2">
      <c r="A432" s="8" t="s">
        <v>327</v>
      </c>
      <c r="B432" s="19">
        <v>13089</v>
      </c>
      <c r="C432" s="20" t="s">
        <v>414</v>
      </c>
      <c r="D432" s="13">
        <v>331098</v>
      </c>
      <c r="E432" s="13">
        <v>63315</v>
      </c>
      <c r="F432" s="1">
        <f>VLOOKUP(B432,[1]Compare!$B:$F,5,FALSE)</f>
        <v>308162</v>
      </c>
      <c r="G432" s="1">
        <f>VLOOKUP(B432,[1]Compare!$B:$G,6,FALSE)</f>
        <v>58377</v>
      </c>
      <c r="H432" s="2">
        <f t="shared" si="12"/>
        <v>7.4428385070190353E-2</v>
      </c>
      <c r="I432" s="2">
        <f t="shared" si="13"/>
        <v>8.4588108330335574E-2</v>
      </c>
    </row>
    <row r="433" spans="1:9" x14ac:dyDescent="0.2">
      <c r="A433" s="7" t="s">
        <v>327</v>
      </c>
      <c r="B433" s="21">
        <v>13091</v>
      </c>
      <c r="C433" s="22" t="s">
        <v>761</v>
      </c>
      <c r="D433" s="12">
        <v>2605</v>
      </c>
      <c r="E433" s="12">
        <v>4977</v>
      </c>
      <c r="F433" s="1">
        <f>VLOOKUP(B433,[1]Compare!$B:$F,5,FALSE)</f>
        <v>2172</v>
      </c>
      <c r="G433" s="1">
        <f>VLOOKUP(B433,[1]Compare!$B:$G,6,FALSE)</f>
        <v>5843</v>
      </c>
      <c r="H433" s="2">
        <f t="shared" si="12"/>
        <v>0.19935543278084714</v>
      </c>
      <c r="I433" s="2">
        <f t="shared" si="13"/>
        <v>-0.14821153517028923</v>
      </c>
    </row>
    <row r="434" spans="1:9" x14ac:dyDescent="0.2">
      <c r="A434" s="8" t="s">
        <v>327</v>
      </c>
      <c r="B434" s="19">
        <v>13093</v>
      </c>
      <c r="C434" s="20" t="s">
        <v>762</v>
      </c>
      <c r="D434" s="13">
        <v>1899</v>
      </c>
      <c r="E434" s="13">
        <v>1767</v>
      </c>
      <c r="F434" s="1">
        <f>VLOOKUP(B434,[1]Compare!$B:$F,5,FALSE)</f>
        <v>1911</v>
      </c>
      <c r="G434" s="1">
        <f>VLOOKUP(B434,[1]Compare!$B:$G,6,FALSE)</f>
        <v>2159</v>
      </c>
      <c r="H434" s="2">
        <f t="shared" si="12"/>
        <v>-6.2794348508634227E-3</v>
      </c>
      <c r="I434" s="2">
        <f t="shared" si="13"/>
        <v>-0.18156553960166744</v>
      </c>
    </row>
    <row r="435" spans="1:9" x14ac:dyDescent="0.2">
      <c r="A435" s="7" t="s">
        <v>327</v>
      </c>
      <c r="B435" s="21">
        <v>13095</v>
      </c>
      <c r="C435" s="22" t="s">
        <v>763</v>
      </c>
      <c r="D435" s="12">
        <v>24676</v>
      </c>
      <c r="E435" s="12">
        <v>11021</v>
      </c>
      <c r="F435" s="1">
        <f>VLOOKUP(B435,[1]Compare!$B:$F,5,FALSE)</f>
        <v>24568</v>
      </c>
      <c r="G435" s="1">
        <f>VLOOKUP(B435,[1]Compare!$B:$G,6,FALSE)</f>
        <v>10441</v>
      </c>
      <c r="H435" s="2">
        <f t="shared" si="12"/>
        <v>4.3959622272875289E-3</v>
      </c>
      <c r="I435" s="2">
        <f t="shared" si="13"/>
        <v>5.555023465185327E-2</v>
      </c>
    </row>
    <row r="436" spans="1:9" x14ac:dyDescent="0.2">
      <c r="A436" s="8" t="s">
        <v>327</v>
      </c>
      <c r="B436" s="19">
        <v>13097</v>
      </c>
      <c r="C436" s="20" t="s">
        <v>632</v>
      </c>
      <c r="D436" s="13">
        <v>46160</v>
      </c>
      <c r="E436" s="13">
        <v>25093</v>
      </c>
      <c r="F436" s="1">
        <f>VLOOKUP(B436,[1]Compare!$B:$F,5,FALSE)</f>
        <v>42814</v>
      </c>
      <c r="G436" s="1">
        <f>VLOOKUP(B436,[1]Compare!$B:$G,6,FALSE)</f>
        <v>25454</v>
      </c>
      <c r="H436" s="2">
        <f t="shared" si="12"/>
        <v>7.8152006353062076E-2</v>
      </c>
      <c r="I436" s="2">
        <f t="shared" si="13"/>
        <v>-1.418244676671643E-2</v>
      </c>
    </row>
    <row r="437" spans="1:9" x14ac:dyDescent="0.2">
      <c r="A437" s="7" t="s">
        <v>327</v>
      </c>
      <c r="B437" s="21">
        <v>13099</v>
      </c>
      <c r="C437" s="22" t="s">
        <v>764</v>
      </c>
      <c r="D437" s="12">
        <v>2098</v>
      </c>
      <c r="E437" s="12">
        <v>1762</v>
      </c>
      <c r="F437" s="1">
        <f>VLOOKUP(B437,[1]Compare!$B:$F,5,FALSE)</f>
        <v>2450</v>
      </c>
      <c r="G437" s="1">
        <f>VLOOKUP(B437,[1]Compare!$B:$G,6,FALSE)</f>
        <v>2710</v>
      </c>
      <c r="H437" s="2">
        <f t="shared" si="12"/>
        <v>-0.1436734693877551</v>
      </c>
      <c r="I437" s="2">
        <f t="shared" si="13"/>
        <v>-0.34981549815498153</v>
      </c>
    </row>
    <row r="438" spans="1:9" x14ac:dyDescent="0.2">
      <c r="A438" s="8" t="s">
        <v>327</v>
      </c>
      <c r="B438" s="19">
        <v>13101</v>
      </c>
      <c r="C438" s="20" t="s">
        <v>765</v>
      </c>
      <c r="D438" s="13">
        <v>215</v>
      </c>
      <c r="E438" s="13">
        <v>1136</v>
      </c>
      <c r="F438" s="1">
        <f>VLOOKUP(B438,[1]Compare!$B:$F,5,FALSE)</f>
        <v>167</v>
      </c>
      <c r="G438" s="1">
        <f>VLOOKUP(B438,[1]Compare!$B:$G,6,FALSE)</f>
        <v>1256</v>
      </c>
      <c r="H438" s="2">
        <f t="shared" si="12"/>
        <v>0.28742514970059879</v>
      </c>
      <c r="I438" s="2">
        <f t="shared" si="13"/>
        <v>-9.5541401273885357E-2</v>
      </c>
    </row>
    <row r="439" spans="1:9" x14ac:dyDescent="0.2">
      <c r="A439" s="7" t="s">
        <v>327</v>
      </c>
      <c r="B439" s="21">
        <v>13103</v>
      </c>
      <c r="C439" s="22" t="s">
        <v>766</v>
      </c>
      <c r="D439" s="12">
        <v>7573</v>
      </c>
      <c r="E439" s="12">
        <v>24420</v>
      </c>
      <c r="F439" s="1">
        <f>VLOOKUP(B439,[1]Compare!$B:$F,5,FALSE)</f>
        <v>7718</v>
      </c>
      <c r="G439" s="1">
        <f>VLOOKUP(B439,[1]Compare!$B:$G,6,FALSE)</f>
        <v>23361</v>
      </c>
      <c r="H439" s="2">
        <f t="shared" si="12"/>
        <v>-1.8787250583052605E-2</v>
      </c>
      <c r="I439" s="2">
        <f t="shared" si="13"/>
        <v>4.5331963528958519E-2</v>
      </c>
    </row>
    <row r="440" spans="1:9" x14ac:dyDescent="0.2">
      <c r="A440" s="8" t="s">
        <v>327</v>
      </c>
      <c r="B440" s="19">
        <v>13105</v>
      </c>
      <c r="C440" s="20" t="s">
        <v>634</v>
      </c>
      <c r="D440" s="13">
        <v>2760</v>
      </c>
      <c r="E440" s="13">
        <v>5656</v>
      </c>
      <c r="F440" s="1">
        <f>VLOOKUP(B440,[1]Compare!$B:$F,5,FALSE)</f>
        <v>2879</v>
      </c>
      <c r="G440" s="1">
        <f>VLOOKUP(B440,[1]Compare!$B:$G,6,FALSE)</f>
        <v>6226</v>
      </c>
      <c r="H440" s="2">
        <f t="shared" si="12"/>
        <v>-4.133379645710316E-2</v>
      </c>
      <c r="I440" s="2">
        <f t="shared" si="13"/>
        <v>-9.1551557982653395E-2</v>
      </c>
    </row>
    <row r="441" spans="1:9" x14ac:dyDescent="0.2">
      <c r="A441" s="7" t="s">
        <v>327</v>
      </c>
      <c r="B441" s="21">
        <v>13107</v>
      </c>
      <c r="C441" s="22" t="s">
        <v>767</v>
      </c>
      <c r="D441" s="12">
        <v>2823</v>
      </c>
      <c r="E441" s="12">
        <v>5540</v>
      </c>
      <c r="F441" s="1">
        <f>VLOOKUP(B441,[1]Compare!$B:$F,5,FALSE)</f>
        <v>2886</v>
      </c>
      <c r="G441" s="1">
        <f>VLOOKUP(B441,[1]Compare!$B:$G,6,FALSE)</f>
        <v>6553</v>
      </c>
      <c r="H441" s="2">
        <f t="shared" si="12"/>
        <v>-2.1829521829521831E-2</v>
      </c>
      <c r="I441" s="2">
        <f t="shared" si="13"/>
        <v>-0.15458568594536853</v>
      </c>
    </row>
    <row r="442" spans="1:9" x14ac:dyDescent="0.2">
      <c r="A442" s="8" t="s">
        <v>327</v>
      </c>
      <c r="B442" s="19">
        <v>13109</v>
      </c>
      <c r="C442" s="20" t="s">
        <v>768</v>
      </c>
      <c r="D442" s="13">
        <v>1209</v>
      </c>
      <c r="E442" s="13">
        <v>2487</v>
      </c>
      <c r="F442" s="1">
        <f>VLOOKUP(B442,[1]Compare!$B:$F,5,FALSE)</f>
        <v>1324</v>
      </c>
      <c r="G442" s="1">
        <f>VLOOKUP(B442,[1]Compare!$B:$G,6,FALSE)</f>
        <v>2888</v>
      </c>
      <c r="H442" s="2">
        <f t="shared" si="12"/>
        <v>-8.6858006042296071E-2</v>
      </c>
      <c r="I442" s="2">
        <f t="shared" si="13"/>
        <v>-0.13885041551246538</v>
      </c>
    </row>
    <row r="443" spans="1:9" x14ac:dyDescent="0.2">
      <c r="A443" s="7" t="s">
        <v>327</v>
      </c>
      <c r="B443" s="21">
        <v>13111</v>
      </c>
      <c r="C443" s="22" t="s">
        <v>769</v>
      </c>
      <c r="D443" s="12">
        <v>2255</v>
      </c>
      <c r="E443" s="12">
        <v>12668</v>
      </c>
      <c r="F443" s="1">
        <f>VLOOKUP(B443,[1]Compare!$B:$F,5,FALSE)</f>
        <v>2570</v>
      </c>
      <c r="G443" s="1">
        <f>VLOOKUP(B443,[1]Compare!$B:$G,6,FALSE)</f>
        <v>12169</v>
      </c>
      <c r="H443" s="2">
        <f t="shared" si="12"/>
        <v>-0.122568093385214</v>
      </c>
      <c r="I443" s="2">
        <f t="shared" si="13"/>
        <v>4.1005834497493635E-2</v>
      </c>
    </row>
    <row r="444" spans="1:9" x14ac:dyDescent="0.2">
      <c r="A444" s="8" t="s">
        <v>327</v>
      </c>
      <c r="B444" s="19">
        <v>13113</v>
      </c>
      <c r="C444" s="20" t="s">
        <v>418</v>
      </c>
      <c r="D444" s="13">
        <v>36233</v>
      </c>
      <c r="E444" s="13">
        <v>39932</v>
      </c>
      <c r="F444" s="1">
        <f>VLOOKUP(B444,[1]Compare!$B:$F,5,FALSE)</f>
        <v>33062</v>
      </c>
      <c r="G444" s="1">
        <f>VLOOKUP(B444,[1]Compare!$B:$G,6,FALSE)</f>
        <v>37956</v>
      </c>
      <c r="H444" s="2">
        <f t="shared" si="12"/>
        <v>9.5910713205492715E-2</v>
      </c>
      <c r="I444" s="2">
        <f t="shared" si="13"/>
        <v>5.2060280324586365E-2</v>
      </c>
    </row>
    <row r="445" spans="1:9" x14ac:dyDescent="0.2">
      <c r="A445" s="7" t="s">
        <v>327</v>
      </c>
      <c r="B445" s="21">
        <v>13115</v>
      </c>
      <c r="C445" s="22" t="s">
        <v>770</v>
      </c>
      <c r="D445" s="12">
        <v>9683</v>
      </c>
      <c r="E445" s="12">
        <v>26627</v>
      </c>
      <c r="F445" s="1">
        <f>VLOOKUP(B445,[1]Compare!$B:$F,5,FALSE)</f>
        <v>11917</v>
      </c>
      <c r="G445" s="1">
        <f>VLOOKUP(B445,[1]Compare!$B:$G,6,FALSE)</f>
        <v>28906</v>
      </c>
      <c r="H445" s="2">
        <f t="shared" si="12"/>
        <v>-0.18746328774020307</v>
      </c>
      <c r="I445" s="2">
        <f t="shared" si="13"/>
        <v>-7.8841762955787723E-2</v>
      </c>
    </row>
    <row r="446" spans="1:9" x14ac:dyDescent="0.2">
      <c r="A446" s="8" t="s">
        <v>327</v>
      </c>
      <c r="B446" s="19">
        <v>13117</v>
      </c>
      <c r="C446" s="20" t="s">
        <v>771</v>
      </c>
      <c r="D446" s="13">
        <v>47195</v>
      </c>
      <c r="E446" s="13">
        <v>94121</v>
      </c>
      <c r="F446" s="1">
        <f>VLOOKUP(B446,[1]Compare!$B:$F,5,FALSE)</f>
        <v>42208</v>
      </c>
      <c r="G446" s="1">
        <f>VLOOKUP(B446,[1]Compare!$B:$G,6,FALSE)</f>
        <v>85123</v>
      </c>
      <c r="H446" s="2">
        <f t="shared" si="12"/>
        <v>0.11815295678544352</v>
      </c>
      <c r="I446" s="2">
        <f t="shared" si="13"/>
        <v>0.10570586093065329</v>
      </c>
    </row>
    <row r="447" spans="1:9" x14ac:dyDescent="0.2">
      <c r="A447" s="7" t="s">
        <v>327</v>
      </c>
      <c r="B447" s="21">
        <v>13119</v>
      </c>
      <c r="C447" s="22" t="s">
        <v>419</v>
      </c>
      <c r="D447" s="12">
        <v>2046</v>
      </c>
      <c r="E447" s="12">
        <v>9245</v>
      </c>
      <c r="F447" s="1">
        <f>VLOOKUP(B447,[1]Compare!$B:$F,5,FALSE)</f>
        <v>1593</v>
      </c>
      <c r="G447" s="1">
        <f>VLOOKUP(B447,[1]Compare!$B:$G,6,FALSE)</f>
        <v>9069</v>
      </c>
      <c r="H447" s="2">
        <f t="shared" si="12"/>
        <v>0.28436911487758948</v>
      </c>
      <c r="I447" s="2">
        <f t="shared" si="13"/>
        <v>1.9406770316462676E-2</v>
      </c>
    </row>
    <row r="448" spans="1:9" x14ac:dyDescent="0.2">
      <c r="A448" s="8" t="s">
        <v>327</v>
      </c>
      <c r="B448" s="19">
        <v>13121</v>
      </c>
      <c r="C448" s="20" t="s">
        <v>520</v>
      </c>
      <c r="D448" s="13">
        <v>393869</v>
      </c>
      <c r="E448" s="13">
        <v>125568</v>
      </c>
      <c r="F448" s="1">
        <f>VLOOKUP(B448,[1]Compare!$B:$F,5,FALSE)</f>
        <v>380212</v>
      </c>
      <c r="G448" s="1">
        <f>VLOOKUP(B448,[1]Compare!$B:$G,6,FALSE)</f>
        <v>137247</v>
      </c>
      <c r="H448" s="2">
        <f t="shared" si="12"/>
        <v>3.5919434420796821E-2</v>
      </c>
      <c r="I448" s="2">
        <f t="shared" si="13"/>
        <v>-8.5094756169533756E-2</v>
      </c>
    </row>
    <row r="449" spans="1:9" x14ac:dyDescent="0.2">
      <c r="A449" s="7" t="s">
        <v>327</v>
      </c>
      <c r="B449" s="21">
        <v>13123</v>
      </c>
      <c r="C449" s="22" t="s">
        <v>772</v>
      </c>
      <c r="D449" s="12">
        <v>2625</v>
      </c>
      <c r="E449" s="12">
        <v>14153</v>
      </c>
      <c r="F449" s="1">
        <f>VLOOKUP(B449,[1]Compare!$B:$F,5,FALSE)</f>
        <v>2932</v>
      </c>
      <c r="G449" s="1">
        <f>VLOOKUP(B449,[1]Compare!$B:$G,6,FALSE)</f>
        <v>13429</v>
      </c>
      <c r="H449" s="2">
        <f t="shared" si="12"/>
        <v>-0.10470668485675307</v>
      </c>
      <c r="I449" s="2">
        <f t="shared" si="13"/>
        <v>5.3913172983840942E-2</v>
      </c>
    </row>
    <row r="450" spans="1:9" x14ac:dyDescent="0.2">
      <c r="A450" s="8" t="s">
        <v>327</v>
      </c>
      <c r="B450" s="19">
        <v>13125</v>
      </c>
      <c r="C450" s="20" t="s">
        <v>773</v>
      </c>
      <c r="D450" s="13">
        <v>232</v>
      </c>
      <c r="E450" s="13">
        <v>1233</v>
      </c>
      <c r="F450" s="1">
        <f>VLOOKUP(B450,[1]Compare!$B:$F,5,FALSE)</f>
        <v>155</v>
      </c>
      <c r="G450" s="1">
        <f>VLOOKUP(B450,[1]Compare!$B:$G,6,FALSE)</f>
        <v>1402</v>
      </c>
      <c r="H450" s="2">
        <f t="shared" si="12"/>
        <v>0.49677419354838709</v>
      </c>
      <c r="I450" s="2">
        <f t="shared" si="13"/>
        <v>-0.12054208273894436</v>
      </c>
    </row>
    <row r="451" spans="1:9" x14ac:dyDescent="0.2">
      <c r="A451" s="7" t="s">
        <v>327</v>
      </c>
      <c r="B451" s="21">
        <v>13127</v>
      </c>
      <c r="C451" s="22" t="s">
        <v>774</v>
      </c>
      <c r="D451" s="12">
        <v>13847</v>
      </c>
      <c r="E451" s="12">
        <v>24316</v>
      </c>
      <c r="F451" s="1">
        <f>VLOOKUP(B451,[1]Compare!$B:$F,5,FALSE)</f>
        <v>15882</v>
      </c>
      <c r="G451" s="1">
        <f>VLOOKUP(B451,[1]Compare!$B:$G,6,FALSE)</f>
        <v>25617</v>
      </c>
      <c r="H451" s="2">
        <f t="shared" ref="H451:H514" si="14">((D451-F451)/F451)</f>
        <v>-0.12813247701800781</v>
      </c>
      <c r="I451" s="2">
        <f t="shared" ref="I451:I514" si="15">((E451-G451)/G451)</f>
        <v>-5.0786587032049031E-2</v>
      </c>
    </row>
    <row r="452" spans="1:9" x14ac:dyDescent="0.2">
      <c r="A452" s="8" t="s">
        <v>327</v>
      </c>
      <c r="B452" s="19">
        <v>13129</v>
      </c>
      <c r="C452" s="20" t="s">
        <v>775</v>
      </c>
      <c r="D452" s="13">
        <v>3693</v>
      </c>
      <c r="E452" s="13">
        <v>19884</v>
      </c>
      <c r="F452" s="1">
        <f>VLOOKUP(B452,[1]Compare!$B:$F,5,FALSE)</f>
        <v>4384</v>
      </c>
      <c r="G452" s="1">
        <f>VLOOKUP(B452,[1]Compare!$B:$G,6,FALSE)</f>
        <v>19405</v>
      </c>
      <c r="H452" s="2">
        <f t="shared" si="14"/>
        <v>-0.15761861313868614</v>
      </c>
      <c r="I452" s="2">
        <f t="shared" si="15"/>
        <v>2.4684359701107963E-2</v>
      </c>
    </row>
    <row r="453" spans="1:9" x14ac:dyDescent="0.2">
      <c r="A453" s="7" t="s">
        <v>327</v>
      </c>
      <c r="B453" s="21">
        <v>13131</v>
      </c>
      <c r="C453" s="22" t="s">
        <v>776</v>
      </c>
      <c r="D453" s="12">
        <v>3036</v>
      </c>
      <c r="E453" s="12">
        <v>6181</v>
      </c>
      <c r="F453" s="1">
        <f>VLOOKUP(B453,[1]Compare!$B:$F,5,FALSE)</f>
        <v>3619</v>
      </c>
      <c r="G453" s="1">
        <f>VLOOKUP(B453,[1]Compare!$B:$G,6,FALSE)</f>
        <v>7034</v>
      </c>
      <c r="H453" s="2">
        <f t="shared" si="14"/>
        <v>-0.16109422492401215</v>
      </c>
      <c r="I453" s="2">
        <f t="shared" si="15"/>
        <v>-0.12126812624395791</v>
      </c>
    </row>
    <row r="454" spans="1:9" x14ac:dyDescent="0.2">
      <c r="A454" s="8" t="s">
        <v>327</v>
      </c>
      <c r="B454" s="19">
        <v>13133</v>
      </c>
      <c r="C454" s="20" t="s">
        <v>421</v>
      </c>
      <c r="D454" s="13">
        <v>3509</v>
      </c>
      <c r="E454" s="13">
        <v>7068</v>
      </c>
      <c r="F454" s="1">
        <f>VLOOKUP(B454,[1]Compare!$B:$F,5,FALSE)</f>
        <v>4087</v>
      </c>
      <c r="G454" s="1">
        <f>VLOOKUP(B454,[1]Compare!$B:$G,6,FALSE)</f>
        <v>7066</v>
      </c>
      <c r="H454" s="2">
        <f t="shared" si="14"/>
        <v>-0.14142402740396379</v>
      </c>
      <c r="I454" s="2">
        <f t="shared" si="15"/>
        <v>2.8304557033682421E-4</v>
      </c>
    </row>
    <row r="455" spans="1:9" x14ac:dyDescent="0.2">
      <c r="A455" s="7" t="s">
        <v>327</v>
      </c>
      <c r="B455" s="21">
        <v>13135</v>
      </c>
      <c r="C455" s="22" t="s">
        <v>777</v>
      </c>
      <c r="D455" s="12">
        <v>264841</v>
      </c>
      <c r="E455" s="12">
        <v>170792</v>
      </c>
      <c r="F455" s="1">
        <f>VLOOKUP(B455,[1]Compare!$B:$F,5,FALSE)</f>
        <v>241994</v>
      </c>
      <c r="G455" s="1">
        <f>VLOOKUP(B455,[1]Compare!$B:$G,6,FALSE)</f>
        <v>166400</v>
      </c>
      <c r="H455" s="2">
        <f t="shared" si="14"/>
        <v>9.4411431688388975E-2</v>
      </c>
      <c r="I455" s="2">
        <f t="shared" si="15"/>
        <v>2.6394230769230771E-2</v>
      </c>
    </row>
    <row r="456" spans="1:9" x14ac:dyDescent="0.2">
      <c r="A456" s="8" t="s">
        <v>327</v>
      </c>
      <c r="B456" s="19">
        <v>13137</v>
      </c>
      <c r="C456" s="20" t="s">
        <v>778</v>
      </c>
      <c r="D456" s="13">
        <v>2914</v>
      </c>
      <c r="E456" s="13">
        <v>18326</v>
      </c>
      <c r="F456" s="1">
        <f>VLOOKUP(B456,[1]Compare!$B:$F,5,FALSE)</f>
        <v>3562</v>
      </c>
      <c r="G456" s="1">
        <f>VLOOKUP(B456,[1]Compare!$B:$G,6,FALSE)</f>
        <v>16637</v>
      </c>
      <c r="H456" s="2">
        <f t="shared" si="14"/>
        <v>-0.18192026951151039</v>
      </c>
      <c r="I456" s="2">
        <f t="shared" si="15"/>
        <v>0.1015207068582076</v>
      </c>
    </row>
    <row r="457" spans="1:9" x14ac:dyDescent="0.2">
      <c r="A457" s="7" t="s">
        <v>327</v>
      </c>
      <c r="B457" s="21">
        <v>13139</v>
      </c>
      <c r="C457" s="22" t="s">
        <v>779</v>
      </c>
      <c r="D457" s="12">
        <v>20924</v>
      </c>
      <c r="E457" s="12">
        <v>68226</v>
      </c>
      <c r="F457" s="1">
        <f>VLOOKUP(B457,[1]Compare!$B:$F,5,FALSE)</f>
        <v>25033</v>
      </c>
      <c r="G457" s="1">
        <f>VLOOKUP(B457,[1]Compare!$B:$G,6,FALSE)</f>
        <v>64183</v>
      </c>
      <c r="H457" s="2">
        <f t="shared" si="14"/>
        <v>-0.16414333080333959</v>
      </c>
      <c r="I457" s="2">
        <f t="shared" si="15"/>
        <v>6.2991757942134213E-2</v>
      </c>
    </row>
    <row r="458" spans="1:9" x14ac:dyDescent="0.2">
      <c r="A458" s="8" t="s">
        <v>327</v>
      </c>
      <c r="B458" s="19">
        <v>13141</v>
      </c>
      <c r="C458" s="20" t="s">
        <v>780</v>
      </c>
      <c r="D458" s="13">
        <v>2844</v>
      </c>
      <c r="E458" s="13">
        <v>648</v>
      </c>
      <c r="F458" s="1">
        <f>VLOOKUP(B458,[1]Compare!$B:$F,5,FALSE)</f>
        <v>2976</v>
      </c>
      <c r="G458" s="1">
        <f>VLOOKUP(B458,[1]Compare!$B:$G,6,FALSE)</f>
        <v>1154</v>
      </c>
      <c r="H458" s="2">
        <f t="shared" si="14"/>
        <v>-4.4354838709677422E-2</v>
      </c>
      <c r="I458" s="2">
        <f t="shared" si="15"/>
        <v>-0.43847487001733104</v>
      </c>
    </row>
    <row r="459" spans="1:9" x14ac:dyDescent="0.2">
      <c r="A459" s="7" t="s">
        <v>327</v>
      </c>
      <c r="B459" s="21">
        <v>13143</v>
      </c>
      <c r="C459" s="22" t="s">
        <v>781</v>
      </c>
      <c r="D459" s="12">
        <v>2232</v>
      </c>
      <c r="E459" s="12">
        <v>11890</v>
      </c>
      <c r="F459" s="1">
        <f>VLOOKUP(B459,[1]Compare!$B:$F,5,FALSE)</f>
        <v>1791</v>
      </c>
      <c r="G459" s="1">
        <f>VLOOKUP(B459,[1]Compare!$B:$G,6,FALSE)</f>
        <v>12330</v>
      </c>
      <c r="H459" s="2">
        <f t="shared" si="14"/>
        <v>0.24623115577889448</v>
      </c>
      <c r="I459" s="2">
        <f t="shared" si="15"/>
        <v>-3.5685320356853206E-2</v>
      </c>
    </row>
    <row r="460" spans="1:9" x14ac:dyDescent="0.2">
      <c r="A460" s="8" t="s">
        <v>327</v>
      </c>
      <c r="B460" s="19">
        <v>13145</v>
      </c>
      <c r="C460" s="20" t="s">
        <v>782</v>
      </c>
      <c r="D460" s="13">
        <v>5103</v>
      </c>
      <c r="E460" s="13">
        <v>14593</v>
      </c>
      <c r="F460" s="1">
        <f>VLOOKUP(B460,[1]Compare!$B:$F,5,FALSE)</f>
        <v>5457</v>
      </c>
      <c r="G460" s="1">
        <f>VLOOKUP(B460,[1]Compare!$B:$G,6,FALSE)</f>
        <v>14319</v>
      </c>
      <c r="H460" s="2">
        <f t="shared" si="14"/>
        <v>-6.4870808136338651E-2</v>
      </c>
      <c r="I460" s="2">
        <f t="shared" si="15"/>
        <v>1.9135414484251694E-2</v>
      </c>
    </row>
    <row r="461" spans="1:9" x14ac:dyDescent="0.2">
      <c r="A461" s="7" t="s">
        <v>327</v>
      </c>
      <c r="B461" s="21">
        <v>13147</v>
      </c>
      <c r="C461" s="22" t="s">
        <v>783</v>
      </c>
      <c r="D461" s="12">
        <v>3198</v>
      </c>
      <c r="E461" s="12">
        <v>9334</v>
      </c>
      <c r="F461" s="1">
        <f>VLOOKUP(B461,[1]Compare!$B:$F,5,FALSE)</f>
        <v>3157</v>
      </c>
      <c r="G461" s="1">
        <f>VLOOKUP(B461,[1]Compare!$B:$G,6,FALSE)</f>
        <v>9465</v>
      </c>
      <c r="H461" s="2">
        <f t="shared" si="14"/>
        <v>1.2987012987012988E-2</v>
      </c>
      <c r="I461" s="2">
        <f t="shared" si="15"/>
        <v>-1.3840464870575806E-2</v>
      </c>
    </row>
    <row r="462" spans="1:9" x14ac:dyDescent="0.2">
      <c r="A462" s="8" t="s">
        <v>327</v>
      </c>
      <c r="B462" s="19">
        <v>13149</v>
      </c>
      <c r="C462" s="20" t="s">
        <v>784</v>
      </c>
      <c r="D462" s="13">
        <v>986</v>
      </c>
      <c r="E462" s="13">
        <v>4294</v>
      </c>
      <c r="F462" s="1">
        <f>VLOOKUP(B462,[1]Compare!$B:$F,5,FALSE)</f>
        <v>824</v>
      </c>
      <c r="G462" s="1">
        <f>VLOOKUP(B462,[1]Compare!$B:$G,6,FALSE)</f>
        <v>4519</v>
      </c>
      <c r="H462" s="2">
        <f t="shared" si="14"/>
        <v>0.19660194174757281</v>
      </c>
      <c r="I462" s="2">
        <f t="shared" si="15"/>
        <v>-4.9789776499225495E-2</v>
      </c>
    </row>
    <row r="463" spans="1:9" x14ac:dyDescent="0.2">
      <c r="A463" s="7" t="s">
        <v>327</v>
      </c>
      <c r="B463" s="21">
        <v>13151</v>
      </c>
      <c r="C463" s="22" t="s">
        <v>423</v>
      </c>
      <c r="D463" s="12">
        <v>82016</v>
      </c>
      <c r="E463" s="12">
        <v>48595</v>
      </c>
      <c r="F463" s="1">
        <f>VLOOKUP(B463,[1]Compare!$B:$F,5,FALSE)</f>
        <v>73443</v>
      </c>
      <c r="G463" s="1">
        <f>VLOOKUP(B463,[1]Compare!$B:$G,6,FALSE)</f>
        <v>48259</v>
      </c>
      <c r="H463" s="2">
        <f t="shared" si="14"/>
        <v>0.11672998107375789</v>
      </c>
      <c r="I463" s="2">
        <f t="shared" si="15"/>
        <v>6.9624318779916696E-3</v>
      </c>
    </row>
    <row r="464" spans="1:9" x14ac:dyDescent="0.2">
      <c r="A464" s="8" t="s">
        <v>327</v>
      </c>
      <c r="B464" s="19">
        <v>13153</v>
      </c>
      <c r="C464" s="20" t="s">
        <v>424</v>
      </c>
      <c r="D464" s="13">
        <v>30709</v>
      </c>
      <c r="E464" s="13">
        <v>40470</v>
      </c>
      <c r="F464" s="1">
        <f>VLOOKUP(B464,[1]Compare!$B:$F,5,FALSE)</f>
        <v>32239</v>
      </c>
      <c r="G464" s="1">
        <f>VLOOKUP(B464,[1]Compare!$B:$G,6,FALSE)</f>
        <v>41540</v>
      </c>
      <c r="H464" s="2">
        <f t="shared" si="14"/>
        <v>-4.7458047706194363E-2</v>
      </c>
      <c r="I464" s="2">
        <f t="shared" si="15"/>
        <v>-2.5758305247953781E-2</v>
      </c>
    </row>
    <row r="465" spans="1:9" x14ac:dyDescent="0.2">
      <c r="A465" s="7" t="s">
        <v>327</v>
      </c>
      <c r="B465" s="21">
        <v>13155</v>
      </c>
      <c r="C465" s="22" t="s">
        <v>785</v>
      </c>
      <c r="D465" s="12">
        <v>1174</v>
      </c>
      <c r="E465" s="12">
        <v>2619</v>
      </c>
      <c r="F465" s="1">
        <f>VLOOKUP(B465,[1]Compare!$B:$F,5,FALSE)</f>
        <v>1008</v>
      </c>
      <c r="G465" s="1">
        <f>VLOOKUP(B465,[1]Compare!$B:$G,6,FALSE)</f>
        <v>3134</v>
      </c>
      <c r="H465" s="2">
        <f t="shared" si="14"/>
        <v>0.16468253968253968</v>
      </c>
      <c r="I465" s="2">
        <f t="shared" si="15"/>
        <v>-0.16432673899170389</v>
      </c>
    </row>
    <row r="466" spans="1:9" x14ac:dyDescent="0.2">
      <c r="A466" s="8" t="s">
        <v>327</v>
      </c>
      <c r="B466" s="19">
        <v>13157</v>
      </c>
      <c r="C466" s="20" t="s">
        <v>425</v>
      </c>
      <c r="D466" s="13">
        <v>4701</v>
      </c>
      <c r="E466" s="13">
        <v>31742</v>
      </c>
      <c r="F466" s="1">
        <f>VLOOKUP(B466,[1]Compare!$B:$F,5,FALSE)</f>
        <v>7642</v>
      </c>
      <c r="G466" s="1">
        <f>VLOOKUP(B466,[1]Compare!$B:$G,6,FALSE)</f>
        <v>29502</v>
      </c>
      <c r="H466" s="2">
        <f t="shared" si="14"/>
        <v>-0.38484689871761318</v>
      </c>
      <c r="I466" s="2">
        <f t="shared" si="15"/>
        <v>7.5927055792827602E-2</v>
      </c>
    </row>
    <row r="467" spans="1:9" x14ac:dyDescent="0.2">
      <c r="A467" s="7" t="s">
        <v>327</v>
      </c>
      <c r="B467" s="21">
        <v>13159</v>
      </c>
      <c r="C467" s="22" t="s">
        <v>786</v>
      </c>
      <c r="D467" s="12">
        <v>1593</v>
      </c>
      <c r="E467" s="12">
        <v>5772</v>
      </c>
      <c r="F467" s="1">
        <f>VLOOKUP(B467,[1]Compare!$B:$F,5,FALSE)</f>
        <v>1761</v>
      </c>
      <c r="G467" s="1">
        <f>VLOOKUP(B467,[1]Compare!$B:$G,6,FALSE)</f>
        <v>5822</v>
      </c>
      <c r="H467" s="2">
        <f t="shared" si="14"/>
        <v>-9.540034071550256E-2</v>
      </c>
      <c r="I467" s="2">
        <f t="shared" si="15"/>
        <v>-8.5881140501545862E-3</v>
      </c>
    </row>
    <row r="468" spans="1:9" x14ac:dyDescent="0.2">
      <c r="A468" s="8" t="s">
        <v>327</v>
      </c>
      <c r="B468" s="19">
        <v>13161</v>
      </c>
      <c r="C468" s="20" t="s">
        <v>787</v>
      </c>
      <c r="D468" s="13">
        <v>1218</v>
      </c>
      <c r="E468" s="13">
        <v>4312</v>
      </c>
      <c r="F468" s="1">
        <f>VLOOKUP(B468,[1]Compare!$B:$F,5,FALSE)</f>
        <v>1028</v>
      </c>
      <c r="G468" s="1">
        <f>VLOOKUP(B468,[1]Compare!$B:$G,6,FALSE)</f>
        <v>4695</v>
      </c>
      <c r="H468" s="2">
        <f t="shared" si="14"/>
        <v>0.18482490272373542</v>
      </c>
      <c r="I468" s="2">
        <f t="shared" si="15"/>
        <v>-8.1576144834930781E-2</v>
      </c>
    </row>
    <row r="469" spans="1:9" x14ac:dyDescent="0.2">
      <c r="A469" s="7" t="s">
        <v>327</v>
      </c>
      <c r="B469" s="21">
        <v>13163</v>
      </c>
      <c r="C469" s="22" t="s">
        <v>426</v>
      </c>
      <c r="D469" s="12">
        <v>3858</v>
      </c>
      <c r="E469" s="12">
        <v>2832</v>
      </c>
      <c r="F469" s="1">
        <f>VLOOKUP(B469,[1]Compare!$B:$F,5,FALSE)</f>
        <v>4058</v>
      </c>
      <c r="G469" s="1">
        <f>VLOOKUP(B469,[1]Compare!$B:$G,6,FALSE)</f>
        <v>3537</v>
      </c>
      <c r="H469" s="2">
        <f t="shared" si="14"/>
        <v>-4.928536224741252E-2</v>
      </c>
      <c r="I469" s="2">
        <f t="shared" si="15"/>
        <v>-0.1993214588634436</v>
      </c>
    </row>
    <row r="470" spans="1:9" x14ac:dyDescent="0.2">
      <c r="A470" s="8" t="s">
        <v>327</v>
      </c>
      <c r="B470" s="19">
        <v>13165</v>
      </c>
      <c r="C470" s="20" t="s">
        <v>788</v>
      </c>
      <c r="D470" s="13">
        <v>1276</v>
      </c>
      <c r="E470" s="13">
        <v>1769</v>
      </c>
      <c r="F470" s="1">
        <f>VLOOKUP(B470,[1]Compare!$B:$F,5,FALSE)</f>
        <v>1266</v>
      </c>
      <c r="G470" s="1">
        <f>VLOOKUP(B470,[1]Compare!$B:$G,6,FALSE)</f>
        <v>2161</v>
      </c>
      <c r="H470" s="2">
        <f t="shared" si="14"/>
        <v>7.8988941548183249E-3</v>
      </c>
      <c r="I470" s="2">
        <f t="shared" si="15"/>
        <v>-0.18139750115687181</v>
      </c>
    </row>
    <row r="471" spans="1:9" x14ac:dyDescent="0.2">
      <c r="A471" s="7" t="s">
        <v>327</v>
      </c>
      <c r="B471" s="21">
        <v>13167</v>
      </c>
      <c r="C471" s="22" t="s">
        <v>528</v>
      </c>
      <c r="D471" s="12">
        <v>1215</v>
      </c>
      <c r="E471" s="12">
        <v>2281</v>
      </c>
      <c r="F471" s="1">
        <f>VLOOKUP(B471,[1]Compare!$B:$F,5,FALSE)</f>
        <v>1222</v>
      </c>
      <c r="G471" s="1">
        <f>VLOOKUP(B471,[1]Compare!$B:$G,6,FALSE)</f>
        <v>2850</v>
      </c>
      <c r="H471" s="2">
        <f t="shared" si="14"/>
        <v>-5.7283142389525366E-3</v>
      </c>
      <c r="I471" s="2">
        <f t="shared" si="15"/>
        <v>-0.19964912280701755</v>
      </c>
    </row>
    <row r="472" spans="1:9" x14ac:dyDescent="0.2">
      <c r="A472" s="8" t="s">
        <v>327</v>
      </c>
      <c r="B472" s="19">
        <v>13169</v>
      </c>
      <c r="C472" s="20" t="s">
        <v>789</v>
      </c>
      <c r="D472" s="13">
        <v>4498</v>
      </c>
      <c r="E472" s="13">
        <v>9761</v>
      </c>
      <c r="F472" s="1">
        <f>VLOOKUP(B472,[1]Compare!$B:$F,5,FALSE)</f>
        <v>4882</v>
      </c>
      <c r="G472" s="1">
        <f>VLOOKUP(B472,[1]Compare!$B:$G,6,FALSE)</f>
        <v>9940</v>
      </c>
      <c r="H472" s="2">
        <f t="shared" si="14"/>
        <v>-7.8656288406390829E-2</v>
      </c>
      <c r="I472" s="2">
        <f t="shared" si="15"/>
        <v>-1.800804828973843E-2</v>
      </c>
    </row>
    <row r="473" spans="1:9" x14ac:dyDescent="0.2">
      <c r="A473" s="7" t="s">
        <v>327</v>
      </c>
      <c r="B473" s="21">
        <v>13171</v>
      </c>
      <c r="C473" s="22" t="s">
        <v>427</v>
      </c>
      <c r="D473" s="12">
        <v>2356</v>
      </c>
      <c r="E473" s="12">
        <v>6050</v>
      </c>
      <c r="F473" s="1">
        <f>VLOOKUP(B473,[1]Compare!$B:$F,5,FALSE)</f>
        <v>2620</v>
      </c>
      <c r="G473" s="1">
        <f>VLOOKUP(B473,[1]Compare!$B:$G,6,FALSE)</f>
        <v>6331</v>
      </c>
      <c r="H473" s="2">
        <f t="shared" si="14"/>
        <v>-0.10076335877862595</v>
      </c>
      <c r="I473" s="2">
        <f t="shared" si="15"/>
        <v>-4.4384773337545411E-2</v>
      </c>
    </row>
    <row r="474" spans="1:9" x14ac:dyDescent="0.2">
      <c r="A474" s="8" t="s">
        <v>327</v>
      </c>
      <c r="B474" s="19">
        <v>13173</v>
      </c>
      <c r="C474" s="20" t="s">
        <v>790</v>
      </c>
      <c r="D474" s="13">
        <v>961</v>
      </c>
      <c r="E474" s="13">
        <v>2309</v>
      </c>
      <c r="F474" s="1">
        <f>VLOOKUP(B474,[1]Compare!$B:$F,5,FALSE)</f>
        <v>1019</v>
      </c>
      <c r="G474" s="1">
        <f>VLOOKUP(B474,[1]Compare!$B:$G,6,FALSE)</f>
        <v>2509</v>
      </c>
      <c r="H474" s="2">
        <f t="shared" si="14"/>
        <v>-5.6918547595682038E-2</v>
      </c>
      <c r="I474" s="2">
        <f t="shared" si="15"/>
        <v>-7.9713033080908727E-2</v>
      </c>
    </row>
    <row r="475" spans="1:9" x14ac:dyDescent="0.2">
      <c r="A475" s="7" t="s">
        <v>327</v>
      </c>
      <c r="B475" s="21">
        <v>13175</v>
      </c>
      <c r="C475" s="22" t="s">
        <v>791</v>
      </c>
      <c r="D475" s="12">
        <v>6835</v>
      </c>
      <c r="E475" s="12">
        <v>13284</v>
      </c>
      <c r="F475" s="1">
        <f>VLOOKUP(B475,[1]Compare!$B:$F,5,FALSE)</f>
        <v>8074</v>
      </c>
      <c r="G475" s="1">
        <f>VLOOKUP(B475,[1]Compare!$B:$G,6,FALSE)</f>
        <v>14493</v>
      </c>
      <c r="H475" s="2">
        <f t="shared" si="14"/>
        <v>-0.15345553628932376</v>
      </c>
      <c r="I475" s="2">
        <f t="shared" si="15"/>
        <v>-8.3419581867108253E-2</v>
      </c>
    </row>
    <row r="476" spans="1:9" x14ac:dyDescent="0.2">
      <c r="A476" s="8" t="s">
        <v>327</v>
      </c>
      <c r="B476" s="19">
        <v>13177</v>
      </c>
      <c r="C476" s="20" t="s">
        <v>430</v>
      </c>
      <c r="D476" s="13">
        <v>4326</v>
      </c>
      <c r="E476" s="13">
        <v>12366</v>
      </c>
      <c r="F476" s="1">
        <f>VLOOKUP(B476,[1]Compare!$B:$F,5,FALSE)</f>
        <v>4558</v>
      </c>
      <c r="G476" s="1">
        <f>VLOOKUP(B476,[1]Compare!$B:$G,6,FALSE)</f>
        <v>12007</v>
      </c>
      <c r="H476" s="2">
        <f t="shared" si="14"/>
        <v>-5.0899517332163233E-2</v>
      </c>
      <c r="I476" s="2">
        <f t="shared" si="15"/>
        <v>2.9899225451819771E-2</v>
      </c>
    </row>
    <row r="477" spans="1:9" x14ac:dyDescent="0.2">
      <c r="A477" s="7" t="s">
        <v>327</v>
      </c>
      <c r="B477" s="21">
        <v>13179</v>
      </c>
      <c r="C477" s="22" t="s">
        <v>707</v>
      </c>
      <c r="D477" s="12">
        <v>13291</v>
      </c>
      <c r="E477" s="12">
        <v>7530</v>
      </c>
      <c r="F477" s="1">
        <f>VLOOKUP(B477,[1]Compare!$B:$F,5,FALSE)</f>
        <v>13104</v>
      </c>
      <c r="G477" s="1">
        <f>VLOOKUP(B477,[1]Compare!$B:$G,6,FALSE)</f>
        <v>7959</v>
      </c>
      <c r="H477" s="2">
        <f t="shared" si="14"/>
        <v>1.427045177045177E-2</v>
      </c>
      <c r="I477" s="2">
        <f t="shared" si="15"/>
        <v>-5.3901243874858652E-2</v>
      </c>
    </row>
    <row r="478" spans="1:9" x14ac:dyDescent="0.2">
      <c r="A478" s="8" t="s">
        <v>327</v>
      </c>
      <c r="B478" s="19">
        <v>13181</v>
      </c>
      <c r="C478" s="20" t="s">
        <v>530</v>
      </c>
      <c r="D478" s="13">
        <v>1331</v>
      </c>
      <c r="E478" s="13">
        <v>3002</v>
      </c>
      <c r="F478" s="1">
        <f>VLOOKUP(B478,[1]Compare!$B:$F,5,FALSE)</f>
        <v>1432</v>
      </c>
      <c r="G478" s="1">
        <f>VLOOKUP(B478,[1]Compare!$B:$G,6,FALSE)</f>
        <v>3173</v>
      </c>
      <c r="H478" s="2">
        <f t="shared" si="14"/>
        <v>-7.0530726256983242E-2</v>
      </c>
      <c r="I478" s="2">
        <f t="shared" si="15"/>
        <v>-5.3892215568862277E-2</v>
      </c>
    </row>
    <row r="479" spans="1:9" x14ac:dyDescent="0.2">
      <c r="A479" s="7" t="s">
        <v>327</v>
      </c>
      <c r="B479" s="21">
        <v>13183</v>
      </c>
      <c r="C479" s="22" t="s">
        <v>792</v>
      </c>
      <c r="D479" s="12">
        <v>1413</v>
      </c>
      <c r="E479" s="12">
        <v>3692</v>
      </c>
      <c r="F479" s="1">
        <f>VLOOKUP(B479,[1]Compare!$B:$F,5,FALSE)</f>
        <v>2035</v>
      </c>
      <c r="G479" s="1">
        <f>VLOOKUP(B479,[1]Compare!$B:$G,6,FALSE)</f>
        <v>3527</v>
      </c>
      <c r="H479" s="2">
        <f t="shared" si="14"/>
        <v>-0.30565110565110565</v>
      </c>
      <c r="I479" s="2">
        <f t="shared" si="15"/>
        <v>4.678196767791324E-2</v>
      </c>
    </row>
    <row r="480" spans="1:9" x14ac:dyDescent="0.2">
      <c r="A480" s="8" t="s">
        <v>327</v>
      </c>
      <c r="B480" s="19">
        <v>13185</v>
      </c>
      <c r="C480" s="20" t="s">
        <v>432</v>
      </c>
      <c r="D480" s="13">
        <v>18268</v>
      </c>
      <c r="E480" s="13">
        <v>24727</v>
      </c>
      <c r="F480" s="1">
        <f>VLOOKUP(B480,[1]Compare!$B:$F,5,FALSE)</f>
        <v>20116</v>
      </c>
      <c r="G480" s="1">
        <f>VLOOKUP(B480,[1]Compare!$B:$G,6,FALSE)</f>
        <v>25692</v>
      </c>
      <c r="H480" s="2">
        <f t="shared" si="14"/>
        <v>-9.1867170411612645E-2</v>
      </c>
      <c r="I480" s="2">
        <f t="shared" si="15"/>
        <v>-3.7560330063833101E-2</v>
      </c>
    </row>
    <row r="481" spans="1:9" x14ac:dyDescent="0.2">
      <c r="A481" s="7" t="s">
        <v>327</v>
      </c>
      <c r="B481" s="21">
        <v>13187</v>
      </c>
      <c r="C481" s="22" t="s">
        <v>793</v>
      </c>
      <c r="D481" s="12">
        <v>2529</v>
      </c>
      <c r="E481" s="12">
        <v>12955</v>
      </c>
      <c r="F481" s="1">
        <f>VLOOKUP(B481,[1]Compare!$B:$F,5,FALSE)</f>
        <v>3126</v>
      </c>
      <c r="G481" s="1">
        <f>VLOOKUP(B481,[1]Compare!$B:$G,6,FALSE)</f>
        <v>12163</v>
      </c>
      <c r="H481" s="2">
        <f t="shared" si="14"/>
        <v>-0.190978886756238</v>
      </c>
      <c r="I481" s="2">
        <f t="shared" si="15"/>
        <v>6.5115514264572891E-2</v>
      </c>
    </row>
    <row r="482" spans="1:9" x14ac:dyDescent="0.2">
      <c r="A482" s="8" t="s">
        <v>327</v>
      </c>
      <c r="B482" s="19">
        <v>13189</v>
      </c>
      <c r="C482" s="20" t="s">
        <v>794</v>
      </c>
      <c r="D482" s="13">
        <v>3901</v>
      </c>
      <c r="E482" s="13">
        <v>5766</v>
      </c>
      <c r="F482" s="1">
        <f>VLOOKUP(B482,[1]Compare!$B:$F,5,FALSE)</f>
        <v>4168</v>
      </c>
      <c r="G482" s="1">
        <f>VLOOKUP(B482,[1]Compare!$B:$G,6,FALSE)</f>
        <v>6169</v>
      </c>
      <c r="H482" s="2">
        <f t="shared" si="14"/>
        <v>-6.40595009596929E-2</v>
      </c>
      <c r="I482" s="2">
        <f t="shared" si="15"/>
        <v>-6.5326633165829151E-2</v>
      </c>
    </row>
    <row r="483" spans="1:9" x14ac:dyDescent="0.2">
      <c r="A483" s="7" t="s">
        <v>327</v>
      </c>
      <c r="B483" s="21">
        <v>13191</v>
      </c>
      <c r="C483" s="22" t="s">
        <v>795</v>
      </c>
      <c r="D483" s="12">
        <v>2559</v>
      </c>
      <c r="E483" s="12">
        <v>3840</v>
      </c>
      <c r="F483" s="1">
        <f>VLOOKUP(B483,[1]Compare!$B:$F,5,FALSE)</f>
        <v>2612</v>
      </c>
      <c r="G483" s="1">
        <f>VLOOKUP(B483,[1]Compare!$B:$G,6,FALSE)</f>
        <v>4016</v>
      </c>
      <c r="H483" s="2">
        <f t="shared" si="14"/>
        <v>-2.0290964777947933E-2</v>
      </c>
      <c r="I483" s="2">
        <f t="shared" si="15"/>
        <v>-4.3824701195219126E-2</v>
      </c>
    </row>
    <row r="484" spans="1:9" x14ac:dyDescent="0.2">
      <c r="A484" s="8" t="s">
        <v>327</v>
      </c>
      <c r="B484" s="19">
        <v>13193</v>
      </c>
      <c r="C484" s="20" t="s">
        <v>433</v>
      </c>
      <c r="D484" s="13">
        <v>2734</v>
      </c>
      <c r="E484" s="13">
        <v>1241</v>
      </c>
      <c r="F484" s="1">
        <f>VLOOKUP(B484,[1]Compare!$B:$F,5,FALSE)</f>
        <v>2858</v>
      </c>
      <c r="G484" s="1">
        <f>VLOOKUP(B484,[1]Compare!$B:$G,6,FALSE)</f>
        <v>1783</v>
      </c>
      <c r="H484" s="2">
        <f t="shared" si="14"/>
        <v>-4.3386983904828549E-2</v>
      </c>
      <c r="I484" s="2">
        <f t="shared" si="15"/>
        <v>-0.30398205272013462</v>
      </c>
    </row>
    <row r="485" spans="1:9" x14ac:dyDescent="0.2">
      <c r="A485" s="7" t="s">
        <v>327</v>
      </c>
      <c r="B485" s="21">
        <v>13195</v>
      </c>
      <c r="C485" s="22" t="s">
        <v>434</v>
      </c>
      <c r="D485" s="12">
        <v>2782</v>
      </c>
      <c r="E485" s="12">
        <v>11252</v>
      </c>
      <c r="F485" s="1">
        <f>VLOOKUP(B485,[1]Compare!$B:$F,5,FALSE)</f>
        <v>3411</v>
      </c>
      <c r="G485" s="1">
        <f>VLOOKUP(B485,[1]Compare!$B:$G,6,FALSE)</f>
        <v>11326</v>
      </c>
      <c r="H485" s="2">
        <f t="shared" si="14"/>
        <v>-0.18440340076223982</v>
      </c>
      <c r="I485" s="2">
        <f t="shared" si="15"/>
        <v>-6.5336394137383014E-3</v>
      </c>
    </row>
    <row r="486" spans="1:9" x14ac:dyDescent="0.2">
      <c r="A486" s="8" t="s">
        <v>327</v>
      </c>
      <c r="B486" s="19">
        <v>13197</v>
      </c>
      <c r="C486" s="20" t="s">
        <v>436</v>
      </c>
      <c r="D486" s="13">
        <v>1178</v>
      </c>
      <c r="E486" s="13">
        <v>2086</v>
      </c>
      <c r="F486" s="1">
        <f>VLOOKUP(B486,[1]Compare!$B:$F,5,FALSE)</f>
        <v>1312</v>
      </c>
      <c r="G486" s="1">
        <f>VLOOKUP(B486,[1]Compare!$B:$G,6,FALSE)</f>
        <v>2275</v>
      </c>
      <c r="H486" s="2">
        <f t="shared" si="14"/>
        <v>-0.10213414634146341</v>
      </c>
      <c r="I486" s="2">
        <f t="shared" si="15"/>
        <v>-8.3076923076923076E-2</v>
      </c>
    </row>
    <row r="487" spans="1:9" x14ac:dyDescent="0.2">
      <c r="A487" s="7" t="s">
        <v>327</v>
      </c>
      <c r="B487" s="21">
        <v>13199</v>
      </c>
      <c r="C487" s="22" t="s">
        <v>796</v>
      </c>
      <c r="D487" s="12">
        <v>3728</v>
      </c>
      <c r="E487" s="12">
        <v>5761</v>
      </c>
      <c r="F487" s="1">
        <f>VLOOKUP(B487,[1]Compare!$B:$F,5,FALSE)</f>
        <v>4287</v>
      </c>
      <c r="G487" s="1">
        <f>VLOOKUP(B487,[1]Compare!$B:$G,6,FALSE)</f>
        <v>6524</v>
      </c>
      <c r="H487" s="2">
        <f t="shared" si="14"/>
        <v>-0.13039421506881269</v>
      </c>
      <c r="I487" s="2">
        <f t="shared" si="15"/>
        <v>-0.11695278969957082</v>
      </c>
    </row>
    <row r="488" spans="1:9" x14ac:dyDescent="0.2">
      <c r="A488" s="8" t="s">
        <v>327</v>
      </c>
      <c r="B488" s="19">
        <v>13201</v>
      </c>
      <c r="C488" s="20" t="s">
        <v>534</v>
      </c>
      <c r="D488" s="13">
        <v>711</v>
      </c>
      <c r="E488" s="13">
        <v>1733</v>
      </c>
      <c r="F488" s="1">
        <f>VLOOKUP(B488,[1]Compare!$B:$F,5,FALSE)</f>
        <v>748</v>
      </c>
      <c r="G488" s="1">
        <f>VLOOKUP(B488,[1]Compare!$B:$G,6,FALSE)</f>
        <v>2066</v>
      </c>
      <c r="H488" s="2">
        <f t="shared" si="14"/>
        <v>-4.9465240641711233E-2</v>
      </c>
      <c r="I488" s="2">
        <f t="shared" si="15"/>
        <v>-0.16118102613746368</v>
      </c>
    </row>
    <row r="489" spans="1:9" x14ac:dyDescent="0.2">
      <c r="A489" s="7" t="s">
        <v>327</v>
      </c>
      <c r="B489" s="21">
        <v>13205</v>
      </c>
      <c r="C489" s="22" t="s">
        <v>797</v>
      </c>
      <c r="D489" s="12">
        <v>3400</v>
      </c>
      <c r="E489" s="12">
        <v>4237</v>
      </c>
      <c r="F489" s="1">
        <f>VLOOKUP(B489,[1]Compare!$B:$F,5,FALSE)</f>
        <v>3993</v>
      </c>
      <c r="G489" s="1">
        <f>VLOOKUP(B489,[1]Compare!$B:$G,6,FALSE)</f>
        <v>4935</v>
      </c>
      <c r="H489" s="2">
        <f t="shared" si="14"/>
        <v>-0.14850989231154521</v>
      </c>
      <c r="I489" s="2">
        <f t="shared" si="15"/>
        <v>-0.14143870314083079</v>
      </c>
    </row>
    <row r="490" spans="1:9" x14ac:dyDescent="0.2">
      <c r="A490" s="8" t="s">
        <v>327</v>
      </c>
      <c r="B490" s="19">
        <v>13207</v>
      </c>
      <c r="C490" s="20" t="s">
        <v>439</v>
      </c>
      <c r="D490" s="13">
        <v>3950</v>
      </c>
      <c r="E490" s="13">
        <v>11230</v>
      </c>
      <c r="F490" s="1">
        <f>VLOOKUP(B490,[1]Compare!$B:$F,5,FALSE)</f>
        <v>4385</v>
      </c>
      <c r="G490" s="1">
        <f>VLOOKUP(B490,[1]Compare!$B:$G,6,FALSE)</f>
        <v>11057</v>
      </c>
      <c r="H490" s="2">
        <f t="shared" si="14"/>
        <v>-9.9201824401368308E-2</v>
      </c>
      <c r="I490" s="2">
        <f t="shared" si="15"/>
        <v>1.5646196979289137E-2</v>
      </c>
    </row>
    <row r="491" spans="1:9" x14ac:dyDescent="0.2">
      <c r="A491" s="7" t="s">
        <v>327</v>
      </c>
      <c r="B491" s="21">
        <v>13209</v>
      </c>
      <c r="C491" s="22" t="s">
        <v>440</v>
      </c>
      <c r="D491" s="12">
        <v>1121</v>
      </c>
      <c r="E491" s="12">
        <v>2723</v>
      </c>
      <c r="F491" s="1">
        <f>VLOOKUP(B491,[1]Compare!$B:$F,5,FALSE)</f>
        <v>980</v>
      </c>
      <c r="G491" s="1">
        <f>VLOOKUP(B491,[1]Compare!$B:$G,6,FALSE)</f>
        <v>2960</v>
      </c>
      <c r="H491" s="2">
        <f t="shared" si="14"/>
        <v>0.14387755102040817</v>
      </c>
      <c r="I491" s="2">
        <f t="shared" si="15"/>
        <v>-8.0067567567567569E-2</v>
      </c>
    </row>
    <row r="492" spans="1:9" x14ac:dyDescent="0.2">
      <c r="A492" s="8" t="s">
        <v>327</v>
      </c>
      <c r="B492" s="19">
        <v>13211</v>
      </c>
      <c r="C492" s="20" t="s">
        <v>441</v>
      </c>
      <c r="D492" s="13">
        <v>2977</v>
      </c>
      <c r="E492" s="13">
        <v>8090</v>
      </c>
      <c r="F492" s="1">
        <f>VLOOKUP(B492,[1]Compare!$B:$F,5,FALSE)</f>
        <v>3353</v>
      </c>
      <c r="G492" s="1">
        <f>VLOOKUP(B492,[1]Compare!$B:$G,6,FALSE)</f>
        <v>8231</v>
      </c>
      <c r="H492" s="2">
        <f t="shared" si="14"/>
        <v>-0.11213838353713093</v>
      </c>
      <c r="I492" s="2">
        <f t="shared" si="15"/>
        <v>-1.7130360831004738E-2</v>
      </c>
    </row>
    <row r="493" spans="1:9" x14ac:dyDescent="0.2">
      <c r="A493" s="7" t="s">
        <v>327</v>
      </c>
      <c r="B493" s="21">
        <v>13213</v>
      </c>
      <c r="C493" s="22" t="s">
        <v>798</v>
      </c>
      <c r="D493" s="12">
        <v>2407</v>
      </c>
      <c r="E493" s="12">
        <v>13499</v>
      </c>
      <c r="F493" s="1">
        <f>VLOOKUP(B493,[1]Compare!$B:$F,5,FALSE)</f>
        <v>2301</v>
      </c>
      <c r="G493" s="1">
        <f>VLOOKUP(B493,[1]Compare!$B:$G,6,FALSE)</f>
        <v>12944</v>
      </c>
      <c r="H493" s="2">
        <f t="shared" si="14"/>
        <v>4.6066927422859623E-2</v>
      </c>
      <c r="I493" s="2">
        <f t="shared" si="15"/>
        <v>4.2877008652657603E-2</v>
      </c>
    </row>
    <row r="494" spans="1:9" x14ac:dyDescent="0.2">
      <c r="A494" s="8" t="s">
        <v>327</v>
      </c>
      <c r="B494" s="19">
        <v>13215</v>
      </c>
      <c r="C494" s="20" t="s">
        <v>799</v>
      </c>
      <c r="D494" s="13">
        <v>47532</v>
      </c>
      <c r="E494" s="13">
        <v>26481</v>
      </c>
      <c r="F494" s="1">
        <f>VLOOKUP(B494,[1]Compare!$B:$F,5,FALSE)</f>
        <v>49446</v>
      </c>
      <c r="G494" s="1">
        <f>VLOOKUP(B494,[1]Compare!$B:$G,6,FALSE)</f>
        <v>30107</v>
      </c>
      <c r="H494" s="2">
        <f t="shared" si="14"/>
        <v>-3.8708894551632081E-2</v>
      </c>
      <c r="I494" s="2">
        <f t="shared" si="15"/>
        <v>-0.12043710764938387</v>
      </c>
    </row>
    <row r="495" spans="1:9" x14ac:dyDescent="0.2">
      <c r="A495" s="7" t="s">
        <v>327</v>
      </c>
      <c r="B495" s="21">
        <v>13217</v>
      </c>
      <c r="C495" s="22" t="s">
        <v>537</v>
      </c>
      <c r="D495" s="12">
        <v>32363</v>
      </c>
      <c r="E495" s="12">
        <v>24129</v>
      </c>
      <c r="F495" s="1">
        <f>VLOOKUP(B495,[1]Compare!$B:$F,5,FALSE)</f>
        <v>29789</v>
      </c>
      <c r="G495" s="1">
        <f>VLOOKUP(B495,[1]Compare!$B:$G,6,FALSE)</f>
        <v>23869</v>
      </c>
      <c r="H495" s="2">
        <f t="shared" si="14"/>
        <v>8.6407734398603511E-2</v>
      </c>
      <c r="I495" s="2">
        <f t="shared" si="15"/>
        <v>1.0892789811051993E-2</v>
      </c>
    </row>
    <row r="496" spans="1:9" x14ac:dyDescent="0.2">
      <c r="A496" s="8" t="s">
        <v>327</v>
      </c>
      <c r="B496" s="19">
        <v>13219</v>
      </c>
      <c r="C496" s="20" t="s">
        <v>800</v>
      </c>
      <c r="D496" s="13">
        <v>8735</v>
      </c>
      <c r="E496" s="13">
        <v>17807</v>
      </c>
      <c r="F496" s="1">
        <f>VLOOKUP(B496,[1]Compare!$B:$F,5,FALSE)</f>
        <v>8162</v>
      </c>
      <c r="G496" s="1">
        <f>VLOOKUP(B496,[1]Compare!$B:$G,6,FALSE)</f>
        <v>16595</v>
      </c>
      <c r="H496" s="2">
        <f t="shared" si="14"/>
        <v>7.0203381524136244E-2</v>
      </c>
      <c r="I496" s="2">
        <f t="shared" si="15"/>
        <v>7.3034046399517924E-2</v>
      </c>
    </row>
    <row r="497" spans="1:9" x14ac:dyDescent="0.2">
      <c r="A497" s="7" t="s">
        <v>327</v>
      </c>
      <c r="B497" s="21">
        <v>13221</v>
      </c>
      <c r="C497" s="22" t="s">
        <v>801</v>
      </c>
      <c r="D497" s="12">
        <v>2114</v>
      </c>
      <c r="E497" s="12">
        <v>5341</v>
      </c>
      <c r="F497" s="1">
        <f>VLOOKUP(B497,[1]Compare!$B:$F,5,FALSE)</f>
        <v>2439</v>
      </c>
      <c r="G497" s="1">
        <f>VLOOKUP(B497,[1]Compare!$B:$G,6,FALSE)</f>
        <v>5592</v>
      </c>
      <c r="H497" s="2">
        <f t="shared" si="14"/>
        <v>-0.13325133251332513</v>
      </c>
      <c r="I497" s="2">
        <f t="shared" si="15"/>
        <v>-4.4885550786838341E-2</v>
      </c>
    </row>
    <row r="498" spans="1:9" x14ac:dyDescent="0.2">
      <c r="A498" s="8" t="s">
        <v>327</v>
      </c>
      <c r="B498" s="19">
        <v>13223</v>
      </c>
      <c r="C498" s="20" t="s">
        <v>802</v>
      </c>
      <c r="D498" s="13">
        <v>32840</v>
      </c>
      <c r="E498" s="13">
        <v>59021</v>
      </c>
      <c r="F498" s="1">
        <f>VLOOKUP(B498,[1]Compare!$B:$F,5,FALSE)</f>
        <v>29695</v>
      </c>
      <c r="G498" s="1">
        <f>VLOOKUP(B498,[1]Compare!$B:$G,6,FALSE)</f>
        <v>54517</v>
      </c>
      <c r="H498" s="2">
        <f t="shared" si="14"/>
        <v>0.1059100858730426</v>
      </c>
      <c r="I498" s="2">
        <f t="shared" si="15"/>
        <v>8.2616431571803289E-2</v>
      </c>
    </row>
    <row r="499" spans="1:9" x14ac:dyDescent="0.2">
      <c r="A499" s="7" t="s">
        <v>327</v>
      </c>
      <c r="B499" s="21">
        <v>13225</v>
      </c>
      <c r="C499" s="22" t="s">
        <v>803</v>
      </c>
      <c r="D499" s="12">
        <v>5772</v>
      </c>
      <c r="E499" s="12">
        <v>5814</v>
      </c>
      <c r="F499" s="1">
        <f>VLOOKUP(B499,[1]Compare!$B:$F,5,FALSE)</f>
        <v>5922</v>
      </c>
      <c r="G499" s="1">
        <f>VLOOKUP(B499,[1]Compare!$B:$G,6,FALSE)</f>
        <v>6506</v>
      </c>
      <c r="H499" s="2">
        <f t="shared" si="14"/>
        <v>-2.5329280648429583E-2</v>
      </c>
      <c r="I499" s="2">
        <f t="shared" si="15"/>
        <v>-0.10636335690132186</v>
      </c>
    </row>
    <row r="500" spans="1:9" x14ac:dyDescent="0.2">
      <c r="A500" s="8" t="s">
        <v>327</v>
      </c>
      <c r="B500" s="19">
        <v>13227</v>
      </c>
      <c r="C500" s="20" t="s">
        <v>443</v>
      </c>
      <c r="D500" s="13">
        <v>2355</v>
      </c>
      <c r="E500" s="13">
        <v>15014</v>
      </c>
      <c r="F500" s="1">
        <f>VLOOKUP(B500,[1]Compare!$B:$F,5,FALSE)</f>
        <v>2824</v>
      </c>
      <c r="G500" s="1">
        <f>VLOOKUP(B500,[1]Compare!$B:$G,6,FALSE)</f>
        <v>14110</v>
      </c>
      <c r="H500" s="2">
        <f t="shared" si="14"/>
        <v>-0.16607648725212465</v>
      </c>
      <c r="I500" s="2">
        <f t="shared" si="15"/>
        <v>6.406803685329554E-2</v>
      </c>
    </row>
    <row r="501" spans="1:9" x14ac:dyDescent="0.2">
      <c r="A501" s="7" t="s">
        <v>327</v>
      </c>
      <c r="B501" s="21">
        <v>13229</v>
      </c>
      <c r="C501" s="22" t="s">
        <v>804</v>
      </c>
      <c r="D501" s="12">
        <v>1292</v>
      </c>
      <c r="E501" s="12">
        <v>7527</v>
      </c>
      <c r="F501" s="1">
        <f>VLOOKUP(B501,[1]Compare!$B:$F,5,FALSE)</f>
        <v>1100</v>
      </c>
      <c r="G501" s="1">
        <f>VLOOKUP(B501,[1]Compare!$B:$G,6,FALSE)</f>
        <v>7898</v>
      </c>
      <c r="H501" s="2">
        <f t="shared" si="14"/>
        <v>0.17454545454545456</v>
      </c>
      <c r="I501" s="2">
        <f t="shared" si="15"/>
        <v>-4.6973917447455049E-2</v>
      </c>
    </row>
    <row r="502" spans="1:9" x14ac:dyDescent="0.2">
      <c r="A502" s="8" t="s">
        <v>327</v>
      </c>
      <c r="B502" s="19">
        <v>13231</v>
      </c>
      <c r="C502" s="20" t="s">
        <v>444</v>
      </c>
      <c r="D502" s="13">
        <v>1402</v>
      </c>
      <c r="E502" s="13">
        <v>9364</v>
      </c>
      <c r="F502" s="1">
        <f>VLOOKUP(B502,[1]Compare!$B:$F,5,FALSE)</f>
        <v>1505</v>
      </c>
      <c r="G502" s="1">
        <f>VLOOKUP(B502,[1]Compare!$B:$G,6,FALSE)</f>
        <v>9127</v>
      </c>
      <c r="H502" s="2">
        <f t="shared" si="14"/>
        <v>-6.843853820598006E-2</v>
      </c>
      <c r="I502" s="2">
        <f t="shared" si="15"/>
        <v>2.5966911361893285E-2</v>
      </c>
    </row>
    <row r="503" spans="1:9" x14ac:dyDescent="0.2">
      <c r="A503" s="7" t="s">
        <v>327</v>
      </c>
      <c r="B503" s="21">
        <v>13233</v>
      </c>
      <c r="C503" s="22" t="s">
        <v>541</v>
      </c>
      <c r="D503" s="12">
        <v>3910</v>
      </c>
      <c r="E503" s="12">
        <v>12838</v>
      </c>
      <c r="F503" s="1">
        <f>VLOOKUP(B503,[1]Compare!$B:$F,5,FALSE)</f>
        <v>3657</v>
      </c>
      <c r="G503" s="1">
        <f>VLOOKUP(B503,[1]Compare!$B:$G,6,FALSE)</f>
        <v>13587</v>
      </c>
      <c r="H503" s="2">
        <f t="shared" si="14"/>
        <v>6.9182389937106917E-2</v>
      </c>
      <c r="I503" s="2">
        <f t="shared" si="15"/>
        <v>-5.5126223596084489E-2</v>
      </c>
    </row>
    <row r="504" spans="1:9" x14ac:dyDescent="0.2">
      <c r="A504" s="8" t="s">
        <v>327</v>
      </c>
      <c r="B504" s="19">
        <v>13235</v>
      </c>
      <c r="C504" s="20" t="s">
        <v>544</v>
      </c>
      <c r="D504" s="13">
        <v>1316</v>
      </c>
      <c r="E504" s="13">
        <v>2384</v>
      </c>
      <c r="F504" s="1">
        <f>VLOOKUP(B504,[1]Compare!$B:$F,5,FALSE)</f>
        <v>1230</v>
      </c>
      <c r="G504" s="1">
        <f>VLOOKUP(B504,[1]Compare!$B:$G,6,FALSE)</f>
        <v>2815</v>
      </c>
      <c r="H504" s="2">
        <f t="shared" si="14"/>
        <v>6.9918699186991867E-2</v>
      </c>
      <c r="I504" s="2">
        <f t="shared" si="15"/>
        <v>-0.15310834813499111</v>
      </c>
    </row>
    <row r="505" spans="1:9" x14ac:dyDescent="0.2">
      <c r="A505" s="7" t="s">
        <v>327</v>
      </c>
      <c r="B505" s="21">
        <v>13237</v>
      </c>
      <c r="C505" s="22" t="s">
        <v>718</v>
      </c>
      <c r="D505" s="12">
        <v>3192</v>
      </c>
      <c r="E505" s="12">
        <v>8256</v>
      </c>
      <c r="F505" s="1">
        <f>VLOOKUP(B505,[1]Compare!$B:$F,5,FALSE)</f>
        <v>3448</v>
      </c>
      <c r="G505" s="1">
        <f>VLOOKUP(B505,[1]Compare!$B:$G,6,FALSE)</f>
        <v>8291</v>
      </c>
      <c r="H505" s="2">
        <f t="shared" si="14"/>
        <v>-7.4245939675174011E-2</v>
      </c>
      <c r="I505" s="2">
        <f t="shared" si="15"/>
        <v>-4.2214449402967072E-3</v>
      </c>
    </row>
    <row r="506" spans="1:9" x14ac:dyDescent="0.2">
      <c r="A506" s="8" t="s">
        <v>327</v>
      </c>
      <c r="B506" s="19">
        <v>13239</v>
      </c>
      <c r="C506" s="20" t="s">
        <v>805</v>
      </c>
      <c r="D506" s="13">
        <v>483</v>
      </c>
      <c r="E506" s="13">
        <v>505</v>
      </c>
      <c r="F506" s="1">
        <f>VLOOKUP(B506,[1]Compare!$B:$F,5,FALSE)</f>
        <v>497</v>
      </c>
      <c r="G506" s="1">
        <f>VLOOKUP(B506,[1]Compare!$B:$G,6,FALSE)</f>
        <v>604</v>
      </c>
      <c r="H506" s="2">
        <f t="shared" si="14"/>
        <v>-2.8169014084507043E-2</v>
      </c>
      <c r="I506" s="2">
        <f t="shared" si="15"/>
        <v>-0.16390728476821192</v>
      </c>
    </row>
    <row r="507" spans="1:9" x14ac:dyDescent="0.2">
      <c r="A507" s="7" t="s">
        <v>327</v>
      </c>
      <c r="B507" s="21">
        <v>13241</v>
      </c>
      <c r="C507" s="22" t="s">
        <v>806</v>
      </c>
      <c r="D507" s="12">
        <v>1832</v>
      </c>
      <c r="E507" s="12">
        <v>7787</v>
      </c>
      <c r="F507" s="1">
        <f>VLOOKUP(B507,[1]Compare!$B:$F,5,FALSE)</f>
        <v>1984</v>
      </c>
      <c r="G507" s="1">
        <f>VLOOKUP(B507,[1]Compare!$B:$G,6,FALSE)</f>
        <v>7474</v>
      </c>
      <c r="H507" s="2">
        <f t="shared" si="14"/>
        <v>-7.6612903225806453E-2</v>
      </c>
      <c r="I507" s="2">
        <f t="shared" si="15"/>
        <v>4.1878512175541879E-2</v>
      </c>
    </row>
    <row r="508" spans="1:9" x14ac:dyDescent="0.2">
      <c r="A508" s="8" t="s">
        <v>327</v>
      </c>
      <c r="B508" s="19">
        <v>13243</v>
      </c>
      <c r="C508" s="20" t="s">
        <v>445</v>
      </c>
      <c r="D508" s="13">
        <v>1550</v>
      </c>
      <c r="E508" s="13">
        <v>1062</v>
      </c>
      <c r="F508" s="1">
        <f>VLOOKUP(B508,[1]Compare!$B:$F,5,FALSE)</f>
        <v>1671</v>
      </c>
      <c r="G508" s="1">
        <f>VLOOKUP(B508,[1]Compare!$B:$G,6,FALSE)</f>
        <v>1390</v>
      </c>
      <c r="H508" s="2">
        <f t="shared" si="14"/>
        <v>-7.2411729503291444E-2</v>
      </c>
      <c r="I508" s="2">
        <f t="shared" si="15"/>
        <v>-0.23597122302158274</v>
      </c>
    </row>
    <row r="509" spans="1:9" x14ac:dyDescent="0.2">
      <c r="A509" s="7" t="s">
        <v>327</v>
      </c>
      <c r="B509" s="21">
        <v>13245</v>
      </c>
      <c r="C509" s="22" t="s">
        <v>807</v>
      </c>
      <c r="D509" s="12">
        <v>59359</v>
      </c>
      <c r="E509" s="12">
        <v>25263</v>
      </c>
      <c r="F509" s="1">
        <f>VLOOKUP(B509,[1]Compare!$B:$F,5,FALSE)</f>
        <v>59119</v>
      </c>
      <c r="G509" s="1">
        <f>VLOOKUP(B509,[1]Compare!$B:$G,6,FALSE)</f>
        <v>26780</v>
      </c>
      <c r="H509" s="2">
        <f t="shared" si="14"/>
        <v>4.0596085860721597E-3</v>
      </c>
      <c r="I509" s="2">
        <f t="shared" si="15"/>
        <v>-5.6646751306945485E-2</v>
      </c>
    </row>
    <row r="510" spans="1:9" x14ac:dyDescent="0.2">
      <c r="A510" s="8" t="s">
        <v>327</v>
      </c>
      <c r="B510" s="19">
        <v>13247</v>
      </c>
      <c r="C510" s="20" t="s">
        <v>808</v>
      </c>
      <c r="D510" s="13">
        <v>34289</v>
      </c>
      <c r="E510" s="13">
        <v>12902</v>
      </c>
      <c r="F510" s="1">
        <f>VLOOKUP(B510,[1]Compare!$B:$F,5,FALSE)</f>
        <v>31237</v>
      </c>
      <c r="G510" s="1">
        <f>VLOOKUP(B510,[1]Compare!$B:$G,6,FALSE)</f>
        <v>13014</v>
      </c>
      <c r="H510" s="2">
        <f t="shared" si="14"/>
        <v>9.7704645132375062E-2</v>
      </c>
      <c r="I510" s="2">
        <f t="shared" si="15"/>
        <v>-8.6061164899339168E-3</v>
      </c>
    </row>
    <row r="511" spans="1:9" x14ac:dyDescent="0.2">
      <c r="A511" s="7" t="s">
        <v>327</v>
      </c>
      <c r="B511" s="21">
        <v>13249</v>
      </c>
      <c r="C511" s="22" t="s">
        <v>809</v>
      </c>
      <c r="D511" s="12">
        <v>470</v>
      </c>
      <c r="E511" s="12">
        <v>1640</v>
      </c>
      <c r="F511" s="1">
        <f>VLOOKUP(B511,[1]Compare!$B:$F,5,FALSE)</f>
        <v>462</v>
      </c>
      <c r="G511" s="1">
        <f>VLOOKUP(B511,[1]Compare!$B:$G,6,FALSE)</f>
        <v>1800</v>
      </c>
      <c r="H511" s="2">
        <f t="shared" si="14"/>
        <v>1.7316017316017316E-2</v>
      </c>
      <c r="I511" s="2">
        <f t="shared" si="15"/>
        <v>-8.8888888888888892E-2</v>
      </c>
    </row>
    <row r="512" spans="1:9" x14ac:dyDescent="0.2">
      <c r="A512" s="8" t="s">
        <v>327</v>
      </c>
      <c r="B512" s="19">
        <v>13251</v>
      </c>
      <c r="C512" s="20" t="s">
        <v>810</v>
      </c>
      <c r="D512" s="13">
        <v>2415</v>
      </c>
      <c r="E512" s="13">
        <v>3392</v>
      </c>
      <c r="F512" s="1">
        <f>VLOOKUP(B512,[1]Compare!$B:$F,5,FALSE)</f>
        <v>2661</v>
      </c>
      <c r="G512" s="1">
        <f>VLOOKUP(B512,[1]Compare!$B:$G,6,FALSE)</f>
        <v>3915</v>
      </c>
      <c r="H512" s="2">
        <f t="shared" si="14"/>
        <v>-9.2446448703494929E-2</v>
      </c>
      <c r="I512" s="2">
        <f t="shared" si="15"/>
        <v>-0.13358876117496807</v>
      </c>
    </row>
    <row r="513" spans="1:9" x14ac:dyDescent="0.2">
      <c r="A513" s="7" t="s">
        <v>327</v>
      </c>
      <c r="B513" s="21">
        <v>13253</v>
      </c>
      <c r="C513" s="22" t="s">
        <v>723</v>
      </c>
      <c r="D513" s="12">
        <v>1257</v>
      </c>
      <c r="E513" s="12">
        <v>2234</v>
      </c>
      <c r="F513" s="1">
        <f>VLOOKUP(B513,[1]Compare!$B:$F,5,FALSE)</f>
        <v>1256</v>
      </c>
      <c r="G513" s="1">
        <f>VLOOKUP(B513,[1]Compare!$B:$G,6,FALSE)</f>
        <v>2613</v>
      </c>
      <c r="H513" s="2">
        <f t="shared" si="14"/>
        <v>7.9617834394904463E-4</v>
      </c>
      <c r="I513" s="2">
        <f t="shared" si="15"/>
        <v>-0.14504401071565251</v>
      </c>
    </row>
    <row r="514" spans="1:9" x14ac:dyDescent="0.2">
      <c r="A514" s="8" t="s">
        <v>327</v>
      </c>
      <c r="B514" s="19">
        <v>13255</v>
      </c>
      <c r="C514" s="20" t="s">
        <v>811</v>
      </c>
      <c r="D514" s="13">
        <v>10521</v>
      </c>
      <c r="E514" s="13">
        <v>17342</v>
      </c>
      <c r="F514" s="1">
        <f>VLOOKUP(B514,[1]Compare!$B:$F,5,FALSE)</f>
        <v>11828</v>
      </c>
      <c r="G514" s="1">
        <f>VLOOKUP(B514,[1]Compare!$B:$G,6,FALSE)</f>
        <v>18104</v>
      </c>
      <c r="H514" s="2">
        <f t="shared" si="14"/>
        <v>-0.11050050727088265</v>
      </c>
      <c r="I514" s="2">
        <f t="shared" si="15"/>
        <v>-4.2090145824127262E-2</v>
      </c>
    </row>
    <row r="515" spans="1:9" x14ac:dyDescent="0.2">
      <c r="A515" s="7" t="s">
        <v>327</v>
      </c>
      <c r="B515" s="21">
        <v>13257</v>
      </c>
      <c r="C515" s="22" t="s">
        <v>812</v>
      </c>
      <c r="D515" s="12">
        <v>2613</v>
      </c>
      <c r="E515" s="12">
        <v>8889</v>
      </c>
      <c r="F515" s="1">
        <f>VLOOKUP(B515,[1]Compare!$B:$F,5,FALSE)</f>
        <v>2386</v>
      </c>
      <c r="G515" s="1">
        <f>VLOOKUP(B515,[1]Compare!$B:$G,6,FALSE)</f>
        <v>9367</v>
      </c>
      <c r="H515" s="2">
        <f t="shared" ref="H515:H578" si="16">((D515-F515)/F515)</f>
        <v>9.5138306789606039E-2</v>
      </c>
      <c r="I515" s="2">
        <f t="shared" ref="I515:I578" si="17">((E515-G515)/G515)</f>
        <v>-5.1030212447955588E-2</v>
      </c>
    </row>
    <row r="516" spans="1:9" x14ac:dyDescent="0.2">
      <c r="A516" s="8" t="s">
        <v>327</v>
      </c>
      <c r="B516" s="19">
        <v>13259</v>
      </c>
      <c r="C516" s="20" t="s">
        <v>813</v>
      </c>
      <c r="D516" s="13">
        <v>1155</v>
      </c>
      <c r="E516" s="13">
        <v>709</v>
      </c>
      <c r="F516" s="1">
        <f>VLOOKUP(B516,[1]Compare!$B:$F,5,FALSE)</f>
        <v>1182</v>
      </c>
      <c r="G516" s="1">
        <f>VLOOKUP(B516,[1]Compare!$B:$G,6,FALSE)</f>
        <v>801</v>
      </c>
      <c r="H516" s="2">
        <f t="shared" si="16"/>
        <v>-2.2842639593908629E-2</v>
      </c>
      <c r="I516" s="2">
        <f t="shared" si="17"/>
        <v>-0.11485642946317104</v>
      </c>
    </row>
    <row r="517" spans="1:9" x14ac:dyDescent="0.2">
      <c r="A517" s="7" t="s">
        <v>327</v>
      </c>
      <c r="B517" s="21">
        <v>13261</v>
      </c>
      <c r="C517" s="22" t="s">
        <v>449</v>
      </c>
      <c r="D517" s="12">
        <v>5791</v>
      </c>
      <c r="E517" s="12">
        <v>5184</v>
      </c>
      <c r="F517" s="1">
        <f>VLOOKUP(B517,[1]Compare!$B:$F,5,FALSE)</f>
        <v>6314</v>
      </c>
      <c r="G517" s="1">
        <f>VLOOKUP(B517,[1]Compare!$B:$G,6,FALSE)</f>
        <v>5733</v>
      </c>
      <c r="H517" s="2">
        <f t="shared" si="16"/>
        <v>-8.2831802343997465E-2</v>
      </c>
      <c r="I517" s="2">
        <f t="shared" si="17"/>
        <v>-9.5761381475667193E-2</v>
      </c>
    </row>
    <row r="518" spans="1:9" x14ac:dyDescent="0.2">
      <c r="A518" s="8" t="s">
        <v>327</v>
      </c>
      <c r="B518" s="19">
        <v>13263</v>
      </c>
      <c r="C518" s="20" t="s">
        <v>814</v>
      </c>
      <c r="D518" s="13">
        <v>1995</v>
      </c>
      <c r="E518" s="13">
        <v>1232</v>
      </c>
      <c r="F518" s="1">
        <f>VLOOKUP(B518,[1]Compare!$B:$F,5,FALSE)</f>
        <v>2114</v>
      </c>
      <c r="G518" s="1">
        <f>VLOOKUP(B518,[1]Compare!$B:$G,6,FALSE)</f>
        <v>1392</v>
      </c>
      <c r="H518" s="2">
        <f t="shared" si="16"/>
        <v>-5.6291390728476824E-2</v>
      </c>
      <c r="I518" s="2">
        <f t="shared" si="17"/>
        <v>-0.11494252873563218</v>
      </c>
    </row>
    <row r="519" spans="1:9" x14ac:dyDescent="0.2">
      <c r="A519" s="7" t="s">
        <v>327</v>
      </c>
      <c r="B519" s="21">
        <v>13265</v>
      </c>
      <c r="C519" s="22" t="s">
        <v>815</v>
      </c>
      <c r="D519" s="12">
        <v>667</v>
      </c>
      <c r="E519" s="12">
        <v>258</v>
      </c>
      <c r="F519" s="1">
        <f>VLOOKUP(B519,[1]Compare!$B:$F,5,FALSE)</f>
        <v>561</v>
      </c>
      <c r="G519" s="1">
        <f>VLOOKUP(B519,[1]Compare!$B:$G,6,FALSE)</f>
        <v>360</v>
      </c>
      <c r="H519" s="2">
        <f t="shared" si="16"/>
        <v>0.18894830659536541</v>
      </c>
      <c r="I519" s="2">
        <f t="shared" si="17"/>
        <v>-0.28333333333333333</v>
      </c>
    </row>
    <row r="520" spans="1:9" x14ac:dyDescent="0.2">
      <c r="A520" s="8" t="s">
        <v>327</v>
      </c>
      <c r="B520" s="19">
        <v>13267</v>
      </c>
      <c r="C520" s="20" t="s">
        <v>816</v>
      </c>
      <c r="D520" s="13">
        <v>2008</v>
      </c>
      <c r="E520" s="13">
        <v>5198</v>
      </c>
      <c r="F520" s="1">
        <f>VLOOKUP(B520,[1]Compare!$B:$F,5,FALSE)</f>
        <v>2062</v>
      </c>
      <c r="G520" s="1">
        <f>VLOOKUP(B520,[1]Compare!$B:$G,6,FALSE)</f>
        <v>6054</v>
      </c>
      <c r="H520" s="2">
        <f t="shared" si="16"/>
        <v>-2.6188166828322017E-2</v>
      </c>
      <c r="I520" s="2">
        <f t="shared" si="17"/>
        <v>-0.14139411959035347</v>
      </c>
    </row>
    <row r="521" spans="1:9" x14ac:dyDescent="0.2">
      <c r="A521" s="7" t="s">
        <v>327</v>
      </c>
      <c r="B521" s="21">
        <v>13269</v>
      </c>
      <c r="C521" s="22" t="s">
        <v>725</v>
      </c>
      <c r="D521" s="12">
        <v>1391</v>
      </c>
      <c r="E521" s="12">
        <v>2042</v>
      </c>
      <c r="F521" s="1">
        <f>VLOOKUP(B521,[1]Compare!$B:$F,5,FALSE)</f>
        <v>1388</v>
      </c>
      <c r="G521" s="1">
        <f>VLOOKUP(B521,[1]Compare!$B:$G,6,FALSE)</f>
        <v>2420</v>
      </c>
      <c r="H521" s="2">
        <f t="shared" si="16"/>
        <v>2.1613832853025938E-3</v>
      </c>
      <c r="I521" s="2">
        <f t="shared" si="17"/>
        <v>-0.15619834710743802</v>
      </c>
    </row>
    <row r="522" spans="1:9" x14ac:dyDescent="0.2">
      <c r="A522" s="8" t="s">
        <v>327</v>
      </c>
      <c r="B522" s="19">
        <v>13271</v>
      </c>
      <c r="C522" s="20" t="s">
        <v>817</v>
      </c>
      <c r="D522" s="13">
        <v>2209</v>
      </c>
      <c r="E522" s="13">
        <v>2279</v>
      </c>
      <c r="F522" s="1">
        <f>VLOOKUP(B522,[1]Compare!$B:$F,5,FALSE)</f>
        <v>1488</v>
      </c>
      <c r="G522" s="1">
        <f>VLOOKUP(B522,[1]Compare!$B:$G,6,FALSE)</f>
        <v>2825</v>
      </c>
      <c r="H522" s="2">
        <f t="shared" si="16"/>
        <v>0.48454301075268819</v>
      </c>
      <c r="I522" s="2">
        <f t="shared" si="17"/>
        <v>-0.19327433628318583</v>
      </c>
    </row>
    <row r="523" spans="1:9" x14ac:dyDescent="0.2">
      <c r="A523" s="7" t="s">
        <v>327</v>
      </c>
      <c r="B523" s="21">
        <v>13273</v>
      </c>
      <c r="C523" s="22" t="s">
        <v>818</v>
      </c>
      <c r="D523" s="12">
        <v>2101</v>
      </c>
      <c r="E523" s="12">
        <v>1388</v>
      </c>
      <c r="F523" s="1">
        <f>VLOOKUP(B523,[1]Compare!$B:$F,5,FALSE)</f>
        <v>2376</v>
      </c>
      <c r="G523" s="1">
        <f>VLOOKUP(B523,[1]Compare!$B:$G,6,FALSE)</f>
        <v>2004</v>
      </c>
      <c r="H523" s="2">
        <f t="shared" si="16"/>
        <v>-0.11574074074074074</v>
      </c>
      <c r="I523" s="2">
        <f t="shared" si="17"/>
        <v>-0.30738522954091818</v>
      </c>
    </row>
    <row r="524" spans="1:9" x14ac:dyDescent="0.2">
      <c r="A524" s="8" t="s">
        <v>327</v>
      </c>
      <c r="B524" s="19">
        <v>13275</v>
      </c>
      <c r="C524" s="20" t="s">
        <v>819</v>
      </c>
      <c r="D524" s="13">
        <v>8144</v>
      </c>
      <c r="E524" s="13">
        <v>11762</v>
      </c>
      <c r="F524" s="1">
        <f>VLOOKUP(B524,[1]Compare!$B:$F,5,FALSE)</f>
        <v>8708</v>
      </c>
      <c r="G524" s="1">
        <f>VLOOKUP(B524,[1]Compare!$B:$G,6,FALSE)</f>
        <v>12969</v>
      </c>
      <c r="H524" s="2">
        <f t="shared" si="16"/>
        <v>-6.4768029398254476E-2</v>
      </c>
      <c r="I524" s="2">
        <f t="shared" si="17"/>
        <v>-9.3068085434497655E-2</v>
      </c>
    </row>
    <row r="525" spans="1:9" x14ac:dyDescent="0.2">
      <c r="A525" s="7" t="s">
        <v>327</v>
      </c>
      <c r="B525" s="21">
        <v>13277</v>
      </c>
      <c r="C525" s="22" t="s">
        <v>820</v>
      </c>
      <c r="D525" s="12">
        <v>4141</v>
      </c>
      <c r="E525" s="12">
        <v>9798</v>
      </c>
      <c r="F525" s="1">
        <f>VLOOKUP(B525,[1]Compare!$B:$F,5,FALSE)</f>
        <v>5318</v>
      </c>
      <c r="G525" s="1">
        <f>VLOOKUP(B525,[1]Compare!$B:$G,6,FALSE)</f>
        <v>10784</v>
      </c>
      <c r="H525" s="2">
        <f t="shared" si="16"/>
        <v>-0.22132380594208348</v>
      </c>
      <c r="I525" s="2">
        <f t="shared" si="17"/>
        <v>-9.1431750741839762E-2</v>
      </c>
    </row>
    <row r="526" spans="1:9" x14ac:dyDescent="0.2">
      <c r="A526" s="8" t="s">
        <v>327</v>
      </c>
      <c r="B526" s="19">
        <v>13279</v>
      </c>
      <c r="C526" s="20" t="s">
        <v>821</v>
      </c>
      <c r="D526" s="13">
        <v>2546</v>
      </c>
      <c r="E526" s="13">
        <v>7054</v>
      </c>
      <c r="F526" s="1">
        <f>VLOOKUP(B526,[1]Compare!$B:$F,5,FALSE)</f>
        <v>2938</v>
      </c>
      <c r="G526" s="1">
        <f>VLOOKUP(B526,[1]Compare!$B:$G,6,FALSE)</f>
        <v>7873</v>
      </c>
      <c r="H526" s="2">
        <f t="shared" si="16"/>
        <v>-0.13342409802586794</v>
      </c>
      <c r="I526" s="2">
        <f t="shared" si="17"/>
        <v>-0.10402641940810364</v>
      </c>
    </row>
    <row r="527" spans="1:9" x14ac:dyDescent="0.2">
      <c r="A527" s="7" t="s">
        <v>327</v>
      </c>
      <c r="B527" s="21">
        <v>13281</v>
      </c>
      <c r="C527" s="22" t="s">
        <v>822</v>
      </c>
      <c r="D527" s="12">
        <v>1296</v>
      </c>
      <c r="E527" s="12">
        <v>7121</v>
      </c>
      <c r="F527" s="1">
        <f>VLOOKUP(B527,[1]Compare!$B:$F,5,FALSE)</f>
        <v>1550</v>
      </c>
      <c r="G527" s="1">
        <f>VLOOKUP(B527,[1]Compare!$B:$G,6,FALSE)</f>
        <v>6384</v>
      </c>
      <c r="H527" s="2">
        <f t="shared" si="16"/>
        <v>-0.16387096774193549</v>
      </c>
      <c r="I527" s="2">
        <f t="shared" si="17"/>
        <v>0.11544486215538848</v>
      </c>
    </row>
    <row r="528" spans="1:9" x14ac:dyDescent="0.2">
      <c r="A528" s="8" t="s">
        <v>327</v>
      </c>
      <c r="B528" s="19">
        <v>13283</v>
      </c>
      <c r="C528" s="20" t="s">
        <v>823</v>
      </c>
      <c r="D528" s="13">
        <v>920</v>
      </c>
      <c r="E528" s="13">
        <v>1861</v>
      </c>
      <c r="F528" s="1">
        <f>VLOOKUP(B528,[1]Compare!$B:$F,5,FALSE)</f>
        <v>952</v>
      </c>
      <c r="G528" s="1">
        <f>VLOOKUP(B528,[1]Compare!$B:$G,6,FALSE)</f>
        <v>2101</v>
      </c>
      <c r="H528" s="2">
        <f t="shared" si="16"/>
        <v>-3.3613445378151259E-2</v>
      </c>
      <c r="I528" s="2">
        <f t="shared" si="17"/>
        <v>-0.1142313184198001</v>
      </c>
    </row>
    <row r="529" spans="1:9" x14ac:dyDescent="0.2">
      <c r="A529" s="7" t="s">
        <v>327</v>
      </c>
      <c r="B529" s="21">
        <v>13285</v>
      </c>
      <c r="C529" s="22" t="s">
        <v>824</v>
      </c>
      <c r="D529" s="12">
        <v>10534</v>
      </c>
      <c r="E529" s="12">
        <v>17106</v>
      </c>
      <c r="F529" s="1">
        <f>VLOOKUP(B529,[1]Compare!$B:$F,5,FALSE)</f>
        <v>11577</v>
      </c>
      <c r="G529" s="1">
        <f>VLOOKUP(B529,[1]Compare!$B:$G,6,FALSE)</f>
        <v>18142</v>
      </c>
      <c r="H529" s="2">
        <f t="shared" si="16"/>
        <v>-9.0092424635052265E-2</v>
      </c>
      <c r="I529" s="2">
        <f t="shared" si="17"/>
        <v>-5.710506008157866E-2</v>
      </c>
    </row>
    <row r="530" spans="1:9" x14ac:dyDescent="0.2">
      <c r="A530" s="8" t="s">
        <v>327</v>
      </c>
      <c r="B530" s="19">
        <v>13287</v>
      </c>
      <c r="C530" s="20" t="s">
        <v>825</v>
      </c>
      <c r="D530" s="13">
        <v>1356</v>
      </c>
      <c r="E530" s="13">
        <v>1816</v>
      </c>
      <c r="F530" s="1">
        <f>VLOOKUP(B530,[1]Compare!$B:$F,5,FALSE)</f>
        <v>1409</v>
      </c>
      <c r="G530" s="1">
        <f>VLOOKUP(B530,[1]Compare!$B:$G,6,FALSE)</f>
        <v>2349</v>
      </c>
      <c r="H530" s="2">
        <f t="shared" si="16"/>
        <v>-3.7615330021291693E-2</v>
      </c>
      <c r="I530" s="2">
        <f t="shared" si="17"/>
        <v>-0.22690506598552576</v>
      </c>
    </row>
    <row r="531" spans="1:9" x14ac:dyDescent="0.2">
      <c r="A531" s="7" t="s">
        <v>327</v>
      </c>
      <c r="B531" s="21">
        <v>13289</v>
      </c>
      <c r="C531" s="22" t="s">
        <v>826</v>
      </c>
      <c r="D531" s="12">
        <v>2000</v>
      </c>
      <c r="E531" s="12">
        <v>2068</v>
      </c>
      <c r="F531" s="1">
        <f>VLOOKUP(B531,[1]Compare!$B:$F,5,FALSE)</f>
        <v>2044</v>
      </c>
      <c r="G531" s="1">
        <f>VLOOKUP(B531,[1]Compare!$B:$G,6,FALSE)</f>
        <v>2370</v>
      </c>
      <c r="H531" s="2">
        <f t="shared" si="16"/>
        <v>-2.1526418786692758E-2</v>
      </c>
      <c r="I531" s="2">
        <f t="shared" si="17"/>
        <v>-0.12742616033755275</v>
      </c>
    </row>
    <row r="532" spans="1:9" x14ac:dyDescent="0.2">
      <c r="A532" s="8" t="s">
        <v>327</v>
      </c>
      <c r="B532" s="19">
        <v>13291</v>
      </c>
      <c r="C532" s="20" t="s">
        <v>553</v>
      </c>
      <c r="D532" s="13">
        <v>1961</v>
      </c>
      <c r="E532" s="13">
        <v>13401</v>
      </c>
      <c r="F532" s="1">
        <f>VLOOKUP(B532,[1]Compare!$B:$F,5,FALSE)</f>
        <v>2800</v>
      </c>
      <c r="G532" s="1">
        <f>VLOOKUP(B532,[1]Compare!$B:$G,6,FALSE)</f>
        <v>12650</v>
      </c>
      <c r="H532" s="2">
        <f t="shared" si="16"/>
        <v>-0.29964285714285716</v>
      </c>
      <c r="I532" s="2">
        <f t="shared" si="17"/>
        <v>5.9367588932806324E-2</v>
      </c>
    </row>
    <row r="533" spans="1:9" x14ac:dyDescent="0.2">
      <c r="A533" s="7" t="s">
        <v>327</v>
      </c>
      <c r="B533" s="21">
        <v>13293</v>
      </c>
      <c r="C533" s="22" t="s">
        <v>827</v>
      </c>
      <c r="D533" s="12">
        <v>3767</v>
      </c>
      <c r="E533" s="12">
        <v>7837</v>
      </c>
      <c r="F533" s="1">
        <f>VLOOKUP(B533,[1]Compare!$B:$F,5,FALSE)</f>
        <v>4203</v>
      </c>
      <c r="G533" s="1">
        <f>VLOOKUP(B533,[1]Compare!$B:$G,6,FALSE)</f>
        <v>8606</v>
      </c>
      <c r="H533" s="2">
        <f t="shared" si="16"/>
        <v>-0.10373542707589817</v>
      </c>
      <c r="I533" s="2">
        <f t="shared" si="17"/>
        <v>-8.9356263072275163E-2</v>
      </c>
    </row>
    <row r="534" spans="1:9" x14ac:dyDescent="0.2">
      <c r="A534" s="8" t="s">
        <v>327</v>
      </c>
      <c r="B534" s="19">
        <v>13295</v>
      </c>
      <c r="C534" s="20" t="s">
        <v>453</v>
      </c>
      <c r="D534" s="13">
        <v>5460</v>
      </c>
      <c r="E534" s="13">
        <v>22086</v>
      </c>
      <c r="F534" s="1">
        <f>VLOOKUP(B534,[1]Compare!$B:$F,5,FALSE)</f>
        <v>5770</v>
      </c>
      <c r="G534" s="1">
        <f>VLOOKUP(B534,[1]Compare!$B:$G,6,FALSE)</f>
        <v>23173</v>
      </c>
      <c r="H534" s="2">
        <f t="shared" si="16"/>
        <v>-5.3726169844020795E-2</v>
      </c>
      <c r="I534" s="2">
        <f t="shared" si="17"/>
        <v>-4.6908039528761922E-2</v>
      </c>
    </row>
    <row r="535" spans="1:9" x14ac:dyDescent="0.2">
      <c r="A535" s="7" t="s">
        <v>327</v>
      </c>
      <c r="B535" s="21">
        <v>13297</v>
      </c>
      <c r="C535" s="22" t="s">
        <v>728</v>
      </c>
      <c r="D535" s="12">
        <v>12822</v>
      </c>
      <c r="E535" s="12">
        <v>40024</v>
      </c>
      <c r="F535" s="1">
        <f>VLOOKUP(B535,[1]Compare!$B:$F,5,FALSE)</f>
        <v>12683</v>
      </c>
      <c r="G535" s="1">
        <f>VLOOKUP(B535,[1]Compare!$B:$G,6,FALSE)</f>
        <v>37839</v>
      </c>
      <c r="H535" s="2">
        <f t="shared" si="16"/>
        <v>1.0959552156429866E-2</v>
      </c>
      <c r="I535" s="2">
        <f t="shared" si="17"/>
        <v>5.7744654985596874E-2</v>
      </c>
    </row>
    <row r="536" spans="1:9" x14ac:dyDescent="0.2">
      <c r="A536" s="8" t="s">
        <v>327</v>
      </c>
      <c r="B536" s="19">
        <v>13299</v>
      </c>
      <c r="C536" s="20" t="s">
        <v>828</v>
      </c>
      <c r="D536" s="13">
        <v>4335</v>
      </c>
      <c r="E536" s="13">
        <v>8618</v>
      </c>
      <c r="F536" s="1">
        <f>VLOOKUP(B536,[1]Compare!$B:$F,5,FALSE)</f>
        <v>4169</v>
      </c>
      <c r="G536" s="1">
        <f>VLOOKUP(B536,[1]Compare!$B:$G,6,FALSE)</f>
        <v>9903</v>
      </c>
      <c r="H536" s="2">
        <f t="shared" si="16"/>
        <v>3.9817702086831372E-2</v>
      </c>
      <c r="I536" s="2">
        <f t="shared" si="17"/>
        <v>-0.12975865899222458</v>
      </c>
    </row>
    <row r="537" spans="1:9" x14ac:dyDescent="0.2">
      <c r="A537" s="7" t="s">
        <v>327</v>
      </c>
      <c r="B537" s="21">
        <v>13301</v>
      </c>
      <c r="C537" s="22" t="s">
        <v>829</v>
      </c>
      <c r="D537" s="12">
        <v>1411</v>
      </c>
      <c r="E537" s="12">
        <v>819</v>
      </c>
      <c r="F537" s="1">
        <f>VLOOKUP(B537,[1]Compare!$B:$F,5,FALSE)</f>
        <v>1468</v>
      </c>
      <c r="G537" s="1">
        <f>VLOOKUP(B537,[1]Compare!$B:$G,6,FALSE)</f>
        <v>1166</v>
      </c>
      <c r="H537" s="2">
        <f t="shared" si="16"/>
        <v>-3.8828337874659398E-2</v>
      </c>
      <c r="I537" s="2">
        <f t="shared" si="17"/>
        <v>-0.29759862778730706</v>
      </c>
    </row>
    <row r="538" spans="1:9" x14ac:dyDescent="0.2">
      <c r="A538" s="8" t="s">
        <v>327</v>
      </c>
      <c r="B538" s="19">
        <v>13303</v>
      </c>
      <c r="C538" s="20" t="s">
        <v>454</v>
      </c>
      <c r="D538" s="13">
        <v>4350</v>
      </c>
      <c r="E538" s="13">
        <v>4086</v>
      </c>
      <c r="F538" s="1">
        <f>VLOOKUP(B538,[1]Compare!$B:$F,5,FALSE)</f>
        <v>4743</v>
      </c>
      <c r="G538" s="1">
        <f>VLOOKUP(B538,[1]Compare!$B:$G,6,FALSE)</f>
        <v>4668</v>
      </c>
      <c r="H538" s="2">
        <f t="shared" si="16"/>
        <v>-8.285895003162555E-2</v>
      </c>
      <c r="I538" s="2">
        <f t="shared" si="17"/>
        <v>-0.12467866323907455</v>
      </c>
    </row>
    <row r="539" spans="1:9" x14ac:dyDescent="0.2">
      <c r="A539" s="7" t="s">
        <v>327</v>
      </c>
      <c r="B539" s="21">
        <v>13305</v>
      </c>
      <c r="C539" s="22" t="s">
        <v>830</v>
      </c>
      <c r="D539" s="12">
        <v>2733</v>
      </c>
      <c r="E539" s="12">
        <v>9177</v>
      </c>
      <c r="F539" s="1">
        <f>VLOOKUP(B539,[1]Compare!$B:$F,5,FALSE)</f>
        <v>2688</v>
      </c>
      <c r="G539" s="1">
        <f>VLOOKUP(B539,[1]Compare!$B:$G,6,FALSE)</f>
        <v>9987</v>
      </c>
      <c r="H539" s="2">
        <f t="shared" si="16"/>
        <v>1.6741071428571428E-2</v>
      </c>
      <c r="I539" s="2">
        <f t="shared" si="17"/>
        <v>-8.1105437068188652E-2</v>
      </c>
    </row>
    <row r="540" spans="1:9" x14ac:dyDescent="0.2">
      <c r="A540" s="8" t="s">
        <v>327</v>
      </c>
      <c r="B540" s="19">
        <v>13307</v>
      </c>
      <c r="C540" s="20" t="s">
        <v>831</v>
      </c>
      <c r="D540" s="13">
        <v>564</v>
      </c>
      <c r="E540" s="13">
        <v>601</v>
      </c>
      <c r="F540" s="1">
        <f>VLOOKUP(B540,[1]Compare!$B:$F,5,FALSE)</f>
        <v>640</v>
      </c>
      <c r="G540" s="1">
        <f>VLOOKUP(B540,[1]Compare!$B:$G,6,FALSE)</f>
        <v>748</v>
      </c>
      <c r="H540" s="2">
        <f t="shared" si="16"/>
        <v>-0.11874999999999999</v>
      </c>
      <c r="I540" s="2">
        <f t="shared" si="17"/>
        <v>-0.196524064171123</v>
      </c>
    </row>
    <row r="541" spans="1:9" x14ac:dyDescent="0.2">
      <c r="A541" s="7" t="s">
        <v>327</v>
      </c>
      <c r="B541" s="21">
        <v>13309</v>
      </c>
      <c r="C541" s="22" t="s">
        <v>832</v>
      </c>
      <c r="D541" s="12">
        <v>825</v>
      </c>
      <c r="E541" s="12">
        <v>1369</v>
      </c>
      <c r="F541" s="1">
        <f>VLOOKUP(B541,[1]Compare!$B:$F,5,FALSE)</f>
        <v>689</v>
      </c>
      <c r="G541" s="1">
        <f>VLOOKUP(B541,[1]Compare!$B:$G,6,FALSE)</f>
        <v>1583</v>
      </c>
      <c r="H541" s="2">
        <f t="shared" si="16"/>
        <v>0.19738751814223512</v>
      </c>
      <c r="I541" s="2">
        <f t="shared" si="17"/>
        <v>-0.13518635502210991</v>
      </c>
    </row>
    <row r="542" spans="1:9" x14ac:dyDescent="0.2">
      <c r="A542" s="8" t="s">
        <v>327</v>
      </c>
      <c r="B542" s="19">
        <v>13311</v>
      </c>
      <c r="C542" s="20" t="s">
        <v>555</v>
      </c>
      <c r="D542" s="13">
        <v>2049</v>
      </c>
      <c r="E542" s="13">
        <v>13195</v>
      </c>
      <c r="F542" s="1">
        <f>VLOOKUP(B542,[1]Compare!$B:$F,5,FALSE)</f>
        <v>2411</v>
      </c>
      <c r="G542" s="1">
        <f>VLOOKUP(B542,[1]Compare!$B:$G,6,FALSE)</f>
        <v>12222</v>
      </c>
      <c r="H542" s="2">
        <f t="shared" si="16"/>
        <v>-0.15014516798009125</v>
      </c>
      <c r="I542" s="2">
        <f t="shared" si="17"/>
        <v>7.9610538373424966E-2</v>
      </c>
    </row>
    <row r="543" spans="1:9" x14ac:dyDescent="0.2">
      <c r="A543" s="7" t="s">
        <v>327</v>
      </c>
      <c r="B543" s="21">
        <v>13313</v>
      </c>
      <c r="C543" s="22" t="s">
        <v>833</v>
      </c>
      <c r="D543" s="12">
        <v>7868</v>
      </c>
      <c r="E543" s="12">
        <v>25812</v>
      </c>
      <c r="F543" s="1">
        <f>VLOOKUP(B543,[1]Compare!$B:$F,5,FALSE)</f>
        <v>10680</v>
      </c>
      <c r="G543" s="1">
        <f>VLOOKUP(B543,[1]Compare!$B:$G,6,FALSE)</f>
        <v>25644</v>
      </c>
      <c r="H543" s="2">
        <f t="shared" si="16"/>
        <v>-0.26329588014981276</v>
      </c>
      <c r="I543" s="2">
        <f t="shared" si="17"/>
        <v>6.5512400561534862E-3</v>
      </c>
    </row>
    <row r="544" spans="1:9" x14ac:dyDescent="0.2">
      <c r="A544" s="8" t="s">
        <v>327</v>
      </c>
      <c r="B544" s="19">
        <v>13315</v>
      </c>
      <c r="C544" s="20" t="s">
        <v>455</v>
      </c>
      <c r="D544" s="13">
        <v>1066</v>
      </c>
      <c r="E544" s="13">
        <v>1905</v>
      </c>
      <c r="F544" s="1">
        <f>VLOOKUP(B544,[1]Compare!$B:$F,5,FALSE)</f>
        <v>861</v>
      </c>
      <c r="G544" s="1">
        <f>VLOOKUP(B544,[1]Compare!$B:$G,6,FALSE)</f>
        <v>2402</v>
      </c>
      <c r="H544" s="2">
        <f t="shared" si="16"/>
        <v>0.23809523809523808</v>
      </c>
      <c r="I544" s="2">
        <f t="shared" si="17"/>
        <v>-0.20691090757701916</v>
      </c>
    </row>
    <row r="545" spans="1:9" x14ac:dyDescent="0.2">
      <c r="A545" s="7" t="s">
        <v>327</v>
      </c>
      <c r="B545" s="21">
        <v>13317</v>
      </c>
      <c r="C545" s="22" t="s">
        <v>834</v>
      </c>
      <c r="D545" s="12">
        <v>1987</v>
      </c>
      <c r="E545" s="12">
        <v>2545</v>
      </c>
      <c r="F545" s="1">
        <f>VLOOKUP(B545,[1]Compare!$B:$F,5,FALSE)</f>
        <v>2160</v>
      </c>
      <c r="G545" s="1">
        <f>VLOOKUP(B545,[1]Compare!$B:$G,6,FALSE)</f>
        <v>2823</v>
      </c>
      <c r="H545" s="2">
        <f t="shared" si="16"/>
        <v>-8.009259259259259E-2</v>
      </c>
      <c r="I545" s="2">
        <f t="shared" si="17"/>
        <v>-9.8476797732908253E-2</v>
      </c>
    </row>
    <row r="546" spans="1:9" x14ac:dyDescent="0.2">
      <c r="A546" s="8" t="s">
        <v>327</v>
      </c>
      <c r="B546" s="19">
        <v>13319</v>
      </c>
      <c r="C546" s="20" t="s">
        <v>835</v>
      </c>
      <c r="D546" s="13">
        <v>1989</v>
      </c>
      <c r="E546" s="13">
        <v>2122</v>
      </c>
      <c r="F546" s="1">
        <f>VLOOKUP(B546,[1]Compare!$B:$F,5,FALSE)</f>
        <v>2074</v>
      </c>
      <c r="G546" s="1">
        <f>VLOOKUP(B546,[1]Compare!$B:$G,6,FALSE)</f>
        <v>2665</v>
      </c>
      <c r="H546" s="2">
        <f t="shared" si="16"/>
        <v>-4.0983606557377046E-2</v>
      </c>
      <c r="I546" s="2">
        <f t="shared" si="17"/>
        <v>-0.20375234521575986</v>
      </c>
    </row>
    <row r="547" spans="1:9" x14ac:dyDescent="0.2">
      <c r="A547" s="7" t="s">
        <v>327</v>
      </c>
      <c r="B547" s="21">
        <v>13321</v>
      </c>
      <c r="C547" s="22" t="s">
        <v>836</v>
      </c>
      <c r="D547" s="12">
        <v>2158</v>
      </c>
      <c r="E547" s="12">
        <v>6228</v>
      </c>
      <c r="F547" s="1">
        <f>VLOOKUP(B547,[1]Compare!$B:$F,5,FALSE)</f>
        <v>2395</v>
      </c>
      <c r="G547" s="1">
        <f>VLOOKUP(B547,[1]Compare!$B:$G,6,FALSE)</f>
        <v>6830</v>
      </c>
      <c r="H547" s="2">
        <f t="shared" si="16"/>
        <v>-9.895615866388309E-2</v>
      </c>
      <c r="I547" s="2">
        <f t="shared" si="17"/>
        <v>-8.8140556368960468E-2</v>
      </c>
    </row>
    <row r="548" spans="1:9" x14ac:dyDescent="0.2">
      <c r="A548" s="8" t="s">
        <v>328</v>
      </c>
      <c r="B548" s="19">
        <v>15001</v>
      </c>
      <c r="C548" s="20" t="s">
        <v>837</v>
      </c>
      <c r="D548" s="13">
        <v>67079</v>
      </c>
      <c r="E548" s="13">
        <v>23020</v>
      </c>
      <c r="F548" s="1">
        <f>VLOOKUP(B548,[1]Compare!$B:$F,5,FALSE)</f>
        <v>58731</v>
      </c>
      <c r="G548" s="1">
        <f>VLOOKUP(B548,[1]Compare!$B:$G,6,FALSE)</f>
        <v>26897</v>
      </c>
      <c r="H548" s="2">
        <f t="shared" si="16"/>
        <v>0.14213958556809861</v>
      </c>
      <c r="I548" s="2">
        <f t="shared" si="17"/>
        <v>-0.14414246942038145</v>
      </c>
    </row>
    <row r="549" spans="1:9" x14ac:dyDescent="0.2">
      <c r="A549" s="7" t="s">
        <v>328</v>
      </c>
      <c r="B549" s="21">
        <v>15003</v>
      </c>
      <c r="C549" s="22" t="s">
        <v>838</v>
      </c>
      <c r="D549" s="12">
        <v>211733</v>
      </c>
      <c r="E549" s="12">
        <v>123311</v>
      </c>
      <c r="F549" s="1">
        <f>VLOOKUP(B549,[1]Compare!$B:$F,5,FALSE)</f>
        <v>238869</v>
      </c>
      <c r="G549" s="1">
        <f>VLOOKUP(B549,[1]Compare!$B:$G,6,FALSE)</f>
        <v>136259</v>
      </c>
      <c r="H549" s="2">
        <f t="shared" si="16"/>
        <v>-0.1136020161678577</v>
      </c>
      <c r="I549" s="2">
        <f t="shared" si="17"/>
        <v>-9.5024915785379319E-2</v>
      </c>
    </row>
    <row r="550" spans="1:9" x14ac:dyDescent="0.2">
      <c r="A550" s="8" t="s">
        <v>328</v>
      </c>
      <c r="B550" s="19">
        <v>15007</v>
      </c>
      <c r="C550" s="20" t="s">
        <v>839</v>
      </c>
      <c r="D550" s="13">
        <v>19652</v>
      </c>
      <c r="E550" s="13">
        <v>9374</v>
      </c>
      <c r="F550" s="1">
        <f>VLOOKUP(B550,[1]Compare!$B:$F,5,FALSE)</f>
        <v>21225</v>
      </c>
      <c r="G550" s="1">
        <f>VLOOKUP(B550,[1]Compare!$B:$G,6,FALSE)</f>
        <v>11582</v>
      </c>
      <c r="H550" s="2">
        <f t="shared" si="16"/>
        <v>-7.4110718492343935E-2</v>
      </c>
      <c r="I550" s="2">
        <f t="shared" si="17"/>
        <v>-0.19064064928337074</v>
      </c>
    </row>
    <row r="551" spans="1:9" x14ac:dyDescent="0.2">
      <c r="A551" s="7" t="s">
        <v>328</v>
      </c>
      <c r="B551" s="21">
        <v>15009</v>
      </c>
      <c r="C551" s="22" t="s">
        <v>840</v>
      </c>
      <c r="D551" s="12">
        <v>52017</v>
      </c>
      <c r="E551" s="12">
        <v>17947</v>
      </c>
      <c r="F551" s="1">
        <f>VLOOKUP(B551,[1]Compare!$B:$F,5,FALSE)</f>
        <v>47305</v>
      </c>
      <c r="G551" s="1">
        <f>VLOOKUP(B551,[1]Compare!$B:$G,6,FALSE)</f>
        <v>22126</v>
      </c>
      <c r="H551" s="2">
        <f t="shared" si="16"/>
        <v>9.9608920832892925E-2</v>
      </c>
      <c r="I551" s="2">
        <f t="shared" si="17"/>
        <v>-0.18887281930760191</v>
      </c>
    </row>
    <row r="552" spans="1:9" x14ac:dyDescent="0.2">
      <c r="A552" s="8" t="s">
        <v>329</v>
      </c>
      <c r="B552" s="19">
        <v>16001</v>
      </c>
      <c r="C552" s="20" t="s">
        <v>841</v>
      </c>
      <c r="D552" s="13">
        <v>136039</v>
      </c>
      <c r="E552" s="13">
        <v>133272</v>
      </c>
      <c r="F552" s="1">
        <f>VLOOKUP(B552,[1]Compare!$B:$F,5,FALSE)</f>
        <v>120539</v>
      </c>
      <c r="G552" s="1">
        <f>VLOOKUP(B552,[1]Compare!$B:$G,6,FALSE)</f>
        <v>130699</v>
      </c>
      <c r="H552" s="2">
        <f t="shared" si="16"/>
        <v>0.12858908734932262</v>
      </c>
      <c r="I552" s="2">
        <f t="shared" si="17"/>
        <v>1.968645513737672E-2</v>
      </c>
    </row>
    <row r="553" spans="1:9" x14ac:dyDescent="0.2">
      <c r="A553" s="7" t="s">
        <v>329</v>
      </c>
      <c r="B553" s="21">
        <v>16003</v>
      </c>
      <c r="C553" s="22" t="s">
        <v>614</v>
      </c>
      <c r="D553" s="12">
        <v>519</v>
      </c>
      <c r="E553" s="12">
        <v>1860</v>
      </c>
      <c r="F553" s="1">
        <f>VLOOKUP(B553,[1]Compare!$B:$F,5,FALSE)</f>
        <v>591</v>
      </c>
      <c r="G553" s="1">
        <f>VLOOKUP(B553,[1]Compare!$B:$G,6,FALSE)</f>
        <v>1941</v>
      </c>
      <c r="H553" s="2">
        <f t="shared" si="16"/>
        <v>-0.12182741116751269</v>
      </c>
      <c r="I553" s="2">
        <f t="shared" si="17"/>
        <v>-4.1731066460587329E-2</v>
      </c>
    </row>
    <row r="554" spans="1:9" x14ac:dyDescent="0.2">
      <c r="A554" s="8" t="s">
        <v>329</v>
      </c>
      <c r="B554" s="19">
        <v>16005</v>
      </c>
      <c r="C554" s="20" t="s">
        <v>842</v>
      </c>
      <c r="D554" s="13">
        <v>12370</v>
      </c>
      <c r="E554" s="13">
        <v>21916</v>
      </c>
      <c r="F554" s="1">
        <f>VLOOKUP(B554,[1]Compare!$B:$F,5,FALSE)</f>
        <v>14682</v>
      </c>
      <c r="G554" s="1">
        <f>VLOOKUP(B554,[1]Compare!$B:$G,6,FALSE)</f>
        <v>23331</v>
      </c>
      <c r="H554" s="2">
        <f t="shared" si="16"/>
        <v>-0.15747173409617218</v>
      </c>
      <c r="I554" s="2">
        <f t="shared" si="17"/>
        <v>-6.064892203506065E-2</v>
      </c>
    </row>
    <row r="555" spans="1:9" x14ac:dyDescent="0.2">
      <c r="A555" s="7" t="s">
        <v>329</v>
      </c>
      <c r="B555" s="21">
        <v>16007</v>
      </c>
      <c r="C555" s="22" t="s">
        <v>843</v>
      </c>
      <c r="D555" s="12">
        <v>412</v>
      </c>
      <c r="E555" s="12">
        <v>2728</v>
      </c>
      <c r="F555" s="1">
        <f>VLOOKUP(B555,[1]Compare!$B:$F,5,FALSE)</f>
        <v>350</v>
      </c>
      <c r="G555" s="1">
        <f>VLOOKUP(B555,[1]Compare!$B:$G,6,FALSE)</f>
        <v>2914</v>
      </c>
      <c r="H555" s="2">
        <f t="shared" si="16"/>
        <v>0.17714285714285713</v>
      </c>
      <c r="I555" s="2">
        <f t="shared" si="17"/>
        <v>-6.3829787234042548E-2</v>
      </c>
    </row>
    <row r="556" spans="1:9" x14ac:dyDescent="0.2">
      <c r="A556" s="8" t="s">
        <v>329</v>
      </c>
      <c r="B556" s="19">
        <v>16009</v>
      </c>
      <c r="C556" s="20" t="s">
        <v>844</v>
      </c>
      <c r="D556" s="13">
        <v>1301</v>
      </c>
      <c r="E556" s="13">
        <v>3941</v>
      </c>
      <c r="F556" s="1">
        <f>VLOOKUP(B556,[1]Compare!$B:$F,5,FALSE)</f>
        <v>977</v>
      </c>
      <c r="G556" s="1">
        <f>VLOOKUP(B556,[1]Compare!$B:$G,6,FALSE)</f>
        <v>3878</v>
      </c>
      <c r="H556" s="2">
        <f t="shared" si="16"/>
        <v>0.33162743091095187</v>
      </c>
      <c r="I556" s="2">
        <f t="shared" si="17"/>
        <v>1.6245487364620937E-2</v>
      </c>
    </row>
    <row r="557" spans="1:9" x14ac:dyDescent="0.2">
      <c r="A557" s="7" t="s">
        <v>329</v>
      </c>
      <c r="B557" s="21">
        <v>16011</v>
      </c>
      <c r="C557" s="22" t="s">
        <v>845</v>
      </c>
      <c r="D557" s="12">
        <v>3621</v>
      </c>
      <c r="E557" s="12">
        <v>14126</v>
      </c>
      <c r="F557" s="1">
        <f>VLOOKUP(B557,[1]Compare!$B:$F,5,FALSE)</f>
        <v>4124</v>
      </c>
      <c r="G557" s="1">
        <f>VLOOKUP(B557,[1]Compare!$B:$G,6,FALSE)</f>
        <v>15295</v>
      </c>
      <c r="H557" s="2">
        <f t="shared" si="16"/>
        <v>-0.12196896217264791</v>
      </c>
      <c r="I557" s="2">
        <f t="shared" si="17"/>
        <v>-7.6430205949656757E-2</v>
      </c>
    </row>
    <row r="558" spans="1:9" x14ac:dyDescent="0.2">
      <c r="A558" s="8" t="s">
        <v>329</v>
      </c>
      <c r="B558" s="19">
        <v>16013</v>
      </c>
      <c r="C558" s="20" t="s">
        <v>846</v>
      </c>
      <c r="D558" s="13">
        <v>9469</v>
      </c>
      <c r="E558" s="13">
        <v>3829</v>
      </c>
      <c r="F558" s="1">
        <f>VLOOKUP(B558,[1]Compare!$B:$F,5,FALSE)</f>
        <v>8919</v>
      </c>
      <c r="G558" s="1">
        <f>VLOOKUP(B558,[1]Compare!$B:$G,6,FALSE)</f>
        <v>4031</v>
      </c>
      <c r="H558" s="2">
        <f t="shared" si="16"/>
        <v>6.1666106065702435E-2</v>
      </c>
      <c r="I558" s="2">
        <f t="shared" si="17"/>
        <v>-5.0111634830066983E-2</v>
      </c>
    </row>
    <row r="559" spans="1:9" x14ac:dyDescent="0.2">
      <c r="A559" s="7" t="s">
        <v>329</v>
      </c>
      <c r="B559" s="21">
        <v>16015</v>
      </c>
      <c r="C559" s="22" t="s">
        <v>847</v>
      </c>
      <c r="D559" s="12">
        <v>1034</v>
      </c>
      <c r="E559" s="12">
        <v>3680</v>
      </c>
      <c r="F559" s="1">
        <f>VLOOKUP(B559,[1]Compare!$B:$F,5,FALSE)</f>
        <v>1204</v>
      </c>
      <c r="G559" s="1">
        <f>VLOOKUP(B559,[1]Compare!$B:$G,6,FALSE)</f>
        <v>3485</v>
      </c>
      <c r="H559" s="2">
        <f t="shared" si="16"/>
        <v>-0.14119601328903655</v>
      </c>
      <c r="I559" s="2">
        <f t="shared" si="17"/>
        <v>5.5954088952654232E-2</v>
      </c>
    </row>
    <row r="560" spans="1:9" x14ac:dyDescent="0.2">
      <c r="A560" s="8" t="s">
        <v>329</v>
      </c>
      <c r="B560" s="19">
        <v>16017</v>
      </c>
      <c r="C560" s="20" t="s">
        <v>848</v>
      </c>
      <c r="D560" s="13">
        <v>6753</v>
      </c>
      <c r="E560" s="13">
        <v>17513</v>
      </c>
      <c r="F560" s="1">
        <f>VLOOKUP(B560,[1]Compare!$B:$F,5,FALSE)</f>
        <v>8310</v>
      </c>
      <c r="G560" s="1">
        <f>VLOOKUP(B560,[1]Compare!$B:$G,6,FALSE)</f>
        <v>18369</v>
      </c>
      <c r="H560" s="2">
        <f t="shared" si="16"/>
        <v>-0.18736462093862816</v>
      </c>
      <c r="I560" s="2">
        <f t="shared" si="17"/>
        <v>-4.6600250421906471E-2</v>
      </c>
    </row>
    <row r="561" spans="1:9" x14ac:dyDescent="0.2">
      <c r="A561" s="7" t="s">
        <v>329</v>
      </c>
      <c r="B561" s="21">
        <v>16019</v>
      </c>
      <c r="C561" s="22" t="s">
        <v>849</v>
      </c>
      <c r="D561" s="12">
        <v>11066</v>
      </c>
      <c r="E561" s="12">
        <v>35072</v>
      </c>
      <c r="F561" s="1">
        <f>VLOOKUP(B561,[1]Compare!$B:$F,5,FALSE)</f>
        <v>14254</v>
      </c>
      <c r="G561" s="1">
        <f>VLOOKUP(B561,[1]Compare!$B:$G,6,FALSE)</f>
        <v>37805</v>
      </c>
      <c r="H561" s="2">
        <f t="shared" si="16"/>
        <v>-0.22365651746878068</v>
      </c>
      <c r="I561" s="2">
        <f t="shared" si="17"/>
        <v>-7.2292024864435922E-2</v>
      </c>
    </row>
    <row r="562" spans="1:9" x14ac:dyDescent="0.2">
      <c r="A562" s="8" t="s">
        <v>329</v>
      </c>
      <c r="B562" s="19">
        <v>16021</v>
      </c>
      <c r="C562" s="20" t="s">
        <v>850</v>
      </c>
      <c r="D562" s="13">
        <v>1126</v>
      </c>
      <c r="E562" s="13">
        <v>5203</v>
      </c>
      <c r="F562" s="1">
        <f>VLOOKUP(B562,[1]Compare!$B:$F,5,FALSE)</f>
        <v>1220</v>
      </c>
      <c r="G562" s="1">
        <f>VLOOKUP(B562,[1]Compare!$B:$G,6,FALSE)</f>
        <v>4937</v>
      </c>
      <c r="H562" s="2">
        <f t="shared" si="16"/>
        <v>-7.7049180327868852E-2</v>
      </c>
      <c r="I562" s="2">
        <f t="shared" si="17"/>
        <v>5.3878873810006077E-2</v>
      </c>
    </row>
    <row r="563" spans="1:9" x14ac:dyDescent="0.2">
      <c r="A563" s="7" t="s">
        <v>329</v>
      </c>
      <c r="B563" s="21">
        <v>16023</v>
      </c>
      <c r="C563" s="22" t="s">
        <v>561</v>
      </c>
      <c r="D563" s="12">
        <v>238</v>
      </c>
      <c r="E563" s="12">
        <v>1136</v>
      </c>
      <c r="F563" s="1">
        <f>VLOOKUP(B563,[1]Compare!$B:$F,5,FALSE)</f>
        <v>188</v>
      </c>
      <c r="G563" s="1">
        <f>VLOOKUP(B563,[1]Compare!$B:$G,6,FALSE)</f>
        <v>1202</v>
      </c>
      <c r="H563" s="2">
        <f t="shared" si="16"/>
        <v>0.26595744680851063</v>
      </c>
      <c r="I563" s="2">
        <f t="shared" si="17"/>
        <v>-5.4908485856905158E-2</v>
      </c>
    </row>
    <row r="564" spans="1:9" x14ac:dyDescent="0.2">
      <c r="A564" s="8" t="s">
        <v>329</v>
      </c>
      <c r="B564" s="19">
        <v>16025</v>
      </c>
      <c r="C564" s="20" t="s">
        <v>851</v>
      </c>
      <c r="D564" s="13">
        <v>186</v>
      </c>
      <c r="E564" s="13">
        <v>463</v>
      </c>
      <c r="F564" s="1">
        <f>VLOOKUP(B564,[1]Compare!$B:$F,5,FALSE)</f>
        <v>149</v>
      </c>
      <c r="G564" s="1">
        <f>VLOOKUP(B564,[1]Compare!$B:$G,6,FALSE)</f>
        <v>507</v>
      </c>
      <c r="H564" s="2">
        <f t="shared" si="16"/>
        <v>0.24832214765100671</v>
      </c>
      <c r="I564" s="2">
        <f t="shared" si="17"/>
        <v>-8.6785009861932938E-2</v>
      </c>
    </row>
    <row r="565" spans="1:9" x14ac:dyDescent="0.2">
      <c r="A565" s="7" t="s">
        <v>329</v>
      </c>
      <c r="B565" s="21">
        <v>16027</v>
      </c>
      <c r="C565" s="22" t="s">
        <v>852</v>
      </c>
      <c r="D565" s="12">
        <v>22369</v>
      </c>
      <c r="E565" s="12">
        <v>64746</v>
      </c>
      <c r="F565" s="1">
        <f>VLOOKUP(B565,[1]Compare!$B:$F,5,FALSE)</f>
        <v>25881</v>
      </c>
      <c r="G565" s="1">
        <f>VLOOKUP(B565,[1]Compare!$B:$G,6,FALSE)</f>
        <v>61759</v>
      </c>
      <c r="H565" s="2">
        <f t="shared" si="16"/>
        <v>-0.13569800239557978</v>
      </c>
      <c r="I565" s="2">
        <f t="shared" si="17"/>
        <v>4.836542042455351E-2</v>
      </c>
    </row>
    <row r="566" spans="1:9" x14ac:dyDescent="0.2">
      <c r="A566" s="8" t="s">
        <v>329</v>
      </c>
      <c r="B566" s="19">
        <v>16029</v>
      </c>
      <c r="C566" s="20" t="s">
        <v>853</v>
      </c>
      <c r="D566" s="13">
        <v>757</v>
      </c>
      <c r="E566" s="13">
        <v>2927</v>
      </c>
      <c r="F566" s="1">
        <f>VLOOKUP(B566,[1]Compare!$B:$F,5,FALSE)</f>
        <v>431</v>
      </c>
      <c r="G566" s="1">
        <f>VLOOKUP(B566,[1]Compare!$B:$G,6,FALSE)</f>
        <v>2906</v>
      </c>
      <c r="H566" s="2">
        <f t="shared" si="16"/>
        <v>0.75638051044083532</v>
      </c>
      <c r="I566" s="2">
        <f t="shared" si="17"/>
        <v>7.2264280798348245E-3</v>
      </c>
    </row>
    <row r="567" spans="1:9" x14ac:dyDescent="0.2">
      <c r="A567" s="7" t="s">
        <v>329</v>
      </c>
      <c r="B567" s="21">
        <v>16031</v>
      </c>
      <c r="C567" s="22" t="s">
        <v>854</v>
      </c>
      <c r="D567" s="12">
        <v>1560</v>
      </c>
      <c r="E567" s="12">
        <v>7157</v>
      </c>
      <c r="F567" s="1">
        <f>VLOOKUP(B567,[1]Compare!$B:$F,5,FALSE)</f>
        <v>1464</v>
      </c>
      <c r="G567" s="1">
        <f>VLOOKUP(B567,[1]Compare!$B:$G,6,FALSE)</f>
        <v>7907</v>
      </c>
      <c r="H567" s="2">
        <f t="shared" si="16"/>
        <v>6.5573770491803282E-2</v>
      </c>
      <c r="I567" s="2">
        <f t="shared" si="17"/>
        <v>-9.4852662198052357E-2</v>
      </c>
    </row>
    <row r="568" spans="1:9" x14ac:dyDescent="0.2">
      <c r="A568" s="8" t="s">
        <v>329</v>
      </c>
      <c r="B568" s="19">
        <v>16033</v>
      </c>
      <c r="C568" s="20" t="s">
        <v>509</v>
      </c>
      <c r="D568" s="13">
        <v>95</v>
      </c>
      <c r="E568" s="13">
        <v>290</v>
      </c>
      <c r="F568" s="1">
        <f>VLOOKUP(B568,[1]Compare!$B:$F,5,FALSE)</f>
        <v>41</v>
      </c>
      <c r="G568" s="1">
        <f>VLOOKUP(B568,[1]Compare!$B:$G,6,FALSE)</f>
        <v>264</v>
      </c>
      <c r="H568" s="2">
        <f t="shared" si="16"/>
        <v>1.3170731707317074</v>
      </c>
      <c r="I568" s="2">
        <f t="shared" si="17"/>
        <v>9.8484848484848481E-2</v>
      </c>
    </row>
    <row r="569" spans="1:9" x14ac:dyDescent="0.2">
      <c r="A569" s="7" t="s">
        <v>329</v>
      </c>
      <c r="B569" s="21">
        <v>16035</v>
      </c>
      <c r="C569" s="22" t="s">
        <v>855</v>
      </c>
      <c r="D569" s="12">
        <v>964</v>
      </c>
      <c r="E569" s="12">
        <v>3299</v>
      </c>
      <c r="F569" s="1">
        <f>VLOOKUP(B569,[1]Compare!$B:$F,5,FALSE)</f>
        <v>877</v>
      </c>
      <c r="G569" s="1">
        <f>VLOOKUP(B569,[1]Compare!$B:$G,6,FALSE)</f>
        <v>3453</v>
      </c>
      <c r="H569" s="2">
        <f t="shared" si="16"/>
        <v>9.9201824401368308E-2</v>
      </c>
      <c r="I569" s="2">
        <f t="shared" si="17"/>
        <v>-4.4598899507674483E-2</v>
      </c>
    </row>
    <row r="570" spans="1:9" x14ac:dyDescent="0.2">
      <c r="A570" s="8" t="s">
        <v>329</v>
      </c>
      <c r="B570" s="19">
        <v>16037</v>
      </c>
      <c r="C570" s="20" t="s">
        <v>628</v>
      </c>
      <c r="D570" s="13">
        <v>591</v>
      </c>
      <c r="E570" s="13">
        <v>2027</v>
      </c>
      <c r="F570" s="1">
        <f>VLOOKUP(B570,[1]Compare!$B:$F,5,FALSE)</f>
        <v>603</v>
      </c>
      <c r="G570" s="1">
        <f>VLOOKUP(B570,[1]Compare!$B:$G,6,FALSE)</f>
        <v>2089</v>
      </c>
      <c r="H570" s="2">
        <f t="shared" si="16"/>
        <v>-1.9900497512437811E-2</v>
      </c>
      <c r="I570" s="2">
        <f t="shared" si="17"/>
        <v>-2.967927237912877E-2</v>
      </c>
    </row>
    <row r="571" spans="1:9" x14ac:dyDescent="0.2">
      <c r="A571" s="7" t="s">
        <v>329</v>
      </c>
      <c r="B571" s="21">
        <v>16039</v>
      </c>
      <c r="C571" s="22" t="s">
        <v>415</v>
      </c>
      <c r="D571" s="12">
        <v>2278</v>
      </c>
      <c r="E571" s="12">
        <v>7368</v>
      </c>
      <c r="F571" s="1">
        <f>VLOOKUP(B571,[1]Compare!$B:$F,5,FALSE)</f>
        <v>2601</v>
      </c>
      <c r="G571" s="1">
        <f>VLOOKUP(B571,[1]Compare!$B:$G,6,FALSE)</f>
        <v>7246</v>
      </c>
      <c r="H571" s="2">
        <f t="shared" si="16"/>
        <v>-0.12418300653594772</v>
      </c>
      <c r="I571" s="2">
        <f t="shared" si="17"/>
        <v>1.6836875517526911E-2</v>
      </c>
    </row>
    <row r="572" spans="1:9" x14ac:dyDescent="0.2">
      <c r="A572" s="8" t="s">
        <v>329</v>
      </c>
      <c r="B572" s="19">
        <v>16041</v>
      </c>
      <c r="C572" s="20" t="s">
        <v>419</v>
      </c>
      <c r="D572" s="13">
        <v>784</v>
      </c>
      <c r="E572" s="13">
        <v>5022</v>
      </c>
      <c r="F572" s="1">
        <f>VLOOKUP(B572,[1]Compare!$B:$F,5,FALSE)</f>
        <v>657</v>
      </c>
      <c r="G572" s="1">
        <f>VLOOKUP(B572,[1]Compare!$B:$G,6,FALSE)</f>
        <v>5845</v>
      </c>
      <c r="H572" s="2">
        <f t="shared" si="16"/>
        <v>0.19330289193302891</v>
      </c>
      <c r="I572" s="2">
        <f t="shared" si="17"/>
        <v>-0.14080410607356716</v>
      </c>
    </row>
    <row r="573" spans="1:9" x14ac:dyDescent="0.2">
      <c r="A573" s="7" t="s">
        <v>329</v>
      </c>
      <c r="B573" s="21">
        <v>16043</v>
      </c>
      <c r="C573" s="22" t="s">
        <v>636</v>
      </c>
      <c r="D573" s="12">
        <v>1233</v>
      </c>
      <c r="E573" s="12">
        <v>5197</v>
      </c>
      <c r="F573" s="1">
        <f>VLOOKUP(B573,[1]Compare!$B:$F,5,FALSE)</f>
        <v>998</v>
      </c>
      <c r="G573" s="1">
        <f>VLOOKUP(B573,[1]Compare!$B:$G,6,FALSE)</f>
        <v>5548</v>
      </c>
      <c r="H573" s="2">
        <f t="shared" si="16"/>
        <v>0.23547094188376755</v>
      </c>
      <c r="I573" s="2">
        <f t="shared" si="17"/>
        <v>-6.3266041816870941E-2</v>
      </c>
    </row>
    <row r="574" spans="1:9" x14ac:dyDescent="0.2">
      <c r="A574" s="8" t="s">
        <v>329</v>
      </c>
      <c r="B574" s="19">
        <v>16045</v>
      </c>
      <c r="C574" s="20" t="s">
        <v>856</v>
      </c>
      <c r="D574" s="13">
        <v>1683</v>
      </c>
      <c r="E574" s="13">
        <v>8317</v>
      </c>
      <c r="F574" s="1">
        <f>VLOOKUP(B574,[1]Compare!$B:$F,5,FALSE)</f>
        <v>1803</v>
      </c>
      <c r="G574" s="1">
        <f>VLOOKUP(B574,[1]Compare!$B:$G,6,FALSE)</f>
        <v>7951</v>
      </c>
      <c r="H574" s="2">
        <f t="shared" si="16"/>
        <v>-6.6555740432612309E-2</v>
      </c>
      <c r="I574" s="2">
        <f t="shared" si="17"/>
        <v>4.6031945667211673E-2</v>
      </c>
    </row>
    <row r="575" spans="1:9" x14ac:dyDescent="0.2">
      <c r="A575" s="7" t="s">
        <v>329</v>
      </c>
      <c r="B575" s="21">
        <v>16047</v>
      </c>
      <c r="C575" s="22" t="s">
        <v>857</v>
      </c>
      <c r="D575" s="12">
        <v>1573</v>
      </c>
      <c r="E575" s="12">
        <v>4361</v>
      </c>
      <c r="F575" s="1">
        <f>VLOOKUP(B575,[1]Compare!$B:$F,5,FALSE)</f>
        <v>1256</v>
      </c>
      <c r="G575" s="1">
        <f>VLOOKUP(B575,[1]Compare!$B:$G,6,FALSE)</f>
        <v>4659</v>
      </c>
      <c r="H575" s="2">
        <f t="shared" si="16"/>
        <v>0.25238853503184716</v>
      </c>
      <c r="I575" s="2">
        <f t="shared" si="17"/>
        <v>-6.3962223653144454E-2</v>
      </c>
    </row>
    <row r="576" spans="1:9" x14ac:dyDescent="0.2">
      <c r="A576" s="8" t="s">
        <v>329</v>
      </c>
      <c r="B576" s="19">
        <v>16049</v>
      </c>
      <c r="C576" s="20" t="s">
        <v>858</v>
      </c>
      <c r="D576" s="13">
        <v>1982</v>
      </c>
      <c r="E576" s="13">
        <v>7929</v>
      </c>
      <c r="F576" s="1">
        <f>VLOOKUP(B576,[1]Compare!$B:$F,5,FALSE)</f>
        <v>1561</v>
      </c>
      <c r="G576" s="1">
        <f>VLOOKUP(B576,[1]Compare!$B:$G,6,FALSE)</f>
        <v>7826</v>
      </c>
      <c r="H576" s="2">
        <f t="shared" si="16"/>
        <v>0.26969891095451631</v>
      </c>
      <c r="I576" s="2">
        <f t="shared" si="17"/>
        <v>1.3161257347303858E-2</v>
      </c>
    </row>
    <row r="577" spans="1:9" x14ac:dyDescent="0.2">
      <c r="A577" s="7" t="s">
        <v>329</v>
      </c>
      <c r="B577" s="21">
        <v>16051</v>
      </c>
      <c r="C577" s="22" t="s">
        <v>426</v>
      </c>
      <c r="D577" s="12">
        <v>1573</v>
      </c>
      <c r="E577" s="12">
        <v>11512</v>
      </c>
      <c r="F577" s="1">
        <f>VLOOKUP(B577,[1]Compare!$B:$F,5,FALSE)</f>
        <v>1661</v>
      </c>
      <c r="G577" s="1">
        <f>VLOOKUP(B577,[1]Compare!$B:$G,6,FALSE)</f>
        <v>12099</v>
      </c>
      <c r="H577" s="2">
        <f t="shared" si="16"/>
        <v>-5.2980132450331126E-2</v>
      </c>
      <c r="I577" s="2">
        <f t="shared" si="17"/>
        <v>-4.851640631457145E-2</v>
      </c>
    </row>
    <row r="578" spans="1:9" x14ac:dyDescent="0.2">
      <c r="A578" s="8" t="s">
        <v>329</v>
      </c>
      <c r="B578" s="19">
        <v>16053</v>
      </c>
      <c r="C578" s="20" t="s">
        <v>859</v>
      </c>
      <c r="D578" s="13">
        <v>1478</v>
      </c>
      <c r="E578" s="13">
        <v>5081</v>
      </c>
      <c r="F578" s="1">
        <f>VLOOKUP(B578,[1]Compare!$B:$F,5,FALSE)</f>
        <v>1893</v>
      </c>
      <c r="G578" s="1">
        <f>VLOOKUP(B578,[1]Compare!$B:$G,6,FALSE)</f>
        <v>5734</v>
      </c>
      <c r="H578" s="2">
        <f t="shared" si="16"/>
        <v>-0.21922873745377708</v>
      </c>
      <c r="I578" s="2">
        <f t="shared" si="17"/>
        <v>-0.11388210673177537</v>
      </c>
    </row>
    <row r="579" spans="1:9" x14ac:dyDescent="0.2">
      <c r="A579" s="7" t="s">
        <v>329</v>
      </c>
      <c r="B579" s="21">
        <v>16055</v>
      </c>
      <c r="C579" s="22" t="s">
        <v>860</v>
      </c>
      <c r="D579" s="12">
        <v>22248</v>
      </c>
      <c r="E579" s="12">
        <v>70696</v>
      </c>
      <c r="F579" s="1">
        <f>VLOOKUP(B579,[1]Compare!$B:$F,5,FALSE)</f>
        <v>24312</v>
      </c>
      <c r="G579" s="1">
        <f>VLOOKUP(B579,[1]Compare!$B:$G,6,FALSE)</f>
        <v>62837</v>
      </c>
      <c r="H579" s="2">
        <f t="shared" ref="H579:H642" si="18">((D579-F579)/F579)</f>
        <v>-8.489634748272458E-2</v>
      </c>
      <c r="I579" s="2">
        <f t="shared" ref="I579:I642" si="19">((E579-G579)/G579)</f>
        <v>0.12506962458424176</v>
      </c>
    </row>
    <row r="580" spans="1:9" x14ac:dyDescent="0.2">
      <c r="A580" s="8" t="s">
        <v>329</v>
      </c>
      <c r="B580" s="19">
        <v>16057</v>
      </c>
      <c r="C580" s="20" t="s">
        <v>861</v>
      </c>
      <c r="D580" s="13">
        <v>9194</v>
      </c>
      <c r="E580" s="13">
        <v>9766</v>
      </c>
      <c r="F580" s="1">
        <f>VLOOKUP(B580,[1]Compare!$B:$F,5,FALSE)</f>
        <v>10236</v>
      </c>
      <c r="G580" s="1">
        <f>VLOOKUP(B580,[1]Compare!$B:$G,6,FALSE)</f>
        <v>9472</v>
      </c>
      <c r="H580" s="2">
        <f t="shared" si="18"/>
        <v>-0.10179757717858538</v>
      </c>
      <c r="I580" s="2">
        <f t="shared" si="19"/>
        <v>3.103885135135135E-2</v>
      </c>
    </row>
    <row r="581" spans="1:9" x14ac:dyDescent="0.2">
      <c r="A581" s="7" t="s">
        <v>329</v>
      </c>
      <c r="B581" s="21">
        <v>16059</v>
      </c>
      <c r="C581" s="22" t="s">
        <v>862</v>
      </c>
      <c r="D581" s="12">
        <v>881</v>
      </c>
      <c r="E581" s="12">
        <v>3423</v>
      </c>
      <c r="F581" s="1">
        <f>VLOOKUP(B581,[1]Compare!$B:$F,5,FALSE)</f>
        <v>1032</v>
      </c>
      <c r="G581" s="1">
        <f>VLOOKUP(B581,[1]Compare!$B:$G,6,FALSE)</f>
        <v>3592</v>
      </c>
      <c r="H581" s="2">
        <f t="shared" si="18"/>
        <v>-0.14631782945736435</v>
      </c>
      <c r="I581" s="2">
        <f t="shared" si="19"/>
        <v>-4.7048997772828505E-2</v>
      </c>
    </row>
    <row r="582" spans="1:9" x14ac:dyDescent="0.2">
      <c r="A582" s="8" t="s">
        <v>329</v>
      </c>
      <c r="B582" s="19">
        <v>16061</v>
      </c>
      <c r="C582" s="20" t="s">
        <v>863</v>
      </c>
      <c r="D582" s="13">
        <v>483</v>
      </c>
      <c r="E582" s="13">
        <v>1421</v>
      </c>
      <c r="F582" s="1">
        <f>VLOOKUP(B582,[1]Compare!$B:$F,5,FALSE)</f>
        <v>349</v>
      </c>
      <c r="G582" s="1">
        <f>VLOOKUP(B582,[1]Compare!$B:$G,6,FALSE)</f>
        <v>1489</v>
      </c>
      <c r="H582" s="2">
        <f t="shared" si="18"/>
        <v>0.38395415472779371</v>
      </c>
      <c r="I582" s="2">
        <f t="shared" si="19"/>
        <v>-4.5668233713901947E-2</v>
      </c>
    </row>
    <row r="583" spans="1:9" x14ac:dyDescent="0.2">
      <c r="A583" s="7" t="s">
        <v>329</v>
      </c>
      <c r="B583" s="21">
        <v>16063</v>
      </c>
      <c r="C583" s="22" t="s">
        <v>530</v>
      </c>
      <c r="D583" s="12">
        <v>460</v>
      </c>
      <c r="E583" s="12">
        <v>1309</v>
      </c>
      <c r="F583" s="1">
        <f>VLOOKUP(B583,[1]Compare!$B:$F,5,FALSE)</f>
        <v>414</v>
      </c>
      <c r="G583" s="1">
        <f>VLOOKUP(B583,[1]Compare!$B:$G,6,FALSE)</f>
        <v>1469</v>
      </c>
      <c r="H583" s="2">
        <f t="shared" si="18"/>
        <v>0.1111111111111111</v>
      </c>
      <c r="I583" s="2">
        <f t="shared" si="19"/>
        <v>-0.10891763104152484</v>
      </c>
    </row>
    <row r="584" spans="1:9" x14ac:dyDescent="0.2">
      <c r="A584" s="8" t="s">
        <v>329</v>
      </c>
      <c r="B584" s="19">
        <v>16065</v>
      </c>
      <c r="C584" s="20" t="s">
        <v>434</v>
      </c>
      <c r="D584" s="13">
        <v>1894</v>
      </c>
      <c r="E584" s="13">
        <v>12226</v>
      </c>
      <c r="F584" s="1">
        <f>VLOOKUP(B584,[1]Compare!$B:$F,5,FALSE)</f>
        <v>2666</v>
      </c>
      <c r="G584" s="1">
        <f>VLOOKUP(B584,[1]Compare!$B:$G,6,FALSE)</f>
        <v>13559</v>
      </c>
      <c r="H584" s="2">
        <f t="shared" si="18"/>
        <v>-0.28957239309827459</v>
      </c>
      <c r="I584" s="2">
        <f t="shared" si="19"/>
        <v>-9.8311084888266093E-2</v>
      </c>
    </row>
    <row r="585" spans="1:9" x14ac:dyDescent="0.2">
      <c r="A585" s="7" t="s">
        <v>329</v>
      </c>
      <c r="B585" s="21">
        <v>16067</v>
      </c>
      <c r="C585" s="22" t="s">
        <v>864</v>
      </c>
      <c r="D585" s="12">
        <v>1915</v>
      </c>
      <c r="E585" s="12">
        <v>5593</v>
      </c>
      <c r="F585" s="1">
        <f>VLOOKUP(B585,[1]Compare!$B:$F,5,FALSE)</f>
        <v>1550</v>
      </c>
      <c r="G585" s="1">
        <f>VLOOKUP(B585,[1]Compare!$B:$G,6,FALSE)</f>
        <v>6265</v>
      </c>
      <c r="H585" s="2">
        <f t="shared" si="18"/>
        <v>0.23548387096774193</v>
      </c>
      <c r="I585" s="2">
        <f t="shared" si="19"/>
        <v>-0.10726256983240223</v>
      </c>
    </row>
    <row r="586" spans="1:9" x14ac:dyDescent="0.2">
      <c r="A586" s="8" t="s">
        <v>329</v>
      </c>
      <c r="B586" s="19">
        <v>16069</v>
      </c>
      <c r="C586" s="20" t="s">
        <v>865</v>
      </c>
      <c r="D586" s="13">
        <v>7038</v>
      </c>
      <c r="E586" s="13">
        <v>14262</v>
      </c>
      <c r="F586" s="1">
        <f>VLOOKUP(B586,[1]Compare!$B:$F,5,FALSE)</f>
        <v>6686</v>
      </c>
      <c r="G586" s="1">
        <f>VLOOKUP(B586,[1]Compare!$B:$G,6,FALSE)</f>
        <v>13738</v>
      </c>
      <c r="H586" s="2">
        <f t="shared" si="18"/>
        <v>5.2647322763984448E-2</v>
      </c>
      <c r="I586" s="2">
        <f t="shared" si="19"/>
        <v>3.8142378803319263E-2</v>
      </c>
    </row>
    <row r="587" spans="1:9" x14ac:dyDescent="0.2">
      <c r="A587" s="7" t="s">
        <v>329</v>
      </c>
      <c r="B587" s="21">
        <v>16071</v>
      </c>
      <c r="C587" s="22" t="s">
        <v>866</v>
      </c>
      <c r="D587" s="12">
        <v>270</v>
      </c>
      <c r="E587" s="12">
        <v>1941</v>
      </c>
      <c r="F587" s="1">
        <f>VLOOKUP(B587,[1]Compare!$B:$F,5,FALSE)</f>
        <v>249</v>
      </c>
      <c r="G587" s="1">
        <f>VLOOKUP(B587,[1]Compare!$B:$G,6,FALSE)</f>
        <v>2148</v>
      </c>
      <c r="H587" s="2">
        <f t="shared" si="18"/>
        <v>8.4337349397590355E-2</v>
      </c>
      <c r="I587" s="2">
        <f t="shared" si="19"/>
        <v>-9.6368715083798878E-2</v>
      </c>
    </row>
    <row r="588" spans="1:9" x14ac:dyDescent="0.2">
      <c r="A588" s="8" t="s">
        <v>329</v>
      </c>
      <c r="B588" s="19">
        <v>16073</v>
      </c>
      <c r="C588" s="20" t="s">
        <v>867</v>
      </c>
      <c r="D588" s="13">
        <v>785</v>
      </c>
      <c r="E588" s="13">
        <v>3878</v>
      </c>
      <c r="F588" s="1">
        <f>VLOOKUP(B588,[1]Compare!$B:$F,5,FALSE)</f>
        <v>816</v>
      </c>
      <c r="G588" s="1">
        <f>VLOOKUP(B588,[1]Compare!$B:$G,6,FALSE)</f>
        <v>3819</v>
      </c>
      <c r="H588" s="2">
        <f t="shared" si="18"/>
        <v>-3.7990196078431369E-2</v>
      </c>
      <c r="I588" s="2">
        <f t="shared" si="19"/>
        <v>1.5449070437287249E-2</v>
      </c>
    </row>
    <row r="589" spans="1:9" x14ac:dyDescent="0.2">
      <c r="A589" s="7" t="s">
        <v>329</v>
      </c>
      <c r="B589" s="21">
        <v>16075</v>
      </c>
      <c r="C589" s="22" t="s">
        <v>868</v>
      </c>
      <c r="D589" s="12">
        <v>1696</v>
      </c>
      <c r="E589" s="12">
        <v>6499</v>
      </c>
      <c r="F589" s="1">
        <f>VLOOKUP(B589,[1]Compare!$B:$F,5,FALSE)</f>
        <v>2161</v>
      </c>
      <c r="G589" s="1">
        <f>VLOOKUP(B589,[1]Compare!$B:$G,6,FALSE)</f>
        <v>8862</v>
      </c>
      <c r="H589" s="2">
        <f t="shared" si="18"/>
        <v>-0.21517815826006478</v>
      </c>
      <c r="I589" s="2">
        <f t="shared" si="19"/>
        <v>-0.26664409839765291</v>
      </c>
    </row>
    <row r="590" spans="1:9" x14ac:dyDescent="0.2">
      <c r="A590" s="8" t="s">
        <v>329</v>
      </c>
      <c r="B590" s="19">
        <v>16077</v>
      </c>
      <c r="C590" s="20" t="s">
        <v>869</v>
      </c>
      <c r="D590" s="13">
        <v>930</v>
      </c>
      <c r="E590" s="13">
        <v>2024</v>
      </c>
      <c r="F590" s="1">
        <f>VLOOKUP(B590,[1]Compare!$B:$F,5,FALSE)</f>
        <v>865</v>
      </c>
      <c r="G590" s="1">
        <f>VLOOKUP(B590,[1]Compare!$B:$G,6,FALSE)</f>
        <v>2116</v>
      </c>
      <c r="H590" s="2">
        <f t="shared" si="18"/>
        <v>7.5144508670520235E-2</v>
      </c>
      <c r="I590" s="2">
        <f t="shared" si="19"/>
        <v>-4.3478260869565216E-2</v>
      </c>
    </row>
    <row r="591" spans="1:9" x14ac:dyDescent="0.2">
      <c r="A591" s="7" t="s">
        <v>329</v>
      </c>
      <c r="B591" s="21">
        <v>16079</v>
      </c>
      <c r="C591" s="22" t="s">
        <v>870</v>
      </c>
      <c r="D591" s="12">
        <v>2215</v>
      </c>
      <c r="E591" s="12">
        <v>3897</v>
      </c>
      <c r="F591" s="1">
        <f>VLOOKUP(B591,[1]Compare!$B:$F,5,FALSE)</f>
        <v>1693</v>
      </c>
      <c r="G591" s="1">
        <f>VLOOKUP(B591,[1]Compare!$B:$G,6,FALSE)</f>
        <v>4216</v>
      </c>
      <c r="H591" s="2">
        <f t="shared" si="18"/>
        <v>0.30832841110454812</v>
      </c>
      <c r="I591" s="2">
        <f t="shared" si="19"/>
        <v>-7.5664136622390896E-2</v>
      </c>
    </row>
    <row r="592" spans="1:9" x14ac:dyDescent="0.2">
      <c r="A592" s="8" t="s">
        <v>329</v>
      </c>
      <c r="B592" s="19">
        <v>16081</v>
      </c>
      <c r="C592" s="20" t="s">
        <v>871</v>
      </c>
      <c r="D592" s="13">
        <v>3617</v>
      </c>
      <c r="E592" s="13">
        <v>2855</v>
      </c>
      <c r="F592" s="1">
        <f>VLOOKUP(B592,[1]Compare!$B:$F,5,FALSE)</f>
        <v>3318</v>
      </c>
      <c r="G592" s="1">
        <f>VLOOKUP(B592,[1]Compare!$B:$G,6,FALSE)</f>
        <v>2858</v>
      </c>
      <c r="H592" s="2">
        <f t="shared" si="18"/>
        <v>9.0114526823387581E-2</v>
      </c>
      <c r="I592" s="2">
        <f t="shared" si="19"/>
        <v>-1.0496850944716584E-3</v>
      </c>
    </row>
    <row r="593" spans="1:9" x14ac:dyDescent="0.2">
      <c r="A593" s="7" t="s">
        <v>329</v>
      </c>
      <c r="B593" s="21">
        <v>16083</v>
      </c>
      <c r="C593" s="22" t="s">
        <v>872</v>
      </c>
      <c r="D593" s="12">
        <v>8474</v>
      </c>
      <c r="E593" s="12">
        <v>25831</v>
      </c>
      <c r="F593" s="1">
        <f>VLOOKUP(B593,[1]Compare!$B:$F,5,FALSE)</f>
        <v>9391</v>
      </c>
      <c r="G593" s="1">
        <f>VLOOKUP(B593,[1]Compare!$B:$G,6,FALSE)</f>
        <v>25897</v>
      </c>
      <c r="H593" s="2">
        <f t="shared" si="18"/>
        <v>-9.7646682994356304E-2</v>
      </c>
      <c r="I593" s="2">
        <f t="shared" si="19"/>
        <v>-2.5485577480016991E-3</v>
      </c>
    </row>
    <row r="594" spans="1:9" x14ac:dyDescent="0.2">
      <c r="A594" s="8" t="s">
        <v>329</v>
      </c>
      <c r="B594" s="19">
        <v>16085</v>
      </c>
      <c r="C594" s="20" t="s">
        <v>873</v>
      </c>
      <c r="D594" s="13">
        <v>2571</v>
      </c>
      <c r="E594" s="13">
        <v>4290</v>
      </c>
      <c r="F594" s="1">
        <f>VLOOKUP(B594,[1]Compare!$B:$F,5,FALSE)</f>
        <v>2976</v>
      </c>
      <c r="G594" s="1">
        <f>VLOOKUP(B594,[1]Compare!$B:$G,6,FALSE)</f>
        <v>3947</v>
      </c>
      <c r="H594" s="2">
        <f t="shared" si="18"/>
        <v>-0.13608870967741934</v>
      </c>
      <c r="I594" s="2">
        <f t="shared" si="19"/>
        <v>8.6901444134785913E-2</v>
      </c>
    </row>
    <row r="595" spans="1:9" x14ac:dyDescent="0.2">
      <c r="A595" s="7" t="s">
        <v>329</v>
      </c>
      <c r="B595" s="21">
        <v>16087</v>
      </c>
      <c r="C595" s="22" t="s">
        <v>454</v>
      </c>
      <c r="D595" s="12">
        <v>1312</v>
      </c>
      <c r="E595" s="12">
        <v>4090</v>
      </c>
      <c r="F595" s="1">
        <f>VLOOKUP(B595,[1]Compare!$B:$F,5,FALSE)</f>
        <v>1073</v>
      </c>
      <c r="G595" s="1">
        <f>VLOOKUP(B595,[1]Compare!$B:$G,6,FALSE)</f>
        <v>4154</v>
      </c>
      <c r="H595" s="2">
        <f t="shared" si="18"/>
        <v>0.22273998136067102</v>
      </c>
      <c r="I595" s="2">
        <f t="shared" si="19"/>
        <v>-1.5406836783822821E-2</v>
      </c>
    </row>
    <row r="596" spans="1:9" x14ac:dyDescent="0.2">
      <c r="A596" s="8" t="s">
        <v>330</v>
      </c>
      <c r="B596" s="19">
        <v>17001</v>
      </c>
      <c r="C596" s="20" t="s">
        <v>614</v>
      </c>
      <c r="D596" s="13">
        <v>10370</v>
      </c>
      <c r="E596" s="13">
        <v>23070</v>
      </c>
      <c r="F596" s="1">
        <f>VLOOKUP(B596,[1]Compare!$B:$F,5,FALSE)</f>
        <v>8633</v>
      </c>
      <c r="G596" s="1">
        <f>VLOOKUP(B596,[1]Compare!$B:$G,6,FALSE)</f>
        <v>24220</v>
      </c>
      <c r="H596" s="2">
        <f t="shared" si="18"/>
        <v>0.20120467971736361</v>
      </c>
      <c r="I596" s="2">
        <f t="shared" si="19"/>
        <v>-4.7481420313790254E-2</v>
      </c>
    </row>
    <row r="597" spans="1:9" x14ac:dyDescent="0.2">
      <c r="A597" s="7" t="s">
        <v>330</v>
      </c>
      <c r="B597" s="21">
        <v>17003</v>
      </c>
      <c r="C597" s="22" t="s">
        <v>874</v>
      </c>
      <c r="D597" s="12">
        <v>1602</v>
      </c>
      <c r="E597" s="12">
        <v>1627</v>
      </c>
      <c r="F597" s="1">
        <f>VLOOKUP(B597,[1]Compare!$B:$F,5,FALSE)</f>
        <v>1114</v>
      </c>
      <c r="G597" s="1">
        <f>VLOOKUP(B597,[1]Compare!$B:$G,6,FALSE)</f>
        <v>1486</v>
      </c>
      <c r="H597" s="2">
        <f t="shared" si="18"/>
        <v>0.43806104129263912</v>
      </c>
      <c r="I597" s="2">
        <f t="shared" si="19"/>
        <v>9.4885598923283979E-2</v>
      </c>
    </row>
    <row r="598" spans="1:9" x14ac:dyDescent="0.2">
      <c r="A598" s="8" t="s">
        <v>330</v>
      </c>
      <c r="B598" s="19">
        <v>17005</v>
      </c>
      <c r="C598" s="20" t="s">
        <v>875</v>
      </c>
      <c r="D598" s="13">
        <v>2827</v>
      </c>
      <c r="E598" s="13">
        <v>4927</v>
      </c>
      <c r="F598" s="1">
        <f>VLOOKUP(B598,[1]Compare!$B:$F,5,FALSE)</f>
        <v>2288</v>
      </c>
      <c r="G598" s="1">
        <f>VLOOKUP(B598,[1]Compare!$B:$G,6,FALSE)</f>
        <v>5625</v>
      </c>
      <c r="H598" s="2">
        <f t="shared" si="18"/>
        <v>0.23557692307692307</v>
      </c>
      <c r="I598" s="2">
        <f t="shared" si="19"/>
        <v>-0.12408888888888889</v>
      </c>
    </row>
    <row r="599" spans="1:9" x14ac:dyDescent="0.2">
      <c r="A599" s="7" t="s">
        <v>330</v>
      </c>
      <c r="B599" s="21">
        <v>17007</v>
      </c>
      <c r="C599" s="22" t="s">
        <v>505</v>
      </c>
      <c r="D599" s="12">
        <v>10315</v>
      </c>
      <c r="E599" s="12">
        <v>14028</v>
      </c>
      <c r="F599" s="1">
        <f>VLOOKUP(B599,[1]Compare!$B:$F,5,FALSE)</f>
        <v>10542</v>
      </c>
      <c r="G599" s="1">
        <f>VLOOKUP(B599,[1]Compare!$B:$G,6,FALSE)</f>
        <v>13883</v>
      </c>
      <c r="H599" s="2">
        <f t="shared" si="18"/>
        <v>-2.1532915955226713E-2</v>
      </c>
      <c r="I599" s="2">
        <f t="shared" si="19"/>
        <v>1.0444428437657567E-2</v>
      </c>
    </row>
    <row r="600" spans="1:9" x14ac:dyDescent="0.2">
      <c r="A600" s="8" t="s">
        <v>330</v>
      </c>
      <c r="B600" s="19">
        <v>17009</v>
      </c>
      <c r="C600" s="20" t="s">
        <v>876</v>
      </c>
      <c r="D600" s="13">
        <v>593</v>
      </c>
      <c r="E600" s="13">
        <v>1732</v>
      </c>
      <c r="F600" s="1">
        <f>VLOOKUP(B600,[1]Compare!$B:$F,5,FALSE)</f>
        <v>486</v>
      </c>
      <c r="G600" s="1">
        <f>VLOOKUP(B600,[1]Compare!$B:$G,6,FALSE)</f>
        <v>1931</v>
      </c>
      <c r="H600" s="2">
        <f t="shared" si="18"/>
        <v>0.22016460905349794</v>
      </c>
      <c r="I600" s="2">
        <f t="shared" si="19"/>
        <v>-0.10305541170378042</v>
      </c>
    </row>
    <row r="601" spans="1:9" x14ac:dyDescent="0.2">
      <c r="A601" s="7" t="s">
        <v>330</v>
      </c>
      <c r="B601" s="21">
        <v>17011</v>
      </c>
      <c r="C601" s="22" t="s">
        <v>877</v>
      </c>
      <c r="D601" s="12">
        <v>7287</v>
      </c>
      <c r="E601" s="12">
        <v>11142</v>
      </c>
      <c r="F601" s="1">
        <f>VLOOKUP(B601,[1]Compare!$B:$F,5,FALSE)</f>
        <v>6669</v>
      </c>
      <c r="G601" s="1">
        <f>VLOOKUP(B601,[1]Compare!$B:$G,6,FALSE)</f>
        <v>10411</v>
      </c>
      <c r="H601" s="2">
        <f t="shared" si="18"/>
        <v>9.2667566351776878E-2</v>
      </c>
      <c r="I601" s="2">
        <f t="shared" si="19"/>
        <v>7.0214196522908459E-2</v>
      </c>
    </row>
    <row r="602" spans="1:9" x14ac:dyDescent="0.2">
      <c r="A602" s="8" t="s">
        <v>330</v>
      </c>
      <c r="B602" s="19">
        <v>17013</v>
      </c>
      <c r="C602" s="20" t="s">
        <v>397</v>
      </c>
      <c r="D602" s="13">
        <v>864</v>
      </c>
      <c r="E602" s="13">
        <v>1920</v>
      </c>
      <c r="F602" s="1">
        <f>VLOOKUP(B602,[1]Compare!$B:$F,5,FALSE)</f>
        <v>677</v>
      </c>
      <c r="G602" s="1">
        <f>VLOOKUP(B602,[1]Compare!$B:$G,6,FALSE)</f>
        <v>2046</v>
      </c>
      <c r="H602" s="2">
        <f t="shared" si="18"/>
        <v>0.27621861152141802</v>
      </c>
      <c r="I602" s="2">
        <f t="shared" si="19"/>
        <v>-6.1583577712609971E-2</v>
      </c>
    </row>
    <row r="603" spans="1:9" x14ac:dyDescent="0.2">
      <c r="A603" s="7" t="s">
        <v>330</v>
      </c>
      <c r="B603" s="21">
        <v>17015</v>
      </c>
      <c r="C603" s="22" t="s">
        <v>507</v>
      </c>
      <c r="D603" s="12">
        <v>3238</v>
      </c>
      <c r="E603" s="12">
        <v>5281</v>
      </c>
      <c r="F603" s="1">
        <f>VLOOKUP(B603,[1]Compare!$B:$F,5,FALSE)</f>
        <v>2748</v>
      </c>
      <c r="G603" s="1">
        <f>VLOOKUP(B603,[1]Compare!$B:$G,6,FALSE)</f>
        <v>5105</v>
      </c>
      <c r="H603" s="2">
        <f t="shared" si="18"/>
        <v>0.17831149927219797</v>
      </c>
      <c r="I603" s="2">
        <f t="shared" si="19"/>
        <v>3.4476003917727718E-2</v>
      </c>
    </row>
    <row r="604" spans="1:9" x14ac:dyDescent="0.2">
      <c r="A604" s="8" t="s">
        <v>330</v>
      </c>
      <c r="B604" s="19">
        <v>17017</v>
      </c>
      <c r="C604" s="20" t="s">
        <v>878</v>
      </c>
      <c r="D604" s="13">
        <v>1853</v>
      </c>
      <c r="E604" s="13">
        <v>3414</v>
      </c>
      <c r="F604" s="1">
        <f>VLOOKUP(B604,[1]Compare!$B:$F,5,FALSE)</f>
        <v>1615</v>
      </c>
      <c r="G604" s="1">
        <f>VLOOKUP(B604,[1]Compare!$B:$G,6,FALSE)</f>
        <v>3625</v>
      </c>
      <c r="H604" s="2">
        <f t="shared" si="18"/>
        <v>0.14736842105263157</v>
      </c>
      <c r="I604" s="2">
        <f t="shared" si="19"/>
        <v>-5.820689655172414E-2</v>
      </c>
    </row>
    <row r="605" spans="1:9" x14ac:dyDescent="0.2">
      <c r="A605" s="7" t="s">
        <v>330</v>
      </c>
      <c r="B605" s="21">
        <v>17019</v>
      </c>
      <c r="C605" s="22" t="s">
        <v>879</v>
      </c>
      <c r="D605" s="12">
        <v>53646</v>
      </c>
      <c r="E605" s="12">
        <v>34858</v>
      </c>
      <c r="F605" s="1">
        <f>VLOOKUP(B605,[1]Compare!$B:$F,5,FALSE)</f>
        <v>57067</v>
      </c>
      <c r="G605" s="1">
        <f>VLOOKUP(B605,[1]Compare!$B:$G,6,FALSE)</f>
        <v>35285</v>
      </c>
      <c r="H605" s="2">
        <f t="shared" si="18"/>
        <v>-5.9947079748365953E-2</v>
      </c>
      <c r="I605" s="2">
        <f t="shared" si="19"/>
        <v>-1.210145954371546E-2</v>
      </c>
    </row>
    <row r="606" spans="1:9" x14ac:dyDescent="0.2">
      <c r="A606" s="8" t="s">
        <v>330</v>
      </c>
      <c r="B606" s="19">
        <v>17021</v>
      </c>
      <c r="C606" s="20" t="s">
        <v>880</v>
      </c>
      <c r="D606" s="13">
        <v>4908</v>
      </c>
      <c r="E606" s="13">
        <v>9722</v>
      </c>
      <c r="F606" s="1">
        <f>VLOOKUP(B606,[1]Compare!$B:$F,5,FALSE)</f>
        <v>4335</v>
      </c>
      <c r="G606" s="1">
        <f>VLOOKUP(B606,[1]Compare!$B:$G,6,FALSE)</f>
        <v>11563</v>
      </c>
      <c r="H606" s="2">
        <f t="shared" si="18"/>
        <v>0.13217993079584775</v>
      </c>
      <c r="I606" s="2">
        <f t="shared" si="19"/>
        <v>-0.15921473666003633</v>
      </c>
    </row>
    <row r="607" spans="1:9" x14ac:dyDescent="0.2">
      <c r="A607" s="7" t="s">
        <v>330</v>
      </c>
      <c r="B607" s="21">
        <v>17023</v>
      </c>
      <c r="C607" s="22" t="s">
        <v>509</v>
      </c>
      <c r="D607" s="12">
        <v>2782</v>
      </c>
      <c r="E607" s="12">
        <v>5515</v>
      </c>
      <c r="F607" s="1">
        <f>VLOOKUP(B607,[1]Compare!$B:$F,5,FALSE)</f>
        <v>1993</v>
      </c>
      <c r="G607" s="1">
        <f>VLOOKUP(B607,[1]Compare!$B:$G,6,FALSE)</f>
        <v>6226</v>
      </c>
      <c r="H607" s="2">
        <f t="shared" si="18"/>
        <v>0.39588559959859509</v>
      </c>
      <c r="I607" s="2">
        <f t="shared" si="19"/>
        <v>-0.1141985223257308</v>
      </c>
    </row>
    <row r="608" spans="1:9" x14ac:dyDescent="0.2">
      <c r="A608" s="8" t="s">
        <v>330</v>
      </c>
      <c r="B608" s="19">
        <v>17025</v>
      </c>
      <c r="C608" s="20" t="s">
        <v>403</v>
      </c>
      <c r="D608" s="13">
        <v>1822</v>
      </c>
      <c r="E608" s="13">
        <v>5067</v>
      </c>
      <c r="F608" s="1">
        <f>VLOOKUP(B608,[1]Compare!$B:$F,5,FALSE)</f>
        <v>1129</v>
      </c>
      <c r="G608" s="1">
        <f>VLOOKUP(B608,[1]Compare!$B:$G,6,FALSE)</f>
        <v>5629</v>
      </c>
      <c r="H608" s="2">
        <f t="shared" si="18"/>
        <v>0.61381753764393265</v>
      </c>
      <c r="I608" s="2">
        <f t="shared" si="19"/>
        <v>-9.9840113696926636E-2</v>
      </c>
    </row>
    <row r="609" spans="1:9" x14ac:dyDescent="0.2">
      <c r="A609" s="7" t="s">
        <v>330</v>
      </c>
      <c r="B609" s="21">
        <v>17027</v>
      </c>
      <c r="C609" s="22" t="s">
        <v>881</v>
      </c>
      <c r="D609" s="12">
        <v>5328</v>
      </c>
      <c r="E609" s="12">
        <v>14577</v>
      </c>
      <c r="F609" s="1">
        <f>VLOOKUP(B609,[1]Compare!$B:$F,5,FALSE)</f>
        <v>4493</v>
      </c>
      <c r="G609" s="1">
        <f>VLOOKUP(B609,[1]Compare!$B:$G,6,FALSE)</f>
        <v>14304</v>
      </c>
      <c r="H609" s="2">
        <f t="shared" si="18"/>
        <v>0.18584464722902291</v>
      </c>
      <c r="I609" s="2">
        <f t="shared" si="19"/>
        <v>1.9085570469798658E-2</v>
      </c>
    </row>
    <row r="610" spans="1:9" x14ac:dyDescent="0.2">
      <c r="A610" s="8" t="s">
        <v>330</v>
      </c>
      <c r="B610" s="19">
        <v>17029</v>
      </c>
      <c r="C610" s="20" t="s">
        <v>882</v>
      </c>
      <c r="D610" s="13">
        <v>8392</v>
      </c>
      <c r="E610" s="13">
        <v>13053</v>
      </c>
      <c r="F610" s="1">
        <f>VLOOKUP(B610,[1]Compare!$B:$F,5,FALSE)</f>
        <v>8067</v>
      </c>
      <c r="G610" s="1">
        <f>VLOOKUP(B610,[1]Compare!$B:$G,6,FALSE)</f>
        <v>14037</v>
      </c>
      <c r="H610" s="2">
        <f t="shared" si="18"/>
        <v>4.0287591421842073E-2</v>
      </c>
      <c r="I610" s="2">
        <f t="shared" si="19"/>
        <v>-7.0100448813849109E-2</v>
      </c>
    </row>
    <row r="611" spans="1:9" x14ac:dyDescent="0.2">
      <c r="A611" s="7" t="s">
        <v>330</v>
      </c>
      <c r="B611" s="21">
        <v>17031</v>
      </c>
      <c r="C611" s="22" t="s">
        <v>755</v>
      </c>
      <c r="D611" s="12">
        <v>1621167</v>
      </c>
      <c r="E611" s="12">
        <v>736362</v>
      </c>
      <c r="F611" s="1">
        <f>VLOOKUP(B611,[1]Compare!$B:$F,5,FALSE)</f>
        <v>1725973</v>
      </c>
      <c r="G611" s="1">
        <f>VLOOKUP(B611,[1]Compare!$B:$G,6,FALSE)</f>
        <v>558269</v>
      </c>
      <c r="H611" s="2">
        <f t="shared" si="18"/>
        <v>-6.0722850241573881E-2</v>
      </c>
      <c r="I611" s="2">
        <f t="shared" si="19"/>
        <v>0.31900929480232648</v>
      </c>
    </row>
    <row r="612" spans="1:9" x14ac:dyDescent="0.2">
      <c r="A612" s="8" t="s">
        <v>330</v>
      </c>
      <c r="B612" s="19">
        <v>17033</v>
      </c>
      <c r="C612" s="20" t="s">
        <v>514</v>
      </c>
      <c r="D612" s="13">
        <v>3078</v>
      </c>
      <c r="E612" s="13">
        <v>6484</v>
      </c>
      <c r="F612" s="1">
        <f>VLOOKUP(B612,[1]Compare!$B:$F,5,FALSE)</f>
        <v>2202</v>
      </c>
      <c r="G612" s="1">
        <f>VLOOKUP(B612,[1]Compare!$B:$G,6,FALSE)</f>
        <v>7043</v>
      </c>
      <c r="H612" s="2">
        <f t="shared" si="18"/>
        <v>0.39782016348773841</v>
      </c>
      <c r="I612" s="2">
        <f t="shared" si="19"/>
        <v>-7.9369586823796676E-2</v>
      </c>
    </row>
    <row r="613" spans="1:9" x14ac:dyDescent="0.2">
      <c r="A613" s="7" t="s">
        <v>330</v>
      </c>
      <c r="B613" s="21">
        <v>17035</v>
      </c>
      <c r="C613" s="22" t="s">
        <v>883</v>
      </c>
      <c r="D613" s="12">
        <v>1682</v>
      </c>
      <c r="E613" s="12">
        <v>4110</v>
      </c>
      <c r="F613" s="1">
        <f>VLOOKUP(B613,[1]Compare!$B:$F,5,FALSE)</f>
        <v>1142</v>
      </c>
      <c r="G613" s="1">
        <f>VLOOKUP(B613,[1]Compare!$B:$G,6,FALSE)</f>
        <v>4601</v>
      </c>
      <c r="H613" s="2">
        <f t="shared" si="18"/>
        <v>0.47285464098073554</v>
      </c>
      <c r="I613" s="2">
        <f t="shared" si="19"/>
        <v>-0.10671593131927842</v>
      </c>
    </row>
    <row r="614" spans="1:9" x14ac:dyDescent="0.2">
      <c r="A614" s="8" t="s">
        <v>330</v>
      </c>
      <c r="B614" s="19">
        <v>17037</v>
      </c>
      <c r="C614" s="20" t="s">
        <v>414</v>
      </c>
      <c r="D614" s="13">
        <v>22963</v>
      </c>
      <c r="E614" s="13">
        <v>20822</v>
      </c>
      <c r="F614" s="1">
        <f>VLOOKUP(B614,[1]Compare!$B:$F,5,FALSE)</f>
        <v>24643</v>
      </c>
      <c r="G614" s="1">
        <f>VLOOKUP(B614,[1]Compare!$B:$G,6,FALSE)</f>
        <v>21905</v>
      </c>
      <c r="H614" s="2">
        <f t="shared" si="18"/>
        <v>-6.8173517834679218E-2</v>
      </c>
      <c r="I614" s="2">
        <f t="shared" si="19"/>
        <v>-4.9440766948185347E-2</v>
      </c>
    </row>
    <row r="615" spans="1:9" x14ac:dyDescent="0.2">
      <c r="A615" s="7" t="s">
        <v>330</v>
      </c>
      <c r="B615" s="21">
        <v>17039</v>
      </c>
      <c r="C615" s="22" t="s">
        <v>884</v>
      </c>
      <c r="D615" s="12">
        <v>2701</v>
      </c>
      <c r="E615" s="12">
        <v>5075</v>
      </c>
      <c r="F615" s="1">
        <f>VLOOKUP(B615,[1]Compare!$B:$F,5,FALSE)</f>
        <v>2191</v>
      </c>
      <c r="G615" s="1">
        <f>VLOOKUP(B615,[1]Compare!$B:$G,6,FALSE)</f>
        <v>5632</v>
      </c>
      <c r="H615" s="2">
        <f t="shared" si="18"/>
        <v>0.23277042446371521</v>
      </c>
      <c r="I615" s="2">
        <f t="shared" si="19"/>
        <v>-9.8899147727272721E-2</v>
      </c>
    </row>
    <row r="616" spans="1:9" x14ac:dyDescent="0.2">
      <c r="A616" s="8" t="s">
        <v>330</v>
      </c>
      <c r="B616" s="19">
        <v>17041</v>
      </c>
      <c r="C616" s="20" t="s">
        <v>632</v>
      </c>
      <c r="D616" s="13">
        <v>2910</v>
      </c>
      <c r="E616" s="13">
        <v>6068</v>
      </c>
      <c r="F616" s="1">
        <f>VLOOKUP(B616,[1]Compare!$B:$F,5,FALSE)</f>
        <v>2335</v>
      </c>
      <c r="G616" s="1">
        <f>VLOOKUP(B616,[1]Compare!$B:$G,6,FALSE)</f>
        <v>6227</v>
      </c>
      <c r="H616" s="2">
        <f t="shared" si="18"/>
        <v>0.24625267665952891</v>
      </c>
      <c r="I616" s="2">
        <f t="shared" si="19"/>
        <v>-2.5533964991167498E-2</v>
      </c>
    </row>
    <row r="617" spans="1:9" x14ac:dyDescent="0.2">
      <c r="A617" s="7" t="s">
        <v>330</v>
      </c>
      <c r="B617" s="21">
        <v>17043</v>
      </c>
      <c r="C617" s="22" t="s">
        <v>885</v>
      </c>
      <c r="D617" s="12">
        <v>288458</v>
      </c>
      <c r="E617" s="12">
        <v>197519</v>
      </c>
      <c r="F617" s="1">
        <f>VLOOKUP(B617,[1]Compare!$B:$F,5,FALSE)</f>
        <v>281222</v>
      </c>
      <c r="G617" s="1">
        <f>VLOOKUP(B617,[1]Compare!$B:$G,6,FALSE)</f>
        <v>193611</v>
      </c>
      <c r="H617" s="2">
        <f t="shared" si="18"/>
        <v>2.5730561620356873E-2</v>
      </c>
      <c r="I617" s="2">
        <f t="shared" si="19"/>
        <v>2.0184803549385108E-2</v>
      </c>
    </row>
    <row r="618" spans="1:9" x14ac:dyDescent="0.2">
      <c r="A618" s="8" t="s">
        <v>330</v>
      </c>
      <c r="B618" s="19">
        <v>17045</v>
      </c>
      <c r="C618" s="20" t="s">
        <v>886</v>
      </c>
      <c r="D618" s="13">
        <v>2352</v>
      </c>
      <c r="E618" s="13">
        <v>6167</v>
      </c>
      <c r="F618" s="1">
        <f>VLOOKUP(B618,[1]Compare!$B:$F,5,FALSE)</f>
        <v>1887</v>
      </c>
      <c r="G618" s="1">
        <f>VLOOKUP(B618,[1]Compare!$B:$G,6,FALSE)</f>
        <v>6193</v>
      </c>
      <c r="H618" s="2">
        <f t="shared" si="18"/>
        <v>0.246422893481717</v>
      </c>
      <c r="I618" s="2">
        <f t="shared" si="19"/>
        <v>-4.1982883901178752E-3</v>
      </c>
    </row>
    <row r="619" spans="1:9" x14ac:dyDescent="0.2">
      <c r="A619" s="7" t="s">
        <v>330</v>
      </c>
      <c r="B619" s="21">
        <v>17047</v>
      </c>
      <c r="C619" s="22" t="s">
        <v>887</v>
      </c>
      <c r="D619" s="12">
        <v>705</v>
      </c>
      <c r="E619" s="12">
        <v>2712</v>
      </c>
      <c r="F619" s="1">
        <f>VLOOKUP(B619,[1]Compare!$B:$F,5,FALSE)</f>
        <v>488</v>
      </c>
      <c r="G619" s="1">
        <f>VLOOKUP(B619,[1]Compare!$B:$G,6,FALSE)</f>
        <v>2833</v>
      </c>
      <c r="H619" s="2">
        <f t="shared" si="18"/>
        <v>0.44467213114754101</v>
      </c>
      <c r="I619" s="2">
        <f t="shared" si="19"/>
        <v>-4.2710907165548886E-2</v>
      </c>
    </row>
    <row r="620" spans="1:9" x14ac:dyDescent="0.2">
      <c r="A620" s="8" t="s">
        <v>330</v>
      </c>
      <c r="B620" s="19">
        <v>17049</v>
      </c>
      <c r="C620" s="20" t="s">
        <v>766</v>
      </c>
      <c r="D620" s="13">
        <v>4312</v>
      </c>
      <c r="E620" s="13">
        <v>14485</v>
      </c>
      <c r="F620" s="1">
        <f>VLOOKUP(B620,[1]Compare!$B:$F,5,FALSE)</f>
        <v>3716</v>
      </c>
      <c r="G620" s="1">
        <f>VLOOKUP(B620,[1]Compare!$B:$G,6,FALSE)</f>
        <v>15006</v>
      </c>
      <c r="H620" s="2">
        <f t="shared" si="18"/>
        <v>0.16038751345532831</v>
      </c>
      <c r="I620" s="2">
        <f t="shared" si="19"/>
        <v>-3.4719445555111292E-2</v>
      </c>
    </row>
    <row r="621" spans="1:9" x14ac:dyDescent="0.2">
      <c r="A621" s="7" t="s">
        <v>330</v>
      </c>
      <c r="B621" s="21">
        <v>17051</v>
      </c>
      <c r="C621" s="22" t="s">
        <v>418</v>
      </c>
      <c r="D621" s="12">
        <v>2401</v>
      </c>
      <c r="E621" s="12">
        <v>6767</v>
      </c>
      <c r="F621" s="1">
        <f>VLOOKUP(B621,[1]Compare!$B:$F,5,FALSE)</f>
        <v>1826</v>
      </c>
      <c r="G621" s="1">
        <f>VLOOKUP(B621,[1]Compare!$B:$G,6,FALSE)</f>
        <v>8055</v>
      </c>
      <c r="H621" s="2">
        <f t="shared" si="18"/>
        <v>0.31489594742606791</v>
      </c>
      <c r="I621" s="2">
        <f t="shared" si="19"/>
        <v>-0.15990068280571074</v>
      </c>
    </row>
    <row r="622" spans="1:9" x14ac:dyDescent="0.2">
      <c r="A622" s="8" t="s">
        <v>330</v>
      </c>
      <c r="B622" s="19">
        <v>17053</v>
      </c>
      <c r="C622" s="20" t="s">
        <v>888</v>
      </c>
      <c r="D622" s="13">
        <v>2017</v>
      </c>
      <c r="E622" s="13">
        <v>5166</v>
      </c>
      <c r="F622" s="1">
        <f>VLOOKUP(B622,[1]Compare!$B:$F,5,FALSE)</f>
        <v>1754</v>
      </c>
      <c r="G622" s="1">
        <f>VLOOKUP(B622,[1]Compare!$B:$G,6,FALSE)</f>
        <v>5048</v>
      </c>
      <c r="H622" s="2">
        <f t="shared" si="18"/>
        <v>0.14994298745724061</v>
      </c>
      <c r="I622" s="2">
        <f t="shared" si="19"/>
        <v>2.3375594294770204E-2</v>
      </c>
    </row>
    <row r="623" spans="1:9" x14ac:dyDescent="0.2">
      <c r="A623" s="7" t="s">
        <v>330</v>
      </c>
      <c r="B623" s="21">
        <v>17055</v>
      </c>
      <c r="C623" s="22" t="s">
        <v>419</v>
      </c>
      <c r="D623" s="12">
        <v>6087</v>
      </c>
      <c r="E623" s="12">
        <v>11658</v>
      </c>
      <c r="F623" s="1">
        <f>VLOOKUP(B623,[1]Compare!$B:$F,5,FALSE)</f>
        <v>4760</v>
      </c>
      <c r="G623" s="1">
        <f>VLOOKUP(B623,[1]Compare!$B:$G,6,FALSE)</f>
        <v>13622</v>
      </c>
      <c r="H623" s="2">
        <f t="shared" si="18"/>
        <v>0.27878151260504203</v>
      </c>
      <c r="I623" s="2">
        <f t="shared" si="19"/>
        <v>-0.14417853472324182</v>
      </c>
    </row>
    <row r="624" spans="1:9" x14ac:dyDescent="0.2">
      <c r="A624" s="8" t="s">
        <v>330</v>
      </c>
      <c r="B624" s="19">
        <v>17057</v>
      </c>
      <c r="C624" s="20" t="s">
        <v>520</v>
      </c>
      <c r="D624" s="13">
        <v>8311</v>
      </c>
      <c r="E624" s="13">
        <v>9467</v>
      </c>
      <c r="F624" s="1">
        <f>VLOOKUP(B624,[1]Compare!$B:$F,5,FALSE)</f>
        <v>6503</v>
      </c>
      <c r="G624" s="1">
        <f>VLOOKUP(B624,[1]Compare!$B:$G,6,FALSE)</f>
        <v>9867</v>
      </c>
      <c r="H624" s="2">
        <f t="shared" si="18"/>
        <v>0.27802552667999386</v>
      </c>
      <c r="I624" s="2">
        <f t="shared" si="19"/>
        <v>-4.0539170973953584E-2</v>
      </c>
    </row>
    <row r="625" spans="1:9" x14ac:dyDescent="0.2">
      <c r="A625" s="7" t="s">
        <v>330</v>
      </c>
      <c r="B625" s="21">
        <v>17059</v>
      </c>
      <c r="C625" s="22" t="s">
        <v>889</v>
      </c>
      <c r="D625" s="12">
        <v>852</v>
      </c>
      <c r="E625" s="12">
        <v>1779</v>
      </c>
      <c r="F625" s="1">
        <f>VLOOKUP(B625,[1]Compare!$B:$F,5,FALSE)</f>
        <v>622</v>
      </c>
      <c r="G625" s="1">
        <f>VLOOKUP(B625,[1]Compare!$B:$G,6,FALSE)</f>
        <v>2019</v>
      </c>
      <c r="H625" s="2">
        <f t="shared" si="18"/>
        <v>0.36977491961414793</v>
      </c>
      <c r="I625" s="2">
        <f t="shared" si="19"/>
        <v>-0.1188707280832095</v>
      </c>
    </row>
    <row r="626" spans="1:9" x14ac:dyDescent="0.2">
      <c r="A626" s="8" t="s">
        <v>330</v>
      </c>
      <c r="B626" s="19">
        <v>17061</v>
      </c>
      <c r="C626" s="20" t="s">
        <v>421</v>
      </c>
      <c r="D626" s="13">
        <v>1687</v>
      </c>
      <c r="E626" s="13">
        <v>4510</v>
      </c>
      <c r="F626" s="1">
        <f>VLOOKUP(B626,[1]Compare!$B:$F,5,FALSE)</f>
        <v>1349</v>
      </c>
      <c r="G626" s="1">
        <f>VLOOKUP(B626,[1]Compare!$B:$G,6,FALSE)</f>
        <v>4770</v>
      </c>
      <c r="H626" s="2">
        <f t="shared" si="18"/>
        <v>0.25055596738324687</v>
      </c>
      <c r="I626" s="2">
        <f t="shared" si="19"/>
        <v>-5.450733752620545E-2</v>
      </c>
    </row>
    <row r="627" spans="1:9" x14ac:dyDescent="0.2">
      <c r="A627" s="7" t="s">
        <v>330</v>
      </c>
      <c r="B627" s="21">
        <v>17063</v>
      </c>
      <c r="C627" s="22" t="s">
        <v>890</v>
      </c>
      <c r="D627" s="12">
        <v>8962</v>
      </c>
      <c r="E627" s="12">
        <v>16893</v>
      </c>
      <c r="F627" s="1">
        <f>VLOOKUP(B627,[1]Compare!$B:$F,5,FALSE)</f>
        <v>9626</v>
      </c>
      <c r="G627" s="1">
        <f>VLOOKUP(B627,[1]Compare!$B:$G,6,FALSE)</f>
        <v>16523</v>
      </c>
      <c r="H627" s="2">
        <f t="shared" si="18"/>
        <v>-6.8979846249740281E-2</v>
      </c>
      <c r="I627" s="2">
        <f t="shared" si="19"/>
        <v>2.2393027900502332E-2</v>
      </c>
    </row>
    <row r="628" spans="1:9" x14ac:dyDescent="0.2">
      <c r="A628" s="8" t="s">
        <v>330</v>
      </c>
      <c r="B628" s="19">
        <v>17065</v>
      </c>
      <c r="C628" s="20" t="s">
        <v>697</v>
      </c>
      <c r="D628" s="13">
        <v>1090</v>
      </c>
      <c r="E628" s="13">
        <v>2984</v>
      </c>
      <c r="F628" s="1">
        <f>VLOOKUP(B628,[1]Compare!$B:$F,5,FALSE)</f>
        <v>824</v>
      </c>
      <c r="G628" s="1">
        <f>VLOOKUP(B628,[1]Compare!$B:$G,6,FALSE)</f>
        <v>3432</v>
      </c>
      <c r="H628" s="2">
        <f t="shared" si="18"/>
        <v>0.32281553398058255</v>
      </c>
      <c r="I628" s="2">
        <f t="shared" si="19"/>
        <v>-0.13053613053613053</v>
      </c>
    </row>
    <row r="629" spans="1:9" x14ac:dyDescent="0.2">
      <c r="A629" s="7" t="s">
        <v>330</v>
      </c>
      <c r="B629" s="21">
        <v>17067</v>
      </c>
      <c r="C629" s="22" t="s">
        <v>780</v>
      </c>
      <c r="D629" s="12">
        <v>3572</v>
      </c>
      <c r="E629" s="12">
        <v>6901</v>
      </c>
      <c r="F629" s="1">
        <f>VLOOKUP(B629,[1]Compare!$B:$F,5,FALSE)</f>
        <v>2315</v>
      </c>
      <c r="G629" s="1">
        <f>VLOOKUP(B629,[1]Compare!$B:$G,6,FALSE)</f>
        <v>6906</v>
      </c>
      <c r="H629" s="2">
        <f t="shared" si="18"/>
        <v>0.54298056155507557</v>
      </c>
      <c r="I629" s="2">
        <f t="shared" si="19"/>
        <v>-7.2400810889081959E-4</v>
      </c>
    </row>
    <row r="630" spans="1:9" x14ac:dyDescent="0.2">
      <c r="A630" s="8" t="s">
        <v>330</v>
      </c>
      <c r="B630" s="19">
        <v>17069</v>
      </c>
      <c r="C630" s="20" t="s">
        <v>891</v>
      </c>
      <c r="D630" s="13">
        <v>604</v>
      </c>
      <c r="E630" s="13">
        <v>1594</v>
      </c>
      <c r="F630" s="1">
        <f>VLOOKUP(B630,[1]Compare!$B:$F,5,FALSE)</f>
        <v>449</v>
      </c>
      <c r="G630" s="1">
        <f>VLOOKUP(B630,[1]Compare!$B:$G,6,FALSE)</f>
        <v>1691</v>
      </c>
      <c r="H630" s="2">
        <f t="shared" si="18"/>
        <v>0.34521158129175944</v>
      </c>
      <c r="I630" s="2">
        <f t="shared" si="19"/>
        <v>-5.7362507392075691E-2</v>
      </c>
    </row>
    <row r="631" spans="1:9" x14ac:dyDescent="0.2">
      <c r="A631" s="7" t="s">
        <v>330</v>
      </c>
      <c r="B631" s="21">
        <v>17071</v>
      </c>
      <c r="C631" s="22" t="s">
        <v>892</v>
      </c>
      <c r="D631" s="12">
        <v>1825</v>
      </c>
      <c r="E631" s="12">
        <v>2165</v>
      </c>
      <c r="F631" s="1">
        <f>VLOOKUP(B631,[1]Compare!$B:$F,5,FALSE)</f>
        <v>1187</v>
      </c>
      <c r="G631" s="1">
        <f>VLOOKUP(B631,[1]Compare!$B:$G,6,FALSE)</f>
        <v>2394</v>
      </c>
      <c r="H631" s="2">
        <f t="shared" si="18"/>
        <v>0.53748946925021057</v>
      </c>
      <c r="I631" s="2">
        <f t="shared" si="19"/>
        <v>-9.5655806182121966E-2</v>
      </c>
    </row>
    <row r="632" spans="1:9" x14ac:dyDescent="0.2">
      <c r="A632" s="8" t="s">
        <v>330</v>
      </c>
      <c r="B632" s="19">
        <v>17073</v>
      </c>
      <c r="C632" s="20" t="s">
        <v>423</v>
      </c>
      <c r="D632" s="13">
        <v>10714</v>
      </c>
      <c r="E632" s="13">
        <v>14638</v>
      </c>
      <c r="F632" s="1">
        <f>VLOOKUP(B632,[1]Compare!$B:$F,5,FALSE)</f>
        <v>9797</v>
      </c>
      <c r="G632" s="1">
        <f>VLOOKUP(B632,[1]Compare!$B:$G,6,FALSE)</f>
        <v>15300</v>
      </c>
      <c r="H632" s="2">
        <f t="shared" si="18"/>
        <v>9.3600081657650297E-2</v>
      </c>
      <c r="I632" s="2">
        <f t="shared" si="19"/>
        <v>-4.3267973856209153E-2</v>
      </c>
    </row>
    <row r="633" spans="1:9" x14ac:dyDescent="0.2">
      <c r="A633" s="7" t="s">
        <v>330</v>
      </c>
      <c r="B633" s="21">
        <v>17075</v>
      </c>
      <c r="C633" s="22" t="s">
        <v>893</v>
      </c>
      <c r="D633" s="12">
        <v>3449</v>
      </c>
      <c r="E633" s="12">
        <v>10909</v>
      </c>
      <c r="F633" s="1">
        <f>VLOOKUP(B633,[1]Compare!$B:$F,5,FALSE)</f>
        <v>2908</v>
      </c>
      <c r="G633" s="1">
        <f>VLOOKUP(B633,[1]Compare!$B:$G,6,FALSE)</f>
        <v>10877</v>
      </c>
      <c r="H633" s="2">
        <f t="shared" si="18"/>
        <v>0.18603851444291608</v>
      </c>
      <c r="I633" s="2">
        <f t="shared" si="19"/>
        <v>2.9419876804265884E-3</v>
      </c>
    </row>
    <row r="634" spans="1:9" x14ac:dyDescent="0.2">
      <c r="A634" s="8" t="s">
        <v>330</v>
      </c>
      <c r="B634" s="19">
        <v>17077</v>
      </c>
      <c r="C634" s="20" t="s">
        <v>425</v>
      </c>
      <c r="D634" s="13">
        <v>11730</v>
      </c>
      <c r="E634" s="13">
        <v>9763</v>
      </c>
      <c r="F634" s="1">
        <f>VLOOKUP(B634,[1]Compare!$B:$F,5,FALSE)</f>
        <v>11181</v>
      </c>
      <c r="G634" s="1">
        <f>VLOOKUP(B634,[1]Compare!$B:$G,6,FALSE)</f>
        <v>10890</v>
      </c>
      <c r="H634" s="2">
        <f t="shared" si="18"/>
        <v>4.9101153742956802E-2</v>
      </c>
      <c r="I634" s="2">
        <f t="shared" si="19"/>
        <v>-0.10348943985307622</v>
      </c>
    </row>
    <row r="635" spans="1:9" x14ac:dyDescent="0.2">
      <c r="A635" s="7" t="s">
        <v>330</v>
      </c>
      <c r="B635" s="21">
        <v>17079</v>
      </c>
      <c r="C635" s="22" t="s">
        <v>786</v>
      </c>
      <c r="D635" s="12">
        <v>1462</v>
      </c>
      <c r="E635" s="12">
        <v>3966</v>
      </c>
      <c r="F635" s="1">
        <f>VLOOKUP(B635,[1]Compare!$B:$F,5,FALSE)</f>
        <v>1007</v>
      </c>
      <c r="G635" s="1">
        <f>VLOOKUP(B635,[1]Compare!$B:$G,6,FALSE)</f>
        <v>4494</v>
      </c>
      <c r="H635" s="2">
        <f t="shared" si="18"/>
        <v>0.45183714001986097</v>
      </c>
      <c r="I635" s="2">
        <f t="shared" si="19"/>
        <v>-0.11748998664886515</v>
      </c>
    </row>
    <row r="636" spans="1:9" x14ac:dyDescent="0.2">
      <c r="A636" s="8" t="s">
        <v>330</v>
      </c>
      <c r="B636" s="19">
        <v>17081</v>
      </c>
      <c r="C636" s="20" t="s">
        <v>426</v>
      </c>
      <c r="D636" s="13">
        <v>6419</v>
      </c>
      <c r="E636" s="13">
        <v>11049</v>
      </c>
      <c r="F636" s="1">
        <f>VLOOKUP(B636,[1]Compare!$B:$F,5,FALSE)</f>
        <v>4608</v>
      </c>
      <c r="G636" s="1">
        <f>VLOOKUP(B636,[1]Compare!$B:$G,6,FALSE)</f>
        <v>12476</v>
      </c>
      <c r="H636" s="2">
        <f t="shared" si="18"/>
        <v>0.39301215277777779</v>
      </c>
      <c r="I636" s="2">
        <f t="shared" si="19"/>
        <v>-0.11437960884899007</v>
      </c>
    </row>
    <row r="637" spans="1:9" x14ac:dyDescent="0.2">
      <c r="A637" s="7" t="s">
        <v>330</v>
      </c>
      <c r="B637" s="21">
        <v>17083</v>
      </c>
      <c r="C637" s="22" t="s">
        <v>894</v>
      </c>
      <c r="D637" s="12">
        <v>3658</v>
      </c>
      <c r="E637" s="12">
        <v>7996</v>
      </c>
      <c r="F637" s="1">
        <f>VLOOKUP(B637,[1]Compare!$B:$F,5,FALSE)</f>
        <v>2961</v>
      </c>
      <c r="G637" s="1">
        <f>VLOOKUP(B637,[1]Compare!$B:$G,6,FALSE)</f>
        <v>8712</v>
      </c>
      <c r="H637" s="2">
        <f t="shared" si="18"/>
        <v>0.2353934481594056</v>
      </c>
      <c r="I637" s="2">
        <f t="shared" si="19"/>
        <v>-8.2185491276400374E-2</v>
      </c>
    </row>
    <row r="638" spans="1:9" x14ac:dyDescent="0.2">
      <c r="A638" s="8" t="s">
        <v>330</v>
      </c>
      <c r="B638" s="19">
        <v>17085</v>
      </c>
      <c r="C638" s="20" t="s">
        <v>895</v>
      </c>
      <c r="D638" s="13">
        <v>4806</v>
      </c>
      <c r="E638" s="13">
        <v>6267</v>
      </c>
      <c r="F638" s="1">
        <f>VLOOKUP(B638,[1]Compare!$B:$F,5,FALSE)</f>
        <v>5109</v>
      </c>
      <c r="G638" s="1">
        <f>VLOOKUP(B638,[1]Compare!$B:$G,6,FALSE)</f>
        <v>7166</v>
      </c>
      <c r="H638" s="2">
        <f t="shared" si="18"/>
        <v>-5.9307105108631825E-2</v>
      </c>
      <c r="I638" s="2">
        <f t="shared" si="19"/>
        <v>-0.12545353056098241</v>
      </c>
    </row>
    <row r="639" spans="1:9" x14ac:dyDescent="0.2">
      <c r="A639" s="7" t="s">
        <v>330</v>
      </c>
      <c r="B639" s="21">
        <v>17087</v>
      </c>
      <c r="C639" s="22" t="s">
        <v>528</v>
      </c>
      <c r="D639" s="12">
        <v>1605</v>
      </c>
      <c r="E639" s="12">
        <v>4696</v>
      </c>
      <c r="F639" s="1">
        <f>VLOOKUP(B639,[1]Compare!$B:$F,5,FALSE)</f>
        <v>1281</v>
      </c>
      <c r="G639" s="1">
        <f>VLOOKUP(B639,[1]Compare!$B:$G,6,FALSE)</f>
        <v>5059</v>
      </c>
      <c r="H639" s="2">
        <f t="shared" si="18"/>
        <v>0.25292740046838408</v>
      </c>
      <c r="I639" s="2">
        <f t="shared" si="19"/>
        <v>-7.175331093101403E-2</v>
      </c>
    </row>
    <row r="640" spans="1:9" x14ac:dyDescent="0.2">
      <c r="A640" s="8" t="s">
        <v>330</v>
      </c>
      <c r="B640" s="19">
        <v>17089</v>
      </c>
      <c r="C640" s="20" t="s">
        <v>896</v>
      </c>
      <c r="D640" s="13">
        <v>128058</v>
      </c>
      <c r="E640" s="13">
        <v>93032</v>
      </c>
      <c r="F640" s="1">
        <f>VLOOKUP(B640,[1]Compare!$B:$F,5,FALSE)</f>
        <v>130166</v>
      </c>
      <c r="G640" s="1">
        <f>VLOOKUP(B640,[1]Compare!$B:$G,6,FALSE)</f>
        <v>96775</v>
      </c>
      <c r="H640" s="2">
        <f t="shared" si="18"/>
        <v>-1.6194705222561959E-2</v>
      </c>
      <c r="I640" s="2">
        <f t="shared" si="19"/>
        <v>-3.8677344355463703E-2</v>
      </c>
    </row>
    <row r="641" spans="1:9" x14ac:dyDescent="0.2">
      <c r="A641" s="7" t="s">
        <v>330</v>
      </c>
      <c r="B641" s="21">
        <v>17091</v>
      </c>
      <c r="C641" s="22" t="s">
        <v>897</v>
      </c>
      <c r="D641" s="12">
        <v>19181</v>
      </c>
      <c r="E641" s="12">
        <v>26545</v>
      </c>
      <c r="F641" s="1">
        <f>VLOOKUP(B641,[1]Compare!$B:$F,5,FALSE)</f>
        <v>20271</v>
      </c>
      <c r="G641" s="1">
        <f>VLOOKUP(B641,[1]Compare!$B:$G,6,FALSE)</f>
        <v>28532</v>
      </c>
      <c r="H641" s="2">
        <f t="shared" si="18"/>
        <v>-5.3771397563021066E-2</v>
      </c>
      <c r="I641" s="2">
        <f t="shared" si="19"/>
        <v>-6.9641104724519842E-2</v>
      </c>
    </row>
    <row r="642" spans="1:9" x14ac:dyDescent="0.2">
      <c r="A642" s="8" t="s">
        <v>330</v>
      </c>
      <c r="B642" s="19">
        <v>17093</v>
      </c>
      <c r="C642" s="20" t="s">
        <v>898</v>
      </c>
      <c r="D642" s="13">
        <v>33232</v>
      </c>
      <c r="E642" s="13">
        <v>31673</v>
      </c>
      <c r="F642" s="1">
        <f>VLOOKUP(B642,[1]Compare!$B:$F,5,FALSE)</f>
        <v>33168</v>
      </c>
      <c r="G642" s="1">
        <f>VLOOKUP(B642,[1]Compare!$B:$G,6,FALSE)</f>
        <v>29492</v>
      </c>
      <c r="H642" s="2">
        <f t="shared" si="18"/>
        <v>1.9295706705258081E-3</v>
      </c>
      <c r="I642" s="2">
        <f t="shared" si="19"/>
        <v>7.3952258239522589E-2</v>
      </c>
    </row>
    <row r="643" spans="1:9" x14ac:dyDescent="0.2">
      <c r="A643" s="7" t="s">
        <v>330</v>
      </c>
      <c r="B643" s="21">
        <v>17095</v>
      </c>
      <c r="C643" s="22" t="s">
        <v>899</v>
      </c>
      <c r="D643" s="12">
        <v>11844</v>
      </c>
      <c r="E643" s="12">
        <v>12688</v>
      </c>
      <c r="F643" s="1">
        <f>VLOOKUP(B643,[1]Compare!$B:$F,5,FALSE)</f>
        <v>10703</v>
      </c>
      <c r="G643" s="1">
        <f>VLOOKUP(B643,[1]Compare!$B:$G,6,FALSE)</f>
        <v>12009</v>
      </c>
      <c r="H643" s="2">
        <f t="shared" ref="H643:H706" si="20">((D643-F643)/F643)</f>
        <v>0.1066056245912361</v>
      </c>
      <c r="I643" s="2">
        <f t="shared" ref="I643:I706" si="21">((E643-G643)/G643)</f>
        <v>5.6540927637605126E-2</v>
      </c>
    </row>
    <row r="644" spans="1:9" x14ac:dyDescent="0.2">
      <c r="A644" s="8" t="s">
        <v>330</v>
      </c>
      <c r="B644" s="19">
        <v>17097</v>
      </c>
      <c r="C644" s="20" t="s">
        <v>574</v>
      </c>
      <c r="D644" s="13">
        <v>201891</v>
      </c>
      <c r="E644" s="13">
        <v>119154</v>
      </c>
      <c r="F644" s="1">
        <f>VLOOKUP(B644,[1]Compare!$B:$F,5,FALSE)</f>
        <v>204032</v>
      </c>
      <c r="G644" s="1">
        <f>VLOOKUP(B644,[1]Compare!$B:$G,6,FALSE)</f>
        <v>123594</v>
      </c>
      <c r="H644" s="2">
        <f t="shared" si="20"/>
        <v>-1.049345200752823E-2</v>
      </c>
      <c r="I644" s="2">
        <f t="shared" si="21"/>
        <v>-3.5924073984173986E-2</v>
      </c>
    </row>
    <row r="645" spans="1:9" x14ac:dyDescent="0.2">
      <c r="A645" s="7" t="s">
        <v>330</v>
      </c>
      <c r="B645" s="21">
        <v>17099</v>
      </c>
      <c r="C645" s="22" t="s">
        <v>900</v>
      </c>
      <c r="D645" s="12">
        <v>23451</v>
      </c>
      <c r="E645" s="12">
        <v>28284</v>
      </c>
      <c r="F645" s="1">
        <f>VLOOKUP(B645,[1]Compare!$B:$F,5,FALSE)</f>
        <v>22442</v>
      </c>
      <c r="G645" s="1">
        <f>VLOOKUP(B645,[1]Compare!$B:$G,6,FALSE)</f>
        <v>30113</v>
      </c>
      <c r="H645" s="2">
        <f t="shared" si="20"/>
        <v>4.4960342215488815E-2</v>
      </c>
      <c r="I645" s="2">
        <f t="shared" si="21"/>
        <v>-6.0737887291203135E-2</v>
      </c>
    </row>
    <row r="646" spans="1:9" x14ac:dyDescent="0.2">
      <c r="A646" s="8" t="s">
        <v>330</v>
      </c>
      <c r="B646" s="19">
        <v>17101</v>
      </c>
      <c r="C646" s="20" t="s">
        <v>429</v>
      </c>
      <c r="D646" s="13">
        <v>1871</v>
      </c>
      <c r="E646" s="13">
        <v>4997</v>
      </c>
      <c r="F646" s="1">
        <f>VLOOKUP(B646,[1]Compare!$B:$F,5,FALSE)</f>
        <v>1419</v>
      </c>
      <c r="G646" s="1">
        <f>VLOOKUP(B646,[1]Compare!$B:$G,6,FALSE)</f>
        <v>4886</v>
      </c>
      <c r="H646" s="2">
        <f t="shared" si="20"/>
        <v>0.31853417899929526</v>
      </c>
      <c r="I646" s="2">
        <f t="shared" si="21"/>
        <v>2.2717969709373721E-2</v>
      </c>
    </row>
    <row r="647" spans="1:9" x14ac:dyDescent="0.2">
      <c r="A647" s="7" t="s">
        <v>330</v>
      </c>
      <c r="B647" s="21">
        <v>17103</v>
      </c>
      <c r="C647" s="22" t="s">
        <v>430</v>
      </c>
      <c r="D647" s="12">
        <v>5955</v>
      </c>
      <c r="E647" s="12">
        <v>9492</v>
      </c>
      <c r="F647" s="1">
        <f>VLOOKUP(B647,[1]Compare!$B:$F,5,FALSE)</f>
        <v>6407</v>
      </c>
      <c r="G647" s="1">
        <f>VLOOKUP(B647,[1]Compare!$B:$G,6,FALSE)</f>
        <v>9630</v>
      </c>
      <c r="H647" s="2">
        <f t="shared" si="20"/>
        <v>-7.0547838301857346E-2</v>
      </c>
      <c r="I647" s="2">
        <f t="shared" si="21"/>
        <v>-1.4330218068535825E-2</v>
      </c>
    </row>
    <row r="648" spans="1:9" x14ac:dyDescent="0.2">
      <c r="A648" s="8" t="s">
        <v>330</v>
      </c>
      <c r="B648" s="19">
        <v>17105</v>
      </c>
      <c r="C648" s="20" t="s">
        <v>901</v>
      </c>
      <c r="D648" s="13">
        <v>5047</v>
      </c>
      <c r="E648" s="13">
        <v>12072</v>
      </c>
      <c r="F648" s="1">
        <f>VLOOKUP(B648,[1]Compare!$B:$F,5,FALSE)</f>
        <v>4615</v>
      </c>
      <c r="G648" s="1">
        <f>VLOOKUP(B648,[1]Compare!$B:$G,6,FALSE)</f>
        <v>12208</v>
      </c>
      <c r="H648" s="2">
        <f t="shared" si="20"/>
        <v>9.3607800650054168E-2</v>
      </c>
      <c r="I648" s="2">
        <f t="shared" si="21"/>
        <v>-1.1140235910878113E-2</v>
      </c>
    </row>
    <row r="649" spans="1:9" x14ac:dyDescent="0.2">
      <c r="A649" s="7" t="s">
        <v>330</v>
      </c>
      <c r="B649" s="21">
        <v>17107</v>
      </c>
      <c r="C649" s="22" t="s">
        <v>532</v>
      </c>
      <c r="D649" s="12">
        <v>4291</v>
      </c>
      <c r="E649" s="12">
        <v>9013</v>
      </c>
      <c r="F649" s="1">
        <f>VLOOKUP(B649,[1]Compare!$B:$F,5,FALSE)</f>
        <v>3840</v>
      </c>
      <c r="G649" s="1">
        <f>VLOOKUP(B649,[1]Compare!$B:$G,6,FALSE)</f>
        <v>9136</v>
      </c>
      <c r="H649" s="2">
        <f t="shared" si="20"/>
        <v>0.11744791666666667</v>
      </c>
      <c r="I649" s="2">
        <f t="shared" si="21"/>
        <v>-1.3463222416812609E-2</v>
      </c>
    </row>
    <row r="650" spans="1:9" x14ac:dyDescent="0.2">
      <c r="A650" s="8" t="s">
        <v>330</v>
      </c>
      <c r="B650" s="19">
        <v>17109</v>
      </c>
      <c r="C650" s="20" t="s">
        <v>902</v>
      </c>
      <c r="D650" s="13">
        <v>5275</v>
      </c>
      <c r="E650" s="13">
        <v>7568</v>
      </c>
      <c r="F650" s="1">
        <f>VLOOKUP(B650,[1]Compare!$B:$F,5,FALSE)</f>
        <v>4992</v>
      </c>
      <c r="G650" s="1">
        <f>VLOOKUP(B650,[1]Compare!$B:$G,6,FALSE)</f>
        <v>7027</v>
      </c>
      <c r="H650" s="2">
        <f t="shared" si="20"/>
        <v>5.6690705128205128E-2</v>
      </c>
      <c r="I650" s="2">
        <f t="shared" si="21"/>
        <v>7.6988757649067888E-2</v>
      </c>
    </row>
    <row r="651" spans="1:9" x14ac:dyDescent="0.2">
      <c r="A651" s="7" t="s">
        <v>330</v>
      </c>
      <c r="B651" s="21">
        <v>17111</v>
      </c>
      <c r="C651" s="22" t="s">
        <v>903</v>
      </c>
      <c r="D651" s="12">
        <v>77585</v>
      </c>
      <c r="E651" s="12">
        <v>81430</v>
      </c>
      <c r="F651" s="1">
        <f>VLOOKUP(B651,[1]Compare!$B:$F,5,FALSE)</f>
        <v>78154</v>
      </c>
      <c r="G651" s="1">
        <f>VLOOKUP(B651,[1]Compare!$B:$G,6,FALSE)</f>
        <v>82260</v>
      </c>
      <c r="H651" s="2">
        <f t="shared" si="20"/>
        <v>-7.2804974793356705E-3</v>
      </c>
      <c r="I651" s="2">
        <f t="shared" si="21"/>
        <v>-1.0089958667639193E-2</v>
      </c>
    </row>
    <row r="652" spans="1:9" x14ac:dyDescent="0.2">
      <c r="A652" s="8" t="s">
        <v>330</v>
      </c>
      <c r="B652" s="19">
        <v>17113</v>
      </c>
      <c r="C652" s="20" t="s">
        <v>904</v>
      </c>
      <c r="D652" s="13">
        <v>41725</v>
      </c>
      <c r="E652" s="13">
        <v>38619</v>
      </c>
      <c r="F652" s="1">
        <f>VLOOKUP(B652,[1]Compare!$B:$F,5,FALSE)</f>
        <v>43933</v>
      </c>
      <c r="G652" s="1">
        <f>VLOOKUP(B652,[1]Compare!$B:$G,6,FALSE)</f>
        <v>40502</v>
      </c>
      <c r="H652" s="2">
        <f t="shared" si="20"/>
        <v>-5.0258347938906975E-2</v>
      </c>
      <c r="I652" s="2">
        <f t="shared" si="21"/>
        <v>-4.649153128240581E-2</v>
      </c>
    </row>
    <row r="653" spans="1:9" x14ac:dyDescent="0.2">
      <c r="A653" s="7" t="s">
        <v>330</v>
      </c>
      <c r="B653" s="21">
        <v>17115</v>
      </c>
      <c r="C653" s="22" t="s">
        <v>433</v>
      </c>
      <c r="D653" s="12">
        <v>23480</v>
      </c>
      <c r="E653" s="12">
        <v>27722</v>
      </c>
      <c r="F653" s="1">
        <f>VLOOKUP(B653,[1]Compare!$B:$F,5,FALSE)</f>
        <v>19847</v>
      </c>
      <c r="G653" s="1">
        <f>VLOOKUP(B653,[1]Compare!$B:$G,6,FALSE)</f>
        <v>28589</v>
      </c>
      <c r="H653" s="2">
        <f t="shared" si="20"/>
        <v>0.18305033506323373</v>
      </c>
      <c r="I653" s="2">
        <f t="shared" si="21"/>
        <v>-3.0326349295183463E-2</v>
      </c>
    </row>
    <row r="654" spans="1:9" x14ac:dyDescent="0.2">
      <c r="A654" s="8" t="s">
        <v>330</v>
      </c>
      <c r="B654" s="19">
        <v>17117</v>
      </c>
      <c r="C654" s="20" t="s">
        <v>905</v>
      </c>
      <c r="D654" s="13">
        <v>9676</v>
      </c>
      <c r="E654" s="13">
        <v>13637</v>
      </c>
      <c r="F654" s="1">
        <f>VLOOKUP(B654,[1]Compare!$B:$F,5,FALSE)</f>
        <v>7365</v>
      </c>
      <c r="G654" s="1">
        <f>VLOOKUP(B654,[1]Compare!$B:$G,6,FALSE)</f>
        <v>16153</v>
      </c>
      <c r="H654" s="2">
        <f t="shared" si="20"/>
        <v>0.31378139850644943</v>
      </c>
      <c r="I654" s="2">
        <f t="shared" si="21"/>
        <v>-0.15576053983780103</v>
      </c>
    </row>
    <row r="655" spans="1:9" x14ac:dyDescent="0.2">
      <c r="A655" s="7" t="s">
        <v>330</v>
      </c>
      <c r="B655" s="21">
        <v>17119</v>
      </c>
      <c r="C655" s="22" t="s">
        <v>434</v>
      </c>
      <c r="D655" s="12">
        <v>55906</v>
      </c>
      <c r="E655" s="12">
        <v>68551</v>
      </c>
      <c r="F655" s="1">
        <f>VLOOKUP(B655,[1]Compare!$B:$F,5,FALSE)</f>
        <v>57836</v>
      </c>
      <c r="G655" s="1">
        <f>VLOOKUP(B655,[1]Compare!$B:$G,6,FALSE)</f>
        <v>76031</v>
      </c>
      <c r="H655" s="2">
        <f t="shared" si="20"/>
        <v>-3.3370219240611385E-2</v>
      </c>
      <c r="I655" s="2">
        <f t="shared" si="21"/>
        <v>-9.8380923570648815E-2</v>
      </c>
    </row>
    <row r="656" spans="1:9" x14ac:dyDescent="0.2">
      <c r="A656" s="8" t="s">
        <v>330</v>
      </c>
      <c r="B656" s="19">
        <v>17121</v>
      </c>
      <c r="C656" s="20" t="s">
        <v>436</v>
      </c>
      <c r="D656" s="13">
        <v>6927</v>
      </c>
      <c r="E656" s="13">
        <v>10830</v>
      </c>
      <c r="F656" s="1">
        <f>VLOOKUP(B656,[1]Compare!$B:$F,5,FALSE)</f>
        <v>4524</v>
      </c>
      <c r="G656" s="1">
        <f>VLOOKUP(B656,[1]Compare!$B:$G,6,FALSE)</f>
        <v>12678</v>
      </c>
      <c r="H656" s="2">
        <f t="shared" si="20"/>
        <v>0.53116710875331563</v>
      </c>
      <c r="I656" s="2">
        <f t="shared" si="21"/>
        <v>-0.14576431613819216</v>
      </c>
    </row>
    <row r="657" spans="1:9" x14ac:dyDescent="0.2">
      <c r="A657" s="7" t="s">
        <v>330</v>
      </c>
      <c r="B657" s="21">
        <v>17123</v>
      </c>
      <c r="C657" s="22" t="s">
        <v>437</v>
      </c>
      <c r="D657" s="12">
        <v>2416</v>
      </c>
      <c r="E657" s="12">
        <v>4023</v>
      </c>
      <c r="F657" s="1">
        <f>VLOOKUP(B657,[1]Compare!$B:$F,5,FALSE)</f>
        <v>2005</v>
      </c>
      <c r="G657" s="1">
        <f>VLOOKUP(B657,[1]Compare!$B:$G,6,FALSE)</f>
        <v>4197</v>
      </c>
      <c r="H657" s="2">
        <f t="shared" si="20"/>
        <v>0.20498753117206983</v>
      </c>
      <c r="I657" s="2">
        <f t="shared" si="21"/>
        <v>-4.1458184417441028E-2</v>
      </c>
    </row>
    <row r="658" spans="1:9" x14ac:dyDescent="0.2">
      <c r="A658" s="8" t="s">
        <v>330</v>
      </c>
      <c r="B658" s="19">
        <v>17125</v>
      </c>
      <c r="C658" s="20" t="s">
        <v>906</v>
      </c>
      <c r="D658" s="13">
        <v>2881</v>
      </c>
      <c r="E658" s="13">
        <v>4099</v>
      </c>
      <c r="F658" s="1">
        <f>VLOOKUP(B658,[1]Compare!$B:$F,5,FALSE)</f>
        <v>1985</v>
      </c>
      <c r="G658" s="1">
        <f>VLOOKUP(B658,[1]Compare!$B:$G,6,FALSE)</f>
        <v>4654</v>
      </c>
      <c r="H658" s="2">
        <f t="shared" si="20"/>
        <v>0.45138539042821157</v>
      </c>
      <c r="I658" s="2">
        <f t="shared" si="21"/>
        <v>-0.1192522561237645</v>
      </c>
    </row>
    <row r="659" spans="1:9" x14ac:dyDescent="0.2">
      <c r="A659" s="7" t="s">
        <v>330</v>
      </c>
      <c r="B659" s="21">
        <v>17127</v>
      </c>
      <c r="C659" s="22" t="s">
        <v>907</v>
      </c>
      <c r="D659" s="12">
        <v>2474</v>
      </c>
      <c r="E659" s="12">
        <v>4210</v>
      </c>
      <c r="F659" s="1">
        <f>VLOOKUP(B659,[1]Compare!$B:$F,5,FALSE)</f>
        <v>1725</v>
      </c>
      <c r="G659" s="1">
        <f>VLOOKUP(B659,[1]Compare!$B:$G,6,FALSE)</f>
        <v>4997</v>
      </c>
      <c r="H659" s="2">
        <f t="shared" si="20"/>
        <v>0.43420289855072464</v>
      </c>
      <c r="I659" s="2">
        <f t="shared" si="21"/>
        <v>-0.15749449669801882</v>
      </c>
    </row>
    <row r="660" spans="1:9" x14ac:dyDescent="0.2">
      <c r="A660" s="8" t="s">
        <v>330</v>
      </c>
      <c r="B660" s="19">
        <v>17129</v>
      </c>
      <c r="C660" s="20" t="s">
        <v>908</v>
      </c>
      <c r="D660" s="13">
        <v>2024</v>
      </c>
      <c r="E660" s="13">
        <v>4339</v>
      </c>
      <c r="F660" s="1">
        <f>VLOOKUP(B660,[1]Compare!$B:$F,5,FALSE)</f>
        <v>2022</v>
      </c>
      <c r="G660" s="1">
        <f>VLOOKUP(B660,[1]Compare!$B:$G,6,FALSE)</f>
        <v>4764</v>
      </c>
      <c r="H660" s="2">
        <f t="shared" si="20"/>
        <v>9.8911968348170125E-4</v>
      </c>
      <c r="I660" s="2">
        <f t="shared" si="21"/>
        <v>-8.9210747271200666E-2</v>
      </c>
    </row>
    <row r="661" spans="1:9" x14ac:dyDescent="0.2">
      <c r="A661" s="7" t="s">
        <v>330</v>
      </c>
      <c r="B661" s="21">
        <v>17131</v>
      </c>
      <c r="C661" s="22" t="s">
        <v>909</v>
      </c>
      <c r="D661" s="12">
        <v>4037</v>
      </c>
      <c r="E661" s="12">
        <v>5168</v>
      </c>
      <c r="F661" s="1">
        <f>VLOOKUP(B661,[1]Compare!$B:$F,5,FALSE)</f>
        <v>3280</v>
      </c>
      <c r="G661" s="1">
        <f>VLOOKUP(B661,[1]Compare!$B:$G,6,FALSE)</f>
        <v>5418</v>
      </c>
      <c r="H661" s="2">
        <f t="shared" si="20"/>
        <v>0.23079268292682928</v>
      </c>
      <c r="I661" s="2">
        <f t="shared" si="21"/>
        <v>-4.6142488002953119E-2</v>
      </c>
    </row>
    <row r="662" spans="1:9" x14ac:dyDescent="0.2">
      <c r="A662" s="8" t="s">
        <v>330</v>
      </c>
      <c r="B662" s="19">
        <v>17133</v>
      </c>
      <c r="C662" s="20" t="s">
        <v>439</v>
      </c>
      <c r="D662" s="13">
        <v>6088</v>
      </c>
      <c r="E662" s="13">
        <v>14349</v>
      </c>
      <c r="F662" s="1">
        <f>VLOOKUP(B662,[1]Compare!$B:$F,5,FALSE)</f>
        <v>6569</v>
      </c>
      <c r="G662" s="1">
        <f>VLOOKUP(B662,[1]Compare!$B:$G,6,FALSE)</f>
        <v>14142</v>
      </c>
      <c r="H662" s="2">
        <f t="shared" si="20"/>
        <v>-7.3222712741665405E-2</v>
      </c>
      <c r="I662" s="2">
        <f t="shared" si="21"/>
        <v>1.463725074246924E-2</v>
      </c>
    </row>
    <row r="663" spans="1:9" x14ac:dyDescent="0.2">
      <c r="A663" s="7" t="s">
        <v>330</v>
      </c>
      <c r="B663" s="21">
        <v>17135</v>
      </c>
      <c r="C663" s="22" t="s">
        <v>440</v>
      </c>
      <c r="D663" s="12">
        <v>4479</v>
      </c>
      <c r="E663" s="12">
        <v>8422</v>
      </c>
      <c r="F663" s="1">
        <f>VLOOKUP(B663,[1]Compare!$B:$F,5,FALSE)</f>
        <v>3905</v>
      </c>
      <c r="G663" s="1">
        <f>VLOOKUP(B663,[1]Compare!$B:$G,6,FALSE)</f>
        <v>9544</v>
      </c>
      <c r="H663" s="2">
        <f t="shared" si="20"/>
        <v>0.14699103713188219</v>
      </c>
      <c r="I663" s="2">
        <f t="shared" si="21"/>
        <v>-0.11756077116512992</v>
      </c>
    </row>
    <row r="664" spans="1:9" x14ac:dyDescent="0.2">
      <c r="A664" s="8" t="s">
        <v>330</v>
      </c>
      <c r="B664" s="19">
        <v>17137</v>
      </c>
      <c r="C664" s="20" t="s">
        <v>441</v>
      </c>
      <c r="D664" s="13">
        <v>5672</v>
      </c>
      <c r="E664" s="13">
        <v>9430</v>
      </c>
      <c r="F664" s="1">
        <f>VLOOKUP(B664,[1]Compare!$B:$F,5,FALSE)</f>
        <v>5076</v>
      </c>
      <c r="G664" s="1">
        <f>VLOOKUP(B664,[1]Compare!$B:$G,6,FALSE)</f>
        <v>9950</v>
      </c>
      <c r="H664" s="2">
        <f t="shared" si="20"/>
        <v>0.11741528762805359</v>
      </c>
      <c r="I664" s="2">
        <f t="shared" si="21"/>
        <v>-5.2261306532663317E-2</v>
      </c>
    </row>
    <row r="665" spans="1:9" x14ac:dyDescent="0.2">
      <c r="A665" s="7" t="s">
        <v>330</v>
      </c>
      <c r="B665" s="21">
        <v>17139</v>
      </c>
      <c r="C665" s="22" t="s">
        <v>910</v>
      </c>
      <c r="D665" s="12">
        <v>2307</v>
      </c>
      <c r="E665" s="12">
        <v>4430</v>
      </c>
      <c r="F665" s="1">
        <f>VLOOKUP(B665,[1]Compare!$B:$F,5,FALSE)</f>
        <v>1662</v>
      </c>
      <c r="G665" s="1">
        <f>VLOOKUP(B665,[1]Compare!$B:$G,6,FALSE)</f>
        <v>4964</v>
      </c>
      <c r="H665" s="2">
        <f t="shared" si="20"/>
        <v>0.388086642599278</v>
      </c>
      <c r="I665" s="2">
        <f t="shared" si="21"/>
        <v>-0.10757453666398066</v>
      </c>
    </row>
    <row r="666" spans="1:9" x14ac:dyDescent="0.2">
      <c r="A666" s="8" t="s">
        <v>330</v>
      </c>
      <c r="B666" s="19">
        <v>17141</v>
      </c>
      <c r="C666" s="20" t="s">
        <v>911</v>
      </c>
      <c r="D666" s="13">
        <v>8691</v>
      </c>
      <c r="E666" s="13">
        <v>14821</v>
      </c>
      <c r="F666" s="1">
        <f>VLOOKUP(B666,[1]Compare!$B:$F,5,FALSE)</f>
        <v>9428</v>
      </c>
      <c r="G666" s="1">
        <f>VLOOKUP(B666,[1]Compare!$B:$G,6,FALSE)</f>
        <v>16248</v>
      </c>
      <c r="H666" s="2">
        <f t="shared" si="20"/>
        <v>-7.8171404327534999E-2</v>
      </c>
      <c r="I666" s="2">
        <f t="shared" si="21"/>
        <v>-8.7826193993106844E-2</v>
      </c>
    </row>
    <row r="667" spans="1:9" x14ac:dyDescent="0.2">
      <c r="A667" s="7" t="s">
        <v>330</v>
      </c>
      <c r="B667" s="21">
        <v>17143</v>
      </c>
      <c r="C667" s="22" t="s">
        <v>912</v>
      </c>
      <c r="D667" s="12">
        <v>37483</v>
      </c>
      <c r="E667" s="12">
        <v>40564</v>
      </c>
      <c r="F667" s="1">
        <f>VLOOKUP(B667,[1]Compare!$B:$F,5,FALSE)</f>
        <v>43578</v>
      </c>
      <c r="G667" s="1">
        <f>VLOOKUP(B667,[1]Compare!$B:$G,6,FALSE)</f>
        <v>38252</v>
      </c>
      <c r="H667" s="2">
        <f t="shared" si="20"/>
        <v>-0.13986415163614668</v>
      </c>
      <c r="I667" s="2">
        <f t="shared" si="21"/>
        <v>6.044128411586322E-2</v>
      </c>
    </row>
    <row r="668" spans="1:9" x14ac:dyDescent="0.2">
      <c r="A668" s="8" t="s">
        <v>330</v>
      </c>
      <c r="B668" s="19">
        <v>17145</v>
      </c>
      <c r="C668" s="20" t="s">
        <v>442</v>
      </c>
      <c r="D668" s="13">
        <v>4082</v>
      </c>
      <c r="E668" s="13">
        <v>6370</v>
      </c>
      <c r="F668" s="1">
        <f>VLOOKUP(B668,[1]Compare!$B:$F,5,FALSE)</f>
        <v>2612</v>
      </c>
      <c r="G668" s="1">
        <f>VLOOKUP(B668,[1]Compare!$B:$G,6,FALSE)</f>
        <v>7313</v>
      </c>
      <c r="H668" s="2">
        <f t="shared" si="20"/>
        <v>0.56278713629402755</v>
      </c>
      <c r="I668" s="2">
        <f t="shared" si="21"/>
        <v>-0.12894844796936961</v>
      </c>
    </row>
    <row r="669" spans="1:9" x14ac:dyDescent="0.2">
      <c r="A669" s="7" t="s">
        <v>330</v>
      </c>
      <c r="B669" s="21">
        <v>17147</v>
      </c>
      <c r="C669" s="22" t="s">
        <v>913</v>
      </c>
      <c r="D669" s="12">
        <v>3061</v>
      </c>
      <c r="E669" s="12">
        <v>6006</v>
      </c>
      <c r="F669" s="1">
        <f>VLOOKUP(B669,[1]Compare!$B:$F,5,FALSE)</f>
        <v>3329</v>
      </c>
      <c r="G669" s="1">
        <f>VLOOKUP(B669,[1]Compare!$B:$G,6,FALSE)</f>
        <v>6248</v>
      </c>
      <c r="H669" s="2">
        <f t="shared" si="20"/>
        <v>-8.0504656052868731E-2</v>
      </c>
      <c r="I669" s="2">
        <f t="shared" si="21"/>
        <v>-3.873239436619718E-2</v>
      </c>
    </row>
    <row r="670" spans="1:9" x14ac:dyDescent="0.2">
      <c r="A670" s="8" t="s">
        <v>330</v>
      </c>
      <c r="B670" s="19">
        <v>17149</v>
      </c>
      <c r="C670" s="20" t="s">
        <v>444</v>
      </c>
      <c r="D670" s="13">
        <v>2215</v>
      </c>
      <c r="E670" s="13">
        <v>5566</v>
      </c>
      <c r="F670" s="1">
        <f>VLOOKUP(B670,[1]Compare!$B:$F,5,FALSE)</f>
        <v>1484</v>
      </c>
      <c r="G670" s="1">
        <f>VLOOKUP(B670,[1]Compare!$B:$G,6,FALSE)</f>
        <v>6332</v>
      </c>
      <c r="H670" s="2">
        <f t="shared" si="20"/>
        <v>0.49258760107816713</v>
      </c>
      <c r="I670" s="2">
        <f t="shared" si="21"/>
        <v>-0.1209728363866077</v>
      </c>
    </row>
    <row r="671" spans="1:9" x14ac:dyDescent="0.2">
      <c r="A671" s="7" t="s">
        <v>330</v>
      </c>
      <c r="B671" s="21">
        <v>17151</v>
      </c>
      <c r="C671" s="22" t="s">
        <v>542</v>
      </c>
      <c r="D671" s="12">
        <v>679</v>
      </c>
      <c r="E671" s="12">
        <v>1563</v>
      </c>
      <c r="F671" s="1">
        <f>VLOOKUP(B671,[1]Compare!$B:$F,5,FALSE)</f>
        <v>433</v>
      </c>
      <c r="G671" s="1">
        <f>VLOOKUP(B671,[1]Compare!$B:$G,6,FALSE)</f>
        <v>1722</v>
      </c>
      <c r="H671" s="2">
        <f t="shared" si="20"/>
        <v>0.56812933025404155</v>
      </c>
      <c r="I671" s="2">
        <f t="shared" si="21"/>
        <v>-9.2334494773519168E-2</v>
      </c>
    </row>
    <row r="672" spans="1:9" x14ac:dyDescent="0.2">
      <c r="A672" s="8" t="s">
        <v>330</v>
      </c>
      <c r="B672" s="19">
        <v>17153</v>
      </c>
      <c r="C672" s="20" t="s">
        <v>544</v>
      </c>
      <c r="D672" s="13">
        <v>1143</v>
      </c>
      <c r="E672" s="13">
        <v>1729</v>
      </c>
      <c r="F672" s="1">
        <f>VLOOKUP(B672,[1]Compare!$B:$F,5,FALSE)</f>
        <v>891</v>
      </c>
      <c r="G672" s="1">
        <f>VLOOKUP(B672,[1]Compare!$B:$G,6,FALSE)</f>
        <v>1699</v>
      </c>
      <c r="H672" s="2">
        <f t="shared" si="20"/>
        <v>0.28282828282828282</v>
      </c>
      <c r="I672" s="2">
        <f t="shared" si="21"/>
        <v>1.7657445556209534E-2</v>
      </c>
    </row>
    <row r="673" spans="1:9" x14ac:dyDescent="0.2">
      <c r="A673" s="7" t="s">
        <v>330</v>
      </c>
      <c r="B673" s="21">
        <v>17155</v>
      </c>
      <c r="C673" s="22" t="s">
        <v>718</v>
      </c>
      <c r="D673" s="12">
        <v>1363</v>
      </c>
      <c r="E673" s="12">
        <v>1850</v>
      </c>
      <c r="F673" s="1">
        <f>VLOOKUP(B673,[1]Compare!$B:$F,5,FALSE)</f>
        <v>1338</v>
      </c>
      <c r="G673" s="1">
        <f>VLOOKUP(B673,[1]Compare!$B:$G,6,FALSE)</f>
        <v>1993</v>
      </c>
      <c r="H673" s="2">
        <f t="shared" si="20"/>
        <v>1.8684603886397609E-2</v>
      </c>
      <c r="I673" s="2">
        <f t="shared" si="21"/>
        <v>-7.1751128951329651E-2</v>
      </c>
    </row>
    <row r="674" spans="1:9" x14ac:dyDescent="0.2">
      <c r="A674" s="8" t="s">
        <v>330</v>
      </c>
      <c r="B674" s="19">
        <v>17157</v>
      </c>
      <c r="C674" s="20" t="s">
        <v>445</v>
      </c>
      <c r="D674" s="13">
        <v>5556</v>
      </c>
      <c r="E674" s="13">
        <v>10124</v>
      </c>
      <c r="F674" s="1">
        <f>VLOOKUP(B674,[1]Compare!$B:$F,5,FALSE)</f>
        <v>3592</v>
      </c>
      <c r="G674" s="1">
        <f>VLOOKUP(B674,[1]Compare!$B:$G,6,FALSE)</f>
        <v>11076</v>
      </c>
      <c r="H674" s="2">
        <f t="shared" si="20"/>
        <v>0.54677060133630284</v>
      </c>
      <c r="I674" s="2">
        <f t="shared" si="21"/>
        <v>-8.5951607078367645E-2</v>
      </c>
    </row>
    <row r="675" spans="1:9" x14ac:dyDescent="0.2">
      <c r="A675" s="7" t="s">
        <v>330</v>
      </c>
      <c r="B675" s="21">
        <v>17159</v>
      </c>
      <c r="C675" s="22" t="s">
        <v>914</v>
      </c>
      <c r="D675" s="12">
        <v>2342</v>
      </c>
      <c r="E675" s="12">
        <v>5490</v>
      </c>
      <c r="F675" s="1">
        <f>VLOOKUP(B675,[1]Compare!$B:$F,5,FALSE)</f>
        <v>1830</v>
      </c>
      <c r="G675" s="1">
        <f>VLOOKUP(B675,[1]Compare!$B:$G,6,FALSE)</f>
        <v>6089</v>
      </c>
      <c r="H675" s="2">
        <f t="shared" si="20"/>
        <v>0.27978142076502732</v>
      </c>
      <c r="I675" s="2">
        <f t="shared" si="21"/>
        <v>-9.8374117260633928E-2</v>
      </c>
    </row>
    <row r="676" spans="1:9" x14ac:dyDescent="0.2">
      <c r="A676" s="8" t="s">
        <v>330</v>
      </c>
      <c r="B676" s="19">
        <v>17161</v>
      </c>
      <c r="C676" s="20" t="s">
        <v>915</v>
      </c>
      <c r="D676" s="13">
        <v>36809</v>
      </c>
      <c r="E676" s="13">
        <v>29294</v>
      </c>
      <c r="F676" s="1">
        <f>VLOOKUP(B676,[1]Compare!$B:$F,5,FALSE)</f>
        <v>36691</v>
      </c>
      <c r="G676" s="1">
        <f>VLOOKUP(B676,[1]Compare!$B:$G,6,FALSE)</f>
        <v>28603</v>
      </c>
      <c r="H676" s="2">
        <f t="shared" si="20"/>
        <v>3.2160475320923386E-3</v>
      </c>
      <c r="I676" s="2">
        <f t="shared" si="21"/>
        <v>2.4158305072894452E-2</v>
      </c>
    </row>
    <row r="677" spans="1:9" x14ac:dyDescent="0.2">
      <c r="A677" s="7" t="s">
        <v>330</v>
      </c>
      <c r="B677" s="21">
        <v>17163</v>
      </c>
      <c r="C677" s="22" t="s">
        <v>447</v>
      </c>
      <c r="D677" s="12">
        <v>63042</v>
      </c>
      <c r="E677" s="12">
        <v>51280</v>
      </c>
      <c r="F677" s="1">
        <f>VLOOKUP(B677,[1]Compare!$B:$F,5,FALSE)</f>
        <v>68325</v>
      </c>
      <c r="G677" s="1">
        <f>VLOOKUP(B677,[1]Compare!$B:$G,6,FALSE)</f>
        <v>57150</v>
      </c>
      <c r="H677" s="2">
        <f t="shared" si="20"/>
        <v>-7.7321624588364432E-2</v>
      </c>
      <c r="I677" s="2">
        <f t="shared" si="21"/>
        <v>-0.10271216097987751</v>
      </c>
    </row>
    <row r="678" spans="1:9" x14ac:dyDescent="0.2">
      <c r="A678" s="8" t="s">
        <v>330</v>
      </c>
      <c r="B678" s="19">
        <v>17165</v>
      </c>
      <c r="C678" s="20" t="s">
        <v>546</v>
      </c>
      <c r="D678" s="13">
        <v>3376</v>
      </c>
      <c r="E678" s="13">
        <v>7417</v>
      </c>
      <c r="F678" s="1">
        <f>VLOOKUP(B678,[1]Compare!$B:$F,5,FALSE)</f>
        <v>2789</v>
      </c>
      <c r="G678" s="1">
        <f>VLOOKUP(B678,[1]Compare!$B:$G,6,FALSE)</f>
        <v>8103</v>
      </c>
      <c r="H678" s="2">
        <f t="shared" si="20"/>
        <v>0.21046970240229473</v>
      </c>
      <c r="I678" s="2">
        <f t="shared" si="21"/>
        <v>-8.466000246822164E-2</v>
      </c>
    </row>
    <row r="679" spans="1:9" x14ac:dyDescent="0.2">
      <c r="A679" s="7" t="s">
        <v>330</v>
      </c>
      <c r="B679" s="21">
        <v>17167</v>
      </c>
      <c r="C679" s="22" t="s">
        <v>916</v>
      </c>
      <c r="D679" s="12">
        <v>42369</v>
      </c>
      <c r="E679" s="12">
        <v>49981</v>
      </c>
      <c r="F679" s="1">
        <f>VLOOKUP(B679,[1]Compare!$B:$F,5,FALSE)</f>
        <v>48917</v>
      </c>
      <c r="G679" s="1">
        <f>VLOOKUP(B679,[1]Compare!$B:$G,6,FALSE)</f>
        <v>53485</v>
      </c>
      <c r="H679" s="2">
        <f t="shared" si="20"/>
        <v>-0.13385939448453502</v>
      </c>
      <c r="I679" s="2">
        <f t="shared" si="21"/>
        <v>-6.5513695428624855E-2</v>
      </c>
    </row>
    <row r="680" spans="1:9" x14ac:dyDescent="0.2">
      <c r="A680" s="8" t="s">
        <v>330</v>
      </c>
      <c r="B680" s="19">
        <v>17169</v>
      </c>
      <c r="C680" s="20" t="s">
        <v>917</v>
      </c>
      <c r="D680" s="13">
        <v>1551</v>
      </c>
      <c r="E680" s="13">
        <v>2679</v>
      </c>
      <c r="F680" s="1">
        <f>VLOOKUP(B680,[1]Compare!$B:$F,5,FALSE)</f>
        <v>1068</v>
      </c>
      <c r="G680" s="1">
        <f>VLOOKUP(B680,[1]Compare!$B:$G,6,FALSE)</f>
        <v>2773</v>
      </c>
      <c r="H680" s="2">
        <f t="shared" si="20"/>
        <v>0.45224719101123595</v>
      </c>
      <c r="I680" s="2">
        <f t="shared" si="21"/>
        <v>-3.3898305084745763E-2</v>
      </c>
    </row>
    <row r="681" spans="1:9" x14ac:dyDescent="0.2">
      <c r="A681" s="7" t="s">
        <v>330</v>
      </c>
      <c r="B681" s="21">
        <v>17171</v>
      </c>
      <c r="C681" s="22" t="s">
        <v>547</v>
      </c>
      <c r="D681" s="12">
        <v>908</v>
      </c>
      <c r="E681" s="12">
        <v>2035</v>
      </c>
      <c r="F681" s="1">
        <f>VLOOKUP(B681,[1]Compare!$B:$F,5,FALSE)</f>
        <v>572</v>
      </c>
      <c r="G681" s="1">
        <f>VLOOKUP(B681,[1]Compare!$B:$G,6,FALSE)</f>
        <v>2114</v>
      </c>
      <c r="H681" s="2">
        <f t="shared" si="20"/>
        <v>0.58741258741258739</v>
      </c>
      <c r="I681" s="2">
        <f t="shared" si="21"/>
        <v>-3.7369914853358562E-2</v>
      </c>
    </row>
    <row r="682" spans="1:9" x14ac:dyDescent="0.2">
      <c r="A682" s="8" t="s">
        <v>330</v>
      </c>
      <c r="B682" s="19">
        <v>17173</v>
      </c>
      <c r="C682" s="20" t="s">
        <v>448</v>
      </c>
      <c r="D682" s="13">
        <v>3049</v>
      </c>
      <c r="E682" s="13">
        <v>8032</v>
      </c>
      <c r="F682" s="1">
        <f>VLOOKUP(B682,[1]Compare!$B:$F,5,FALSE)</f>
        <v>2504</v>
      </c>
      <c r="G682" s="1">
        <f>VLOOKUP(B682,[1]Compare!$B:$G,6,FALSE)</f>
        <v>9426</v>
      </c>
      <c r="H682" s="2">
        <f t="shared" si="20"/>
        <v>0.21765175718849841</v>
      </c>
      <c r="I682" s="2">
        <f t="shared" si="21"/>
        <v>-0.14788881816252916</v>
      </c>
    </row>
    <row r="683" spans="1:9" x14ac:dyDescent="0.2">
      <c r="A683" s="7" t="s">
        <v>330</v>
      </c>
      <c r="B683" s="21">
        <v>17175</v>
      </c>
      <c r="C683" s="22" t="s">
        <v>918</v>
      </c>
      <c r="D683" s="12">
        <v>1046</v>
      </c>
      <c r="E683" s="12">
        <v>2181</v>
      </c>
      <c r="F683" s="1">
        <f>VLOOKUP(B683,[1]Compare!$B:$F,5,FALSE)</f>
        <v>815</v>
      </c>
      <c r="G683" s="1">
        <f>VLOOKUP(B683,[1]Compare!$B:$G,6,FALSE)</f>
        <v>2004</v>
      </c>
      <c r="H683" s="2">
        <f t="shared" si="20"/>
        <v>0.28343558282208586</v>
      </c>
      <c r="I683" s="2">
        <f t="shared" si="21"/>
        <v>8.8323353293413176E-2</v>
      </c>
    </row>
    <row r="684" spans="1:9" x14ac:dyDescent="0.2">
      <c r="A684" s="8" t="s">
        <v>330</v>
      </c>
      <c r="B684" s="19">
        <v>17177</v>
      </c>
      <c r="C684" s="20" t="s">
        <v>919</v>
      </c>
      <c r="D684" s="13">
        <v>7699</v>
      </c>
      <c r="E684" s="13">
        <v>11545</v>
      </c>
      <c r="F684" s="1">
        <f>VLOOKUP(B684,[1]Compare!$B:$F,5,FALSE)</f>
        <v>9055</v>
      </c>
      <c r="G684" s="1">
        <f>VLOOKUP(B684,[1]Compare!$B:$G,6,FALSE)</f>
        <v>12521</v>
      </c>
      <c r="H684" s="2">
        <f t="shared" si="20"/>
        <v>-0.14975151849806737</v>
      </c>
      <c r="I684" s="2">
        <f t="shared" si="21"/>
        <v>-7.7949045603386308E-2</v>
      </c>
    </row>
    <row r="685" spans="1:9" x14ac:dyDescent="0.2">
      <c r="A685" s="7" t="s">
        <v>330</v>
      </c>
      <c r="B685" s="21">
        <v>17179</v>
      </c>
      <c r="C685" s="22" t="s">
        <v>920</v>
      </c>
      <c r="D685" s="12">
        <v>23103</v>
      </c>
      <c r="E685" s="12">
        <v>39422</v>
      </c>
      <c r="F685" s="1">
        <f>VLOOKUP(B685,[1]Compare!$B:$F,5,FALSE)</f>
        <v>24819</v>
      </c>
      <c r="G685" s="1">
        <f>VLOOKUP(B685,[1]Compare!$B:$G,6,FALSE)</f>
        <v>42513</v>
      </c>
      <c r="H685" s="2">
        <f t="shared" si="20"/>
        <v>-6.9140577783150012E-2</v>
      </c>
      <c r="I685" s="2">
        <f t="shared" si="21"/>
        <v>-7.2707171923882111E-2</v>
      </c>
    </row>
    <row r="686" spans="1:9" x14ac:dyDescent="0.2">
      <c r="A686" s="8" t="s">
        <v>330</v>
      </c>
      <c r="B686" s="19">
        <v>17181</v>
      </c>
      <c r="C686" s="20" t="s">
        <v>553</v>
      </c>
      <c r="D686" s="13">
        <v>3480</v>
      </c>
      <c r="E686" s="13">
        <v>5236</v>
      </c>
      <c r="F686" s="1">
        <f>VLOOKUP(B686,[1]Compare!$B:$F,5,FALSE)</f>
        <v>2579</v>
      </c>
      <c r="G686" s="1">
        <f>VLOOKUP(B686,[1]Compare!$B:$G,6,FALSE)</f>
        <v>6161</v>
      </c>
      <c r="H686" s="2">
        <f t="shared" si="20"/>
        <v>0.34936021713842574</v>
      </c>
      <c r="I686" s="2">
        <f t="shared" si="21"/>
        <v>-0.15013796461613374</v>
      </c>
    </row>
    <row r="687" spans="1:9" x14ac:dyDescent="0.2">
      <c r="A687" s="7" t="s">
        <v>330</v>
      </c>
      <c r="B687" s="21">
        <v>17183</v>
      </c>
      <c r="C687" s="22" t="s">
        <v>921</v>
      </c>
      <c r="D687" s="12">
        <v>12283</v>
      </c>
      <c r="E687" s="12">
        <v>20370</v>
      </c>
      <c r="F687" s="1">
        <f>VLOOKUP(B687,[1]Compare!$B:$F,5,FALSE)</f>
        <v>10323</v>
      </c>
      <c r="G687" s="1">
        <f>VLOOKUP(B687,[1]Compare!$B:$G,6,FALSE)</f>
        <v>20725</v>
      </c>
      <c r="H687" s="2">
        <f t="shared" si="20"/>
        <v>0.1898672866414802</v>
      </c>
      <c r="I687" s="2">
        <f t="shared" si="21"/>
        <v>-1.7129071170084439E-2</v>
      </c>
    </row>
    <row r="688" spans="1:9" x14ac:dyDescent="0.2">
      <c r="A688" s="8" t="s">
        <v>330</v>
      </c>
      <c r="B688" s="19">
        <v>17185</v>
      </c>
      <c r="C688" s="20" t="s">
        <v>922</v>
      </c>
      <c r="D688" s="13">
        <v>1769</v>
      </c>
      <c r="E688" s="13">
        <v>3822</v>
      </c>
      <c r="F688" s="1">
        <f>VLOOKUP(B688,[1]Compare!$B:$F,5,FALSE)</f>
        <v>1253</v>
      </c>
      <c r="G688" s="1">
        <f>VLOOKUP(B688,[1]Compare!$B:$G,6,FALSE)</f>
        <v>4237</v>
      </c>
      <c r="H688" s="2">
        <f t="shared" si="20"/>
        <v>0.41181165203511572</v>
      </c>
      <c r="I688" s="2">
        <f t="shared" si="21"/>
        <v>-9.7946660372905364E-2</v>
      </c>
    </row>
    <row r="689" spans="1:9" x14ac:dyDescent="0.2">
      <c r="A689" s="7" t="s">
        <v>330</v>
      </c>
      <c r="B689" s="21">
        <v>17187</v>
      </c>
      <c r="C689" s="22" t="s">
        <v>829</v>
      </c>
      <c r="D689" s="12">
        <v>3474</v>
      </c>
      <c r="E689" s="12">
        <v>4745</v>
      </c>
      <c r="F689" s="1">
        <f>VLOOKUP(B689,[1]Compare!$B:$F,5,FALSE)</f>
        <v>3090</v>
      </c>
      <c r="G689" s="1">
        <f>VLOOKUP(B689,[1]Compare!$B:$G,6,FALSE)</f>
        <v>4676</v>
      </c>
      <c r="H689" s="2">
        <f t="shared" si="20"/>
        <v>0.12427184466019417</v>
      </c>
      <c r="I689" s="2">
        <f t="shared" si="21"/>
        <v>1.4756201881950384E-2</v>
      </c>
    </row>
    <row r="690" spans="1:9" x14ac:dyDescent="0.2">
      <c r="A690" s="8" t="s">
        <v>330</v>
      </c>
      <c r="B690" s="19">
        <v>17189</v>
      </c>
      <c r="C690" s="20" t="s">
        <v>454</v>
      </c>
      <c r="D690" s="13">
        <v>2336</v>
      </c>
      <c r="E690" s="13">
        <v>5550</v>
      </c>
      <c r="F690" s="1">
        <f>VLOOKUP(B690,[1]Compare!$B:$F,5,FALSE)</f>
        <v>1641</v>
      </c>
      <c r="G690" s="1">
        <f>VLOOKUP(B690,[1]Compare!$B:$G,6,FALSE)</f>
        <v>6115</v>
      </c>
      <c r="H690" s="2">
        <f t="shared" si="20"/>
        <v>0.42352224253503962</v>
      </c>
      <c r="I690" s="2">
        <f t="shared" si="21"/>
        <v>-9.2395748160261651E-2</v>
      </c>
    </row>
    <row r="691" spans="1:9" x14ac:dyDescent="0.2">
      <c r="A691" s="7" t="s">
        <v>330</v>
      </c>
      <c r="B691" s="21">
        <v>17191</v>
      </c>
      <c r="C691" s="22" t="s">
        <v>830</v>
      </c>
      <c r="D691" s="12">
        <v>1547</v>
      </c>
      <c r="E691" s="12">
        <v>6362</v>
      </c>
      <c r="F691" s="1">
        <f>VLOOKUP(B691,[1]Compare!$B:$F,5,FALSE)</f>
        <v>1187</v>
      </c>
      <c r="G691" s="1">
        <f>VLOOKUP(B691,[1]Compare!$B:$G,6,FALSE)</f>
        <v>7176</v>
      </c>
      <c r="H691" s="2">
        <f t="shared" si="20"/>
        <v>0.30328559393428811</v>
      </c>
      <c r="I691" s="2">
        <f t="shared" si="21"/>
        <v>-0.11343366778149387</v>
      </c>
    </row>
    <row r="692" spans="1:9" x14ac:dyDescent="0.2">
      <c r="A692" s="8" t="s">
        <v>330</v>
      </c>
      <c r="B692" s="19">
        <v>17193</v>
      </c>
      <c r="C692" s="20" t="s">
        <v>555</v>
      </c>
      <c r="D692" s="13">
        <v>1955</v>
      </c>
      <c r="E692" s="13">
        <v>5484</v>
      </c>
      <c r="F692" s="1">
        <f>VLOOKUP(B692,[1]Compare!$B:$F,5,FALSE)</f>
        <v>1517</v>
      </c>
      <c r="G692" s="1">
        <f>VLOOKUP(B692,[1]Compare!$B:$G,6,FALSE)</f>
        <v>5791</v>
      </c>
      <c r="H692" s="2">
        <f t="shared" si="20"/>
        <v>0.28872775214238627</v>
      </c>
      <c r="I692" s="2">
        <f t="shared" si="21"/>
        <v>-5.3013296494560526E-2</v>
      </c>
    </row>
    <row r="693" spans="1:9" x14ac:dyDescent="0.2">
      <c r="A693" s="7" t="s">
        <v>330</v>
      </c>
      <c r="B693" s="21">
        <v>17195</v>
      </c>
      <c r="C693" s="22" t="s">
        <v>923</v>
      </c>
      <c r="D693" s="12">
        <v>11770</v>
      </c>
      <c r="E693" s="12">
        <v>13218</v>
      </c>
      <c r="F693" s="1">
        <f>VLOOKUP(B693,[1]Compare!$B:$F,5,FALSE)</f>
        <v>12253</v>
      </c>
      <c r="G693" s="1">
        <f>VLOOKUP(B693,[1]Compare!$B:$G,6,FALSE)</f>
        <v>14527</v>
      </c>
      <c r="H693" s="2">
        <f t="shared" si="20"/>
        <v>-3.9418917816045049E-2</v>
      </c>
      <c r="I693" s="2">
        <f t="shared" si="21"/>
        <v>-9.0108074619673711E-2</v>
      </c>
    </row>
    <row r="694" spans="1:9" x14ac:dyDescent="0.2">
      <c r="A694" s="8" t="s">
        <v>330</v>
      </c>
      <c r="B694" s="19">
        <v>17197</v>
      </c>
      <c r="C694" s="20" t="s">
        <v>924</v>
      </c>
      <c r="D694" s="13">
        <v>180240</v>
      </c>
      <c r="E694" s="13">
        <v>160999</v>
      </c>
      <c r="F694" s="1">
        <f>VLOOKUP(B694,[1]Compare!$B:$F,5,FALSE)</f>
        <v>183915</v>
      </c>
      <c r="G694" s="1">
        <f>VLOOKUP(B694,[1]Compare!$B:$G,6,FALSE)</f>
        <v>155116</v>
      </c>
      <c r="H694" s="2">
        <f t="shared" si="20"/>
        <v>-1.9982056928472391E-2</v>
      </c>
      <c r="I694" s="2">
        <f t="shared" si="21"/>
        <v>3.7926455040099026E-2</v>
      </c>
    </row>
    <row r="695" spans="1:9" x14ac:dyDescent="0.2">
      <c r="A695" s="7" t="s">
        <v>330</v>
      </c>
      <c r="B695" s="21">
        <v>17199</v>
      </c>
      <c r="C695" s="22" t="s">
        <v>925</v>
      </c>
      <c r="D695" s="12">
        <v>11265</v>
      </c>
      <c r="E695" s="12">
        <v>20095</v>
      </c>
      <c r="F695" s="1">
        <f>VLOOKUP(B695,[1]Compare!$B:$F,5,FALSE)</f>
        <v>10206</v>
      </c>
      <c r="G695" s="1">
        <f>VLOOKUP(B695,[1]Compare!$B:$G,6,FALSE)</f>
        <v>22801</v>
      </c>
      <c r="H695" s="2">
        <f t="shared" si="20"/>
        <v>0.10376249265138154</v>
      </c>
      <c r="I695" s="2">
        <f t="shared" si="21"/>
        <v>-0.1186790053067848</v>
      </c>
    </row>
    <row r="696" spans="1:9" x14ac:dyDescent="0.2">
      <c r="A696" s="8" t="s">
        <v>330</v>
      </c>
      <c r="B696" s="19">
        <v>17201</v>
      </c>
      <c r="C696" s="20" t="s">
        <v>926</v>
      </c>
      <c r="D696" s="13">
        <v>58565</v>
      </c>
      <c r="E696" s="13">
        <v>58262</v>
      </c>
      <c r="F696" s="1">
        <f>VLOOKUP(B696,[1]Compare!$B:$F,5,FALSE)</f>
        <v>64056</v>
      </c>
      <c r="G696" s="1">
        <f>VLOOKUP(B696,[1]Compare!$B:$G,6,FALSE)</f>
        <v>60861</v>
      </c>
      <c r="H696" s="2">
        <f t="shared" si="20"/>
        <v>-8.5721868365180462E-2</v>
      </c>
      <c r="I696" s="2">
        <f t="shared" si="21"/>
        <v>-4.2703866186884869E-2</v>
      </c>
    </row>
    <row r="697" spans="1:9" x14ac:dyDescent="0.2">
      <c r="A697" s="7" t="s">
        <v>330</v>
      </c>
      <c r="B697" s="21">
        <v>17203</v>
      </c>
      <c r="C697" s="22" t="s">
        <v>927</v>
      </c>
      <c r="D697" s="12">
        <v>5528</v>
      </c>
      <c r="E697" s="12">
        <v>14476</v>
      </c>
      <c r="F697" s="1">
        <f>VLOOKUP(B697,[1]Compare!$B:$F,5,FALSE)</f>
        <v>6160</v>
      </c>
      <c r="G697" s="1">
        <f>VLOOKUP(B697,[1]Compare!$B:$G,6,FALSE)</f>
        <v>14799</v>
      </c>
      <c r="H697" s="2">
        <f t="shared" si="20"/>
        <v>-0.1025974025974026</v>
      </c>
      <c r="I697" s="2">
        <f t="shared" si="21"/>
        <v>-2.1825799040475709E-2</v>
      </c>
    </row>
    <row r="698" spans="1:9" x14ac:dyDescent="0.2">
      <c r="A698" s="8" t="s">
        <v>331</v>
      </c>
      <c r="B698" s="19">
        <v>18001</v>
      </c>
      <c r="C698" s="20" t="s">
        <v>614</v>
      </c>
      <c r="D698" s="13">
        <v>3875</v>
      </c>
      <c r="E698" s="13">
        <v>9728</v>
      </c>
      <c r="F698" s="1">
        <f>VLOOKUP(B698,[1]Compare!$B:$F,5,FALSE)</f>
        <v>3236</v>
      </c>
      <c r="G698" s="1">
        <f>VLOOKUP(B698,[1]Compare!$B:$G,6,FALSE)</f>
        <v>10686</v>
      </c>
      <c r="H698" s="2">
        <f t="shared" si="20"/>
        <v>0.19746600741656367</v>
      </c>
      <c r="I698" s="2">
        <f t="shared" si="21"/>
        <v>-8.965000935803856E-2</v>
      </c>
    </row>
    <row r="699" spans="1:9" x14ac:dyDescent="0.2">
      <c r="A699" s="7" t="s">
        <v>331</v>
      </c>
      <c r="B699" s="21">
        <v>18003</v>
      </c>
      <c r="C699" s="22" t="s">
        <v>928</v>
      </c>
      <c r="D699" s="12">
        <v>62942</v>
      </c>
      <c r="E699" s="12">
        <v>86490</v>
      </c>
      <c r="F699" s="1">
        <f>VLOOKUP(B699,[1]Compare!$B:$F,5,FALSE)</f>
        <v>73189</v>
      </c>
      <c r="G699" s="1">
        <f>VLOOKUP(B699,[1]Compare!$B:$G,6,FALSE)</f>
        <v>92083</v>
      </c>
      <c r="H699" s="2">
        <f t="shared" si="20"/>
        <v>-0.14000737815791992</v>
      </c>
      <c r="I699" s="2">
        <f t="shared" si="21"/>
        <v>-6.073868140699152E-2</v>
      </c>
    </row>
    <row r="700" spans="1:9" x14ac:dyDescent="0.2">
      <c r="A700" s="8" t="s">
        <v>331</v>
      </c>
      <c r="B700" s="19">
        <v>18005</v>
      </c>
      <c r="C700" s="20" t="s">
        <v>929</v>
      </c>
      <c r="D700" s="13">
        <v>9848</v>
      </c>
      <c r="E700" s="13">
        <v>20660</v>
      </c>
      <c r="F700" s="1">
        <f>VLOOKUP(B700,[1]Compare!$B:$F,5,FALSE)</f>
        <v>12934</v>
      </c>
      <c r="G700" s="1">
        <f>VLOOKUP(B700,[1]Compare!$B:$G,6,FALSE)</f>
        <v>22410</v>
      </c>
      <c r="H700" s="2">
        <f t="shared" si="20"/>
        <v>-0.23859594866244008</v>
      </c>
      <c r="I700" s="2">
        <f t="shared" si="21"/>
        <v>-7.8090138331102191E-2</v>
      </c>
    </row>
    <row r="701" spans="1:9" x14ac:dyDescent="0.2">
      <c r="A701" s="7" t="s">
        <v>331</v>
      </c>
      <c r="B701" s="21">
        <v>18007</v>
      </c>
      <c r="C701" s="22" t="s">
        <v>504</v>
      </c>
      <c r="D701" s="12">
        <v>1093</v>
      </c>
      <c r="E701" s="12">
        <v>3173</v>
      </c>
      <c r="F701" s="1">
        <f>VLOOKUP(B701,[1]Compare!$B:$F,5,FALSE)</f>
        <v>1009</v>
      </c>
      <c r="G701" s="1">
        <f>VLOOKUP(B701,[1]Compare!$B:$G,6,FALSE)</f>
        <v>3007</v>
      </c>
      <c r="H701" s="2">
        <f t="shared" si="20"/>
        <v>8.3250743310208125E-2</v>
      </c>
      <c r="I701" s="2">
        <f t="shared" si="21"/>
        <v>5.520452278017958E-2</v>
      </c>
    </row>
    <row r="702" spans="1:9" x14ac:dyDescent="0.2">
      <c r="A702" s="8" t="s">
        <v>331</v>
      </c>
      <c r="B702" s="19">
        <v>18009</v>
      </c>
      <c r="C702" s="20" t="s">
        <v>930</v>
      </c>
      <c r="D702" s="13">
        <v>1933</v>
      </c>
      <c r="E702" s="13">
        <v>3501</v>
      </c>
      <c r="F702" s="1">
        <f>VLOOKUP(B702,[1]Compare!$B:$F,5,FALSE)</f>
        <v>1376</v>
      </c>
      <c r="G702" s="1">
        <f>VLOOKUP(B702,[1]Compare!$B:$G,6,FALSE)</f>
        <v>3841</v>
      </c>
      <c r="H702" s="2">
        <f t="shared" si="20"/>
        <v>0.40479651162790697</v>
      </c>
      <c r="I702" s="2">
        <f t="shared" si="21"/>
        <v>-8.8518614944024993E-2</v>
      </c>
    </row>
    <row r="703" spans="1:9" x14ac:dyDescent="0.2">
      <c r="A703" s="7" t="s">
        <v>331</v>
      </c>
      <c r="B703" s="21">
        <v>18011</v>
      </c>
      <c r="C703" s="22" t="s">
        <v>505</v>
      </c>
      <c r="D703" s="12">
        <v>13490</v>
      </c>
      <c r="E703" s="12">
        <v>22190</v>
      </c>
      <c r="F703" s="1">
        <f>VLOOKUP(B703,[1]Compare!$B:$F,5,FALSE)</f>
        <v>15244</v>
      </c>
      <c r="G703" s="1">
        <f>VLOOKUP(B703,[1]Compare!$B:$G,6,FALSE)</f>
        <v>22351</v>
      </c>
      <c r="H703" s="2">
        <f t="shared" si="20"/>
        <v>-0.11506166360535293</v>
      </c>
      <c r="I703" s="2">
        <f t="shared" si="21"/>
        <v>-7.2032571249608518E-3</v>
      </c>
    </row>
    <row r="704" spans="1:9" x14ac:dyDescent="0.2">
      <c r="A704" s="8" t="s">
        <v>331</v>
      </c>
      <c r="B704" s="19">
        <v>18013</v>
      </c>
      <c r="C704" s="20" t="s">
        <v>876</v>
      </c>
      <c r="D704" s="13">
        <v>2771</v>
      </c>
      <c r="E704" s="13">
        <v>5868</v>
      </c>
      <c r="F704" s="1">
        <f>VLOOKUP(B704,[1]Compare!$B:$F,5,FALSE)</f>
        <v>3036</v>
      </c>
      <c r="G704" s="1">
        <f>VLOOKUP(B704,[1]Compare!$B:$G,6,FALSE)</f>
        <v>5777</v>
      </c>
      <c r="H704" s="2">
        <f t="shared" si="20"/>
        <v>-8.7285902503293808E-2</v>
      </c>
      <c r="I704" s="2">
        <f t="shared" si="21"/>
        <v>1.575212047775662E-2</v>
      </c>
    </row>
    <row r="705" spans="1:9" x14ac:dyDescent="0.2">
      <c r="A705" s="7" t="s">
        <v>331</v>
      </c>
      <c r="B705" s="21">
        <v>18015</v>
      </c>
      <c r="C705" s="22" t="s">
        <v>507</v>
      </c>
      <c r="D705" s="12">
        <v>2593</v>
      </c>
      <c r="E705" s="12">
        <v>6082</v>
      </c>
      <c r="F705" s="1">
        <f>VLOOKUP(B705,[1]Compare!$B:$F,5,FALSE)</f>
        <v>2224</v>
      </c>
      <c r="G705" s="1">
        <f>VLOOKUP(B705,[1]Compare!$B:$G,6,FALSE)</f>
        <v>7086</v>
      </c>
      <c r="H705" s="2">
        <f t="shared" si="20"/>
        <v>0.16591726618705036</v>
      </c>
      <c r="I705" s="2">
        <f t="shared" si="21"/>
        <v>-0.14168783516793679</v>
      </c>
    </row>
    <row r="706" spans="1:9" x14ac:dyDescent="0.2">
      <c r="A706" s="8" t="s">
        <v>331</v>
      </c>
      <c r="B706" s="19">
        <v>18017</v>
      </c>
      <c r="C706" s="20" t="s">
        <v>878</v>
      </c>
      <c r="D706" s="13">
        <v>4852</v>
      </c>
      <c r="E706" s="13">
        <v>10211</v>
      </c>
      <c r="F706" s="1">
        <f>VLOOKUP(B706,[1]Compare!$B:$F,5,FALSE)</f>
        <v>4304</v>
      </c>
      <c r="G706" s="1">
        <f>VLOOKUP(B706,[1]Compare!$B:$G,6,FALSE)</f>
        <v>10552</v>
      </c>
      <c r="H706" s="2">
        <f t="shared" si="20"/>
        <v>0.12732342007434944</v>
      </c>
      <c r="I706" s="2">
        <f t="shared" si="21"/>
        <v>-3.2316148597422288E-2</v>
      </c>
    </row>
    <row r="707" spans="1:9" x14ac:dyDescent="0.2">
      <c r="A707" s="7" t="s">
        <v>331</v>
      </c>
      <c r="B707" s="21">
        <v>18019</v>
      </c>
      <c r="C707" s="22" t="s">
        <v>509</v>
      </c>
      <c r="D707" s="12">
        <v>20479</v>
      </c>
      <c r="E707" s="12">
        <v>32216</v>
      </c>
      <c r="F707" s="1">
        <f>VLOOKUP(B707,[1]Compare!$B:$F,5,FALSE)</f>
        <v>23093</v>
      </c>
      <c r="G707" s="1">
        <f>VLOOKUP(B707,[1]Compare!$B:$G,6,FALSE)</f>
        <v>33668</v>
      </c>
      <c r="H707" s="2">
        <f t="shared" ref="H707:H770" si="22">((D707-F707)/F707)</f>
        <v>-0.11319447451608712</v>
      </c>
      <c r="I707" s="2">
        <f t="shared" ref="I707:I770" si="23">((E707-G707)/G707)</f>
        <v>-4.3127004871094214E-2</v>
      </c>
    </row>
    <row r="708" spans="1:9" x14ac:dyDescent="0.2">
      <c r="A708" s="8" t="s">
        <v>331</v>
      </c>
      <c r="B708" s="19">
        <v>18021</v>
      </c>
      <c r="C708" s="20" t="s">
        <v>403</v>
      </c>
      <c r="D708" s="13">
        <v>3138</v>
      </c>
      <c r="E708" s="13">
        <v>8150</v>
      </c>
      <c r="F708" s="1">
        <f>VLOOKUP(B708,[1]Compare!$B:$F,5,FALSE)</f>
        <v>2552</v>
      </c>
      <c r="G708" s="1">
        <f>VLOOKUP(B708,[1]Compare!$B:$G,6,FALSE)</f>
        <v>9499</v>
      </c>
      <c r="H708" s="2">
        <f t="shared" si="22"/>
        <v>0.22962382445141066</v>
      </c>
      <c r="I708" s="2">
        <f t="shared" si="23"/>
        <v>-0.1420149489419939</v>
      </c>
    </row>
    <row r="709" spans="1:9" x14ac:dyDescent="0.2">
      <c r="A709" s="7" t="s">
        <v>331</v>
      </c>
      <c r="B709" s="21">
        <v>18023</v>
      </c>
      <c r="C709" s="22" t="s">
        <v>881</v>
      </c>
      <c r="D709" s="12">
        <v>3644</v>
      </c>
      <c r="E709" s="12">
        <v>8406</v>
      </c>
      <c r="F709" s="1">
        <f>VLOOKUP(B709,[1]Compare!$B:$F,5,FALSE)</f>
        <v>3361</v>
      </c>
      <c r="G709" s="1">
        <f>VLOOKUP(B709,[1]Compare!$B:$G,6,FALSE)</f>
        <v>9334</v>
      </c>
      <c r="H709" s="2">
        <f t="shared" si="22"/>
        <v>8.4201130615888131E-2</v>
      </c>
      <c r="I709" s="2">
        <f t="shared" si="23"/>
        <v>-9.9421469895007497E-2</v>
      </c>
    </row>
    <row r="710" spans="1:9" x14ac:dyDescent="0.2">
      <c r="A710" s="8" t="s">
        <v>331</v>
      </c>
      <c r="B710" s="19">
        <v>18025</v>
      </c>
      <c r="C710" s="20" t="s">
        <v>514</v>
      </c>
      <c r="D710" s="13">
        <v>1894</v>
      </c>
      <c r="E710" s="13">
        <v>2977</v>
      </c>
      <c r="F710" s="1">
        <f>VLOOKUP(B710,[1]Compare!$B:$F,5,FALSE)</f>
        <v>1355</v>
      </c>
      <c r="G710" s="1">
        <f>VLOOKUP(B710,[1]Compare!$B:$G,6,FALSE)</f>
        <v>3483</v>
      </c>
      <c r="H710" s="2">
        <f t="shared" si="22"/>
        <v>0.39778597785977859</v>
      </c>
      <c r="I710" s="2">
        <f t="shared" si="23"/>
        <v>-0.14527706000574217</v>
      </c>
    </row>
    <row r="711" spans="1:9" x14ac:dyDescent="0.2">
      <c r="A711" s="7" t="s">
        <v>331</v>
      </c>
      <c r="B711" s="21">
        <v>18027</v>
      </c>
      <c r="C711" s="22" t="s">
        <v>931</v>
      </c>
      <c r="D711" s="12">
        <v>2347</v>
      </c>
      <c r="E711" s="12">
        <v>8860</v>
      </c>
      <c r="F711" s="1">
        <f>VLOOKUP(B711,[1]Compare!$B:$F,5,FALSE)</f>
        <v>2169</v>
      </c>
      <c r="G711" s="1">
        <f>VLOOKUP(B711,[1]Compare!$B:$G,6,FALSE)</f>
        <v>9576</v>
      </c>
      <c r="H711" s="2">
        <f t="shared" si="22"/>
        <v>8.206546795758414E-2</v>
      </c>
      <c r="I711" s="2">
        <f t="shared" si="23"/>
        <v>-7.4770258980785292E-2</v>
      </c>
    </row>
    <row r="712" spans="1:9" x14ac:dyDescent="0.2">
      <c r="A712" s="8" t="s">
        <v>331</v>
      </c>
      <c r="B712" s="19">
        <v>18029</v>
      </c>
      <c r="C712" s="20" t="s">
        <v>932</v>
      </c>
      <c r="D712" s="13">
        <v>6224</v>
      </c>
      <c r="E712" s="13">
        <v>18865</v>
      </c>
      <c r="F712" s="1">
        <f>VLOOKUP(B712,[1]Compare!$B:$F,5,FALSE)</f>
        <v>5446</v>
      </c>
      <c r="G712" s="1">
        <f>VLOOKUP(B712,[1]Compare!$B:$G,6,FALSE)</f>
        <v>19528</v>
      </c>
      <c r="H712" s="2">
        <f t="shared" si="22"/>
        <v>0.14285714285714285</v>
      </c>
      <c r="I712" s="2">
        <f t="shared" si="23"/>
        <v>-3.3951249487914788E-2</v>
      </c>
    </row>
    <row r="713" spans="1:9" x14ac:dyDescent="0.2">
      <c r="A713" s="7" t="s">
        <v>331</v>
      </c>
      <c r="B713" s="21">
        <v>18031</v>
      </c>
      <c r="C713" s="22" t="s">
        <v>760</v>
      </c>
      <c r="D713" s="12">
        <v>2831</v>
      </c>
      <c r="E713" s="12">
        <v>8788</v>
      </c>
      <c r="F713" s="1">
        <f>VLOOKUP(B713,[1]Compare!$B:$F,5,FALSE)</f>
        <v>2439</v>
      </c>
      <c r="G713" s="1">
        <f>VLOOKUP(B713,[1]Compare!$B:$G,6,FALSE)</f>
        <v>9575</v>
      </c>
      <c r="H713" s="2">
        <f t="shared" si="22"/>
        <v>0.16072160721607215</v>
      </c>
      <c r="I713" s="2">
        <f t="shared" si="23"/>
        <v>-8.219321148825065E-2</v>
      </c>
    </row>
    <row r="714" spans="1:9" x14ac:dyDescent="0.2">
      <c r="A714" s="8" t="s">
        <v>331</v>
      </c>
      <c r="B714" s="19">
        <v>18033</v>
      </c>
      <c r="C714" s="20" t="s">
        <v>414</v>
      </c>
      <c r="D714" s="13">
        <v>4974</v>
      </c>
      <c r="E714" s="13">
        <v>13561</v>
      </c>
      <c r="F714" s="1">
        <f>VLOOKUP(B714,[1]Compare!$B:$F,5,FALSE)</f>
        <v>4966</v>
      </c>
      <c r="G714" s="1">
        <f>VLOOKUP(B714,[1]Compare!$B:$G,6,FALSE)</f>
        <v>14237</v>
      </c>
      <c r="H714" s="2">
        <f t="shared" si="22"/>
        <v>1.6109544905356424E-3</v>
      </c>
      <c r="I714" s="2">
        <f t="shared" si="23"/>
        <v>-4.7481913324436326E-2</v>
      </c>
    </row>
    <row r="715" spans="1:9" x14ac:dyDescent="0.2">
      <c r="A715" s="7" t="s">
        <v>331</v>
      </c>
      <c r="B715" s="21">
        <v>18035</v>
      </c>
      <c r="C715" s="22" t="s">
        <v>933</v>
      </c>
      <c r="D715" s="12">
        <v>20642</v>
      </c>
      <c r="E715" s="12">
        <v>25923</v>
      </c>
      <c r="F715" s="1">
        <f>VLOOKUP(B715,[1]Compare!$B:$F,5,FALSE)</f>
        <v>20474</v>
      </c>
      <c r="G715" s="1">
        <f>VLOOKUP(B715,[1]Compare!$B:$G,6,FALSE)</f>
        <v>26827</v>
      </c>
      <c r="H715" s="2">
        <f t="shared" si="22"/>
        <v>8.2055289635635433E-3</v>
      </c>
      <c r="I715" s="2">
        <f t="shared" si="23"/>
        <v>-3.3697394416073362E-2</v>
      </c>
    </row>
    <row r="716" spans="1:9" x14ac:dyDescent="0.2">
      <c r="A716" s="8" t="s">
        <v>331</v>
      </c>
      <c r="B716" s="19">
        <v>18037</v>
      </c>
      <c r="C716" s="20" t="s">
        <v>934</v>
      </c>
      <c r="D716" s="13">
        <v>6429</v>
      </c>
      <c r="E716" s="13">
        <v>14448</v>
      </c>
      <c r="F716" s="1">
        <f>VLOOKUP(B716,[1]Compare!$B:$F,5,FALSE)</f>
        <v>6292</v>
      </c>
      <c r="G716" s="1">
        <f>VLOOKUP(B716,[1]Compare!$B:$G,6,FALSE)</f>
        <v>15033</v>
      </c>
      <c r="H716" s="2">
        <f t="shared" si="22"/>
        <v>2.1773680864589955E-2</v>
      </c>
      <c r="I716" s="2">
        <f t="shared" si="23"/>
        <v>-3.8914388345639594E-2</v>
      </c>
    </row>
    <row r="717" spans="1:9" x14ac:dyDescent="0.2">
      <c r="A717" s="7" t="s">
        <v>331</v>
      </c>
      <c r="B717" s="21">
        <v>18039</v>
      </c>
      <c r="C717" s="22" t="s">
        <v>935</v>
      </c>
      <c r="D717" s="12">
        <v>22162</v>
      </c>
      <c r="E717" s="12">
        <v>45488</v>
      </c>
      <c r="F717" s="1">
        <f>VLOOKUP(B717,[1]Compare!$B:$F,5,FALSE)</f>
        <v>26108</v>
      </c>
      <c r="G717" s="1">
        <f>VLOOKUP(B717,[1]Compare!$B:$G,6,FALSE)</f>
        <v>46972</v>
      </c>
      <c r="H717" s="2">
        <f t="shared" si="22"/>
        <v>-0.15114141259384098</v>
      </c>
      <c r="I717" s="2">
        <f t="shared" si="23"/>
        <v>-3.1593289619347695E-2</v>
      </c>
    </row>
    <row r="718" spans="1:9" x14ac:dyDescent="0.2">
      <c r="A718" s="8" t="s">
        <v>331</v>
      </c>
      <c r="B718" s="19">
        <v>18041</v>
      </c>
      <c r="C718" s="20" t="s">
        <v>418</v>
      </c>
      <c r="D718" s="13">
        <v>3376</v>
      </c>
      <c r="E718" s="13">
        <v>6796</v>
      </c>
      <c r="F718" s="1">
        <f>VLOOKUP(B718,[1]Compare!$B:$F,5,FALSE)</f>
        <v>2237</v>
      </c>
      <c r="G718" s="1">
        <f>VLOOKUP(B718,[1]Compare!$B:$G,6,FALSE)</f>
        <v>7755</v>
      </c>
      <c r="H718" s="2">
        <f t="shared" si="22"/>
        <v>0.50916405900759942</v>
      </c>
      <c r="I718" s="2">
        <f t="shared" si="23"/>
        <v>-0.1236621534493875</v>
      </c>
    </row>
    <row r="719" spans="1:9" x14ac:dyDescent="0.2">
      <c r="A719" s="7" t="s">
        <v>331</v>
      </c>
      <c r="B719" s="21">
        <v>18043</v>
      </c>
      <c r="C719" s="22" t="s">
        <v>770</v>
      </c>
      <c r="D719" s="12">
        <v>15079</v>
      </c>
      <c r="E719" s="12">
        <v>23297</v>
      </c>
      <c r="F719" s="1">
        <f>VLOOKUP(B719,[1]Compare!$B:$F,5,FALSE)</f>
        <v>17511</v>
      </c>
      <c r="G719" s="1">
        <f>VLOOKUP(B719,[1]Compare!$B:$G,6,FALSE)</f>
        <v>23400</v>
      </c>
      <c r="H719" s="2">
        <f t="shared" si="22"/>
        <v>-0.138884129975444</v>
      </c>
      <c r="I719" s="2">
        <f t="shared" si="23"/>
        <v>-4.401709401709402E-3</v>
      </c>
    </row>
    <row r="720" spans="1:9" x14ac:dyDescent="0.2">
      <c r="A720" s="8" t="s">
        <v>331</v>
      </c>
      <c r="B720" s="19">
        <v>18045</v>
      </c>
      <c r="C720" s="20" t="s">
        <v>936</v>
      </c>
      <c r="D720" s="13">
        <v>2003</v>
      </c>
      <c r="E720" s="13">
        <v>5374</v>
      </c>
      <c r="F720" s="1">
        <f>VLOOKUP(B720,[1]Compare!$B:$F,5,FALSE)</f>
        <v>1629</v>
      </c>
      <c r="G720" s="1">
        <f>VLOOKUP(B720,[1]Compare!$B:$G,6,FALSE)</f>
        <v>6154</v>
      </c>
      <c r="H720" s="2">
        <f t="shared" si="22"/>
        <v>0.22958870472682627</v>
      </c>
      <c r="I720" s="2">
        <f t="shared" si="23"/>
        <v>-0.12674683132921677</v>
      </c>
    </row>
    <row r="721" spans="1:9" x14ac:dyDescent="0.2">
      <c r="A721" s="7" t="s">
        <v>331</v>
      </c>
      <c r="B721" s="21">
        <v>18047</v>
      </c>
      <c r="C721" s="22" t="s">
        <v>419</v>
      </c>
      <c r="D721" s="12">
        <v>2759</v>
      </c>
      <c r="E721" s="12">
        <v>9584</v>
      </c>
      <c r="F721" s="1">
        <f>VLOOKUP(B721,[1]Compare!$B:$F,5,FALSE)</f>
        <v>2137</v>
      </c>
      <c r="G721" s="1">
        <f>VLOOKUP(B721,[1]Compare!$B:$G,6,FALSE)</f>
        <v>9691</v>
      </c>
      <c r="H721" s="2">
        <f t="shared" si="22"/>
        <v>0.29106223678053345</v>
      </c>
      <c r="I721" s="2">
        <f t="shared" si="23"/>
        <v>-1.1041172221648953E-2</v>
      </c>
    </row>
    <row r="722" spans="1:9" x14ac:dyDescent="0.2">
      <c r="A722" s="8" t="s">
        <v>331</v>
      </c>
      <c r="B722" s="19">
        <v>18049</v>
      </c>
      <c r="C722" s="20" t="s">
        <v>520</v>
      </c>
      <c r="D722" s="13">
        <v>2572</v>
      </c>
      <c r="E722" s="13">
        <v>6263</v>
      </c>
      <c r="F722" s="1">
        <f>VLOOKUP(B722,[1]Compare!$B:$F,5,FALSE)</f>
        <v>2280</v>
      </c>
      <c r="G722" s="1">
        <f>VLOOKUP(B722,[1]Compare!$B:$G,6,FALSE)</f>
        <v>6694</v>
      </c>
      <c r="H722" s="2">
        <f t="shared" si="22"/>
        <v>0.1280701754385965</v>
      </c>
      <c r="I722" s="2">
        <f t="shared" si="23"/>
        <v>-6.43860173289513E-2</v>
      </c>
    </row>
    <row r="723" spans="1:9" x14ac:dyDescent="0.2">
      <c r="A723" s="7" t="s">
        <v>331</v>
      </c>
      <c r="B723" s="21">
        <v>18051</v>
      </c>
      <c r="C723" s="22" t="s">
        <v>937</v>
      </c>
      <c r="D723" s="12">
        <v>4875</v>
      </c>
      <c r="E723" s="12">
        <v>10810</v>
      </c>
      <c r="F723" s="1">
        <f>VLOOKUP(B723,[1]Compare!$B:$F,5,FALSE)</f>
        <v>4023</v>
      </c>
      <c r="G723" s="1">
        <f>VLOOKUP(B723,[1]Compare!$B:$G,6,FALSE)</f>
        <v>11817</v>
      </c>
      <c r="H723" s="2">
        <f t="shared" si="22"/>
        <v>0.21178225205070841</v>
      </c>
      <c r="I723" s="2">
        <f t="shared" si="23"/>
        <v>-8.5216213929085211E-2</v>
      </c>
    </row>
    <row r="724" spans="1:9" x14ac:dyDescent="0.2">
      <c r="A724" s="8" t="s">
        <v>331</v>
      </c>
      <c r="B724" s="19">
        <v>18053</v>
      </c>
      <c r="C724" s="20" t="s">
        <v>522</v>
      </c>
      <c r="D724" s="13">
        <v>9303</v>
      </c>
      <c r="E724" s="13">
        <v>17668</v>
      </c>
      <c r="F724" s="1">
        <f>VLOOKUP(B724,[1]Compare!$B:$F,5,FALSE)</f>
        <v>8015</v>
      </c>
      <c r="G724" s="1">
        <f>VLOOKUP(B724,[1]Compare!$B:$G,6,FALSE)</f>
        <v>18543</v>
      </c>
      <c r="H724" s="2">
        <f t="shared" si="22"/>
        <v>0.16069868995633188</v>
      </c>
      <c r="I724" s="2">
        <f t="shared" si="23"/>
        <v>-4.7187617969044922E-2</v>
      </c>
    </row>
    <row r="725" spans="1:9" x14ac:dyDescent="0.2">
      <c r="A725" s="7" t="s">
        <v>331</v>
      </c>
      <c r="B725" s="21">
        <v>18055</v>
      </c>
      <c r="C725" s="22" t="s">
        <v>421</v>
      </c>
      <c r="D725" s="12">
        <v>4456</v>
      </c>
      <c r="E725" s="12">
        <v>9440</v>
      </c>
      <c r="F725" s="1">
        <f>VLOOKUP(B725,[1]Compare!$B:$F,5,FALSE)</f>
        <v>3389</v>
      </c>
      <c r="G725" s="1">
        <f>VLOOKUP(B725,[1]Compare!$B:$G,6,FALSE)</f>
        <v>11103</v>
      </c>
      <c r="H725" s="2">
        <f t="shared" si="22"/>
        <v>0.31484213632339925</v>
      </c>
      <c r="I725" s="2">
        <f t="shared" si="23"/>
        <v>-0.14977933891740972</v>
      </c>
    </row>
    <row r="726" spans="1:9" x14ac:dyDescent="0.2">
      <c r="A726" s="8" t="s">
        <v>331</v>
      </c>
      <c r="B726" s="19">
        <v>18057</v>
      </c>
      <c r="C726" s="20" t="s">
        <v>697</v>
      </c>
      <c r="D726" s="13">
        <v>94154</v>
      </c>
      <c r="E726" s="13">
        <v>102279</v>
      </c>
      <c r="F726" s="1">
        <f>VLOOKUP(B726,[1]Compare!$B:$F,5,FALSE)</f>
        <v>88390</v>
      </c>
      <c r="G726" s="1">
        <f>VLOOKUP(B726,[1]Compare!$B:$G,6,FALSE)</f>
        <v>101587</v>
      </c>
      <c r="H726" s="2">
        <f t="shared" si="22"/>
        <v>6.5210996719085867E-2</v>
      </c>
      <c r="I726" s="2">
        <f t="shared" si="23"/>
        <v>6.8118952228139427E-3</v>
      </c>
    </row>
    <row r="727" spans="1:9" x14ac:dyDescent="0.2">
      <c r="A727" s="7" t="s">
        <v>331</v>
      </c>
      <c r="B727" s="21">
        <v>18059</v>
      </c>
      <c r="C727" s="22" t="s">
        <v>780</v>
      </c>
      <c r="D727" s="12">
        <v>10671</v>
      </c>
      <c r="E727" s="12">
        <v>29544</v>
      </c>
      <c r="F727" s="1">
        <f>VLOOKUP(B727,[1]Compare!$B:$F,5,FALSE)</f>
        <v>12895</v>
      </c>
      <c r="G727" s="1">
        <f>VLOOKUP(B727,[1]Compare!$B:$G,6,FALSE)</f>
        <v>28996</v>
      </c>
      <c r="H727" s="2">
        <f t="shared" si="22"/>
        <v>-0.17246994959286546</v>
      </c>
      <c r="I727" s="2">
        <f t="shared" si="23"/>
        <v>1.8899158504621327E-2</v>
      </c>
    </row>
    <row r="728" spans="1:9" x14ac:dyDescent="0.2">
      <c r="A728" s="8" t="s">
        <v>331</v>
      </c>
      <c r="B728" s="19">
        <v>18061</v>
      </c>
      <c r="C728" s="20" t="s">
        <v>938</v>
      </c>
      <c r="D728" s="13">
        <v>5580</v>
      </c>
      <c r="E728" s="13">
        <v>14162</v>
      </c>
      <c r="F728" s="1">
        <f>VLOOKUP(B728,[1]Compare!$B:$F,5,FALSE)</f>
        <v>5343</v>
      </c>
      <c r="G728" s="1">
        <f>VLOOKUP(B728,[1]Compare!$B:$G,6,FALSE)</f>
        <v>14565</v>
      </c>
      <c r="H728" s="2">
        <f t="shared" si="22"/>
        <v>4.4357102751263332E-2</v>
      </c>
      <c r="I728" s="2">
        <f t="shared" si="23"/>
        <v>-2.7669069687607278E-2</v>
      </c>
    </row>
    <row r="729" spans="1:9" x14ac:dyDescent="0.2">
      <c r="A729" s="7" t="s">
        <v>331</v>
      </c>
      <c r="B729" s="21">
        <v>18063</v>
      </c>
      <c r="C729" s="22" t="s">
        <v>939</v>
      </c>
      <c r="D729" s="12">
        <v>30524</v>
      </c>
      <c r="E729" s="12">
        <v>54467</v>
      </c>
      <c r="F729" s="1">
        <f>VLOOKUP(B729,[1]Compare!$B:$F,5,FALSE)</f>
        <v>32604</v>
      </c>
      <c r="G729" s="1">
        <f>VLOOKUP(B729,[1]Compare!$B:$G,6,FALSE)</f>
        <v>53802</v>
      </c>
      <c r="H729" s="2">
        <f t="shared" si="22"/>
        <v>-6.3795853269537475E-2</v>
      </c>
      <c r="I729" s="2">
        <f t="shared" si="23"/>
        <v>1.2360135310954984E-2</v>
      </c>
    </row>
    <row r="730" spans="1:9" x14ac:dyDescent="0.2">
      <c r="A730" s="8" t="s">
        <v>331</v>
      </c>
      <c r="B730" s="19">
        <v>18065</v>
      </c>
      <c r="C730" s="20" t="s">
        <v>423</v>
      </c>
      <c r="D730" s="13">
        <v>7126</v>
      </c>
      <c r="E730" s="13">
        <v>12807</v>
      </c>
      <c r="F730" s="1">
        <f>VLOOKUP(B730,[1]Compare!$B:$F,5,FALSE)</f>
        <v>5544</v>
      </c>
      <c r="G730" s="1">
        <f>VLOOKUP(B730,[1]Compare!$B:$G,6,FALSE)</f>
        <v>15043</v>
      </c>
      <c r="H730" s="2">
        <f t="shared" si="22"/>
        <v>0.28535353535353536</v>
      </c>
      <c r="I730" s="2">
        <f t="shared" si="23"/>
        <v>-0.1486405637173436</v>
      </c>
    </row>
    <row r="731" spans="1:9" x14ac:dyDescent="0.2">
      <c r="A731" s="7" t="s">
        <v>331</v>
      </c>
      <c r="B731" s="21">
        <v>18067</v>
      </c>
      <c r="C731" s="22" t="s">
        <v>525</v>
      </c>
      <c r="D731" s="12">
        <v>13112</v>
      </c>
      <c r="E731" s="12">
        <v>23303</v>
      </c>
      <c r="F731" s="1">
        <f>VLOOKUP(B731,[1]Compare!$B:$F,5,FALSE)</f>
        <v>13303</v>
      </c>
      <c r="G731" s="1">
        <f>VLOOKUP(B731,[1]Compare!$B:$G,6,FALSE)</f>
        <v>26449</v>
      </c>
      <c r="H731" s="2">
        <f t="shared" si="22"/>
        <v>-1.4357663684883108E-2</v>
      </c>
      <c r="I731" s="2">
        <f t="shared" si="23"/>
        <v>-0.11894589587508034</v>
      </c>
    </row>
    <row r="732" spans="1:9" x14ac:dyDescent="0.2">
      <c r="A732" s="8" t="s">
        <v>331</v>
      </c>
      <c r="B732" s="19">
        <v>18069</v>
      </c>
      <c r="C732" s="20" t="s">
        <v>940</v>
      </c>
      <c r="D732" s="13">
        <v>4751</v>
      </c>
      <c r="E732" s="13">
        <v>11690</v>
      </c>
      <c r="F732" s="1">
        <f>VLOOKUP(B732,[1]Compare!$B:$F,5,FALSE)</f>
        <v>4255</v>
      </c>
      <c r="G732" s="1">
        <f>VLOOKUP(B732,[1]Compare!$B:$G,6,FALSE)</f>
        <v>13147</v>
      </c>
      <c r="H732" s="2">
        <f t="shared" si="22"/>
        <v>0.11656874265569918</v>
      </c>
      <c r="I732" s="2">
        <f t="shared" si="23"/>
        <v>-0.1108237620749981</v>
      </c>
    </row>
    <row r="733" spans="1:9" x14ac:dyDescent="0.2">
      <c r="A733" s="7" t="s">
        <v>331</v>
      </c>
      <c r="B733" s="21">
        <v>18071</v>
      </c>
      <c r="C733" s="22" t="s">
        <v>425</v>
      </c>
      <c r="D733" s="12">
        <v>5193</v>
      </c>
      <c r="E733" s="12">
        <v>13277</v>
      </c>
      <c r="F733" s="1">
        <f>VLOOKUP(B733,[1]Compare!$B:$F,5,FALSE)</f>
        <v>4302</v>
      </c>
      <c r="G733" s="1">
        <f>VLOOKUP(B733,[1]Compare!$B:$G,6,FALSE)</f>
        <v>14555</v>
      </c>
      <c r="H733" s="2">
        <f t="shared" si="22"/>
        <v>0.20711297071129708</v>
      </c>
      <c r="I733" s="2">
        <f t="shared" si="23"/>
        <v>-8.7804878048780483E-2</v>
      </c>
    </row>
    <row r="734" spans="1:9" x14ac:dyDescent="0.2">
      <c r="A734" s="8" t="s">
        <v>331</v>
      </c>
      <c r="B734" s="19">
        <v>18073</v>
      </c>
      <c r="C734" s="20" t="s">
        <v>786</v>
      </c>
      <c r="D734" s="13">
        <v>3591</v>
      </c>
      <c r="E734" s="13">
        <v>11340</v>
      </c>
      <c r="F734" s="1">
        <f>VLOOKUP(B734,[1]Compare!$B:$F,5,FALSE)</f>
        <v>3798</v>
      </c>
      <c r="G734" s="1">
        <f>VLOOKUP(B734,[1]Compare!$B:$G,6,FALSE)</f>
        <v>11383</v>
      </c>
      <c r="H734" s="2">
        <f t="shared" si="22"/>
        <v>-5.4502369668246446E-2</v>
      </c>
      <c r="I734" s="2">
        <f t="shared" si="23"/>
        <v>-3.7775630325924624E-3</v>
      </c>
    </row>
    <row r="735" spans="1:9" x14ac:dyDescent="0.2">
      <c r="A735" s="7" t="s">
        <v>331</v>
      </c>
      <c r="B735" s="21">
        <v>18075</v>
      </c>
      <c r="C735" s="22" t="s">
        <v>941</v>
      </c>
      <c r="D735" s="12">
        <v>2465</v>
      </c>
      <c r="E735" s="12">
        <v>5700</v>
      </c>
      <c r="F735" s="1">
        <f>VLOOKUP(B735,[1]Compare!$B:$F,5,FALSE)</f>
        <v>1926</v>
      </c>
      <c r="G735" s="1">
        <f>VLOOKUP(B735,[1]Compare!$B:$G,6,FALSE)</f>
        <v>6361</v>
      </c>
      <c r="H735" s="2">
        <f t="shared" si="22"/>
        <v>0.2798546209761163</v>
      </c>
      <c r="I735" s="2">
        <f t="shared" si="23"/>
        <v>-0.10391447885552586</v>
      </c>
    </row>
    <row r="736" spans="1:9" x14ac:dyDescent="0.2">
      <c r="A736" s="8" t="s">
        <v>331</v>
      </c>
      <c r="B736" s="19">
        <v>18077</v>
      </c>
      <c r="C736" s="20" t="s">
        <v>426</v>
      </c>
      <c r="D736" s="13">
        <v>5897</v>
      </c>
      <c r="E736" s="13">
        <v>8601</v>
      </c>
      <c r="F736" s="1">
        <f>VLOOKUP(B736,[1]Compare!$B:$F,5,FALSE)</f>
        <v>4731</v>
      </c>
      <c r="G736" s="1">
        <f>VLOOKUP(B736,[1]Compare!$B:$G,6,FALSE)</f>
        <v>9663</v>
      </c>
      <c r="H736" s="2">
        <f t="shared" si="22"/>
        <v>0.2464595222997252</v>
      </c>
      <c r="I736" s="2">
        <f t="shared" si="23"/>
        <v>-0.10990375659733002</v>
      </c>
    </row>
    <row r="737" spans="1:9" x14ac:dyDescent="0.2">
      <c r="A737" s="7" t="s">
        <v>331</v>
      </c>
      <c r="B737" s="21">
        <v>18079</v>
      </c>
      <c r="C737" s="22" t="s">
        <v>942</v>
      </c>
      <c r="D737" s="12">
        <v>3261</v>
      </c>
      <c r="E737" s="12">
        <v>8837</v>
      </c>
      <c r="F737" s="1">
        <f>VLOOKUP(B737,[1]Compare!$B:$F,5,FALSE)</f>
        <v>2523</v>
      </c>
      <c r="G737" s="1">
        <f>VLOOKUP(B737,[1]Compare!$B:$G,6,FALSE)</f>
        <v>9490</v>
      </c>
      <c r="H737" s="2">
        <f t="shared" si="22"/>
        <v>0.29250891795481571</v>
      </c>
      <c r="I737" s="2">
        <f t="shared" si="23"/>
        <v>-6.8809272918861963E-2</v>
      </c>
    </row>
    <row r="738" spans="1:9" x14ac:dyDescent="0.2">
      <c r="A738" s="8" t="s">
        <v>331</v>
      </c>
      <c r="B738" s="19">
        <v>18081</v>
      </c>
      <c r="C738" s="20" t="s">
        <v>528</v>
      </c>
      <c r="D738" s="13">
        <v>21320</v>
      </c>
      <c r="E738" s="13">
        <v>51598</v>
      </c>
      <c r="F738" s="1">
        <f>VLOOKUP(B738,[1]Compare!$B:$F,5,FALSE)</f>
        <v>24736</v>
      </c>
      <c r="G738" s="1">
        <f>VLOOKUP(B738,[1]Compare!$B:$G,6,FALSE)</f>
        <v>51219</v>
      </c>
      <c r="H738" s="2">
        <f t="shared" si="22"/>
        <v>-0.13809831824062097</v>
      </c>
      <c r="I738" s="2">
        <f t="shared" si="23"/>
        <v>7.3995978055018648E-3</v>
      </c>
    </row>
    <row r="739" spans="1:9" x14ac:dyDescent="0.2">
      <c r="A739" s="7" t="s">
        <v>331</v>
      </c>
      <c r="B739" s="21">
        <v>18083</v>
      </c>
      <c r="C739" s="22" t="s">
        <v>899</v>
      </c>
      <c r="D739" s="12">
        <v>5014</v>
      </c>
      <c r="E739" s="12">
        <v>10231</v>
      </c>
      <c r="F739" s="1">
        <f>VLOOKUP(B739,[1]Compare!$B:$F,5,FALSE)</f>
        <v>4067</v>
      </c>
      <c r="G739" s="1">
        <f>VLOOKUP(B739,[1]Compare!$B:$G,6,FALSE)</f>
        <v>11655</v>
      </c>
      <c r="H739" s="2">
        <f t="shared" si="22"/>
        <v>0.23284976641258914</v>
      </c>
      <c r="I739" s="2">
        <f t="shared" si="23"/>
        <v>-0.12217932217932218</v>
      </c>
    </row>
    <row r="740" spans="1:9" x14ac:dyDescent="0.2">
      <c r="A740" s="8" t="s">
        <v>331</v>
      </c>
      <c r="B740" s="19">
        <v>18085</v>
      </c>
      <c r="C740" s="20" t="s">
        <v>943</v>
      </c>
      <c r="D740" s="13">
        <v>6337</v>
      </c>
      <c r="E740" s="13">
        <v>25916</v>
      </c>
      <c r="F740" s="1">
        <f>VLOOKUP(B740,[1]Compare!$B:$F,5,FALSE)</f>
        <v>8364</v>
      </c>
      <c r="G740" s="1">
        <f>VLOOKUP(B740,[1]Compare!$B:$G,6,FALSE)</f>
        <v>26499</v>
      </c>
      <c r="H740" s="2">
        <f t="shared" si="22"/>
        <v>-0.2423481587757054</v>
      </c>
      <c r="I740" s="2">
        <f t="shared" si="23"/>
        <v>-2.2000830220008302E-2</v>
      </c>
    </row>
    <row r="741" spans="1:9" x14ac:dyDescent="0.2">
      <c r="A741" s="7" t="s">
        <v>331</v>
      </c>
      <c r="B741" s="21">
        <v>18087</v>
      </c>
      <c r="C741" s="22" t="s">
        <v>944</v>
      </c>
      <c r="D741" s="12">
        <v>2254</v>
      </c>
      <c r="E741" s="12">
        <v>8123</v>
      </c>
      <c r="F741" s="1">
        <f>VLOOKUP(B741,[1]Compare!$B:$F,5,FALSE)</f>
        <v>2355</v>
      </c>
      <c r="G741" s="1">
        <f>VLOOKUP(B741,[1]Compare!$B:$G,6,FALSE)</f>
        <v>8110</v>
      </c>
      <c r="H741" s="2">
        <f t="shared" si="22"/>
        <v>-4.2887473460721866E-2</v>
      </c>
      <c r="I741" s="2">
        <f t="shared" si="23"/>
        <v>1.6029593094944513E-3</v>
      </c>
    </row>
    <row r="742" spans="1:9" x14ac:dyDescent="0.2">
      <c r="A742" s="8" t="s">
        <v>331</v>
      </c>
      <c r="B742" s="19">
        <v>18089</v>
      </c>
      <c r="C742" s="20" t="s">
        <v>574</v>
      </c>
      <c r="D742" s="13">
        <v>118429</v>
      </c>
      <c r="E742" s="13">
        <v>86713</v>
      </c>
      <c r="F742" s="1">
        <f>VLOOKUP(B742,[1]Compare!$B:$F,5,FALSE)</f>
        <v>124870</v>
      </c>
      <c r="G742" s="1">
        <f>VLOOKUP(B742,[1]Compare!$B:$G,6,FALSE)</f>
        <v>91760</v>
      </c>
      <c r="H742" s="2">
        <f t="shared" si="22"/>
        <v>-5.1581644910707138E-2</v>
      </c>
      <c r="I742" s="2">
        <f t="shared" si="23"/>
        <v>-5.5002179598953795E-2</v>
      </c>
    </row>
    <row r="743" spans="1:9" x14ac:dyDescent="0.2">
      <c r="A743" s="7" t="s">
        <v>331</v>
      </c>
      <c r="B743" s="21">
        <v>18091</v>
      </c>
      <c r="C743" s="22" t="s">
        <v>945</v>
      </c>
      <c r="D743" s="12">
        <v>20837</v>
      </c>
      <c r="E743" s="12">
        <v>24095</v>
      </c>
      <c r="F743" s="1">
        <f>VLOOKUP(B743,[1]Compare!$B:$F,5,FALSE)</f>
        <v>22427</v>
      </c>
      <c r="G743" s="1">
        <f>VLOOKUP(B743,[1]Compare!$B:$G,6,FALSE)</f>
        <v>25997</v>
      </c>
      <c r="H743" s="2">
        <f t="shared" si="22"/>
        <v>-7.0896687029027516E-2</v>
      </c>
      <c r="I743" s="2">
        <f t="shared" si="23"/>
        <v>-7.3162287956302655E-2</v>
      </c>
    </row>
    <row r="744" spans="1:9" x14ac:dyDescent="0.2">
      <c r="A744" s="8" t="s">
        <v>331</v>
      </c>
      <c r="B744" s="19">
        <v>18093</v>
      </c>
      <c r="C744" s="20" t="s">
        <v>429</v>
      </c>
      <c r="D744" s="13">
        <v>5552</v>
      </c>
      <c r="E744" s="13">
        <v>13804</v>
      </c>
      <c r="F744" s="1">
        <f>VLOOKUP(B744,[1]Compare!$B:$F,5,FALSE)</f>
        <v>4961</v>
      </c>
      <c r="G744" s="1">
        <f>VLOOKUP(B744,[1]Compare!$B:$G,6,FALSE)</f>
        <v>15601</v>
      </c>
      <c r="H744" s="2">
        <f t="shared" si="22"/>
        <v>0.11912920782100384</v>
      </c>
      <c r="I744" s="2">
        <f t="shared" si="23"/>
        <v>-0.11518492404333056</v>
      </c>
    </row>
    <row r="745" spans="1:9" x14ac:dyDescent="0.2">
      <c r="A745" s="7" t="s">
        <v>331</v>
      </c>
      <c r="B745" s="21">
        <v>18095</v>
      </c>
      <c r="C745" s="22" t="s">
        <v>434</v>
      </c>
      <c r="D745" s="12">
        <v>22755</v>
      </c>
      <c r="E745" s="12">
        <v>30059</v>
      </c>
      <c r="F745" s="1">
        <f>VLOOKUP(B745,[1]Compare!$B:$F,5,FALSE)</f>
        <v>19524</v>
      </c>
      <c r="G745" s="1">
        <f>VLOOKUP(B745,[1]Compare!$B:$G,6,FALSE)</f>
        <v>31215</v>
      </c>
      <c r="H745" s="2">
        <f t="shared" si="22"/>
        <v>0.16548862937922557</v>
      </c>
      <c r="I745" s="2">
        <f t="shared" si="23"/>
        <v>-3.7033477494794166E-2</v>
      </c>
    </row>
    <row r="746" spans="1:9" x14ac:dyDescent="0.2">
      <c r="A746" s="8" t="s">
        <v>331</v>
      </c>
      <c r="B746" s="19">
        <v>18097</v>
      </c>
      <c r="C746" s="20" t="s">
        <v>436</v>
      </c>
      <c r="D746" s="13">
        <v>229463</v>
      </c>
      <c r="E746" s="13">
        <v>147399</v>
      </c>
      <c r="F746" s="1">
        <f>VLOOKUP(B746,[1]Compare!$B:$F,5,FALSE)</f>
        <v>247772</v>
      </c>
      <c r="G746" s="1">
        <f>VLOOKUP(B746,[1]Compare!$B:$G,6,FALSE)</f>
        <v>134175</v>
      </c>
      <c r="H746" s="2">
        <f t="shared" si="22"/>
        <v>-7.3894548213680314E-2</v>
      </c>
      <c r="I746" s="2">
        <f t="shared" si="23"/>
        <v>9.8557853549468971E-2</v>
      </c>
    </row>
    <row r="747" spans="1:9" x14ac:dyDescent="0.2">
      <c r="A747" s="7" t="s">
        <v>331</v>
      </c>
      <c r="B747" s="21">
        <v>18099</v>
      </c>
      <c r="C747" s="22" t="s">
        <v>437</v>
      </c>
      <c r="D747" s="12">
        <v>5570</v>
      </c>
      <c r="E747" s="12">
        <v>12196</v>
      </c>
      <c r="F747" s="1">
        <f>VLOOKUP(B747,[1]Compare!$B:$F,5,FALSE)</f>
        <v>5712</v>
      </c>
      <c r="G747" s="1">
        <f>VLOOKUP(B747,[1]Compare!$B:$G,6,FALSE)</f>
        <v>13844</v>
      </c>
      <c r="H747" s="2">
        <f t="shared" si="22"/>
        <v>-2.4859943977591035E-2</v>
      </c>
      <c r="I747" s="2">
        <f t="shared" si="23"/>
        <v>-0.11904073967061543</v>
      </c>
    </row>
    <row r="748" spans="1:9" x14ac:dyDescent="0.2">
      <c r="A748" s="8" t="s">
        <v>331</v>
      </c>
      <c r="B748" s="19">
        <v>18101</v>
      </c>
      <c r="C748" s="20" t="s">
        <v>709</v>
      </c>
      <c r="D748" s="13">
        <v>1141</v>
      </c>
      <c r="E748" s="13">
        <v>3540</v>
      </c>
      <c r="F748" s="1">
        <f>VLOOKUP(B748,[1]Compare!$B:$F,5,FALSE)</f>
        <v>1011</v>
      </c>
      <c r="G748" s="1">
        <f>VLOOKUP(B748,[1]Compare!$B:$G,6,FALSE)</f>
        <v>4029</v>
      </c>
      <c r="H748" s="2">
        <f t="shared" si="22"/>
        <v>0.12858555885262116</v>
      </c>
      <c r="I748" s="2">
        <f t="shared" si="23"/>
        <v>-0.12137006701414743</v>
      </c>
    </row>
    <row r="749" spans="1:9" x14ac:dyDescent="0.2">
      <c r="A749" s="7" t="s">
        <v>331</v>
      </c>
      <c r="B749" s="21">
        <v>18103</v>
      </c>
      <c r="C749" s="22" t="s">
        <v>946</v>
      </c>
      <c r="D749" s="12">
        <v>3896</v>
      </c>
      <c r="E749" s="12">
        <v>9776</v>
      </c>
      <c r="F749" s="1">
        <f>VLOOKUP(B749,[1]Compare!$B:$F,5,FALSE)</f>
        <v>3235</v>
      </c>
      <c r="G749" s="1">
        <f>VLOOKUP(B749,[1]Compare!$B:$G,6,FALSE)</f>
        <v>10925</v>
      </c>
      <c r="H749" s="2">
        <f t="shared" si="22"/>
        <v>0.20432766615146833</v>
      </c>
      <c r="I749" s="2">
        <f t="shared" si="23"/>
        <v>-0.10517162471395881</v>
      </c>
    </row>
    <row r="750" spans="1:9" x14ac:dyDescent="0.2">
      <c r="A750" s="8" t="s">
        <v>331</v>
      </c>
      <c r="B750" s="19">
        <v>18105</v>
      </c>
      <c r="C750" s="20" t="s">
        <v>439</v>
      </c>
      <c r="D750" s="13">
        <v>34475</v>
      </c>
      <c r="E750" s="13">
        <v>18707</v>
      </c>
      <c r="F750" s="1">
        <f>VLOOKUP(B750,[1]Compare!$B:$F,5,FALSE)</f>
        <v>39861</v>
      </c>
      <c r="G750" s="1">
        <f>VLOOKUP(B750,[1]Compare!$B:$G,6,FALSE)</f>
        <v>22071</v>
      </c>
      <c r="H750" s="2">
        <f t="shared" si="22"/>
        <v>-0.13511954040290008</v>
      </c>
      <c r="I750" s="2">
        <f t="shared" si="23"/>
        <v>-0.15241719903946355</v>
      </c>
    </row>
    <row r="751" spans="1:9" x14ac:dyDescent="0.2">
      <c r="A751" s="7" t="s">
        <v>331</v>
      </c>
      <c r="B751" s="21">
        <v>18107</v>
      </c>
      <c r="C751" s="22" t="s">
        <v>440</v>
      </c>
      <c r="D751" s="12">
        <v>3957</v>
      </c>
      <c r="E751" s="12">
        <v>10842</v>
      </c>
      <c r="F751" s="1">
        <f>VLOOKUP(B751,[1]Compare!$B:$F,5,FALSE)</f>
        <v>4213</v>
      </c>
      <c r="G751" s="1">
        <f>VLOOKUP(B751,[1]Compare!$B:$G,6,FALSE)</f>
        <v>12659</v>
      </c>
      <c r="H751" s="2">
        <f t="shared" si="22"/>
        <v>-6.076430097317826E-2</v>
      </c>
      <c r="I751" s="2">
        <f t="shared" si="23"/>
        <v>-0.14353424441109092</v>
      </c>
    </row>
    <row r="752" spans="1:9" x14ac:dyDescent="0.2">
      <c r="A752" s="8" t="s">
        <v>331</v>
      </c>
      <c r="B752" s="19">
        <v>18109</v>
      </c>
      <c r="C752" s="20" t="s">
        <v>441</v>
      </c>
      <c r="D752" s="13">
        <v>6390</v>
      </c>
      <c r="E752" s="13">
        <v>27538</v>
      </c>
      <c r="F752" s="1">
        <f>VLOOKUP(B752,[1]Compare!$B:$F,5,FALSE)</f>
        <v>7781</v>
      </c>
      <c r="G752" s="1">
        <f>VLOOKUP(B752,[1]Compare!$B:$G,6,FALSE)</f>
        <v>27512</v>
      </c>
      <c r="H752" s="2">
        <f t="shared" si="22"/>
        <v>-0.17876879578460353</v>
      </c>
      <c r="I752" s="2">
        <f t="shared" si="23"/>
        <v>9.450421634195987E-4</v>
      </c>
    </row>
    <row r="753" spans="1:9" x14ac:dyDescent="0.2">
      <c r="A753" s="7" t="s">
        <v>331</v>
      </c>
      <c r="B753" s="21">
        <v>18111</v>
      </c>
      <c r="C753" s="22" t="s">
        <v>537</v>
      </c>
      <c r="D753" s="12">
        <v>1737</v>
      </c>
      <c r="E753" s="12">
        <v>4317</v>
      </c>
      <c r="F753" s="1">
        <f>VLOOKUP(B753,[1]Compare!$B:$F,5,FALSE)</f>
        <v>1509</v>
      </c>
      <c r="G753" s="1">
        <f>VLOOKUP(B753,[1]Compare!$B:$G,6,FALSE)</f>
        <v>4942</v>
      </c>
      <c r="H753" s="2">
        <f t="shared" si="22"/>
        <v>0.15109343936381708</v>
      </c>
      <c r="I753" s="2">
        <f t="shared" si="23"/>
        <v>-0.12646701740186159</v>
      </c>
    </row>
    <row r="754" spans="1:9" x14ac:dyDescent="0.2">
      <c r="A754" s="8" t="s">
        <v>331</v>
      </c>
      <c r="B754" s="19">
        <v>18113</v>
      </c>
      <c r="C754" s="20" t="s">
        <v>947</v>
      </c>
      <c r="D754" s="13">
        <v>4724</v>
      </c>
      <c r="E754" s="13">
        <v>13760</v>
      </c>
      <c r="F754" s="1">
        <f>VLOOKUP(B754,[1]Compare!$B:$F,5,FALSE)</f>
        <v>4660</v>
      </c>
      <c r="G754" s="1">
        <f>VLOOKUP(B754,[1]Compare!$B:$G,6,FALSE)</f>
        <v>14195</v>
      </c>
      <c r="H754" s="2">
        <f t="shared" si="22"/>
        <v>1.3733905579399141E-2</v>
      </c>
      <c r="I754" s="2">
        <f t="shared" si="23"/>
        <v>-3.0644593166607961E-2</v>
      </c>
    </row>
    <row r="755" spans="1:9" x14ac:dyDescent="0.2">
      <c r="A755" s="7" t="s">
        <v>331</v>
      </c>
      <c r="B755" s="21">
        <v>18115</v>
      </c>
      <c r="C755" s="22" t="s">
        <v>948</v>
      </c>
      <c r="D755" s="12">
        <v>1051</v>
      </c>
      <c r="E755" s="12">
        <v>2229</v>
      </c>
      <c r="F755" s="1">
        <f>VLOOKUP(B755,[1]Compare!$B:$F,5,FALSE)</f>
        <v>750</v>
      </c>
      <c r="G755" s="1">
        <f>VLOOKUP(B755,[1]Compare!$B:$G,6,FALSE)</f>
        <v>2392</v>
      </c>
      <c r="H755" s="2">
        <f t="shared" si="22"/>
        <v>0.40133333333333332</v>
      </c>
      <c r="I755" s="2">
        <f t="shared" si="23"/>
        <v>-6.8143812709030097E-2</v>
      </c>
    </row>
    <row r="756" spans="1:9" x14ac:dyDescent="0.2">
      <c r="A756" s="8" t="s">
        <v>331</v>
      </c>
      <c r="B756" s="19">
        <v>18117</v>
      </c>
      <c r="C756" s="20" t="s">
        <v>586</v>
      </c>
      <c r="D756" s="13">
        <v>2962</v>
      </c>
      <c r="E756" s="13">
        <v>5686</v>
      </c>
      <c r="F756" s="1">
        <f>VLOOKUP(B756,[1]Compare!$B:$F,5,FALSE)</f>
        <v>2224</v>
      </c>
      <c r="G756" s="1">
        <f>VLOOKUP(B756,[1]Compare!$B:$G,6,FALSE)</f>
        <v>6432</v>
      </c>
      <c r="H756" s="2">
        <f t="shared" si="22"/>
        <v>0.33183453237410071</v>
      </c>
      <c r="I756" s="2">
        <f t="shared" si="23"/>
        <v>-0.11598258706467662</v>
      </c>
    </row>
    <row r="757" spans="1:9" x14ac:dyDescent="0.2">
      <c r="A757" s="7" t="s">
        <v>331</v>
      </c>
      <c r="B757" s="21">
        <v>18119</v>
      </c>
      <c r="C757" s="22" t="s">
        <v>949</v>
      </c>
      <c r="D757" s="12">
        <v>2475</v>
      </c>
      <c r="E757" s="12">
        <v>6874</v>
      </c>
      <c r="F757" s="1">
        <f>VLOOKUP(B757,[1]Compare!$B:$F,5,FALSE)</f>
        <v>2420</v>
      </c>
      <c r="G757" s="1">
        <f>VLOOKUP(B757,[1]Compare!$B:$G,6,FALSE)</f>
        <v>7286</v>
      </c>
      <c r="H757" s="2">
        <f t="shared" si="22"/>
        <v>2.2727272727272728E-2</v>
      </c>
      <c r="I757" s="2">
        <f t="shared" si="23"/>
        <v>-5.6546802086192699E-2</v>
      </c>
    </row>
    <row r="758" spans="1:9" x14ac:dyDescent="0.2">
      <c r="A758" s="8" t="s">
        <v>331</v>
      </c>
      <c r="B758" s="19">
        <v>18121</v>
      </c>
      <c r="C758" s="20" t="s">
        <v>950</v>
      </c>
      <c r="D758" s="13">
        <v>1969</v>
      </c>
      <c r="E758" s="13">
        <v>4672</v>
      </c>
      <c r="F758" s="1">
        <f>VLOOKUP(B758,[1]Compare!$B:$F,5,FALSE)</f>
        <v>1503</v>
      </c>
      <c r="G758" s="1">
        <f>VLOOKUP(B758,[1]Compare!$B:$G,6,FALSE)</f>
        <v>5398</v>
      </c>
      <c r="H758" s="2">
        <f t="shared" si="22"/>
        <v>0.31004657351962739</v>
      </c>
      <c r="I758" s="2">
        <f t="shared" si="23"/>
        <v>-0.1344942571322712</v>
      </c>
    </row>
    <row r="759" spans="1:9" x14ac:dyDescent="0.2">
      <c r="A759" s="7" t="s">
        <v>331</v>
      </c>
      <c r="B759" s="21">
        <v>18123</v>
      </c>
      <c r="C759" s="22" t="s">
        <v>442</v>
      </c>
      <c r="D759" s="12">
        <v>4056</v>
      </c>
      <c r="E759" s="12">
        <v>4703</v>
      </c>
      <c r="F759" s="1">
        <f>VLOOKUP(B759,[1]Compare!$B:$F,5,FALSE)</f>
        <v>3203</v>
      </c>
      <c r="G759" s="1">
        <f>VLOOKUP(B759,[1]Compare!$B:$G,6,FALSE)</f>
        <v>5345</v>
      </c>
      <c r="H759" s="2">
        <f t="shared" si="22"/>
        <v>0.26631283172026227</v>
      </c>
      <c r="I759" s="2">
        <f t="shared" si="23"/>
        <v>-0.12011225444340505</v>
      </c>
    </row>
    <row r="760" spans="1:9" x14ac:dyDescent="0.2">
      <c r="A760" s="8" t="s">
        <v>331</v>
      </c>
      <c r="B760" s="19">
        <v>18125</v>
      </c>
      <c r="C760" s="20" t="s">
        <v>444</v>
      </c>
      <c r="D760" s="13">
        <v>1835</v>
      </c>
      <c r="E760" s="13">
        <v>4089</v>
      </c>
      <c r="F760" s="1">
        <f>VLOOKUP(B760,[1]Compare!$B:$F,5,FALSE)</f>
        <v>1415</v>
      </c>
      <c r="G760" s="1">
        <f>VLOOKUP(B760,[1]Compare!$B:$G,6,FALSE)</f>
        <v>4692</v>
      </c>
      <c r="H760" s="2">
        <f t="shared" si="22"/>
        <v>0.29681978798586572</v>
      </c>
      <c r="I760" s="2">
        <f t="shared" si="23"/>
        <v>-0.12851662404092071</v>
      </c>
    </row>
    <row r="761" spans="1:9" x14ac:dyDescent="0.2">
      <c r="A761" s="7" t="s">
        <v>331</v>
      </c>
      <c r="B761" s="21">
        <v>18127</v>
      </c>
      <c r="C761" s="22" t="s">
        <v>951</v>
      </c>
      <c r="D761" s="12">
        <v>38175</v>
      </c>
      <c r="E761" s="12">
        <v>44672</v>
      </c>
      <c r="F761" s="1">
        <f>VLOOKUP(B761,[1]Compare!$B:$F,5,FALSE)</f>
        <v>39746</v>
      </c>
      <c r="G761" s="1">
        <f>VLOOKUP(B761,[1]Compare!$B:$G,6,FALSE)</f>
        <v>45008</v>
      </c>
      <c r="H761" s="2">
        <f t="shared" si="22"/>
        <v>-3.9525990036733259E-2</v>
      </c>
      <c r="I761" s="2">
        <f t="shared" si="23"/>
        <v>-7.4653394952008531E-3</v>
      </c>
    </row>
    <row r="762" spans="1:9" x14ac:dyDescent="0.2">
      <c r="A762" s="8" t="s">
        <v>331</v>
      </c>
      <c r="B762" s="19">
        <v>18129</v>
      </c>
      <c r="C762" s="20" t="s">
        <v>952</v>
      </c>
      <c r="D762" s="13">
        <v>5398</v>
      </c>
      <c r="E762" s="13">
        <v>8151</v>
      </c>
      <c r="F762" s="1">
        <f>VLOOKUP(B762,[1]Compare!$B:$F,5,FALSE)</f>
        <v>3811</v>
      </c>
      <c r="G762" s="1">
        <f>VLOOKUP(B762,[1]Compare!$B:$G,6,FALSE)</f>
        <v>9206</v>
      </c>
      <c r="H762" s="2">
        <f t="shared" si="22"/>
        <v>0.41642613487273683</v>
      </c>
      <c r="I762" s="2">
        <f t="shared" si="23"/>
        <v>-0.11459917445144471</v>
      </c>
    </row>
    <row r="763" spans="1:9" x14ac:dyDescent="0.2">
      <c r="A763" s="7" t="s">
        <v>331</v>
      </c>
      <c r="B763" s="21">
        <v>18131</v>
      </c>
      <c r="C763" s="22" t="s">
        <v>544</v>
      </c>
      <c r="D763" s="12">
        <v>1777</v>
      </c>
      <c r="E763" s="12">
        <v>3895</v>
      </c>
      <c r="F763" s="1">
        <f>VLOOKUP(B763,[1]Compare!$B:$F,5,FALSE)</f>
        <v>1463</v>
      </c>
      <c r="G763" s="1">
        <f>VLOOKUP(B763,[1]Compare!$B:$G,6,FALSE)</f>
        <v>4246</v>
      </c>
      <c r="H763" s="2">
        <f t="shared" si="22"/>
        <v>0.21462747778537253</v>
      </c>
      <c r="I763" s="2">
        <f t="shared" si="23"/>
        <v>-8.2666038624587851E-2</v>
      </c>
    </row>
    <row r="764" spans="1:9" x14ac:dyDescent="0.2">
      <c r="A764" s="8" t="s">
        <v>331</v>
      </c>
      <c r="B764" s="19">
        <v>18133</v>
      </c>
      <c r="C764" s="20" t="s">
        <v>718</v>
      </c>
      <c r="D764" s="13">
        <v>3920</v>
      </c>
      <c r="E764" s="13">
        <v>11426</v>
      </c>
      <c r="F764" s="1">
        <f>VLOOKUP(B764,[1]Compare!$B:$F,5,FALSE)</f>
        <v>3946</v>
      </c>
      <c r="G764" s="1">
        <f>VLOOKUP(B764,[1]Compare!$B:$G,6,FALSE)</f>
        <v>12278</v>
      </c>
      <c r="H764" s="2">
        <f t="shared" si="22"/>
        <v>-6.5889508362899137E-3</v>
      </c>
      <c r="I764" s="2">
        <f t="shared" si="23"/>
        <v>-6.9392409187164036E-2</v>
      </c>
    </row>
    <row r="765" spans="1:9" x14ac:dyDescent="0.2">
      <c r="A765" s="7" t="s">
        <v>331</v>
      </c>
      <c r="B765" s="21">
        <v>18135</v>
      </c>
      <c r="C765" s="22" t="s">
        <v>445</v>
      </c>
      <c r="D765" s="12">
        <v>3359</v>
      </c>
      <c r="E765" s="12">
        <v>7719</v>
      </c>
      <c r="F765" s="1">
        <f>VLOOKUP(B765,[1]Compare!$B:$F,5,FALSE)</f>
        <v>2513</v>
      </c>
      <c r="G765" s="1">
        <f>VLOOKUP(B765,[1]Compare!$B:$G,6,FALSE)</f>
        <v>8312</v>
      </c>
      <c r="H765" s="2">
        <f t="shared" si="22"/>
        <v>0.33664942300039791</v>
      </c>
      <c r="I765" s="2">
        <f t="shared" si="23"/>
        <v>-7.1342637151106836E-2</v>
      </c>
    </row>
    <row r="766" spans="1:9" x14ac:dyDescent="0.2">
      <c r="A766" s="8" t="s">
        <v>331</v>
      </c>
      <c r="B766" s="19">
        <v>18137</v>
      </c>
      <c r="C766" s="20" t="s">
        <v>953</v>
      </c>
      <c r="D766" s="13">
        <v>3681</v>
      </c>
      <c r="E766" s="13">
        <v>10078</v>
      </c>
      <c r="F766" s="1">
        <f>VLOOKUP(B766,[1]Compare!$B:$F,5,FALSE)</f>
        <v>2774</v>
      </c>
      <c r="G766" s="1">
        <f>VLOOKUP(B766,[1]Compare!$B:$G,6,FALSE)</f>
        <v>11261</v>
      </c>
      <c r="H766" s="2">
        <f t="shared" si="22"/>
        <v>0.32696467195385726</v>
      </c>
      <c r="I766" s="2">
        <f t="shared" si="23"/>
        <v>-0.10505283722582363</v>
      </c>
    </row>
    <row r="767" spans="1:9" x14ac:dyDescent="0.2">
      <c r="A767" s="7" t="s">
        <v>331</v>
      </c>
      <c r="B767" s="21">
        <v>18139</v>
      </c>
      <c r="C767" s="22" t="s">
        <v>954</v>
      </c>
      <c r="D767" s="12">
        <v>2188</v>
      </c>
      <c r="E767" s="12">
        <v>5496</v>
      </c>
      <c r="F767" s="1">
        <f>VLOOKUP(B767,[1]Compare!$B:$F,5,FALSE)</f>
        <v>1754</v>
      </c>
      <c r="G767" s="1">
        <f>VLOOKUP(B767,[1]Compare!$B:$G,6,FALSE)</f>
        <v>6035</v>
      </c>
      <c r="H767" s="2">
        <f t="shared" si="22"/>
        <v>0.24743443557582667</v>
      </c>
      <c r="I767" s="2">
        <f t="shared" si="23"/>
        <v>-8.9312344656172327E-2</v>
      </c>
    </row>
    <row r="768" spans="1:9" x14ac:dyDescent="0.2">
      <c r="A768" s="8" t="s">
        <v>331</v>
      </c>
      <c r="B768" s="19">
        <v>18141</v>
      </c>
      <c r="C768" s="20" t="s">
        <v>955</v>
      </c>
      <c r="D768" s="13">
        <v>55490</v>
      </c>
      <c r="E768" s="13">
        <v>51826</v>
      </c>
      <c r="F768" s="1">
        <f>VLOOKUP(B768,[1]Compare!$B:$F,5,FALSE)</f>
        <v>59896</v>
      </c>
      <c r="G768" s="1">
        <f>VLOOKUP(B768,[1]Compare!$B:$G,6,FALSE)</f>
        <v>53164</v>
      </c>
      <c r="H768" s="2">
        <f t="shared" si="22"/>
        <v>-7.35608387872312E-2</v>
      </c>
      <c r="I768" s="2">
        <f t="shared" si="23"/>
        <v>-2.5167406515687309E-2</v>
      </c>
    </row>
    <row r="769" spans="1:9" x14ac:dyDescent="0.2">
      <c r="A769" s="7" t="s">
        <v>331</v>
      </c>
      <c r="B769" s="21">
        <v>18143</v>
      </c>
      <c r="C769" s="22" t="s">
        <v>547</v>
      </c>
      <c r="D769" s="12">
        <v>3384</v>
      </c>
      <c r="E769" s="12">
        <v>6951</v>
      </c>
      <c r="F769" s="1">
        <f>VLOOKUP(B769,[1]Compare!$B:$F,5,FALSE)</f>
        <v>2698</v>
      </c>
      <c r="G769" s="1">
        <f>VLOOKUP(B769,[1]Compare!$B:$G,6,FALSE)</f>
        <v>7328</v>
      </c>
      <c r="H769" s="2">
        <f t="shared" si="22"/>
        <v>0.25426241660489252</v>
      </c>
      <c r="I769" s="2">
        <f t="shared" si="23"/>
        <v>-5.1446506550218339E-2</v>
      </c>
    </row>
    <row r="770" spans="1:9" x14ac:dyDescent="0.2">
      <c r="A770" s="8" t="s">
        <v>331</v>
      </c>
      <c r="B770" s="19">
        <v>18145</v>
      </c>
      <c r="C770" s="20" t="s">
        <v>448</v>
      </c>
      <c r="D770" s="13">
        <v>5132</v>
      </c>
      <c r="E770" s="13">
        <v>13080</v>
      </c>
      <c r="F770" s="1">
        <f>VLOOKUP(B770,[1]Compare!$B:$F,5,FALSE)</f>
        <v>5023</v>
      </c>
      <c r="G770" s="1">
        <f>VLOOKUP(B770,[1]Compare!$B:$G,6,FALSE)</f>
        <v>14568</v>
      </c>
      <c r="H770" s="2">
        <f t="shared" si="22"/>
        <v>2.1700179175791361E-2</v>
      </c>
      <c r="I770" s="2">
        <f t="shared" si="23"/>
        <v>-0.10214168039538715</v>
      </c>
    </row>
    <row r="771" spans="1:9" x14ac:dyDescent="0.2">
      <c r="A771" s="7" t="s">
        <v>331</v>
      </c>
      <c r="B771" s="21">
        <v>18147</v>
      </c>
      <c r="C771" s="22" t="s">
        <v>956</v>
      </c>
      <c r="D771" s="12">
        <v>3855</v>
      </c>
      <c r="E771" s="12">
        <v>6372</v>
      </c>
      <c r="F771" s="1">
        <f>VLOOKUP(B771,[1]Compare!$B:$F,5,FALSE)</f>
        <v>3213</v>
      </c>
      <c r="G771" s="1">
        <f>VLOOKUP(B771,[1]Compare!$B:$G,6,FALSE)</f>
        <v>7357</v>
      </c>
      <c r="H771" s="2">
        <f t="shared" ref="H771:H834" si="24">((D771-F771)/F771)</f>
        <v>0.19981325863678806</v>
      </c>
      <c r="I771" s="2">
        <f t="shared" ref="I771:I834" si="25">((E771-G771)/G771)</f>
        <v>-0.13388609487562866</v>
      </c>
    </row>
    <row r="772" spans="1:9" x14ac:dyDescent="0.2">
      <c r="A772" s="8" t="s">
        <v>331</v>
      </c>
      <c r="B772" s="19">
        <v>18149</v>
      </c>
      <c r="C772" s="20" t="s">
        <v>957</v>
      </c>
      <c r="D772" s="13">
        <v>3491</v>
      </c>
      <c r="E772" s="13">
        <v>6452</v>
      </c>
      <c r="F772" s="1">
        <f>VLOOKUP(B772,[1]Compare!$B:$F,5,FALSE)</f>
        <v>2650</v>
      </c>
      <c r="G772" s="1">
        <f>VLOOKUP(B772,[1]Compare!$B:$G,6,FALSE)</f>
        <v>7466</v>
      </c>
      <c r="H772" s="2">
        <f t="shared" si="24"/>
        <v>0.31735849056603771</v>
      </c>
      <c r="I772" s="2">
        <f t="shared" si="25"/>
        <v>-0.1358156978301634</v>
      </c>
    </row>
    <row r="773" spans="1:9" x14ac:dyDescent="0.2">
      <c r="A773" s="7" t="s">
        <v>331</v>
      </c>
      <c r="B773" s="21">
        <v>18151</v>
      </c>
      <c r="C773" s="22" t="s">
        <v>958</v>
      </c>
      <c r="D773" s="12">
        <v>4149</v>
      </c>
      <c r="E773" s="12">
        <v>10925</v>
      </c>
      <c r="F773" s="1">
        <f>VLOOKUP(B773,[1]Compare!$B:$F,5,FALSE)</f>
        <v>4513</v>
      </c>
      <c r="G773" s="1">
        <f>VLOOKUP(B773,[1]Compare!$B:$G,6,FALSE)</f>
        <v>11327</v>
      </c>
      <c r="H773" s="2">
        <f t="shared" si="24"/>
        <v>-8.065588300465322E-2</v>
      </c>
      <c r="I773" s="2">
        <f t="shared" si="25"/>
        <v>-3.5490421117683413E-2</v>
      </c>
    </row>
    <row r="774" spans="1:9" x14ac:dyDescent="0.2">
      <c r="A774" s="8" t="s">
        <v>331</v>
      </c>
      <c r="B774" s="19">
        <v>18153</v>
      </c>
      <c r="C774" s="20" t="s">
        <v>959</v>
      </c>
      <c r="D774" s="13">
        <v>3006</v>
      </c>
      <c r="E774" s="13">
        <v>5644</v>
      </c>
      <c r="F774" s="1">
        <f>VLOOKUP(B774,[1]Compare!$B:$F,5,FALSE)</f>
        <v>2153</v>
      </c>
      <c r="G774" s="1">
        <f>VLOOKUP(B774,[1]Compare!$B:$G,6,FALSE)</f>
        <v>6691</v>
      </c>
      <c r="H774" s="2">
        <f t="shared" si="24"/>
        <v>0.39619136089177892</v>
      </c>
      <c r="I774" s="2">
        <f t="shared" si="25"/>
        <v>-0.1564788521895083</v>
      </c>
    </row>
    <row r="775" spans="1:9" x14ac:dyDescent="0.2">
      <c r="A775" s="7" t="s">
        <v>331</v>
      </c>
      <c r="B775" s="21">
        <v>18155</v>
      </c>
      <c r="C775" s="22" t="s">
        <v>960</v>
      </c>
      <c r="D775" s="12">
        <v>1396</v>
      </c>
      <c r="E775" s="12">
        <v>2795</v>
      </c>
      <c r="F775" s="1">
        <f>VLOOKUP(B775,[1]Compare!$B:$F,5,FALSE)</f>
        <v>964</v>
      </c>
      <c r="G775" s="1">
        <f>VLOOKUP(B775,[1]Compare!$B:$G,6,FALSE)</f>
        <v>3133</v>
      </c>
      <c r="H775" s="2">
        <f t="shared" si="24"/>
        <v>0.44813278008298757</v>
      </c>
      <c r="I775" s="2">
        <f t="shared" si="25"/>
        <v>-0.1078838174273859</v>
      </c>
    </row>
    <row r="776" spans="1:9" x14ac:dyDescent="0.2">
      <c r="A776" s="8" t="s">
        <v>331</v>
      </c>
      <c r="B776" s="19">
        <v>18157</v>
      </c>
      <c r="C776" s="20" t="s">
        <v>961</v>
      </c>
      <c r="D776" s="13">
        <v>29703</v>
      </c>
      <c r="E776" s="13">
        <v>33676</v>
      </c>
      <c r="F776" s="1">
        <f>VLOOKUP(B776,[1]Compare!$B:$F,5,FALSE)</f>
        <v>35017</v>
      </c>
      <c r="G776" s="1">
        <f>VLOOKUP(B776,[1]Compare!$B:$G,6,FALSE)</f>
        <v>34581</v>
      </c>
      <c r="H776" s="2">
        <f t="shared" si="24"/>
        <v>-0.15175486192420823</v>
      </c>
      <c r="I776" s="2">
        <f t="shared" si="25"/>
        <v>-2.6170440415256933E-2</v>
      </c>
    </row>
    <row r="777" spans="1:9" x14ac:dyDescent="0.2">
      <c r="A777" s="7" t="s">
        <v>331</v>
      </c>
      <c r="B777" s="21">
        <v>18159</v>
      </c>
      <c r="C777" s="22" t="s">
        <v>962</v>
      </c>
      <c r="D777" s="12">
        <v>2205</v>
      </c>
      <c r="E777" s="12">
        <v>5352</v>
      </c>
      <c r="F777" s="1">
        <f>VLOOKUP(B777,[1]Compare!$B:$F,5,FALSE)</f>
        <v>1834</v>
      </c>
      <c r="G777" s="1">
        <f>VLOOKUP(B777,[1]Compare!$B:$G,6,FALSE)</f>
        <v>6110</v>
      </c>
      <c r="H777" s="2">
        <f t="shared" si="24"/>
        <v>0.20229007633587787</v>
      </c>
      <c r="I777" s="2">
        <f t="shared" si="25"/>
        <v>-0.12405891980360065</v>
      </c>
    </row>
    <row r="778" spans="1:9" x14ac:dyDescent="0.2">
      <c r="A778" s="8" t="s">
        <v>331</v>
      </c>
      <c r="B778" s="19">
        <v>18161</v>
      </c>
      <c r="C778" s="20" t="s">
        <v>553</v>
      </c>
      <c r="D778" s="13">
        <v>958</v>
      </c>
      <c r="E778" s="13">
        <v>2414</v>
      </c>
      <c r="F778" s="1">
        <f>VLOOKUP(B778,[1]Compare!$B:$F,5,FALSE)</f>
        <v>736</v>
      </c>
      <c r="G778" s="1">
        <f>VLOOKUP(B778,[1]Compare!$B:$G,6,FALSE)</f>
        <v>2688</v>
      </c>
      <c r="H778" s="2">
        <f t="shared" si="24"/>
        <v>0.3016304347826087</v>
      </c>
      <c r="I778" s="2">
        <f t="shared" si="25"/>
        <v>-0.10193452380952381</v>
      </c>
    </row>
    <row r="779" spans="1:9" x14ac:dyDescent="0.2">
      <c r="A779" s="7" t="s">
        <v>331</v>
      </c>
      <c r="B779" s="21">
        <v>18163</v>
      </c>
      <c r="C779" s="22" t="s">
        <v>963</v>
      </c>
      <c r="D779" s="12">
        <v>31803</v>
      </c>
      <c r="E779" s="12">
        <v>41386</v>
      </c>
      <c r="F779" s="1">
        <f>VLOOKUP(B779,[1]Compare!$B:$F,5,FALSE)</f>
        <v>34415</v>
      </c>
      <c r="G779" s="1">
        <f>VLOOKUP(B779,[1]Compare!$B:$G,6,FALSE)</f>
        <v>41844</v>
      </c>
      <c r="H779" s="2">
        <f t="shared" si="24"/>
        <v>-7.5897137875926196E-2</v>
      </c>
      <c r="I779" s="2">
        <f t="shared" si="25"/>
        <v>-1.0945416308192334E-2</v>
      </c>
    </row>
    <row r="780" spans="1:9" x14ac:dyDescent="0.2">
      <c r="A780" s="8" t="s">
        <v>331</v>
      </c>
      <c r="B780" s="19">
        <v>18165</v>
      </c>
      <c r="C780" s="20" t="s">
        <v>964</v>
      </c>
      <c r="D780" s="13">
        <v>2840</v>
      </c>
      <c r="E780" s="13">
        <v>4511</v>
      </c>
      <c r="F780" s="1">
        <f>VLOOKUP(B780,[1]Compare!$B:$F,5,FALSE)</f>
        <v>2145</v>
      </c>
      <c r="G780" s="1">
        <f>VLOOKUP(B780,[1]Compare!$B:$G,6,FALSE)</f>
        <v>5184</v>
      </c>
      <c r="H780" s="2">
        <f t="shared" si="24"/>
        <v>0.32400932400932403</v>
      </c>
      <c r="I780" s="2">
        <f t="shared" si="25"/>
        <v>-0.12982253086419754</v>
      </c>
    </row>
    <row r="781" spans="1:9" x14ac:dyDescent="0.2">
      <c r="A781" s="7" t="s">
        <v>331</v>
      </c>
      <c r="B781" s="21">
        <v>18167</v>
      </c>
      <c r="C781" s="22" t="s">
        <v>965</v>
      </c>
      <c r="D781" s="12">
        <v>19585</v>
      </c>
      <c r="E781" s="12">
        <v>23250</v>
      </c>
      <c r="F781" s="1">
        <f>VLOOKUP(B781,[1]Compare!$B:$F,5,FALSE)</f>
        <v>18123</v>
      </c>
      <c r="G781" s="1">
        <f>VLOOKUP(B781,[1]Compare!$B:$G,6,FALSE)</f>
        <v>24545</v>
      </c>
      <c r="H781" s="2">
        <f t="shared" si="24"/>
        <v>8.0670970589858185E-2</v>
      </c>
      <c r="I781" s="2">
        <f t="shared" si="25"/>
        <v>-5.2760236300672232E-2</v>
      </c>
    </row>
    <row r="782" spans="1:9" x14ac:dyDescent="0.2">
      <c r="A782" s="8" t="s">
        <v>331</v>
      </c>
      <c r="B782" s="19">
        <v>18169</v>
      </c>
      <c r="C782" s="20" t="s">
        <v>922</v>
      </c>
      <c r="D782" s="13">
        <v>4163</v>
      </c>
      <c r="E782" s="13">
        <v>9859</v>
      </c>
      <c r="F782" s="1">
        <f>VLOOKUP(B782,[1]Compare!$B:$F,5,FALSE)</f>
        <v>3494</v>
      </c>
      <c r="G782" s="1">
        <f>VLOOKUP(B782,[1]Compare!$B:$G,6,FALSE)</f>
        <v>10762</v>
      </c>
      <c r="H782" s="2">
        <f t="shared" si="24"/>
        <v>0.19147109330280482</v>
      </c>
      <c r="I782" s="2">
        <f t="shared" si="25"/>
        <v>-8.3906337112060955E-2</v>
      </c>
    </row>
    <row r="783" spans="1:9" x14ac:dyDescent="0.2">
      <c r="A783" s="7" t="s">
        <v>331</v>
      </c>
      <c r="B783" s="21">
        <v>18171</v>
      </c>
      <c r="C783" s="22" t="s">
        <v>829</v>
      </c>
      <c r="D783" s="12">
        <v>1270</v>
      </c>
      <c r="E783" s="12">
        <v>3097</v>
      </c>
      <c r="F783" s="1">
        <f>VLOOKUP(B783,[1]Compare!$B:$F,5,FALSE)</f>
        <v>974</v>
      </c>
      <c r="G783" s="1">
        <f>VLOOKUP(B783,[1]Compare!$B:$G,6,FALSE)</f>
        <v>3401</v>
      </c>
      <c r="H783" s="2">
        <f t="shared" si="24"/>
        <v>0.30390143737166325</v>
      </c>
      <c r="I783" s="2">
        <f t="shared" si="25"/>
        <v>-8.9385474860335198E-2</v>
      </c>
    </row>
    <row r="784" spans="1:9" x14ac:dyDescent="0.2">
      <c r="A784" s="8" t="s">
        <v>331</v>
      </c>
      <c r="B784" s="19">
        <v>18173</v>
      </c>
      <c r="C784" s="20" t="s">
        <v>966</v>
      </c>
      <c r="D784" s="13">
        <v>10186</v>
      </c>
      <c r="E784" s="13">
        <v>20469</v>
      </c>
      <c r="F784" s="1">
        <f>VLOOKUP(B784,[1]Compare!$B:$F,5,FALSE)</f>
        <v>11923</v>
      </c>
      <c r="G784" s="1">
        <f>VLOOKUP(B784,[1]Compare!$B:$G,6,FALSE)</f>
        <v>21326</v>
      </c>
      <c r="H784" s="2">
        <f t="shared" si="24"/>
        <v>-0.14568481086974755</v>
      </c>
      <c r="I784" s="2">
        <f t="shared" si="25"/>
        <v>-4.0185688830535499E-2</v>
      </c>
    </row>
    <row r="785" spans="1:9" x14ac:dyDescent="0.2">
      <c r="A785" s="7" t="s">
        <v>331</v>
      </c>
      <c r="B785" s="21">
        <v>18175</v>
      </c>
      <c r="C785" s="22" t="s">
        <v>454</v>
      </c>
      <c r="D785" s="12">
        <v>3444</v>
      </c>
      <c r="E785" s="12">
        <v>8127</v>
      </c>
      <c r="F785" s="1">
        <f>VLOOKUP(B785,[1]Compare!$B:$F,5,FALSE)</f>
        <v>2784</v>
      </c>
      <c r="G785" s="1">
        <f>VLOOKUP(B785,[1]Compare!$B:$G,6,FALSE)</f>
        <v>9114</v>
      </c>
      <c r="H785" s="2">
        <f t="shared" si="24"/>
        <v>0.23706896551724138</v>
      </c>
      <c r="I785" s="2">
        <f t="shared" si="25"/>
        <v>-0.10829493087557604</v>
      </c>
    </row>
    <row r="786" spans="1:9" x14ac:dyDescent="0.2">
      <c r="A786" s="8" t="s">
        <v>331</v>
      </c>
      <c r="B786" s="19">
        <v>18177</v>
      </c>
      <c r="C786" s="20" t="s">
        <v>830</v>
      </c>
      <c r="D786" s="13">
        <v>10551</v>
      </c>
      <c r="E786" s="13">
        <v>17274</v>
      </c>
      <c r="F786" s="1">
        <f>VLOOKUP(B786,[1]Compare!$B:$F,5,FALSE)</f>
        <v>9524</v>
      </c>
      <c r="G786" s="1">
        <f>VLOOKUP(B786,[1]Compare!$B:$G,6,FALSE)</f>
        <v>17567</v>
      </c>
      <c r="H786" s="2">
        <f t="shared" si="24"/>
        <v>0.10783284334313313</v>
      </c>
      <c r="I786" s="2">
        <f t="shared" si="25"/>
        <v>-1.6679000398474413E-2</v>
      </c>
    </row>
    <row r="787" spans="1:9" x14ac:dyDescent="0.2">
      <c r="A787" s="7" t="s">
        <v>331</v>
      </c>
      <c r="B787" s="21">
        <v>18179</v>
      </c>
      <c r="C787" s="22" t="s">
        <v>967</v>
      </c>
      <c r="D787" s="12">
        <v>3434</v>
      </c>
      <c r="E787" s="12">
        <v>10301</v>
      </c>
      <c r="F787" s="1">
        <f>VLOOKUP(B787,[1]Compare!$B:$F,5,FALSE)</f>
        <v>2928</v>
      </c>
      <c r="G787" s="1">
        <f>VLOOKUP(B787,[1]Compare!$B:$G,6,FALSE)</f>
        <v>10855</v>
      </c>
      <c r="H787" s="2">
        <f t="shared" si="24"/>
        <v>0.17281420765027322</v>
      </c>
      <c r="I787" s="2">
        <f t="shared" si="25"/>
        <v>-5.103638876093966E-2</v>
      </c>
    </row>
    <row r="788" spans="1:9" x14ac:dyDescent="0.2">
      <c r="A788" s="8" t="s">
        <v>331</v>
      </c>
      <c r="B788" s="19">
        <v>18181</v>
      </c>
      <c r="C788" s="20" t="s">
        <v>555</v>
      </c>
      <c r="D788" s="13">
        <v>3240</v>
      </c>
      <c r="E788" s="13">
        <v>7177</v>
      </c>
      <c r="F788" s="1">
        <f>VLOOKUP(B788,[1]Compare!$B:$F,5,FALSE)</f>
        <v>3032</v>
      </c>
      <c r="G788" s="1">
        <f>VLOOKUP(B788,[1]Compare!$B:$G,6,FALSE)</f>
        <v>7957</v>
      </c>
      <c r="H788" s="2">
        <f t="shared" si="24"/>
        <v>6.860158311345646E-2</v>
      </c>
      <c r="I788" s="2">
        <f t="shared" si="25"/>
        <v>-9.8026894558250602E-2</v>
      </c>
    </row>
    <row r="789" spans="1:9" x14ac:dyDescent="0.2">
      <c r="A789" s="7" t="s">
        <v>331</v>
      </c>
      <c r="B789" s="21">
        <v>18183</v>
      </c>
      <c r="C789" s="22" t="s">
        <v>968</v>
      </c>
      <c r="D789" s="12">
        <v>4153</v>
      </c>
      <c r="E789" s="12">
        <v>12452</v>
      </c>
      <c r="F789" s="1">
        <f>VLOOKUP(B789,[1]Compare!$B:$F,5,FALSE)</f>
        <v>4234</v>
      </c>
      <c r="G789" s="1">
        <f>VLOOKUP(B789,[1]Compare!$B:$G,6,FALSE)</f>
        <v>12862</v>
      </c>
      <c r="H789" s="2">
        <f t="shared" si="24"/>
        <v>-1.9130845536136042E-2</v>
      </c>
      <c r="I789" s="2">
        <f t="shared" si="25"/>
        <v>-3.1876846524646243E-2</v>
      </c>
    </row>
    <row r="790" spans="1:9" x14ac:dyDescent="0.2">
      <c r="A790" s="8" t="s">
        <v>332</v>
      </c>
      <c r="B790" s="19">
        <v>19001</v>
      </c>
      <c r="C790" s="20" t="s">
        <v>969</v>
      </c>
      <c r="D790" s="13">
        <v>1855</v>
      </c>
      <c r="E790" s="13">
        <v>2581</v>
      </c>
      <c r="F790" s="1">
        <f>VLOOKUP(B790,[1]Compare!$B:$F,5,FALSE)</f>
        <v>1198</v>
      </c>
      <c r="G790" s="1">
        <f>VLOOKUP(B790,[1]Compare!$B:$G,6,FALSE)</f>
        <v>2917</v>
      </c>
      <c r="H790" s="2">
        <f t="shared" si="24"/>
        <v>0.54841402337228717</v>
      </c>
      <c r="I790" s="2">
        <f t="shared" si="25"/>
        <v>-0.11518683579019541</v>
      </c>
    </row>
    <row r="791" spans="1:9" x14ac:dyDescent="0.2">
      <c r="A791" s="7" t="s">
        <v>332</v>
      </c>
      <c r="B791" s="21">
        <v>19003</v>
      </c>
      <c r="C791" s="22" t="s">
        <v>614</v>
      </c>
      <c r="D791" s="12">
        <v>1059</v>
      </c>
      <c r="E791" s="12">
        <v>1498</v>
      </c>
      <c r="F791" s="1">
        <f>VLOOKUP(B791,[1]Compare!$B:$F,5,FALSE)</f>
        <v>590</v>
      </c>
      <c r="G791" s="1">
        <f>VLOOKUP(B791,[1]Compare!$B:$G,6,FALSE)</f>
        <v>1530</v>
      </c>
      <c r="H791" s="2">
        <f t="shared" si="24"/>
        <v>0.79491525423728815</v>
      </c>
      <c r="I791" s="2">
        <f t="shared" si="25"/>
        <v>-2.0915032679738561E-2</v>
      </c>
    </row>
    <row r="792" spans="1:9" x14ac:dyDescent="0.2">
      <c r="A792" s="8" t="s">
        <v>332</v>
      </c>
      <c r="B792" s="19">
        <v>19005</v>
      </c>
      <c r="C792" s="20" t="s">
        <v>970</v>
      </c>
      <c r="D792" s="13">
        <v>2873</v>
      </c>
      <c r="E792" s="13">
        <v>4474</v>
      </c>
      <c r="F792" s="1">
        <f>VLOOKUP(B792,[1]Compare!$B:$F,5,FALSE)</f>
        <v>2576</v>
      </c>
      <c r="G792" s="1">
        <f>VLOOKUP(B792,[1]Compare!$B:$G,6,FALSE)</f>
        <v>4735</v>
      </c>
      <c r="H792" s="2">
        <f t="shared" si="24"/>
        <v>0.11529503105590062</v>
      </c>
      <c r="I792" s="2">
        <f t="shared" si="25"/>
        <v>-5.5121436114044353E-2</v>
      </c>
    </row>
    <row r="793" spans="1:9" x14ac:dyDescent="0.2">
      <c r="A793" s="7" t="s">
        <v>332</v>
      </c>
      <c r="B793" s="21">
        <v>19007</v>
      </c>
      <c r="C793" s="22" t="s">
        <v>971</v>
      </c>
      <c r="D793" s="12">
        <v>3008</v>
      </c>
      <c r="E793" s="12">
        <v>3859</v>
      </c>
      <c r="F793" s="1">
        <f>VLOOKUP(B793,[1]Compare!$B:$F,5,FALSE)</f>
        <v>1891</v>
      </c>
      <c r="G793" s="1">
        <f>VLOOKUP(B793,[1]Compare!$B:$G,6,FALSE)</f>
        <v>4512</v>
      </c>
      <c r="H793" s="2">
        <f t="shared" si="24"/>
        <v>0.59069275515600217</v>
      </c>
      <c r="I793" s="2">
        <f t="shared" si="25"/>
        <v>-0.14472517730496454</v>
      </c>
    </row>
    <row r="794" spans="1:9" x14ac:dyDescent="0.2">
      <c r="A794" s="8" t="s">
        <v>332</v>
      </c>
      <c r="B794" s="19">
        <v>19009</v>
      </c>
      <c r="C794" s="20" t="s">
        <v>972</v>
      </c>
      <c r="D794" s="13">
        <v>1523</v>
      </c>
      <c r="E794" s="13">
        <v>2125</v>
      </c>
      <c r="F794" s="1">
        <f>VLOOKUP(B794,[1]Compare!$B:$F,5,FALSE)</f>
        <v>1071</v>
      </c>
      <c r="G794" s="1">
        <f>VLOOKUP(B794,[1]Compare!$B:$G,6,FALSE)</f>
        <v>2295</v>
      </c>
      <c r="H794" s="2">
        <f t="shared" si="24"/>
        <v>0.42203548085901027</v>
      </c>
      <c r="I794" s="2">
        <f t="shared" si="25"/>
        <v>-7.407407407407407E-2</v>
      </c>
    </row>
    <row r="795" spans="1:9" x14ac:dyDescent="0.2">
      <c r="A795" s="7" t="s">
        <v>332</v>
      </c>
      <c r="B795" s="21">
        <v>19011</v>
      </c>
      <c r="C795" s="22" t="s">
        <v>504</v>
      </c>
      <c r="D795" s="12">
        <v>5357</v>
      </c>
      <c r="E795" s="12">
        <v>8366</v>
      </c>
      <c r="F795" s="1">
        <f>VLOOKUP(B795,[1]Compare!$B:$F,5,FALSE)</f>
        <v>5160</v>
      </c>
      <c r="G795" s="1">
        <f>VLOOKUP(B795,[1]Compare!$B:$G,6,FALSE)</f>
        <v>9188</v>
      </c>
      <c r="H795" s="2">
        <f t="shared" si="24"/>
        <v>3.8178294573643412E-2</v>
      </c>
      <c r="I795" s="2">
        <f t="shared" si="25"/>
        <v>-8.9464518937744889E-2</v>
      </c>
    </row>
    <row r="796" spans="1:9" x14ac:dyDescent="0.2">
      <c r="A796" s="8" t="s">
        <v>332</v>
      </c>
      <c r="B796" s="19">
        <v>19013</v>
      </c>
      <c r="C796" s="20" t="s">
        <v>973</v>
      </c>
      <c r="D796" s="13">
        <v>33746</v>
      </c>
      <c r="E796" s="13">
        <v>27899</v>
      </c>
      <c r="F796" s="1">
        <f>VLOOKUP(B796,[1]Compare!$B:$F,5,FALSE)</f>
        <v>35647</v>
      </c>
      <c r="G796" s="1">
        <f>VLOOKUP(B796,[1]Compare!$B:$G,6,FALSE)</f>
        <v>29640</v>
      </c>
      <c r="H796" s="2">
        <f t="shared" si="24"/>
        <v>-5.3328470839060789E-2</v>
      </c>
      <c r="I796" s="2">
        <f t="shared" si="25"/>
        <v>-5.8738191632928476E-2</v>
      </c>
    </row>
    <row r="797" spans="1:9" x14ac:dyDescent="0.2">
      <c r="A797" s="7" t="s">
        <v>332</v>
      </c>
      <c r="B797" s="21">
        <v>19015</v>
      </c>
      <c r="C797" s="22" t="s">
        <v>505</v>
      </c>
      <c r="D797" s="12">
        <v>6223</v>
      </c>
      <c r="E797" s="12">
        <v>7818</v>
      </c>
      <c r="F797" s="1">
        <f>VLOOKUP(B797,[1]Compare!$B:$F,5,FALSE)</f>
        <v>6303</v>
      </c>
      <c r="G797" s="1">
        <f>VLOOKUP(B797,[1]Compare!$B:$G,6,FALSE)</f>
        <v>8695</v>
      </c>
      <c r="H797" s="2">
        <f t="shared" si="24"/>
        <v>-1.2692368713311121E-2</v>
      </c>
      <c r="I797" s="2">
        <f t="shared" si="25"/>
        <v>-0.10086256469235193</v>
      </c>
    </row>
    <row r="798" spans="1:9" x14ac:dyDescent="0.2">
      <c r="A798" s="8" t="s">
        <v>332</v>
      </c>
      <c r="B798" s="19">
        <v>19017</v>
      </c>
      <c r="C798" s="20" t="s">
        <v>974</v>
      </c>
      <c r="D798" s="13">
        <v>5660</v>
      </c>
      <c r="E798" s="13">
        <v>7130</v>
      </c>
      <c r="F798" s="1">
        <f>VLOOKUP(B798,[1]Compare!$B:$F,5,FALSE)</f>
        <v>5958</v>
      </c>
      <c r="G798" s="1">
        <f>VLOOKUP(B798,[1]Compare!$B:$G,6,FALSE)</f>
        <v>8294</v>
      </c>
      <c r="H798" s="2">
        <f t="shared" si="24"/>
        <v>-5.0016784155756965E-2</v>
      </c>
      <c r="I798" s="2">
        <f t="shared" si="25"/>
        <v>-0.14034241620448518</v>
      </c>
    </row>
    <row r="799" spans="1:9" x14ac:dyDescent="0.2">
      <c r="A799" s="7" t="s">
        <v>332</v>
      </c>
      <c r="B799" s="21">
        <v>19019</v>
      </c>
      <c r="C799" s="22" t="s">
        <v>975</v>
      </c>
      <c r="D799" s="12">
        <v>4663</v>
      </c>
      <c r="E799" s="12">
        <v>5544</v>
      </c>
      <c r="F799" s="1">
        <f>VLOOKUP(B799,[1]Compare!$B:$F,5,FALSE)</f>
        <v>4169</v>
      </c>
      <c r="G799" s="1">
        <f>VLOOKUP(B799,[1]Compare!$B:$G,6,FALSE)</f>
        <v>6420</v>
      </c>
      <c r="H799" s="2">
        <f t="shared" si="24"/>
        <v>0.11849364355960662</v>
      </c>
      <c r="I799" s="2">
        <f t="shared" si="25"/>
        <v>-0.13644859813084112</v>
      </c>
    </row>
    <row r="800" spans="1:9" x14ac:dyDescent="0.2">
      <c r="A800" s="8" t="s">
        <v>332</v>
      </c>
      <c r="B800" s="19">
        <v>19021</v>
      </c>
      <c r="C800" s="20" t="s">
        <v>976</v>
      </c>
      <c r="D800" s="13">
        <v>3755</v>
      </c>
      <c r="E800" s="13">
        <v>4789</v>
      </c>
      <c r="F800" s="1">
        <f>VLOOKUP(B800,[1]Compare!$B:$F,5,FALSE)</f>
        <v>2961</v>
      </c>
      <c r="G800" s="1">
        <f>VLOOKUP(B800,[1]Compare!$B:$G,6,FALSE)</f>
        <v>5056</v>
      </c>
      <c r="H800" s="2">
        <f t="shared" si="24"/>
        <v>0.26815265113137454</v>
      </c>
      <c r="I800" s="2">
        <f t="shared" si="25"/>
        <v>-5.2808544303797465E-2</v>
      </c>
    </row>
    <row r="801" spans="1:9" x14ac:dyDescent="0.2">
      <c r="A801" s="7" t="s">
        <v>332</v>
      </c>
      <c r="B801" s="21">
        <v>19023</v>
      </c>
      <c r="C801" s="22" t="s">
        <v>396</v>
      </c>
      <c r="D801" s="12">
        <v>2695</v>
      </c>
      <c r="E801" s="12">
        <v>4675</v>
      </c>
      <c r="F801" s="1">
        <f>VLOOKUP(B801,[1]Compare!$B:$F,5,FALSE)</f>
        <v>2424</v>
      </c>
      <c r="G801" s="1">
        <f>VLOOKUP(B801,[1]Compare!$B:$G,6,FALSE)</f>
        <v>5542</v>
      </c>
      <c r="H801" s="2">
        <f t="shared" si="24"/>
        <v>0.11179867986798681</v>
      </c>
      <c r="I801" s="2">
        <f t="shared" si="25"/>
        <v>-0.15644171779141106</v>
      </c>
    </row>
    <row r="802" spans="1:9" x14ac:dyDescent="0.2">
      <c r="A802" s="8" t="s">
        <v>332</v>
      </c>
      <c r="B802" s="19">
        <v>19025</v>
      </c>
      <c r="C802" s="20" t="s">
        <v>397</v>
      </c>
      <c r="D802" s="13">
        <v>1922</v>
      </c>
      <c r="E802" s="13">
        <v>3223</v>
      </c>
      <c r="F802" s="1">
        <f>VLOOKUP(B802,[1]Compare!$B:$F,5,FALSE)</f>
        <v>1470</v>
      </c>
      <c r="G802" s="1">
        <f>VLOOKUP(B802,[1]Compare!$B:$G,6,FALSE)</f>
        <v>3689</v>
      </c>
      <c r="H802" s="2">
        <f t="shared" si="24"/>
        <v>0.3074829931972789</v>
      </c>
      <c r="I802" s="2">
        <f t="shared" si="25"/>
        <v>-0.12632149634047168</v>
      </c>
    </row>
    <row r="803" spans="1:9" x14ac:dyDescent="0.2">
      <c r="A803" s="7" t="s">
        <v>332</v>
      </c>
      <c r="B803" s="21">
        <v>19027</v>
      </c>
      <c r="C803" s="22" t="s">
        <v>507</v>
      </c>
      <c r="D803" s="12">
        <v>4923</v>
      </c>
      <c r="E803" s="12">
        <v>6943</v>
      </c>
      <c r="F803" s="1">
        <f>VLOOKUP(B803,[1]Compare!$B:$F,5,FALSE)</f>
        <v>3454</v>
      </c>
      <c r="G803" s="1">
        <f>VLOOKUP(B803,[1]Compare!$B:$G,6,FALSE)</f>
        <v>7737</v>
      </c>
      <c r="H803" s="2">
        <f t="shared" si="24"/>
        <v>0.42530399536768965</v>
      </c>
      <c r="I803" s="2">
        <f t="shared" si="25"/>
        <v>-0.10262375597776915</v>
      </c>
    </row>
    <row r="804" spans="1:9" x14ac:dyDescent="0.2">
      <c r="A804" s="8" t="s">
        <v>332</v>
      </c>
      <c r="B804" s="19">
        <v>19029</v>
      </c>
      <c r="C804" s="20" t="s">
        <v>878</v>
      </c>
      <c r="D804" s="13">
        <v>2770</v>
      </c>
      <c r="E804" s="13">
        <v>4960</v>
      </c>
      <c r="F804" s="1">
        <f>VLOOKUP(B804,[1]Compare!$B:$F,5,FALSE)</f>
        <v>2201</v>
      </c>
      <c r="G804" s="1">
        <f>VLOOKUP(B804,[1]Compare!$B:$G,6,FALSE)</f>
        <v>4969</v>
      </c>
      <c r="H804" s="2">
        <f t="shared" si="24"/>
        <v>0.25851885506587913</v>
      </c>
      <c r="I804" s="2">
        <f t="shared" si="25"/>
        <v>-1.8112296236667338E-3</v>
      </c>
    </row>
    <row r="805" spans="1:9" x14ac:dyDescent="0.2">
      <c r="A805" s="7" t="s">
        <v>332</v>
      </c>
      <c r="B805" s="21">
        <v>19031</v>
      </c>
      <c r="C805" s="22" t="s">
        <v>977</v>
      </c>
      <c r="D805" s="12">
        <v>4012</v>
      </c>
      <c r="E805" s="12">
        <v>5246</v>
      </c>
      <c r="F805" s="1">
        <f>VLOOKUP(B805,[1]Compare!$B:$F,5,FALSE)</f>
        <v>4337</v>
      </c>
      <c r="G805" s="1">
        <f>VLOOKUP(B805,[1]Compare!$B:$G,6,FALSE)</f>
        <v>6161</v>
      </c>
      <c r="H805" s="2">
        <f t="shared" si="24"/>
        <v>-7.4936592114364764E-2</v>
      </c>
      <c r="I805" s="2">
        <f t="shared" si="25"/>
        <v>-0.14851485148514851</v>
      </c>
    </row>
    <row r="806" spans="1:9" x14ac:dyDescent="0.2">
      <c r="A806" s="8" t="s">
        <v>332</v>
      </c>
      <c r="B806" s="19">
        <v>19033</v>
      </c>
      <c r="C806" s="20" t="s">
        <v>978</v>
      </c>
      <c r="D806" s="13">
        <v>11942</v>
      </c>
      <c r="E806" s="13">
        <v>10998</v>
      </c>
      <c r="F806" s="1">
        <f>VLOOKUP(B806,[1]Compare!$B:$F,5,FALSE)</f>
        <v>10941</v>
      </c>
      <c r="G806" s="1">
        <f>VLOOKUP(B806,[1]Compare!$B:$G,6,FALSE)</f>
        <v>12442</v>
      </c>
      <c r="H806" s="2">
        <f t="shared" si="24"/>
        <v>9.1490722968650032E-2</v>
      </c>
      <c r="I806" s="2">
        <f t="shared" si="25"/>
        <v>-0.11605851149332905</v>
      </c>
    </row>
    <row r="807" spans="1:9" x14ac:dyDescent="0.2">
      <c r="A807" s="7" t="s">
        <v>332</v>
      </c>
      <c r="B807" s="21">
        <v>19035</v>
      </c>
      <c r="C807" s="22" t="s">
        <v>399</v>
      </c>
      <c r="D807" s="12">
        <v>2887</v>
      </c>
      <c r="E807" s="12">
        <v>3968</v>
      </c>
      <c r="F807" s="1">
        <f>VLOOKUP(B807,[1]Compare!$B:$F,5,FALSE)</f>
        <v>1936</v>
      </c>
      <c r="G807" s="1">
        <f>VLOOKUP(B807,[1]Compare!$B:$G,6,FALSE)</f>
        <v>4495</v>
      </c>
      <c r="H807" s="2">
        <f t="shared" si="24"/>
        <v>0.4912190082644628</v>
      </c>
      <c r="I807" s="2">
        <f t="shared" si="25"/>
        <v>-0.11724137931034483</v>
      </c>
    </row>
    <row r="808" spans="1:9" x14ac:dyDescent="0.2">
      <c r="A808" s="8" t="s">
        <v>332</v>
      </c>
      <c r="B808" s="19">
        <v>19037</v>
      </c>
      <c r="C808" s="20" t="s">
        <v>979</v>
      </c>
      <c r="D808" s="13">
        <v>3148</v>
      </c>
      <c r="E808" s="13">
        <v>3810</v>
      </c>
      <c r="F808" s="1">
        <f>VLOOKUP(B808,[1]Compare!$B:$F,5,FALSE)</f>
        <v>2233</v>
      </c>
      <c r="G808" s="1">
        <f>VLOOKUP(B808,[1]Compare!$B:$G,6,FALSE)</f>
        <v>4308</v>
      </c>
      <c r="H808" s="2">
        <f t="shared" si="24"/>
        <v>0.40976265114196148</v>
      </c>
      <c r="I808" s="2">
        <f t="shared" si="25"/>
        <v>-0.11559888579387187</v>
      </c>
    </row>
    <row r="809" spans="1:9" x14ac:dyDescent="0.2">
      <c r="A809" s="7" t="s">
        <v>332</v>
      </c>
      <c r="B809" s="21">
        <v>19039</v>
      </c>
      <c r="C809" s="22" t="s">
        <v>402</v>
      </c>
      <c r="D809" s="12">
        <v>2045</v>
      </c>
      <c r="E809" s="12">
        <v>2541</v>
      </c>
      <c r="F809" s="1">
        <f>VLOOKUP(B809,[1]Compare!$B:$F,5,FALSE)</f>
        <v>1466</v>
      </c>
      <c r="G809" s="1">
        <f>VLOOKUP(B809,[1]Compare!$B:$G,6,FALSE)</f>
        <v>3144</v>
      </c>
      <c r="H809" s="2">
        <f t="shared" si="24"/>
        <v>0.39495225102319237</v>
      </c>
      <c r="I809" s="2">
        <f t="shared" si="25"/>
        <v>-0.19179389312977099</v>
      </c>
    </row>
    <row r="810" spans="1:9" x14ac:dyDescent="0.2">
      <c r="A810" s="8" t="s">
        <v>332</v>
      </c>
      <c r="B810" s="19">
        <v>19041</v>
      </c>
      <c r="C810" s="20" t="s">
        <v>403</v>
      </c>
      <c r="D810" s="13">
        <v>3464</v>
      </c>
      <c r="E810" s="13">
        <v>5285</v>
      </c>
      <c r="F810" s="1">
        <f>VLOOKUP(B810,[1]Compare!$B:$F,5,FALSE)</f>
        <v>2662</v>
      </c>
      <c r="G810" s="1">
        <f>VLOOKUP(B810,[1]Compare!$B:$G,6,FALSE)</f>
        <v>6137</v>
      </c>
      <c r="H810" s="2">
        <f t="shared" si="24"/>
        <v>0.30127723516153271</v>
      </c>
      <c r="I810" s="2">
        <f t="shared" si="25"/>
        <v>-0.1388300472543588</v>
      </c>
    </row>
    <row r="811" spans="1:9" x14ac:dyDescent="0.2">
      <c r="A811" s="7" t="s">
        <v>332</v>
      </c>
      <c r="B811" s="21">
        <v>19043</v>
      </c>
      <c r="C811" s="22" t="s">
        <v>751</v>
      </c>
      <c r="D811" s="12">
        <v>4003</v>
      </c>
      <c r="E811" s="12">
        <v>5330</v>
      </c>
      <c r="F811" s="1">
        <f>VLOOKUP(B811,[1]Compare!$B:$F,5,FALSE)</f>
        <v>3340</v>
      </c>
      <c r="G811" s="1">
        <f>VLOOKUP(B811,[1]Compare!$B:$G,6,FALSE)</f>
        <v>6106</v>
      </c>
      <c r="H811" s="2">
        <f t="shared" si="24"/>
        <v>0.19850299401197605</v>
      </c>
      <c r="I811" s="2">
        <f t="shared" si="25"/>
        <v>-0.12708811005568293</v>
      </c>
    </row>
    <row r="812" spans="1:9" x14ac:dyDescent="0.2">
      <c r="A812" s="8" t="s">
        <v>332</v>
      </c>
      <c r="B812" s="19">
        <v>19045</v>
      </c>
      <c r="C812" s="20" t="s">
        <v>881</v>
      </c>
      <c r="D812" s="13">
        <v>12482</v>
      </c>
      <c r="E812" s="13">
        <v>11991</v>
      </c>
      <c r="F812" s="1">
        <f>VLOOKUP(B812,[1]Compare!$B:$F,5,FALSE)</f>
        <v>10812</v>
      </c>
      <c r="G812" s="1">
        <f>VLOOKUP(B812,[1]Compare!$B:$G,6,FALSE)</f>
        <v>13361</v>
      </c>
      <c r="H812" s="2">
        <f t="shared" si="24"/>
        <v>0.1544580096189419</v>
      </c>
      <c r="I812" s="2">
        <f t="shared" si="25"/>
        <v>-0.10253723523688346</v>
      </c>
    </row>
    <row r="813" spans="1:9" x14ac:dyDescent="0.2">
      <c r="A813" s="7" t="s">
        <v>332</v>
      </c>
      <c r="B813" s="21">
        <v>19047</v>
      </c>
      <c r="C813" s="22" t="s">
        <v>514</v>
      </c>
      <c r="D813" s="12">
        <v>3175</v>
      </c>
      <c r="E813" s="12">
        <v>4317</v>
      </c>
      <c r="F813" s="1">
        <f>VLOOKUP(B813,[1]Compare!$B:$F,5,FALSE)</f>
        <v>2220</v>
      </c>
      <c r="G813" s="1">
        <f>VLOOKUP(B813,[1]Compare!$B:$G,6,FALSE)</f>
        <v>4854</v>
      </c>
      <c r="H813" s="2">
        <f t="shared" si="24"/>
        <v>0.43018018018018017</v>
      </c>
      <c r="I813" s="2">
        <f t="shared" si="25"/>
        <v>-0.11063040791100123</v>
      </c>
    </row>
    <row r="814" spans="1:9" x14ac:dyDescent="0.2">
      <c r="A814" s="8" t="s">
        <v>332</v>
      </c>
      <c r="B814" s="19">
        <v>19049</v>
      </c>
      <c r="C814" s="20" t="s">
        <v>413</v>
      </c>
      <c r="D814" s="13">
        <v>25165</v>
      </c>
      <c r="E814" s="13">
        <v>27603</v>
      </c>
      <c r="F814" s="1">
        <f>VLOOKUP(B814,[1]Compare!$B:$F,5,FALSE)</f>
        <v>26879</v>
      </c>
      <c r="G814" s="1">
        <f>VLOOKUP(B814,[1]Compare!$B:$G,6,FALSE)</f>
        <v>27987</v>
      </c>
      <c r="H814" s="2">
        <f t="shared" si="24"/>
        <v>-6.3767253246028499E-2</v>
      </c>
      <c r="I814" s="2">
        <f t="shared" si="25"/>
        <v>-1.3720656018865901E-2</v>
      </c>
    </row>
    <row r="815" spans="1:9" x14ac:dyDescent="0.2">
      <c r="A815" s="7" t="s">
        <v>332</v>
      </c>
      <c r="B815" s="21">
        <v>19051</v>
      </c>
      <c r="C815" s="22" t="s">
        <v>980</v>
      </c>
      <c r="D815" s="12">
        <v>1272</v>
      </c>
      <c r="E815" s="12">
        <v>2523</v>
      </c>
      <c r="F815" s="1">
        <f>VLOOKUP(B815,[1]Compare!$B:$F,5,FALSE)</f>
        <v>1013</v>
      </c>
      <c r="G815" s="1">
        <f>VLOOKUP(B815,[1]Compare!$B:$G,6,FALSE)</f>
        <v>3032</v>
      </c>
      <c r="H815" s="2">
        <f t="shared" si="24"/>
        <v>0.25567620927936824</v>
      </c>
      <c r="I815" s="2">
        <f t="shared" si="25"/>
        <v>-0.16787598944591028</v>
      </c>
    </row>
    <row r="816" spans="1:9" x14ac:dyDescent="0.2">
      <c r="A816" s="8" t="s">
        <v>332</v>
      </c>
      <c r="B816" s="19">
        <v>19053</v>
      </c>
      <c r="C816" s="20" t="s">
        <v>760</v>
      </c>
      <c r="D816" s="13">
        <v>1507</v>
      </c>
      <c r="E816" s="13">
        <v>2072</v>
      </c>
      <c r="F816" s="1">
        <f>VLOOKUP(B816,[1]Compare!$B:$F,5,FALSE)</f>
        <v>1120</v>
      </c>
      <c r="G816" s="1">
        <f>VLOOKUP(B816,[1]Compare!$B:$G,6,FALSE)</f>
        <v>2615</v>
      </c>
      <c r="H816" s="2">
        <f t="shared" si="24"/>
        <v>0.34553571428571428</v>
      </c>
      <c r="I816" s="2">
        <f t="shared" si="25"/>
        <v>-0.20764818355640535</v>
      </c>
    </row>
    <row r="817" spans="1:9" x14ac:dyDescent="0.2">
      <c r="A817" s="7" t="s">
        <v>332</v>
      </c>
      <c r="B817" s="21">
        <v>19055</v>
      </c>
      <c r="C817" s="22" t="s">
        <v>933</v>
      </c>
      <c r="D817" s="12">
        <v>3577</v>
      </c>
      <c r="E817" s="12">
        <v>5646</v>
      </c>
      <c r="F817" s="1">
        <f>VLOOKUP(B817,[1]Compare!$B:$F,5,FALSE)</f>
        <v>3157</v>
      </c>
      <c r="G817" s="1">
        <f>VLOOKUP(B817,[1]Compare!$B:$G,6,FALSE)</f>
        <v>6666</v>
      </c>
      <c r="H817" s="2">
        <f t="shared" si="24"/>
        <v>0.13303769401330376</v>
      </c>
      <c r="I817" s="2">
        <f t="shared" si="25"/>
        <v>-0.15301530153015303</v>
      </c>
    </row>
    <row r="818" spans="1:9" x14ac:dyDescent="0.2">
      <c r="A818" s="8" t="s">
        <v>332</v>
      </c>
      <c r="B818" s="19">
        <v>19057</v>
      </c>
      <c r="C818" s="20" t="s">
        <v>981</v>
      </c>
      <c r="D818" s="13">
        <v>11171</v>
      </c>
      <c r="E818" s="13">
        <v>8811</v>
      </c>
      <c r="F818" s="1">
        <f>VLOOKUP(B818,[1]Compare!$B:$F,5,FALSE)</f>
        <v>8893</v>
      </c>
      <c r="G818" s="1">
        <f>VLOOKUP(B818,[1]Compare!$B:$G,6,FALSE)</f>
        <v>10592</v>
      </c>
      <c r="H818" s="2">
        <f t="shared" si="24"/>
        <v>0.25615652760598223</v>
      </c>
      <c r="I818" s="2">
        <f t="shared" si="25"/>
        <v>-0.16814577039274925</v>
      </c>
    </row>
    <row r="819" spans="1:9" x14ac:dyDescent="0.2">
      <c r="A819" s="7" t="s">
        <v>332</v>
      </c>
      <c r="B819" s="21">
        <v>19059</v>
      </c>
      <c r="C819" s="22" t="s">
        <v>982</v>
      </c>
      <c r="D819" s="12">
        <v>3473</v>
      </c>
      <c r="E819" s="12">
        <v>7349</v>
      </c>
      <c r="F819" s="1">
        <f>VLOOKUP(B819,[1]Compare!$B:$F,5,FALSE)</f>
        <v>3661</v>
      </c>
      <c r="G819" s="1">
        <f>VLOOKUP(B819,[1]Compare!$B:$G,6,FALSE)</f>
        <v>7438</v>
      </c>
      <c r="H819" s="2">
        <f t="shared" si="24"/>
        <v>-5.1352089593007376E-2</v>
      </c>
      <c r="I819" s="2">
        <f t="shared" si="25"/>
        <v>-1.1965582145738101E-2</v>
      </c>
    </row>
    <row r="820" spans="1:9" x14ac:dyDescent="0.2">
      <c r="A820" s="8" t="s">
        <v>332</v>
      </c>
      <c r="B820" s="19">
        <v>19061</v>
      </c>
      <c r="C820" s="20" t="s">
        <v>983</v>
      </c>
      <c r="D820" s="13">
        <v>24471</v>
      </c>
      <c r="E820" s="13">
        <v>26432</v>
      </c>
      <c r="F820" s="1">
        <f>VLOOKUP(B820,[1]Compare!$B:$F,5,FALSE)</f>
        <v>25657</v>
      </c>
      <c r="G820" s="1">
        <f>VLOOKUP(B820,[1]Compare!$B:$G,6,FALSE)</f>
        <v>27214</v>
      </c>
      <c r="H820" s="2">
        <f t="shared" si="24"/>
        <v>-4.6225201699341308E-2</v>
      </c>
      <c r="I820" s="2">
        <f t="shared" si="25"/>
        <v>-2.8735209818475785E-2</v>
      </c>
    </row>
    <row r="821" spans="1:9" x14ac:dyDescent="0.2">
      <c r="A821" s="7" t="s">
        <v>332</v>
      </c>
      <c r="B821" s="21">
        <v>19063</v>
      </c>
      <c r="C821" s="22" t="s">
        <v>984</v>
      </c>
      <c r="D821" s="12">
        <v>2188</v>
      </c>
      <c r="E821" s="12">
        <v>3026</v>
      </c>
      <c r="F821" s="1">
        <f>VLOOKUP(B821,[1]Compare!$B:$F,5,FALSE)</f>
        <v>1520</v>
      </c>
      <c r="G821" s="1">
        <f>VLOOKUP(B821,[1]Compare!$B:$G,6,FALSE)</f>
        <v>3265</v>
      </c>
      <c r="H821" s="2">
        <f t="shared" si="24"/>
        <v>0.43947368421052629</v>
      </c>
      <c r="I821" s="2">
        <f t="shared" si="25"/>
        <v>-7.3200612557427255E-2</v>
      </c>
    </row>
    <row r="822" spans="1:9" x14ac:dyDescent="0.2">
      <c r="A822" s="8" t="s">
        <v>332</v>
      </c>
      <c r="B822" s="19">
        <v>19065</v>
      </c>
      <c r="C822" s="20" t="s">
        <v>418</v>
      </c>
      <c r="D822" s="13">
        <v>5381</v>
      </c>
      <c r="E822" s="13">
        <v>6068</v>
      </c>
      <c r="F822" s="1">
        <f>VLOOKUP(B822,[1]Compare!$B:$F,5,FALSE)</f>
        <v>3835</v>
      </c>
      <c r="G822" s="1">
        <f>VLOOKUP(B822,[1]Compare!$B:$G,6,FALSE)</f>
        <v>6145</v>
      </c>
      <c r="H822" s="2">
        <f t="shared" si="24"/>
        <v>0.40312907431551498</v>
      </c>
      <c r="I822" s="2">
        <f t="shared" si="25"/>
        <v>-1.2530512611879577E-2</v>
      </c>
    </row>
    <row r="823" spans="1:9" x14ac:dyDescent="0.2">
      <c r="A823" s="7" t="s">
        <v>332</v>
      </c>
      <c r="B823" s="21">
        <v>19067</v>
      </c>
      <c r="C823" s="22" t="s">
        <v>770</v>
      </c>
      <c r="D823" s="12">
        <v>4361</v>
      </c>
      <c r="E823" s="12">
        <v>4550</v>
      </c>
      <c r="F823" s="1">
        <f>VLOOKUP(B823,[1]Compare!$B:$F,5,FALSE)</f>
        <v>3172</v>
      </c>
      <c r="G823" s="1">
        <f>VLOOKUP(B823,[1]Compare!$B:$G,6,FALSE)</f>
        <v>4732</v>
      </c>
      <c r="H823" s="2">
        <f t="shared" si="24"/>
        <v>0.37484237074401011</v>
      </c>
      <c r="I823" s="2">
        <f t="shared" si="25"/>
        <v>-3.8461538461538464E-2</v>
      </c>
    </row>
    <row r="824" spans="1:9" x14ac:dyDescent="0.2">
      <c r="A824" s="8" t="s">
        <v>332</v>
      </c>
      <c r="B824" s="19">
        <v>19069</v>
      </c>
      <c r="C824" s="20" t="s">
        <v>419</v>
      </c>
      <c r="D824" s="13">
        <v>2317</v>
      </c>
      <c r="E824" s="13">
        <v>3003</v>
      </c>
      <c r="F824" s="1">
        <f>VLOOKUP(B824,[1]Compare!$B:$F,5,FALSE)</f>
        <v>1626</v>
      </c>
      <c r="G824" s="1">
        <f>VLOOKUP(B824,[1]Compare!$B:$G,6,FALSE)</f>
        <v>3422</v>
      </c>
      <c r="H824" s="2">
        <f t="shared" si="24"/>
        <v>0.42496924969249694</v>
      </c>
      <c r="I824" s="2">
        <f t="shared" si="25"/>
        <v>-0.12244301578024547</v>
      </c>
    </row>
    <row r="825" spans="1:9" x14ac:dyDescent="0.2">
      <c r="A825" s="7" t="s">
        <v>332</v>
      </c>
      <c r="B825" s="21">
        <v>19071</v>
      </c>
      <c r="C825" s="22" t="s">
        <v>636</v>
      </c>
      <c r="D825" s="12">
        <v>1444</v>
      </c>
      <c r="E825" s="12">
        <v>2606</v>
      </c>
      <c r="F825" s="1">
        <f>VLOOKUP(B825,[1]Compare!$B:$F,5,FALSE)</f>
        <v>1080</v>
      </c>
      <c r="G825" s="1">
        <f>VLOOKUP(B825,[1]Compare!$B:$G,6,FALSE)</f>
        <v>2711</v>
      </c>
      <c r="H825" s="2">
        <f t="shared" si="24"/>
        <v>0.33703703703703702</v>
      </c>
      <c r="I825" s="2">
        <f t="shared" si="25"/>
        <v>-3.8731095536702322E-2</v>
      </c>
    </row>
    <row r="826" spans="1:9" x14ac:dyDescent="0.2">
      <c r="A826" s="8" t="s">
        <v>332</v>
      </c>
      <c r="B826" s="19">
        <v>19073</v>
      </c>
      <c r="C826" s="20" t="s">
        <v>421</v>
      </c>
      <c r="D826" s="13">
        <v>2563</v>
      </c>
      <c r="E826" s="13">
        <v>2690</v>
      </c>
      <c r="F826" s="1">
        <f>VLOOKUP(B826,[1]Compare!$B:$F,5,FALSE)</f>
        <v>1769</v>
      </c>
      <c r="G826" s="1">
        <f>VLOOKUP(B826,[1]Compare!$B:$G,6,FALSE)</f>
        <v>3223</v>
      </c>
      <c r="H826" s="2">
        <f t="shared" si="24"/>
        <v>0.44884115319389484</v>
      </c>
      <c r="I826" s="2">
        <f t="shared" si="25"/>
        <v>-0.1653738752714862</v>
      </c>
    </row>
    <row r="827" spans="1:9" x14ac:dyDescent="0.2">
      <c r="A827" s="7" t="s">
        <v>332</v>
      </c>
      <c r="B827" s="21">
        <v>19075</v>
      </c>
      <c r="C827" s="22" t="s">
        <v>890</v>
      </c>
      <c r="D827" s="12">
        <v>2149</v>
      </c>
      <c r="E827" s="12">
        <v>4347</v>
      </c>
      <c r="F827" s="1">
        <f>VLOOKUP(B827,[1]Compare!$B:$F,5,FALSE)</f>
        <v>2206</v>
      </c>
      <c r="G827" s="1">
        <f>VLOOKUP(B827,[1]Compare!$B:$G,6,FALSE)</f>
        <v>4929</v>
      </c>
      <c r="H827" s="2">
        <f t="shared" si="24"/>
        <v>-2.5838621940163193E-2</v>
      </c>
      <c r="I827" s="2">
        <f t="shared" si="25"/>
        <v>-0.11807668898356664</v>
      </c>
    </row>
    <row r="828" spans="1:9" x14ac:dyDescent="0.2">
      <c r="A828" s="8" t="s">
        <v>332</v>
      </c>
      <c r="B828" s="19">
        <v>19077</v>
      </c>
      <c r="C828" s="20" t="s">
        <v>985</v>
      </c>
      <c r="D828" s="13">
        <v>2667</v>
      </c>
      <c r="E828" s="13">
        <v>3741</v>
      </c>
      <c r="F828" s="1">
        <f>VLOOKUP(B828,[1]Compare!$B:$F,5,FALSE)</f>
        <v>1985</v>
      </c>
      <c r="G828" s="1">
        <f>VLOOKUP(B828,[1]Compare!$B:$G,6,FALSE)</f>
        <v>4272</v>
      </c>
      <c r="H828" s="2">
        <f t="shared" si="24"/>
        <v>0.34357682619647356</v>
      </c>
      <c r="I828" s="2">
        <f t="shared" si="25"/>
        <v>-0.12429775280898876</v>
      </c>
    </row>
    <row r="829" spans="1:9" x14ac:dyDescent="0.2">
      <c r="A829" s="7" t="s">
        <v>332</v>
      </c>
      <c r="B829" s="21">
        <v>19079</v>
      </c>
      <c r="C829" s="22" t="s">
        <v>697</v>
      </c>
      <c r="D829" s="12">
        <v>3717</v>
      </c>
      <c r="E829" s="12">
        <v>4411</v>
      </c>
      <c r="F829" s="1">
        <f>VLOOKUP(B829,[1]Compare!$B:$F,5,FALSE)</f>
        <v>2843</v>
      </c>
      <c r="G829" s="1">
        <f>VLOOKUP(B829,[1]Compare!$B:$G,6,FALSE)</f>
        <v>4956</v>
      </c>
      <c r="H829" s="2">
        <f t="shared" si="24"/>
        <v>0.30742173760112557</v>
      </c>
      <c r="I829" s="2">
        <f t="shared" si="25"/>
        <v>-0.10996771589991929</v>
      </c>
    </row>
    <row r="830" spans="1:9" x14ac:dyDescent="0.2">
      <c r="A830" s="8" t="s">
        <v>332</v>
      </c>
      <c r="B830" s="19">
        <v>19081</v>
      </c>
      <c r="C830" s="20" t="s">
        <v>780</v>
      </c>
      <c r="D830" s="13">
        <v>2486</v>
      </c>
      <c r="E830" s="13">
        <v>3676</v>
      </c>
      <c r="F830" s="1">
        <f>VLOOKUP(B830,[1]Compare!$B:$F,5,FALSE)</f>
        <v>1683</v>
      </c>
      <c r="G830" s="1">
        <f>VLOOKUP(B830,[1]Compare!$B:$G,6,FALSE)</f>
        <v>4390</v>
      </c>
      <c r="H830" s="2">
        <f t="shared" si="24"/>
        <v>0.47712418300653597</v>
      </c>
      <c r="I830" s="2">
        <f t="shared" si="25"/>
        <v>-0.16264236902050114</v>
      </c>
    </row>
    <row r="831" spans="1:9" x14ac:dyDescent="0.2">
      <c r="A831" s="7" t="s">
        <v>332</v>
      </c>
      <c r="B831" s="21">
        <v>19083</v>
      </c>
      <c r="C831" s="22" t="s">
        <v>891</v>
      </c>
      <c r="D831" s="12">
        <v>3964</v>
      </c>
      <c r="E831" s="12">
        <v>5187</v>
      </c>
      <c r="F831" s="1">
        <f>VLOOKUP(B831,[1]Compare!$B:$F,5,FALSE)</f>
        <v>2976</v>
      </c>
      <c r="G831" s="1">
        <f>VLOOKUP(B831,[1]Compare!$B:$G,6,FALSE)</f>
        <v>5850</v>
      </c>
      <c r="H831" s="2">
        <f t="shared" si="24"/>
        <v>0.33198924731182794</v>
      </c>
      <c r="I831" s="2">
        <f t="shared" si="25"/>
        <v>-0.11333333333333333</v>
      </c>
    </row>
    <row r="832" spans="1:9" x14ac:dyDescent="0.2">
      <c r="A832" s="8" t="s">
        <v>332</v>
      </c>
      <c r="B832" s="19">
        <v>19085</v>
      </c>
      <c r="C832" s="20" t="s">
        <v>938</v>
      </c>
      <c r="D832" s="13">
        <v>2982</v>
      </c>
      <c r="E832" s="13">
        <v>4720</v>
      </c>
      <c r="F832" s="1">
        <f>VLOOKUP(B832,[1]Compare!$B:$F,5,FALSE)</f>
        <v>2440</v>
      </c>
      <c r="G832" s="1">
        <f>VLOOKUP(B832,[1]Compare!$B:$G,6,FALSE)</f>
        <v>5569</v>
      </c>
      <c r="H832" s="2">
        <f t="shared" si="24"/>
        <v>0.22213114754098362</v>
      </c>
      <c r="I832" s="2">
        <f t="shared" si="25"/>
        <v>-0.15245106841443706</v>
      </c>
    </row>
    <row r="833" spans="1:9" x14ac:dyDescent="0.2">
      <c r="A833" s="7" t="s">
        <v>332</v>
      </c>
      <c r="B833" s="21">
        <v>19087</v>
      </c>
      <c r="C833" s="22" t="s">
        <v>423</v>
      </c>
      <c r="D833" s="12">
        <v>3675</v>
      </c>
      <c r="E833" s="12">
        <v>5850</v>
      </c>
      <c r="F833" s="1">
        <f>VLOOKUP(B833,[1]Compare!$B:$F,5,FALSE)</f>
        <v>3275</v>
      </c>
      <c r="G833" s="1">
        <f>VLOOKUP(B833,[1]Compare!$B:$G,6,FALSE)</f>
        <v>6507</v>
      </c>
      <c r="H833" s="2">
        <f t="shared" si="24"/>
        <v>0.12213740458015267</v>
      </c>
      <c r="I833" s="2">
        <f t="shared" si="25"/>
        <v>-0.10096818810511757</v>
      </c>
    </row>
    <row r="834" spans="1:9" x14ac:dyDescent="0.2">
      <c r="A834" s="8" t="s">
        <v>332</v>
      </c>
      <c r="B834" s="19">
        <v>19089</v>
      </c>
      <c r="C834" s="20" t="s">
        <v>525</v>
      </c>
      <c r="D834" s="13">
        <v>2602</v>
      </c>
      <c r="E834" s="13">
        <v>2814</v>
      </c>
      <c r="F834" s="1">
        <f>VLOOKUP(B834,[1]Compare!$B:$F,5,FALSE)</f>
        <v>1772</v>
      </c>
      <c r="G834" s="1">
        <f>VLOOKUP(B834,[1]Compare!$B:$G,6,FALSE)</f>
        <v>3127</v>
      </c>
      <c r="H834" s="2">
        <f t="shared" si="24"/>
        <v>0.46839729119638829</v>
      </c>
      <c r="I834" s="2">
        <f t="shared" si="25"/>
        <v>-0.10009593859929646</v>
      </c>
    </row>
    <row r="835" spans="1:9" x14ac:dyDescent="0.2">
      <c r="A835" s="7" t="s">
        <v>332</v>
      </c>
      <c r="B835" s="21">
        <v>19091</v>
      </c>
      <c r="C835" s="22" t="s">
        <v>569</v>
      </c>
      <c r="D835" s="12">
        <v>2289</v>
      </c>
      <c r="E835" s="12">
        <v>3408</v>
      </c>
      <c r="F835" s="1">
        <f>VLOOKUP(B835,[1]Compare!$B:$F,5,FALSE)</f>
        <v>1442</v>
      </c>
      <c r="G835" s="1">
        <f>VLOOKUP(B835,[1]Compare!$B:$G,6,FALSE)</f>
        <v>3819</v>
      </c>
      <c r="H835" s="2">
        <f t="shared" ref="H835:H898" si="26">((D835-F835)/F835)</f>
        <v>0.58737864077669899</v>
      </c>
      <c r="I835" s="2">
        <f t="shared" ref="I835:I898" si="27">((E835-G835)/G835)</f>
        <v>-0.10761979575805185</v>
      </c>
    </row>
    <row r="836" spans="1:9" x14ac:dyDescent="0.2">
      <c r="A836" s="8" t="s">
        <v>332</v>
      </c>
      <c r="B836" s="19">
        <v>19093</v>
      </c>
      <c r="C836" s="20" t="s">
        <v>986</v>
      </c>
      <c r="D836" s="13">
        <v>1534</v>
      </c>
      <c r="E836" s="13">
        <v>2614</v>
      </c>
      <c r="F836" s="1">
        <f>VLOOKUP(B836,[1]Compare!$B:$F,5,FALSE)</f>
        <v>917</v>
      </c>
      <c r="G836" s="1">
        <f>VLOOKUP(B836,[1]Compare!$B:$G,6,FALSE)</f>
        <v>2880</v>
      </c>
      <c r="H836" s="2">
        <f t="shared" si="26"/>
        <v>0.67284623773173391</v>
      </c>
      <c r="I836" s="2">
        <f t="shared" si="27"/>
        <v>-9.2361111111111116E-2</v>
      </c>
    </row>
    <row r="837" spans="1:9" x14ac:dyDescent="0.2">
      <c r="A837" s="7" t="s">
        <v>332</v>
      </c>
      <c r="B837" s="21">
        <v>19095</v>
      </c>
      <c r="C837" s="22" t="s">
        <v>987</v>
      </c>
      <c r="D837" s="12">
        <v>3333</v>
      </c>
      <c r="E837" s="12">
        <v>5195</v>
      </c>
      <c r="F837" s="1">
        <f>VLOOKUP(B837,[1]Compare!$B:$F,5,FALSE)</f>
        <v>3547</v>
      </c>
      <c r="G837" s="1">
        <f>VLOOKUP(B837,[1]Compare!$B:$G,6,FALSE)</f>
        <v>6009</v>
      </c>
      <c r="H837" s="2">
        <f t="shared" si="26"/>
        <v>-6.0332675500422893E-2</v>
      </c>
      <c r="I837" s="2">
        <f t="shared" si="27"/>
        <v>-0.13546347145947746</v>
      </c>
    </row>
    <row r="838" spans="1:9" x14ac:dyDescent="0.2">
      <c r="A838" s="8" t="s">
        <v>332</v>
      </c>
      <c r="B838" s="19">
        <v>19097</v>
      </c>
      <c r="C838" s="20" t="s">
        <v>425</v>
      </c>
      <c r="D838" s="13">
        <v>5002</v>
      </c>
      <c r="E838" s="13">
        <v>5968</v>
      </c>
      <c r="F838" s="1">
        <f>VLOOKUP(B838,[1]Compare!$B:$F,5,FALSE)</f>
        <v>4029</v>
      </c>
      <c r="G838" s="1">
        <f>VLOOKUP(B838,[1]Compare!$B:$G,6,FALSE)</f>
        <v>6940</v>
      </c>
      <c r="H838" s="2">
        <f t="shared" si="26"/>
        <v>0.24149913129808886</v>
      </c>
      <c r="I838" s="2">
        <f t="shared" si="27"/>
        <v>-0.14005763688760806</v>
      </c>
    </row>
    <row r="839" spans="1:9" x14ac:dyDescent="0.2">
      <c r="A839" s="7" t="s">
        <v>332</v>
      </c>
      <c r="B839" s="21">
        <v>19099</v>
      </c>
      <c r="C839" s="22" t="s">
        <v>786</v>
      </c>
      <c r="D839" s="12">
        <v>8379</v>
      </c>
      <c r="E839" s="12">
        <v>9835</v>
      </c>
      <c r="F839" s="1">
        <f>VLOOKUP(B839,[1]Compare!$B:$F,5,FALSE)</f>
        <v>7737</v>
      </c>
      <c r="G839" s="1">
        <f>VLOOKUP(B839,[1]Compare!$B:$G,6,FALSE)</f>
        <v>12084</v>
      </c>
      <c r="H839" s="2">
        <f t="shared" si="26"/>
        <v>8.297789841023652E-2</v>
      </c>
      <c r="I839" s="2">
        <f t="shared" si="27"/>
        <v>-0.1861138695796094</v>
      </c>
    </row>
    <row r="840" spans="1:9" x14ac:dyDescent="0.2">
      <c r="A840" s="8" t="s">
        <v>332</v>
      </c>
      <c r="B840" s="19">
        <v>19101</v>
      </c>
      <c r="C840" s="20" t="s">
        <v>426</v>
      </c>
      <c r="D840" s="13">
        <v>3817</v>
      </c>
      <c r="E840" s="13">
        <v>4078</v>
      </c>
      <c r="F840" s="1">
        <f>VLOOKUP(B840,[1]Compare!$B:$F,5,FALSE)</f>
        <v>4319</v>
      </c>
      <c r="G840" s="1">
        <f>VLOOKUP(B840,[1]Compare!$B:$G,6,FALSE)</f>
        <v>4443</v>
      </c>
      <c r="H840" s="2">
        <f t="shared" si="26"/>
        <v>-0.116230608937254</v>
      </c>
      <c r="I840" s="2">
        <f t="shared" si="27"/>
        <v>-8.2151699302273243E-2</v>
      </c>
    </row>
    <row r="841" spans="1:9" x14ac:dyDescent="0.2">
      <c r="A841" s="7" t="s">
        <v>332</v>
      </c>
      <c r="B841" s="21">
        <v>19103</v>
      </c>
      <c r="C841" s="22" t="s">
        <v>528</v>
      </c>
      <c r="D841" s="12">
        <v>62868</v>
      </c>
      <c r="E841" s="12">
        <v>21567</v>
      </c>
      <c r="F841" s="1">
        <f>VLOOKUP(B841,[1]Compare!$B:$F,5,FALSE)</f>
        <v>59177</v>
      </c>
      <c r="G841" s="1">
        <f>VLOOKUP(B841,[1]Compare!$B:$G,6,FALSE)</f>
        <v>22925</v>
      </c>
      <c r="H841" s="2">
        <f t="shared" si="26"/>
        <v>6.237220541764537E-2</v>
      </c>
      <c r="I841" s="2">
        <f t="shared" si="27"/>
        <v>-5.9236641221374044E-2</v>
      </c>
    </row>
    <row r="842" spans="1:9" x14ac:dyDescent="0.2">
      <c r="A842" s="8" t="s">
        <v>332</v>
      </c>
      <c r="B842" s="19">
        <v>19105</v>
      </c>
      <c r="C842" s="20" t="s">
        <v>789</v>
      </c>
      <c r="D842" s="13">
        <v>4328</v>
      </c>
      <c r="E842" s="13">
        <v>5476</v>
      </c>
      <c r="F842" s="1">
        <f>VLOOKUP(B842,[1]Compare!$B:$F,5,FALSE)</f>
        <v>4213</v>
      </c>
      <c r="G842" s="1">
        <f>VLOOKUP(B842,[1]Compare!$B:$G,6,FALSE)</f>
        <v>6572</v>
      </c>
      <c r="H842" s="2">
        <f t="shared" si="26"/>
        <v>2.729646332779492E-2</v>
      </c>
      <c r="I842" s="2">
        <f t="shared" si="27"/>
        <v>-0.16676810712111989</v>
      </c>
    </row>
    <row r="843" spans="1:9" x14ac:dyDescent="0.2">
      <c r="A843" s="7" t="s">
        <v>332</v>
      </c>
      <c r="B843" s="21">
        <v>19107</v>
      </c>
      <c r="C843" s="22" t="s">
        <v>988</v>
      </c>
      <c r="D843" s="12">
        <v>1831</v>
      </c>
      <c r="E843" s="12">
        <v>3545</v>
      </c>
      <c r="F843" s="1">
        <f>VLOOKUP(B843,[1]Compare!$B:$F,5,FALSE)</f>
        <v>1414</v>
      </c>
      <c r="G843" s="1">
        <f>VLOOKUP(B843,[1]Compare!$B:$G,6,FALSE)</f>
        <v>3797</v>
      </c>
      <c r="H843" s="2">
        <f t="shared" si="26"/>
        <v>0.29490806223479493</v>
      </c>
      <c r="I843" s="2">
        <f t="shared" si="27"/>
        <v>-6.6368185409533847E-2</v>
      </c>
    </row>
    <row r="844" spans="1:9" x14ac:dyDescent="0.2">
      <c r="A844" s="8" t="s">
        <v>332</v>
      </c>
      <c r="B844" s="19">
        <v>19109</v>
      </c>
      <c r="C844" s="20" t="s">
        <v>989</v>
      </c>
      <c r="D844" s="13">
        <v>3992</v>
      </c>
      <c r="E844" s="13">
        <v>5634</v>
      </c>
      <c r="F844" s="1">
        <f>VLOOKUP(B844,[1]Compare!$B:$F,5,FALSE)</f>
        <v>2696</v>
      </c>
      <c r="G844" s="1">
        <f>VLOOKUP(B844,[1]Compare!$B:$G,6,FALSE)</f>
        <v>6275</v>
      </c>
      <c r="H844" s="2">
        <f t="shared" si="26"/>
        <v>0.48071216617210683</v>
      </c>
      <c r="I844" s="2">
        <f t="shared" si="27"/>
        <v>-0.10215139442231076</v>
      </c>
    </row>
    <row r="845" spans="1:9" x14ac:dyDescent="0.2">
      <c r="A845" s="7" t="s">
        <v>332</v>
      </c>
      <c r="B845" s="21">
        <v>19111</v>
      </c>
      <c r="C845" s="22" t="s">
        <v>430</v>
      </c>
      <c r="D845" s="12">
        <v>8929</v>
      </c>
      <c r="E845" s="12">
        <v>8244</v>
      </c>
      <c r="F845" s="1">
        <f>VLOOKUP(B845,[1]Compare!$B:$F,5,FALSE)</f>
        <v>6541</v>
      </c>
      <c r="G845" s="1">
        <f>VLOOKUP(B845,[1]Compare!$B:$G,6,FALSE)</f>
        <v>9773</v>
      </c>
      <c r="H845" s="2">
        <f t="shared" si="26"/>
        <v>0.36508179177495798</v>
      </c>
      <c r="I845" s="2">
        <f t="shared" si="27"/>
        <v>-0.15645144786657117</v>
      </c>
    </row>
    <row r="846" spans="1:9" x14ac:dyDescent="0.2">
      <c r="A846" s="8" t="s">
        <v>332</v>
      </c>
      <c r="B846" s="19">
        <v>19113</v>
      </c>
      <c r="C846" s="20" t="s">
        <v>990</v>
      </c>
      <c r="D846" s="13">
        <v>66798</v>
      </c>
      <c r="E846" s="13">
        <v>49161</v>
      </c>
      <c r="F846" s="1">
        <f>VLOOKUP(B846,[1]Compare!$B:$F,5,FALSE)</f>
        <v>70874</v>
      </c>
      <c r="G846" s="1">
        <f>VLOOKUP(B846,[1]Compare!$B:$G,6,FALSE)</f>
        <v>53364</v>
      </c>
      <c r="H846" s="2">
        <f t="shared" si="26"/>
        <v>-5.7510511612156784E-2</v>
      </c>
      <c r="I846" s="2">
        <f t="shared" si="27"/>
        <v>-7.8760962446593211E-2</v>
      </c>
    </row>
    <row r="847" spans="1:9" x14ac:dyDescent="0.2">
      <c r="A847" s="7" t="s">
        <v>332</v>
      </c>
      <c r="B847" s="21">
        <v>19115</v>
      </c>
      <c r="C847" s="22" t="s">
        <v>991</v>
      </c>
      <c r="D847" s="12">
        <v>2128</v>
      </c>
      <c r="E847" s="12">
        <v>2944</v>
      </c>
      <c r="F847" s="1">
        <f>VLOOKUP(B847,[1]Compare!$B:$F,5,FALSE)</f>
        <v>1726</v>
      </c>
      <c r="G847" s="1">
        <f>VLOOKUP(B847,[1]Compare!$B:$G,6,FALSE)</f>
        <v>3500</v>
      </c>
      <c r="H847" s="2">
        <f t="shared" si="26"/>
        <v>0.23290845886442643</v>
      </c>
      <c r="I847" s="2">
        <f t="shared" si="27"/>
        <v>-0.15885714285714286</v>
      </c>
    </row>
    <row r="848" spans="1:9" x14ac:dyDescent="0.2">
      <c r="A848" s="8" t="s">
        <v>332</v>
      </c>
      <c r="B848" s="19">
        <v>19117</v>
      </c>
      <c r="C848" s="20" t="s">
        <v>992</v>
      </c>
      <c r="D848" s="13">
        <v>2056</v>
      </c>
      <c r="E848" s="13">
        <v>2614</v>
      </c>
      <c r="F848" s="1">
        <f>VLOOKUP(B848,[1]Compare!$B:$F,5,FALSE)</f>
        <v>1284</v>
      </c>
      <c r="G848" s="1">
        <f>VLOOKUP(B848,[1]Compare!$B:$G,6,FALSE)</f>
        <v>3287</v>
      </c>
      <c r="H848" s="2">
        <f t="shared" si="26"/>
        <v>0.60124610591900307</v>
      </c>
      <c r="I848" s="2">
        <f t="shared" si="27"/>
        <v>-0.20474596896866443</v>
      </c>
    </row>
    <row r="849" spans="1:9" x14ac:dyDescent="0.2">
      <c r="A849" s="7" t="s">
        <v>332</v>
      </c>
      <c r="B849" s="21">
        <v>19119</v>
      </c>
      <c r="C849" s="22" t="s">
        <v>993</v>
      </c>
      <c r="D849" s="12">
        <v>1564</v>
      </c>
      <c r="E849" s="12">
        <v>5181</v>
      </c>
      <c r="F849" s="1">
        <f>VLOOKUP(B849,[1]Compare!$B:$F,5,FALSE)</f>
        <v>1067</v>
      </c>
      <c r="G849" s="1">
        <f>VLOOKUP(B849,[1]Compare!$B:$G,6,FALSE)</f>
        <v>5707</v>
      </c>
      <c r="H849" s="2">
        <f t="shared" si="26"/>
        <v>0.46579194001874413</v>
      </c>
      <c r="I849" s="2">
        <f t="shared" si="27"/>
        <v>-9.2167513579814259E-2</v>
      </c>
    </row>
    <row r="850" spans="1:9" x14ac:dyDescent="0.2">
      <c r="A850" s="8" t="s">
        <v>332</v>
      </c>
      <c r="B850" s="19">
        <v>19121</v>
      </c>
      <c r="C850" s="20" t="s">
        <v>434</v>
      </c>
      <c r="D850" s="13">
        <v>3127</v>
      </c>
      <c r="E850" s="13">
        <v>6112</v>
      </c>
      <c r="F850" s="1">
        <f>VLOOKUP(B850,[1]Compare!$B:$F,5,FALSE)</f>
        <v>3134</v>
      </c>
      <c r="G850" s="1">
        <f>VLOOKUP(B850,[1]Compare!$B:$G,6,FALSE)</f>
        <v>6507</v>
      </c>
      <c r="H850" s="2">
        <f t="shared" si="26"/>
        <v>-2.2335673261008296E-3</v>
      </c>
      <c r="I850" s="2">
        <f t="shared" si="27"/>
        <v>-6.0703857384355311E-2</v>
      </c>
    </row>
    <row r="851" spans="1:9" x14ac:dyDescent="0.2">
      <c r="A851" s="7" t="s">
        <v>332</v>
      </c>
      <c r="B851" s="21">
        <v>19123</v>
      </c>
      <c r="C851" s="22" t="s">
        <v>994</v>
      </c>
      <c r="D851" s="12">
        <v>4149</v>
      </c>
      <c r="E851" s="12">
        <v>6678</v>
      </c>
      <c r="F851" s="1">
        <f>VLOOKUP(B851,[1]Compare!$B:$F,5,FALSE)</f>
        <v>2894</v>
      </c>
      <c r="G851" s="1">
        <f>VLOOKUP(B851,[1]Compare!$B:$G,6,FALSE)</f>
        <v>8297</v>
      </c>
      <c r="H851" s="2">
        <f t="shared" si="26"/>
        <v>0.4336558396682792</v>
      </c>
      <c r="I851" s="2">
        <f t="shared" si="27"/>
        <v>-0.19513077015788841</v>
      </c>
    </row>
    <row r="852" spans="1:9" x14ac:dyDescent="0.2">
      <c r="A852" s="8" t="s">
        <v>332</v>
      </c>
      <c r="B852" s="19">
        <v>19125</v>
      </c>
      <c r="C852" s="20" t="s">
        <v>436</v>
      </c>
      <c r="D852" s="13">
        <v>5868</v>
      </c>
      <c r="E852" s="13">
        <v>11898</v>
      </c>
      <c r="F852" s="1">
        <f>VLOOKUP(B852,[1]Compare!$B:$F,5,FALSE)</f>
        <v>6178</v>
      </c>
      <c r="G852" s="1">
        <f>VLOOKUP(B852,[1]Compare!$B:$G,6,FALSE)</f>
        <v>12663</v>
      </c>
      <c r="H852" s="2">
        <f t="shared" si="26"/>
        <v>-5.0178051149239233E-2</v>
      </c>
      <c r="I852" s="2">
        <f t="shared" si="27"/>
        <v>-6.041222459132907E-2</v>
      </c>
    </row>
    <row r="853" spans="1:9" x14ac:dyDescent="0.2">
      <c r="A853" s="7" t="s">
        <v>332</v>
      </c>
      <c r="B853" s="21">
        <v>19127</v>
      </c>
      <c r="C853" s="22" t="s">
        <v>437</v>
      </c>
      <c r="D853" s="12">
        <v>8342</v>
      </c>
      <c r="E853" s="12">
        <v>8976</v>
      </c>
      <c r="F853" s="1">
        <f>VLOOKUP(B853,[1]Compare!$B:$F,5,FALSE)</f>
        <v>8176</v>
      </c>
      <c r="G853" s="1">
        <f>VLOOKUP(B853,[1]Compare!$B:$G,6,FALSE)</f>
        <v>9571</v>
      </c>
      <c r="H853" s="2">
        <f t="shared" si="26"/>
        <v>2.0303326810176124E-2</v>
      </c>
      <c r="I853" s="2">
        <f t="shared" si="27"/>
        <v>-6.216696269982238E-2</v>
      </c>
    </row>
    <row r="854" spans="1:9" x14ac:dyDescent="0.2">
      <c r="A854" s="8" t="s">
        <v>332</v>
      </c>
      <c r="B854" s="19">
        <v>19129</v>
      </c>
      <c r="C854" s="20" t="s">
        <v>995</v>
      </c>
      <c r="D854" s="13">
        <v>2251</v>
      </c>
      <c r="E854" s="13">
        <v>5071</v>
      </c>
      <c r="F854" s="1">
        <f>VLOOKUP(B854,[1]Compare!$B:$F,5,FALSE)</f>
        <v>2508</v>
      </c>
      <c r="G854" s="1">
        <f>VLOOKUP(B854,[1]Compare!$B:$G,6,FALSE)</f>
        <v>5585</v>
      </c>
      <c r="H854" s="2">
        <f t="shared" si="26"/>
        <v>-0.10247208931419458</v>
      </c>
      <c r="I854" s="2">
        <f t="shared" si="27"/>
        <v>-9.203222918531781E-2</v>
      </c>
    </row>
    <row r="855" spans="1:9" x14ac:dyDescent="0.2">
      <c r="A855" s="7" t="s">
        <v>332</v>
      </c>
      <c r="B855" s="21">
        <v>19131</v>
      </c>
      <c r="C855" s="22" t="s">
        <v>797</v>
      </c>
      <c r="D855" s="12">
        <v>2708</v>
      </c>
      <c r="E855" s="12">
        <v>3259</v>
      </c>
      <c r="F855" s="1">
        <f>VLOOKUP(B855,[1]Compare!$B:$F,5,FALSE)</f>
        <v>2053</v>
      </c>
      <c r="G855" s="1">
        <f>VLOOKUP(B855,[1]Compare!$B:$G,6,FALSE)</f>
        <v>3677</v>
      </c>
      <c r="H855" s="2">
        <f t="shared" si="26"/>
        <v>0.31904529956161715</v>
      </c>
      <c r="I855" s="2">
        <f t="shared" si="27"/>
        <v>-0.11367963013326081</v>
      </c>
    </row>
    <row r="856" spans="1:9" x14ac:dyDescent="0.2">
      <c r="A856" s="8" t="s">
        <v>332</v>
      </c>
      <c r="B856" s="19">
        <v>19133</v>
      </c>
      <c r="C856" s="20" t="s">
        <v>996</v>
      </c>
      <c r="D856" s="13">
        <v>2294</v>
      </c>
      <c r="E856" s="13">
        <v>2895</v>
      </c>
      <c r="F856" s="1">
        <f>VLOOKUP(B856,[1]Compare!$B:$F,5,FALSE)</f>
        <v>1407</v>
      </c>
      <c r="G856" s="1">
        <f>VLOOKUP(B856,[1]Compare!$B:$G,6,FALSE)</f>
        <v>3248</v>
      </c>
      <c r="H856" s="2">
        <f t="shared" si="26"/>
        <v>0.63041933191186927</v>
      </c>
      <c r="I856" s="2">
        <f t="shared" si="27"/>
        <v>-0.10868226600985222</v>
      </c>
    </row>
    <row r="857" spans="1:9" x14ac:dyDescent="0.2">
      <c r="A857" s="7" t="s">
        <v>332</v>
      </c>
      <c r="B857" s="21">
        <v>19135</v>
      </c>
      <c r="C857" s="22" t="s">
        <v>439</v>
      </c>
      <c r="D857" s="12">
        <v>1354</v>
      </c>
      <c r="E857" s="12">
        <v>2274</v>
      </c>
      <c r="F857" s="1">
        <f>VLOOKUP(B857,[1]Compare!$B:$F,5,FALSE)</f>
        <v>1078</v>
      </c>
      <c r="G857" s="1">
        <f>VLOOKUP(B857,[1]Compare!$B:$G,6,FALSE)</f>
        <v>2975</v>
      </c>
      <c r="H857" s="2">
        <f t="shared" si="26"/>
        <v>0.25602968460111319</v>
      </c>
      <c r="I857" s="2">
        <f t="shared" si="27"/>
        <v>-0.23563025210084035</v>
      </c>
    </row>
    <row r="858" spans="1:9" x14ac:dyDescent="0.2">
      <c r="A858" s="8" t="s">
        <v>332</v>
      </c>
      <c r="B858" s="19">
        <v>19137</v>
      </c>
      <c r="C858" s="20" t="s">
        <v>440</v>
      </c>
      <c r="D858" s="13">
        <v>1985</v>
      </c>
      <c r="E858" s="13">
        <v>3657</v>
      </c>
      <c r="F858" s="1">
        <f>VLOOKUP(B858,[1]Compare!$B:$F,5,FALSE)</f>
        <v>1583</v>
      </c>
      <c r="G858" s="1">
        <f>VLOOKUP(B858,[1]Compare!$B:$G,6,FALSE)</f>
        <v>3659</v>
      </c>
      <c r="H858" s="2">
        <f t="shared" si="26"/>
        <v>0.25394819962097281</v>
      </c>
      <c r="I858" s="2">
        <f t="shared" si="27"/>
        <v>-5.4659743099207429E-4</v>
      </c>
    </row>
    <row r="859" spans="1:9" x14ac:dyDescent="0.2">
      <c r="A859" s="7" t="s">
        <v>332</v>
      </c>
      <c r="B859" s="21">
        <v>19139</v>
      </c>
      <c r="C859" s="22" t="s">
        <v>997</v>
      </c>
      <c r="D859" s="12">
        <v>8830</v>
      </c>
      <c r="E859" s="12">
        <v>9345</v>
      </c>
      <c r="F859" s="1">
        <f>VLOOKUP(B859,[1]Compare!$B:$F,5,FALSE)</f>
        <v>9372</v>
      </c>
      <c r="G859" s="1">
        <f>VLOOKUP(B859,[1]Compare!$B:$G,6,FALSE)</f>
        <v>10823</v>
      </c>
      <c r="H859" s="2">
        <f t="shared" si="26"/>
        <v>-5.7831839521980365E-2</v>
      </c>
      <c r="I859" s="2">
        <f t="shared" si="27"/>
        <v>-0.13656102744155965</v>
      </c>
    </row>
    <row r="860" spans="1:9" x14ac:dyDescent="0.2">
      <c r="A860" s="8" t="s">
        <v>332</v>
      </c>
      <c r="B860" s="19">
        <v>19141</v>
      </c>
      <c r="C860" s="20" t="s">
        <v>998</v>
      </c>
      <c r="D860" s="13">
        <v>2470</v>
      </c>
      <c r="E860" s="13">
        <v>5424</v>
      </c>
      <c r="F860" s="1">
        <f>VLOOKUP(B860,[1]Compare!$B:$F,5,FALSE)</f>
        <v>1569</v>
      </c>
      <c r="G860" s="1">
        <f>VLOOKUP(B860,[1]Compare!$B:$G,6,FALSE)</f>
        <v>5861</v>
      </c>
      <c r="H860" s="2">
        <f t="shared" si="26"/>
        <v>0.57425111536010198</v>
      </c>
      <c r="I860" s="2">
        <f t="shared" si="27"/>
        <v>-7.4560655178297214E-2</v>
      </c>
    </row>
    <row r="861" spans="1:9" x14ac:dyDescent="0.2">
      <c r="A861" s="7" t="s">
        <v>332</v>
      </c>
      <c r="B861" s="21">
        <v>19143</v>
      </c>
      <c r="C861" s="22" t="s">
        <v>714</v>
      </c>
      <c r="D861" s="12">
        <v>718</v>
      </c>
      <c r="E861" s="12">
        <v>2148</v>
      </c>
      <c r="F861" s="1">
        <f>VLOOKUP(B861,[1]Compare!$B:$F,5,FALSE)</f>
        <v>601</v>
      </c>
      <c r="G861" s="1">
        <f>VLOOKUP(B861,[1]Compare!$B:$G,6,FALSE)</f>
        <v>2690</v>
      </c>
      <c r="H861" s="2">
        <f t="shared" si="26"/>
        <v>0.19467554076539101</v>
      </c>
      <c r="I861" s="2">
        <f t="shared" si="27"/>
        <v>-0.20148698884758365</v>
      </c>
    </row>
    <row r="862" spans="1:9" x14ac:dyDescent="0.2">
      <c r="A862" s="8" t="s">
        <v>332</v>
      </c>
      <c r="B862" s="19">
        <v>19145</v>
      </c>
      <c r="C862" s="20" t="s">
        <v>999</v>
      </c>
      <c r="D862" s="13">
        <v>2342</v>
      </c>
      <c r="E862" s="13">
        <v>5502</v>
      </c>
      <c r="F862" s="1">
        <f>VLOOKUP(B862,[1]Compare!$B:$F,5,FALSE)</f>
        <v>2086</v>
      </c>
      <c r="G862" s="1">
        <f>VLOOKUP(B862,[1]Compare!$B:$G,6,FALSE)</f>
        <v>5319</v>
      </c>
      <c r="H862" s="2">
        <f t="shared" si="26"/>
        <v>0.12272291466922339</v>
      </c>
      <c r="I862" s="2">
        <f t="shared" si="27"/>
        <v>3.4404963338973492E-2</v>
      </c>
    </row>
    <row r="863" spans="1:9" x14ac:dyDescent="0.2">
      <c r="A863" s="7" t="s">
        <v>332</v>
      </c>
      <c r="B863" s="21">
        <v>19147</v>
      </c>
      <c r="C863" s="22" t="s">
        <v>1000</v>
      </c>
      <c r="D863" s="12">
        <v>1761</v>
      </c>
      <c r="E863" s="12">
        <v>3101</v>
      </c>
      <c r="F863" s="1">
        <f>VLOOKUP(B863,[1]Compare!$B:$F,5,FALSE)</f>
        <v>1519</v>
      </c>
      <c r="G863" s="1">
        <f>VLOOKUP(B863,[1]Compare!$B:$G,6,FALSE)</f>
        <v>3370</v>
      </c>
      <c r="H863" s="2">
        <f t="shared" si="26"/>
        <v>0.15931533903884135</v>
      </c>
      <c r="I863" s="2">
        <f t="shared" si="27"/>
        <v>-7.9821958456973291E-2</v>
      </c>
    </row>
    <row r="864" spans="1:9" x14ac:dyDescent="0.2">
      <c r="A864" s="8" t="s">
        <v>332</v>
      </c>
      <c r="B864" s="19">
        <v>19149</v>
      </c>
      <c r="C864" s="20" t="s">
        <v>1001</v>
      </c>
      <c r="D864" s="13">
        <v>3963</v>
      </c>
      <c r="E864" s="13">
        <v>10523</v>
      </c>
      <c r="F864" s="1">
        <f>VLOOKUP(B864,[1]Compare!$B:$F,5,FALSE)</f>
        <v>3494</v>
      </c>
      <c r="G864" s="1">
        <f>VLOOKUP(B864,[1]Compare!$B:$G,6,FALSE)</f>
        <v>10492</v>
      </c>
      <c r="H864" s="2">
        <f t="shared" si="26"/>
        <v>0.13423010875787064</v>
      </c>
      <c r="I864" s="2">
        <f t="shared" si="27"/>
        <v>2.9546321006481127E-3</v>
      </c>
    </row>
    <row r="865" spans="1:9" x14ac:dyDescent="0.2">
      <c r="A865" s="7" t="s">
        <v>332</v>
      </c>
      <c r="B865" s="21">
        <v>19151</v>
      </c>
      <c r="C865" s="22" t="s">
        <v>1002</v>
      </c>
      <c r="D865" s="12">
        <v>1192</v>
      </c>
      <c r="E865" s="12">
        <v>2697</v>
      </c>
      <c r="F865" s="1">
        <f>VLOOKUP(B865,[1]Compare!$B:$F,5,FALSE)</f>
        <v>933</v>
      </c>
      <c r="G865" s="1">
        <f>VLOOKUP(B865,[1]Compare!$B:$G,6,FALSE)</f>
        <v>2826</v>
      </c>
      <c r="H865" s="2">
        <f t="shared" si="26"/>
        <v>0.27759914255091106</v>
      </c>
      <c r="I865" s="2">
        <f t="shared" si="27"/>
        <v>-4.5647558386411886E-2</v>
      </c>
    </row>
    <row r="866" spans="1:9" x14ac:dyDescent="0.2">
      <c r="A866" s="8" t="s">
        <v>332</v>
      </c>
      <c r="B866" s="19">
        <v>19153</v>
      </c>
      <c r="C866" s="20" t="s">
        <v>541</v>
      </c>
      <c r="D866" s="13">
        <v>139250</v>
      </c>
      <c r="E866" s="13">
        <v>99532</v>
      </c>
      <c r="F866" s="1">
        <f>VLOOKUP(B866,[1]Compare!$B:$F,5,FALSE)</f>
        <v>146250</v>
      </c>
      <c r="G866" s="1">
        <f>VLOOKUP(B866,[1]Compare!$B:$G,6,FALSE)</f>
        <v>106800</v>
      </c>
      <c r="H866" s="2">
        <f t="shared" si="26"/>
        <v>-4.7863247863247867E-2</v>
      </c>
      <c r="I866" s="2">
        <f t="shared" si="27"/>
        <v>-6.8052434456928837E-2</v>
      </c>
    </row>
    <row r="867" spans="1:9" x14ac:dyDescent="0.2">
      <c r="A867" s="7" t="s">
        <v>332</v>
      </c>
      <c r="B867" s="21">
        <v>19155</v>
      </c>
      <c r="C867" s="22" t="s">
        <v>1003</v>
      </c>
      <c r="D867" s="12">
        <v>16377</v>
      </c>
      <c r="E867" s="12">
        <v>23696</v>
      </c>
      <c r="F867" s="1">
        <f>VLOOKUP(B867,[1]Compare!$B:$F,5,FALSE)</f>
        <v>18575</v>
      </c>
      <c r="G867" s="1">
        <f>VLOOKUP(B867,[1]Compare!$B:$G,6,FALSE)</f>
        <v>26247</v>
      </c>
      <c r="H867" s="2">
        <f t="shared" si="26"/>
        <v>-0.11833109017496635</v>
      </c>
      <c r="I867" s="2">
        <f t="shared" si="27"/>
        <v>-9.7192060044957521E-2</v>
      </c>
    </row>
    <row r="868" spans="1:9" x14ac:dyDescent="0.2">
      <c r="A868" s="8" t="s">
        <v>332</v>
      </c>
      <c r="B868" s="19">
        <v>19157</v>
      </c>
      <c r="C868" s="20" t="s">
        <v>1004</v>
      </c>
      <c r="D868" s="13">
        <v>4353</v>
      </c>
      <c r="E868" s="13">
        <v>4675</v>
      </c>
      <c r="F868" s="1">
        <f>VLOOKUP(B868,[1]Compare!$B:$F,5,FALSE)</f>
        <v>4306</v>
      </c>
      <c r="G868" s="1">
        <f>VLOOKUP(B868,[1]Compare!$B:$G,6,FALSE)</f>
        <v>5657</v>
      </c>
      <c r="H868" s="2">
        <f t="shared" si="26"/>
        <v>1.091500232234092E-2</v>
      </c>
      <c r="I868" s="2">
        <f t="shared" si="27"/>
        <v>-0.17359024217783278</v>
      </c>
    </row>
    <row r="869" spans="1:9" x14ac:dyDescent="0.2">
      <c r="A869" s="7" t="s">
        <v>332</v>
      </c>
      <c r="B869" s="21">
        <v>19159</v>
      </c>
      <c r="C869" s="22" t="s">
        <v>1005</v>
      </c>
      <c r="D869" s="12">
        <v>1233</v>
      </c>
      <c r="E869" s="12">
        <v>1837</v>
      </c>
      <c r="F869" s="1">
        <f>VLOOKUP(B869,[1]Compare!$B:$F,5,FALSE)</f>
        <v>709</v>
      </c>
      <c r="G869" s="1">
        <f>VLOOKUP(B869,[1]Compare!$B:$G,6,FALSE)</f>
        <v>1968</v>
      </c>
      <c r="H869" s="2">
        <f t="shared" si="26"/>
        <v>0.73906911142454157</v>
      </c>
      <c r="I869" s="2">
        <f t="shared" si="27"/>
        <v>-6.6565040650406498E-2</v>
      </c>
    </row>
    <row r="870" spans="1:9" x14ac:dyDescent="0.2">
      <c r="A870" s="8" t="s">
        <v>332</v>
      </c>
      <c r="B870" s="19">
        <v>19161</v>
      </c>
      <c r="C870" s="20" t="s">
        <v>1006</v>
      </c>
      <c r="D870" s="13">
        <v>2441</v>
      </c>
      <c r="E870" s="13">
        <v>3738</v>
      </c>
      <c r="F870" s="1">
        <f>VLOOKUP(B870,[1]Compare!$B:$F,5,FALSE)</f>
        <v>1389</v>
      </c>
      <c r="G870" s="1">
        <f>VLOOKUP(B870,[1]Compare!$B:$G,6,FALSE)</f>
        <v>4061</v>
      </c>
      <c r="H870" s="2">
        <f t="shared" si="26"/>
        <v>0.75737940964722827</v>
      </c>
      <c r="I870" s="2">
        <f t="shared" si="27"/>
        <v>-7.9537059837478455E-2</v>
      </c>
    </row>
    <row r="871" spans="1:9" x14ac:dyDescent="0.2">
      <c r="A871" s="7" t="s">
        <v>332</v>
      </c>
      <c r="B871" s="21">
        <v>19163</v>
      </c>
      <c r="C871" s="22" t="s">
        <v>547</v>
      </c>
      <c r="D871" s="12">
        <v>44435</v>
      </c>
      <c r="E871" s="12">
        <v>41091</v>
      </c>
      <c r="F871" s="1">
        <f>VLOOKUP(B871,[1]Compare!$B:$F,5,FALSE)</f>
        <v>46926</v>
      </c>
      <c r="G871" s="1">
        <f>VLOOKUP(B871,[1]Compare!$B:$G,6,FALSE)</f>
        <v>43683</v>
      </c>
      <c r="H871" s="2">
        <f t="shared" si="26"/>
        <v>-5.3083578400034095E-2</v>
      </c>
      <c r="I871" s="2">
        <f t="shared" si="27"/>
        <v>-5.9336584025822404E-2</v>
      </c>
    </row>
    <row r="872" spans="1:9" x14ac:dyDescent="0.2">
      <c r="A872" s="8" t="s">
        <v>332</v>
      </c>
      <c r="B872" s="19">
        <v>19165</v>
      </c>
      <c r="C872" s="20" t="s">
        <v>448</v>
      </c>
      <c r="D872" s="13">
        <v>2562</v>
      </c>
      <c r="E872" s="13">
        <v>4273</v>
      </c>
      <c r="F872" s="1">
        <f>VLOOKUP(B872,[1]Compare!$B:$F,5,FALSE)</f>
        <v>1959</v>
      </c>
      <c r="G872" s="1">
        <f>VLOOKUP(B872,[1]Compare!$B:$G,6,FALSE)</f>
        <v>4697</v>
      </c>
      <c r="H872" s="2">
        <f t="shared" si="26"/>
        <v>0.30781010719754975</v>
      </c>
      <c r="I872" s="2">
        <f t="shared" si="27"/>
        <v>-9.0270385352352572E-2</v>
      </c>
    </row>
    <row r="873" spans="1:9" x14ac:dyDescent="0.2">
      <c r="A873" s="7" t="s">
        <v>332</v>
      </c>
      <c r="B873" s="21">
        <v>19167</v>
      </c>
      <c r="C873" s="22" t="s">
        <v>1007</v>
      </c>
      <c r="D873" s="12">
        <v>2758</v>
      </c>
      <c r="E873" s="12">
        <v>15097</v>
      </c>
      <c r="F873" s="1">
        <f>VLOOKUP(B873,[1]Compare!$B:$F,5,FALSE)</f>
        <v>3019</v>
      </c>
      <c r="G873" s="1">
        <f>VLOOKUP(B873,[1]Compare!$B:$G,6,FALSE)</f>
        <v>15680</v>
      </c>
      <c r="H873" s="2">
        <f t="shared" si="26"/>
        <v>-8.6452467704537933E-2</v>
      </c>
      <c r="I873" s="2">
        <f t="shared" si="27"/>
        <v>-3.7181122448979594E-2</v>
      </c>
    </row>
    <row r="874" spans="1:9" x14ac:dyDescent="0.2">
      <c r="A874" s="8" t="s">
        <v>332</v>
      </c>
      <c r="B874" s="19">
        <v>19169</v>
      </c>
      <c r="C874" s="20" t="s">
        <v>1008</v>
      </c>
      <c r="D874" s="13">
        <v>28083</v>
      </c>
      <c r="E874" s="13">
        <v>18396</v>
      </c>
      <c r="F874" s="1">
        <f>VLOOKUP(B874,[1]Compare!$B:$F,5,FALSE)</f>
        <v>29175</v>
      </c>
      <c r="G874" s="1">
        <f>VLOOKUP(B874,[1]Compare!$B:$G,6,FALSE)</f>
        <v>20340</v>
      </c>
      <c r="H874" s="2">
        <f t="shared" si="26"/>
        <v>-3.7429305912596404E-2</v>
      </c>
      <c r="I874" s="2">
        <f t="shared" si="27"/>
        <v>-9.5575221238938052E-2</v>
      </c>
    </row>
    <row r="875" spans="1:9" x14ac:dyDescent="0.2">
      <c r="A875" s="7" t="s">
        <v>332</v>
      </c>
      <c r="B875" s="21">
        <v>19171</v>
      </c>
      <c r="C875" s="22" t="s">
        <v>1009</v>
      </c>
      <c r="D875" s="12">
        <v>4496</v>
      </c>
      <c r="E875" s="12">
        <v>4679</v>
      </c>
      <c r="F875" s="1">
        <f>VLOOKUP(B875,[1]Compare!$B:$F,5,FALSE)</f>
        <v>3577</v>
      </c>
      <c r="G875" s="1">
        <f>VLOOKUP(B875,[1]Compare!$B:$G,6,FALSE)</f>
        <v>5303</v>
      </c>
      <c r="H875" s="2">
        <f t="shared" si="26"/>
        <v>0.25691920603857982</v>
      </c>
      <c r="I875" s="2">
        <f t="shared" si="27"/>
        <v>-0.11766924382425042</v>
      </c>
    </row>
    <row r="876" spans="1:9" x14ac:dyDescent="0.2">
      <c r="A876" s="8" t="s">
        <v>332</v>
      </c>
      <c r="B876" s="19">
        <v>19173</v>
      </c>
      <c r="C876" s="20" t="s">
        <v>725</v>
      </c>
      <c r="D876" s="13">
        <v>1286</v>
      </c>
      <c r="E876" s="13">
        <v>2308</v>
      </c>
      <c r="F876" s="1">
        <f>VLOOKUP(B876,[1]Compare!$B:$F,5,FALSE)</f>
        <v>746</v>
      </c>
      <c r="G876" s="1">
        <f>VLOOKUP(B876,[1]Compare!$B:$G,6,FALSE)</f>
        <v>2463</v>
      </c>
      <c r="H876" s="2">
        <f t="shared" si="26"/>
        <v>0.72386058981233248</v>
      </c>
      <c r="I876" s="2">
        <f t="shared" si="27"/>
        <v>-6.2931384490458792E-2</v>
      </c>
    </row>
    <row r="877" spans="1:9" x14ac:dyDescent="0.2">
      <c r="A877" s="7" t="s">
        <v>332</v>
      </c>
      <c r="B877" s="21">
        <v>19175</v>
      </c>
      <c r="C877" s="22" t="s">
        <v>553</v>
      </c>
      <c r="D877" s="12">
        <v>3135</v>
      </c>
      <c r="E877" s="12">
        <v>3309</v>
      </c>
      <c r="F877" s="1">
        <f>VLOOKUP(B877,[1]Compare!$B:$F,5,FALSE)</f>
        <v>2061</v>
      </c>
      <c r="G877" s="1">
        <f>VLOOKUP(B877,[1]Compare!$B:$G,6,FALSE)</f>
        <v>4010</v>
      </c>
      <c r="H877" s="2">
        <f t="shared" si="26"/>
        <v>0.5211062590975255</v>
      </c>
      <c r="I877" s="2">
        <f t="shared" si="27"/>
        <v>-0.17481296758104739</v>
      </c>
    </row>
    <row r="878" spans="1:9" x14ac:dyDescent="0.2">
      <c r="A878" s="8" t="s">
        <v>332</v>
      </c>
      <c r="B878" s="19">
        <v>19177</v>
      </c>
      <c r="C878" s="20" t="s">
        <v>554</v>
      </c>
      <c r="D878" s="13">
        <v>1455</v>
      </c>
      <c r="E878" s="13">
        <v>2335</v>
      </c>
      <c r="F878" s="1">
        <f>VLOOKUP(B878,[1]Compare!$B:$F,5,FALSE)</f>
        <v>875</v>
      </c>
      <c r="G878" s="1">
        <f>VLOOKUP(B878,[1]Compare!$B:$G,6,FALSE)</f>
        <v>2859</v>
      </c>
      <c r="H878" s="2">
        <f t="shared" si="26"/>
        <v>0.66285714285714281</v>
      </c>
      <c r="I878" s="2">
        <f t="shared" si="27"/>
        <v>-0.18328086743616648</v>
      </c>
    </row>
    <row r="879" spans="1:9" x14ac:dyDescent="0.2">
      <c r="A879" s="7" t="s">
        <v>332</v>
      </c>
      <c r="B879" s="21">
        <v>19179</v>
      </c>
      <c r="C879" s="22" t="s">
        <v>1010</v>
      </c>
      <c r="D879" s="12">
        <v>9042</v>
      </c>
      <c r="E879" s="12">
        <v>8048</v>
      </c>
      <c r="F879" s="1">
        <f>VLOOKUP(B879,[1]Compare!$B:$F,5,FALSE)</f>
        <v>5821</v>
      </c>
      <c r="G879" s="1">
        <f>VLOOKUP(B879,[1]Compare!$B:$G,6,FALSE)</f>
        <v>9516</v>
      </c>
      <c r="H879" s="2">
        <f t="shared" si="26"/>
        <v>0.55334135028345643</v>
      </c>
      <c r="I879" s="2">
        <f t="shared" si="27"/>
        <v>-0.15426649852879362</v>
      </c>
    </row>
    <row r="880" spans="1:9" x14ac:dyDescent="0.2">
      <c r="A880" s="8" t="s">
        <v>332</v>
      </c>
      <c r="B880" s="19">
        <v>19181</v>
      </c>
      <c r="C880" s="20" t="s">
        <v>829</v>
      </c>
      <c r="D880" s="13">
        <v>11811</v>
      </c>
      <c r="E880" s="13">
        <v>17868</v>
      </c>
      <c r="F880" s="1">
        <f>VLOOKUP(B880,[1]Compare!$B:$F,5,FALSE)</f>
        <v>12574</v>
      </c>
      <c r="G880" s="1">
        <f>VLOOKUP(B880,[1]Compare!$B:$G,6,FALSE)</f>
        <v>17782</v>
      </c>
      <c r="H880" s="2">
        <f t="shared" si="26"/>
        <v>-6.0680769842532206E-2</v>
      </c>
      <c r="I880" s="2">
        <f t="shared" si="27"/>
        <v>4.8363513665504445E-3</v>
      </c>
    </row>
    <row r="881" spans="1:9" x14ac:dyDescent="0.2">
      <c r="A881" s="7" t="s">
        <v>332</v>
      </c>
      <c r="B881" s="21">
        <v>19183</v>
      </c>
      <c r="C881" s="22" t="s">
        <v>454</v>
      </c>
      <c r="D881" s="12">
        <v>4226</v>
      </c>
      <c r="E881" s="12">
        <v>6095</v>
      </c>
      <c r="F881" s="1">
        <f>VLOOKUP(B881,[1]Compare!$B:$F,5,FALSE)</f>
        <v>4561</v>
      </c>
      <c r="G881" s="1">
        <f>VLOOKUP(B881,[1]Compare!$B:$G,6,FALSE)</f>
        <v>6971</v>
      </c>
      <c r="H881" s="2">
        <f t="shared" si="26"/>
        <v>-7.3448805086603813E-2</v>
      </c>
      <c r="I881" s="2">
        <f t="shared" si="27"/>
        <v>-0.12566346291780234</v>
      </c>
    </row>
    <row r="882" spans="1:9" x14ac:dyDescent="0.2">
      <c r="A882" s="8" t="s">
        <v>332</v>
      </c>
      <c r="B882" s="19">
        <v>19185</v>
      </c>
      <c r="C882" s="20" t="s">
        <v>830</v>
      </c>
      <c r="D882" s="13">
        <v>957</v>
      </c>
      <c r="E882" s="13">
        <v>2171</v>
      </c>
      <c r="F882" s="1">
        <f>VLOOKUP(B882,[1]Compare!$B:$F,5,FALSE)</f>
        <v>727</v>
      </c>
      <c r="G882" s="1">
        <f>VLOOKUP(B882,[1]Compare!$B:$G,6,FALSE)</f>
        <v>2338</v>
      </c>
      <c r="H882" s="2">
        <f t="shared" si="26"/>
        <v>0.31636863823933975</v>
      </c>
      <c r="I882" s="2">
        <f t="shared" si="27"/>
        <v>-7.1428571428571425E-2</v>
      </c>
    </row>
    <row r="883" spans="1:9" x14ac:dyDescent="0.2">
      <c r="A883" s="7" t="s">
        <v>332</v>
      </c>
      <c r="B883" s="21">
        <v>19187</v>
      </c>
      <c r="C883" s="22" t="s">
        <v>831</v>
      </c>
      <c r="D883" s="12">
        <v>9486</v>
      </c>
      <c r="E883" s="12">
        <v>9011</v>
      </c>
      <c r="F883" s="1">
        <f>VLOOKUP(B883,[1]Compare!$B:$F,5,FALSE)</f>
        <v>6613</v>
      </c>
      <c r="G883" s="1">
        <f>VLOOKUP(B883,[1]Compare!$B:$G,6,FALSE)</f>
        <v>10938</v>
      </c>
      <c r="H883" s="2">
        <f t="shared" si="26"/>
        <v>0.43444730077120824</v>
      </c>
      <c r="I883" s="2">
        <f t="shared" si="27"/>
        <v>-0.17617480343755715</v>
      </c>
    </row>
    <row r="884" spans="1:9" x14ac:dyDescent="0.2">
      <c r="A884" s="8" t="s">
        <v>332</v>
      </c>
      <c r="B884" s="19">
        <v>19189</v>
      </c>
      <c r="C884" s="20" t="s">
        <v>926</v>
      </c>
      <c r="D884" s="13">
        <v>2946</v>
      </c>
      <c r="E884" s="13">
        <v>3527</v>
      </c>
      <c r="F884" s="1">
        <f>VLOOKUP(B884,[1]Compare!$B:$F,5,FALSE)</f>
        <v>2135</v>
      </c>
      <c r="G884" s="1">
        <f>VLOOKUP(B884,[1]Compare!$B:$G,6,FALSE)</f>
        <v>3707</v>
      </c>
      <c r="H884" s="2">
        <f t="shared" si="26"/>
        <v>0.37985948477751758</v>
      </c>
      <c r="I884" s="2">
        <f t="shared" si="27"/>
        <v>-4.855678446182897E-2</v>
      </c>
    </row>
    <row r="885" spans="1:9" x14ac:dyDescent="0.2">
      <c r="A885" s="7" t="s">
        <v>332</v>
      </c>
      <c r="B885" s="21">
        <v>19191</v>
      </c>
      <c r="C885" s="22" t="s">
        <v>1011</v>
      </c>
      <c r="D885" s="12">
        <v>5206</v>
      </c>
      <c r="E885" s="12">
        <v>5757</v>
      </c>
      <c r="F885" s="1">
        <f>VLOOKUP(B885,[1]Compare!$B:$F,5,FALSE)</f>
        <v>5617</v>
      </c>
      <c r="G885" s="1">
        <f>VLOOKUP(B885,[1]Compare!$B:$G,6,FALSE)</f>
        <v>6235</v>
      </c>
      <c r="H885" s="2">
        <f t="shared" si="26"/>
        <v>-7.3170731707317069E-2</v>
      </c>
      <c r="I885" s="2">
        <f t="shared" si="27"/>
        <v>-7.6663993584603046E-2</v>
      </c>
    </row>
    <row r="886" spans="1:9" x14ac:dyDescent="0.2">
      <c r="A886" s="8" t="s">
        <v>332</v>
      </c>
      <c r="B886" s="19">
        <v>19193</v>
      </c>
      <c r="C886" s="20" t="s">
        <v>1012</v>
      </c>
      <c r="D886" s="13">
        <v>21117</v>
      </c>
      <c r="E886" s="13">
        <v>21774</v>
      </c>
      <c r="F886" s="1">
        <f>VLOOKUP(B886,[1]Compare!$B:$F,5,FALSE)</f>
        <v>18704</v>
      </c>
      <c r="G886" s="1">
        <f>VLOOKUP(B886,[1]Compare!$B:$G,6,FALSE)</f>
        <v>25736</v>
      </c>
      <c r="H886" s="2">
        <f t="shared" si="26"/>
        <v>0.1290098374679213</v>
      </c>
      <c r="I886" s="2">
        <f t="shared" si="27"/>
        <v>-0.15394777743239044</v>
      </c>
    </row>
    <row r="887" spans="1:9" x14ac:dyDescent="0.2">
      <c r="A887" s="7" t="s">
        <v>332</v>
      </c>
      <c r="B887" s="21">
        <v>19195</v>
      </c>
      <c r="C887" s="22" t="s">
        <v>836</v>
      </c>
      <c r="D887" s="12">
        <v>2209</v>
      </c>
      <c r="E887" s="12">
        <v>2287</v>
      </c>
      <c r="F887" s="1">
        <f>VLOOKUP(B887,[1]Compare!$B:$F,5,FALSE)</f>
        <v>1596</v>
      </c>
      <c r="G887" s="1">
        <f>VLOOKUP(B887,[1]Compare!$B:$G,6,FALSE)</f>
        <v>2738</v>
      </c>
      <c r="H887" s="2">
        <f t="shared" si="26"/>
        <v>0.38408521303258147</v>
      </c>
      <c r="I887" s="2">
        <f t="shared" si="27"/>
        <v>-0.16471877282688094</v>
      </c>
    </row>
    <row r="888" spans="1:9" x14ac:dyDescent="0.2">
      <c r="A888" s="8" t="s">
        <v>332</v>
      </c>
      <c r="B888" s="19">
        <v>19197</v>
      </c>
      <c r="C888" s="20" t="s">
        <v>1013</v>
      </c>
      <c r="D888" s="13">
        <v>2948</v>
      </c>
      <c r="E888" s="13">
        <v>3584</v>
      </c>
      <c r="F888" s="1">
        <f>VLOOKUP(B888,[1]Compare!$B:$F,5,FALSE)</f>
        <v>1996</v>
      </c>
      <c r="G888" s="1">
        <f>VLOOKUP(B888,[1]Compare!$B:$G,6,FALSE)</f>
        <v>4136</v>
      </c>
      <c r="H888" s="2">
        <f t="shared" si="26"/>
        <v>0.47695390781563124</v>
      </c>
      <c r="I888" s="2">
        <f t="shared" si="27"/>
        <v>-0.13346228239845262</v>
      </c>
    </row>
    <row r="889" spans="1:9" x14ac:dyDescent="0.2">
      <c r="A889" s="7" t="s">
        <v>333</v>
      </c>
      <c r="B889" s="21">
        <v>20001</v>
      </c>
      <c r="C889" s="22" t="s">
        <v>928</v>
      </c>
      <c r="D889" s="12">
        <v>1950</v>
      </c>
      <c r="E889" s="12">
        <v>3918</v>
      </c>
      <c r="F889" s="1">
        <f>VLOOKUP(B889,[1]Compare!$B:$F,5,FALSE)</f>
        <v>1559</v>
      </c>
      <c r="G889" s="1">
        <f>VLOOKUP(B889,[1]Compare!$B:$G,6,FALSE)</f>
        <v>4155</v>
      </c>
      <c r="H889" s="2">
        <f t="shared" si="26"/>
        <v>0.25080179602309172</v>
      </c>
      <c r="I889" s="2">
        <f t="shared" si="27"/>
        <v>-5.7039711191335739E-2</v>
      </c>
    </row>
    <row r="890" spans="1:9" x14ac:dyDescent="0.2">
      <c r="A890" s="8" t="s">
        <v>333</v>
      </c>
      <c r="B890" s="19">
        <v>20003</v>
      </c>
      <c r="C890" s="20" t="s">
        <v>1014</v>
      </c>
      <c r="D890" s="13">
        <v>1195</v>
      </c>
      <c r="E890" s="13">
        <v>2490</v>
      </c>
      <c r="F890" s="1">
        <f>VLOOKUP(B890,[1]Compare!$B:$F,5,FALSE)</f>
        <v>765</v>
      </c>
      <c r="G890" s="1">
        <f>VLOOKUP(B890,[1]Compare!$B:$G,6,FALSE)</f>
        <v>2874</v>
      </c>
      <c r="H890" s="2">
        <f t="shared" si="26"/>
        <v>0.56209150326797386</v>
      </c>
      <c r="I890" s="2">
        <f t="shared" si="27"/>
        <v>-0.1336116910229645</v>
      </c>
    </row>
    <row r="891" spans="1:9" x14ac:dyDescent="0.2">
      <c r="A891" s="7" t="s">
        <v>333</v>
      </c>
      <c r="B891" s="21">
        <v>20005</v>
      </c>
      <c r="C891" s="22" t="s">
        <v>1015</v>
      </c>
      <c r="D891" s="12">
        <v>2885</v>
      </c>
      <c r="E891" s="12">
        <v>4569</v>
      </c>
      <c r="F891" s="1">
        <f>VLOOKUP(B891,[1]Compare!$B:$F,5,FALSE)</f>
        <v>2314</v>
      </c>
      <c r="G891" s="1">
        <f>VLOOKUP(B891,[1]Compare!$B:$G,6,FALSE)</f>
        <v>4826</v>
      </c>
      <c r="H891" s="2">
        <f t="shared" si="26"/>
        <v>0.24675885911840967</v>
      </c>
      <c r="I891" s="2">
        <f t="shared" si="27"/>
        <v>-5.3253211769581435E-2</v>
      </c>
    </row>
    <row r="892" spans="1:9" x14ac:dyDescent="0.2">
      <c r="A892" s="8" t="s">
        <v>333</v>
      </c>
      <c r="B892" s="19">
        <v>20007</v>
      </c>
      <c r="C892" s="20" t="s">
        <v>1016</v>
      </c>
      <c r="D892" s="13">
        <v>429</v>
      </c>
      <c r="E892" s="13">
        <v>1978</v>
      </c>
      <c r="F892" s="1">
        <f>VLOOKUP(B892,[1]Compare!$B:$F,5,FALSE)</f>
        <v>284</v>
      </c>
      <c r="G892" s="1">
        <f>VLOOKUP(B892,[1]Compare!$B:$G,6,FALSE)</f>
        <v>1992</v>
      </c>
      <c r="H892" s="2">
        <f t="shared" si="26"/>
        <v>0.51056338028169013</v>
      </c>
      <c r="I892" s="2">
        <f t="shared" si="27"/>
        <v>-7.0281124497991966E-3</v>
      </c>
    </row>
    <row r="893" spans="1:9" x14ac:dyDescent="0.2">
      <c r="A893" s="7" t="s">
        <v>333</v>
      </c>
      <c r="B893" s="21">
        <v>20009</v>
      </c>
      <c r="C893" s="22" t="s">
        <v>1017</v>
      </c>
      <c r="D893" s="12">
        <v>2582</v>
      </c>
      <c r="E893" s="12">
        <v>7956</v>
      </c>
      <c r="F893" s="1">
        <f>VLOOKUP(B893,[1]Compare!$B:$F,5,FALSE)</f>
        <v>2302</v>
      </c>
      <c r="G893" s="1">
        <f>VLOOKUP(B893,[1]Compare!$B:$G,6,FALSE)</f>
        <v>8480</v>
      </c>
      <c r="H893" s="2">
        <f t="shared" si="26"/>
        <v>0.12163336229365769</v>
      </c>
      <c r="I893" s="2">
        <f t="shared" si="27"/>
        <v>-6.1792452830188679E-2</v>
      </c>
    </row>
    <row r="894" spans="1:9" x14ac:dyDescent="0.2">
      <c r="A894" s="8" t="s">
        <v>333</v>
      </c>
      <c r="B894" s="19">
        <v>20011</v>
      </c>
      <c r="C894" s="20" t="s">
        <v>1018</v>
      </c>
      <c r="D894" s="13">
        <v>2258</v>
      </c>
      <c r="E894" s="13">
        <v>4587</v>
      </c>
      <c r="F894" s="1">
        <f>VLOOKUP(B894,[1]Compare!$B:$F,5,FALSE)</f>
        <v>1505</v>
      </c>
      <c r="G894" s="1">
        <f>VLOOKUP(B894,[1]Compare!$B:$G,6,FALSE)</f>
        <v>4910</v>
      </c>
      <c r="H894" s="2">
        <f t="shared" si="26"/>
        <v>0.50033222591362125</v>
      </c>
      <c r="I894" s="2">
        <f t="shared" si="27"/>
        <v>-6.578411405295316E-2</v>
      </c>
    </row>
    <row r="895" spans="1:9" x14ac:dyDescent="0.2">
      <c r="A895" s="7" t="s">
        <v>333</v>
      </c>
      <c r="B895" s="21">
        <v>20013</v>
      </c>
      <c r="C895" s="22" t="s">
        <v>876</v>
      </c>
      <c r="D895" s="12">
        <v>1367</v>
      </c>
      <c r="E895" s="12">
        <v>3472</v>
      </c>
      <c r="F895" s="1">
        <f>VLOOKUP(B895,[1]Compare!$B:$F,5,FALSE)</f>
        <v>1088</v>
      </c>
      <c r="G895" s="1">
        <f>VLOOKUP(B895,[1]Compare!$B:$G,6,FALSE)</f>
        <v>3206</v>
      </c>
      <c r="H895" s="2">
        <f t="shared" si="26"/>
        <v>0.25643382352941174</v>
      </c>
      <c r="I895" s="2">
        <f t="shared" si="27"/>
        <v>8.296943231441048E-2</v>
      </c>
    </row>
    <row r="896" spans="1:9" x14ac:dyDescent="0.2">
      <c r="A896" s="8" t="s">
        <v>333</v>
      </c>
      <c r="B896" s="19">
        <v>20015</v>
      </c>
      <c r="C896" s="20" t="s">
        <v>396</v>
      </c>
      <c r="D896" s="13">
        <v>7918</v>
      </c>
      <c r="E896" s="13">
        <v>20607</v>
      </c>
      <c r="F896" s="1">
        <f>VLOOKUP(B896,[1]Compare!$B:$F,5,FALSE)</f>
        <v>9003</v>
      </c>
      <c r="G896" s="1">
        <f>VLOOKUP(B896,[1]Compare!$B:$G,6,FALSE)</f>
        <v>22250</v>
      </c>
      <c r="H896" s="2">
        <f t="shared" si="26"/>
        <v>-0.12051538376096857</v>
      </c>
      <c r="I896" s="2">
        <f t="shared" si="27"/>
        <v>-7.3842696629213486E-2</v>
      </c>
    </row>
    <row r="897" spans="1:9" x14ac:dyDescent="0.2">
      <c r="A897" s="7" t="s">
        <v>333</v>
      </c>
      <c r="B897" s="21">
        <v>20017</v>
      </c>
      <c r="C897" s="22" t="s">
        <v>1019</v>
      </c>
      <c r="D897" s="12">
        <v>471</v>
      </c>
      <c r="E897" s="12">
        <v>1055</v>
      </c>
      <c r="F897" s="1">
        <f>VLOOKUP(B897,[1]Compare!$B:$F,5,FALSE)</f>
        <v>341</v>
      </c>
      <c r="G897" s="1">
        <f>VLOOKUP(B897,[1]Compare!$B:$G,6,FALSE)</f>
        <v>1114</v>
      </c>
      <c r="H897" s="2">
        <f t="shared" si="26"/>
        <v>0.38123167155425219</v>
      </c>
      <c r="I897" s="2">
        <f t="shared" si="27"/>
        <v>-5.2962298025134649E-2</v>
      </c>
    </row>
    <row r="898" spans="1:9" x14ac:dyDescent="0.2">
      <c r="A898" s="8" t="s">
        <v>333</v>
      </c>
      <c r="B898" s="19">
        <v>20019</v>
      </c>
      <c r="C898" s="20" t="s">
        <v>1020</v>
      </c>
      <c r="D898" s="13">
        <v>337</v>
      </c>
      <c r="E898" s="13">
        <v>1318</v>
      </c>
      <c r="F898" s="1">
        <f>VLOOKUP(B898,[1]Compare!$B:$F,5,FALSE)</f>
        <v>212</v>
      </c>
      <c r="G898" s="1">
        <f>VLOOKUP(B898,[1]Compare!$B:$G,6,FALSE)</f>
        <v>1397</v>
      </c>
      <c r="H898" s="2">
        <f t="shared" si="26"/>
        <v>0.589622641509434</v>
      </c>
      <c r="I898" s="2">
        <f t="shared" si="27"/>
        <v>-5.654974946313529E-2</v>
      </c>
    </row>
    <row r="899" spans="1:9" x14ac:dyDescent="0.2">
      <c r="A899" s="7" t="s">
        <v>333</v>
      </c>
      <c r="B899" s="21">
        <v>20021</v>
      </c>
      <c r="C899" s="22" t="s">
        <v>399</v>
      </c>
      <c r="D899" s="12">
        <v>3259</v>
      </c>
      <c r="E899" s="12">
        <v>5575</v>
      </c>
      <c r="F899" s="1">
        <f>VLOOKUP(B899,[1]Compare!$B:$F,5,FALSE)</f>
        <v>2163</v>
      </c>
      <c r="G899" s="1">
        <f>VLOOKUP(B899,[1]Compare!$B:$G,6,FALSE)</f>
        <v>6622</v>
      </c>
      <c r="H899" s="2">
        <f t="shared" ref="H899:H962" si="28">((D899-F899)/F899)</f>
        <v>0.50670365233472026</v>
      </c>
      <c r="I899" s="2">
        <f t="shared" ref="I899:I962" si="29">((E899-G899)/G899)</f>
        <v>-0.15810933252793719</v>
      </c>
    </row>
    <row r="900" spans="1:9" x14ac:dyDescent="0.2">
      <c r="A900" s="8" t="s">
        <v>333</v>
      </c>
      <c r="B900" s="19">
        <v>20023</v>
      </c>
      <c r="C900" s="20" t="s">
        <v>623</v>
      </c>
      <c r="D900" s="13">
        <v>380</v>
      </c>
      <c r="E900" s="13">
        <v>1279</v>
      </c>
      <c r="F900" s="1">
        <f>VLOOKUP(B900,[1]Compare!$B:$F,5,FALSE)</f>
        <v>220</v>
      </c>
      <c r="G900" s="1">
        <f>VLOOKUP(B900,[1]Compare!$B:$G,6,FALSE)</f>
        <v>1158</v>
      </c>
      <c r="H900" s="2">
        <f t="shared" si="28"/>
        <v>0.72727272727272729</v>
      </c>
      <c r="I900" s="2">
        <f t="shared" si="29"/>
        <v>0.10449050086355786</v>
      </c>
    </row>
    <row r="901" spans="1:9" x14ac:dyDescent="0.2">
      <c r="A901" s="7" t="s">
        <v>333</v>
      </c>
      <c r="B901" s="21">
        <v>20025</v>
      </c>
      <c r="C901" s="22" t="s">
        <v>509</v>
      </c>
      <c r="D901" s="12">
        <v>202</v>
      </c>
      <c r="E901" s="12">
        <v>946</v>
      </c>
      <c r="F901" s="1">
        <f>VLOOKUP(B901,[1]Compare!$B:$F,5,FALSE)</f>
        <v>143</v>
      </c>
      <c r="G901" s="1">
        <f>VLOOKUP(B901,[1]Compare!$B:$G,6,FALSE)</f>
        <v>885</v>
      </c>
      <c r="H901" s="2">
        <f t="shared" si="28"/>
        <v>0.41258741258741261</v>
      </c>
      <c r="I901" s="2">
        <f t="shared" si="29"/>
        <v>6.8926553672316385E-2</v>
      </c>
    </row>
    <row r="902" spans="1:9" x14ac:dyDescent="0.2">
      <c r="A902" s="8" t="s">
        <v>333</v>
      </c>
      <c r="B902" s="19">
        <v>20027</v>
      </c>
      <c r="C902" s="20" t="s">
        <v>403</v>
      </c>
      <c r="D902" s="13">
        <v>957</v>
      </c>
      <c r="E902" s="13">
        <v>3189</v>
      </c>
      <c r="F902" s="1">
        <f>VLOOKUP(B902,[1]Compare!$B:$F,5,FALSE)</f>
        <v>883</v>
      </c>
      <c r="G902" s="1">
        <f>VLOOKUP(B902,[1]Compare!$B:$G,6,FALSE)</f>
        <v>3129</v>
      </c>
      <c r="H902" s="2">
        <f t="shared" si="28"/>
        <v>8.3805209513023782E-2</v>
      </c>
      <c r="I902" s="2">
        <f t="shared" si="29"/>
        <v>1.9175455417066157E-2</v>
      </c>
    </row>
    <row r="903" spans="1:9" x14ac:dyDescent="0.2">
      <c r="A903" s="7" t="s">
        <v>333</v>
      </c>
      <c r="B903" s="21">
        <v>20029</v>
      </c>
      <c r="C903" s="22" t="s">
        <v>1021</v>
      </c>
      <c r="D903" s="12">
        <v>1008</v>
      </c>
      <c r="E903" s="12">
        <v>3311</v>
      </c>
      <c r="F903" s="1">
        <f>VLOOKUP(B903,[1]Compare!$B:$F,5,FALSE)</f>
        <v>893</v>
      </c>
      <c r="G903" s="1">
        <f>VLOOKUP(B903,[1]Compare!$B:$G,6,FALSE)</f>
        <v>3182</v>
      </c>
      <c r="H903" s="2">
        <f t="shared" si="28"/>
        <v>0.12877939529675253</v>
      </c>
      <c r="I903" s="2">
        <f t="shared" si="29"/>
        <v>4.0540540540540543E-2</v>
      </c>
    </row>
    <row r="904" spans="1:9" x14ac:dyDescent="0.2">
      <c r="A904" s="8" t="s">
        <v>333</v>
      </c>
      <c r="B904" s="19">
        <v>20031</v>
      </c>
      <c r="C904" s="20" t="s">
        <v>1022</v>
      </c>
      <c r="D904" s="13">
        <v>1045</v>
      </c>
      <c r="E904" s="13">
        <v>3072</v>
      </c>
      <c r="F904" s="1">
        <f>VLOOKUP(B904,[1]Compare!$B:$F,5,FALSE)</f>
        <v>928</v>
      </c>
      <c r="G904" s="1">
        <f>VLOOKUP(B904,[1]Compare!$B:$G,6,FALSE)</f>
        <v>3407</v>
      </c>
      <c r="H904" s="2">
        <f t="shared" si="28"/>
        <v>0.12607758620689655</v>
      </c>
      <c r="I904" s="2">
        <f t="shared" si="29"/>
        <v>-9.8326973877311416E-2</v>
      </c>
    </row>
    <row r="905" spans="1:9" x14ac:dyDescent="0.2">
      <c r="A905" s="7" t="s">
        <v>333</v>
      </c>
      <c r="B905" s="21">
        <v>20033</v>
      </c>
      <c r="C905" s="22" t="s">
        <v>1023</v>
      </c>
      <c r="D905" s="12">
        <v>175</v>
      </c>
      <c r="E905" s="12">
        <v>808</v>
      </c>
      <c r="F905" s="1">
        <f>VLOOKUP(B905,[1]Compare!$B:$F,5,FALSE)</f>
        <v>126</v>
      </c>
      <c r="G905" s="1">
        <f>VLOOKUP(B905,[1]Compare!$B:$G,6,FALSE)</f>
        <v>745</v>
      </c>
      <c r="H905" s="2">
        <f t="shared" si="28"/>
        <v>0.3888888888888889</v>
      </c>
      <c r="I905" s="2">
        <f t="shared" si="29"/>
        <v>8.4563758389261751E-2</v>
      </c>
    </row>
    <row r="906" spans="1:9" x14ac:dyDescent="0.2">
      <c r="A906" s="8" t="s">
        <v>333</v>
      </c>
      <c r="B906" s="19">
        <v>20035</v>
      </c>
      <c r="C906" s="20" t="s">
        <v>1024</v>
      </c>
      <c r="D906" s="13">
        <v>4961</v>
      </c>
      <c r="E906" s="13">
        <v>8674</v>
      </c>
      <c r="F906" s="1">
        <f>VLOOKUP(B906,[1]Compare!$B:$F,5,FALSE)</f>
        <v>4171</v>
      </c>
      <c r="G906" s="1">
        <f>VLOOKUP(B906,[1]Compare!$B:$G,6,FALSE)</f>
        <v>9442</v>
      </c>
      <c r="H906" s="2">
        <f t="shared" si="28"/>
        <v>0.18940302085830735</v>
      </c>
      <c r="I906" s="2">
        <f t="shared" si="29"/>
        <v>-8.1338699428087274E-2</v>
      </c>
    </row>
    <row r="907" spans="1:9" x14ac:dyDescent="0.2">
      <c r="A907" s="7" t="s">
        <v>333</v>
      </c>
      <c r="B907" s="21">
        <v>20037</v>
      </c>
      <c r="C907" s="22" t="s">
        <v>514</v>
      </c>
      <c r="D907" s="12">
        <v>7748</v>
      </c>
      <c r="E907" s="12">
        <v>9001</v>
      </c>
      <c r="F907" s="1">
        <f>VLOOKUP(B907,[1]Compare!$B:$F,5,FALSE)</f>
        <v>6179</v>
      </c>
      <c r="G907" s="1">
        <f>VLOOKUP(B907,[1]Compare!$B:$G,6,FALSE)</f>
        <v>10045</v>
      </c>
      <c r="H907" s="2">
        <f t="shared" si="28"/>
        <v>0.25392458326590062</v>
      </c>
      <c r="I907" s="2">
        <f t="shared" si="29"/>
        <v>-0.10393230462916873</v>
      </c>
    </row>
    <row r="908" spans="1:9" x14ac:dyDescent="0.2">
      <c r="A908" s="8" t="s">
        <v>333</v>
      </c>
      <c r="B908" s="19">
        <v>20039</v>
      </c>
      <c r="C908" s="20" t="s">
        <v>760</v>
      </c>
      <c r="D908" s="13">
        <v>279</v>
      </c>
      <c r="E908" s="13">
        <v>1389</v>
      </c>
      <c r="F908" s="1">
        <f>VLOOKUP(B908,[1]Compare!$B:$F,5,FALSE)</f>
        <v>208</v>
      </c>
      <c r="G908" s="1">
        <f>VLOOKUP(B908,[1]Compare!$B:$G,6,FALSE)</f>
        <v>1232</v>
      </c>
      <c r="H908" s="2">
        <f t="shared" si="28"/>
        <v>0.34134615384615385</v>
      </c>
      <c r="I908" s="2">
        <f t="shared" si="29"/>
        <v>0.12743506493506493</v>
      </c>
    </row>
    <row r="909" spans="1:9" x14ac:dyDescent="0.2">
      <c r="A909" s="7" t="s">
        <v>333</v>
      </c>
      <c r="B909" s="21">
        <v>20041</v>
      </c>
      <c r="C909" s="22" t="s">
        <v>982</v>
      </c>
      <c r="D909" s="12">
        <v>2388</v>
      </c>
      <c r="E909" s="12">
        <v>6069</v>
      </c>
      <c r="F909" s="1">
        <f>VLOOKUP(B909,[1]Compare!$B:$F,5,FALSE)</f>
        <v>2040</v>
      </c>
      <c r="G909" s="1">
        <f>VLOOKUP(B909,[1]Compare!$B:$G,6,FALSE)</f>
        <v>7045</v>
      </c>
      <c r="H909" s="2">
        <f t="shared" si="28"/>
        <v>0.17058823529411765</v>
      </c>
      <c r="I909" s="2">
        <f t="shared" si="29"/>
        <v>-0.13853797019162525</v>
      </c>
    </row>
    <row r="910" spans="1:9" x14ac:dyDescent="0.2">
      <c r="A910" s="8" t="s">
        <v>333</v>
      </c>
      <c r="B910" s="19">
        <v>20043</v>
      </c>
      <c r="C910" s="20" t="s">
        <v>1025</v>
      </c>
      <c r="D910" s="13">
        <v>928</v>
      </c>
      <c r="E910" s="13">
        <v>2830</v>
      </c>
      <c r="F910" s="1">
        <f>VLOOKUP(B910,[1]Compare!$B:$F,5,FALSE)</f>
        <v>678</v>
      </c>
      <c r="G910" s="1">
        <f>VLOOKUP(B910,[1]Compare!$B:$G,6,FALSE)</f>
        <v>2949</v>
      </c>
      <c r="H910" s="2">
        <f t="shared" si="28"/>
        <v>0.36873156342182889</v>
      </c>
      <c r="I910" s="2">
        <f t="shared" si="29"/>
        <v>-4.0352661919294673E-2</v>
      </c>
    </row>
    <row r="911" spans="1:9" x14ac:dyDescent="0.2">
      <c r="A911" s="7" t="s">
        <v>333</v>
      </c>
      <c r="B911" s="21">
        <v>20045</v>
      </c>
      <c r="C911" s="22" t="s">
        <v>632</v>
      </c>
      <c r="D911" s="12">
        <v>39654</v>
      </c>
      <c r="E911" s="12">
        <v>16531</v>
      </c>
      <c r="F911" s="1">
        <f>VLOOKUP(B911,[1]Compare!$B:$F,5,FALSE)</f>
        <v>39436</v>
      </c>
      <c r="G911" s="1">
        <f>VLOOKUP(B911,[1]Compare!$B:$G,6,FALSE)</f>
        <v>16737</v>
      </c>
      <c r="H911" s="2">
        <f t="shared" si="28"/>
        <v>5.5279440105487371E-3</v>
      </c>
      <c r="I911" s="2">
        <f t="shared" si="29"/>
        <v>-1.230805998685547E-2</v>
      </c>
    </row>
    <row r="912" spans="1:9" x14ac:dyDescent="0.2">
      <c r="A912" s="8" t="s">
        <v>333</v>
      </c>
      <c r="B912" s="19">
        <v>20047</v>
      </c>
      <c r="C912" s="20" t="s">
        <v>887</v>
      </c>
      <c r="D912" s="13">
        <v>328</v>
      </c>
      <c r="E912" s="13">
        <v>1155</v>
      </c>
      <c r="F912" s="1">
        <f>VLOOKUP(B912,[1]Compare!$B:$F,5,FALSE)</f>
        <v>267</v>
      </c>
      <c r="G912" s="1">
        <f>VLOOKUP(B912,[1]Compare!$B:$G,6,FALSE)</f>
        <v>1127</v>
      </c>
      <c r="H912" s="2">
        <f t="shared" si="28"/>
        <v>0.22846441947565543</v>
      </c>
      <c r="I912" s="2">
        <f t="shared" si="29"/>
        <v>2.4844720496894408E-2</v>
      </c>
    </row>
    <row r="913" spans="1:9" x14ac:dyDescent="0.2">
      <c r="A913" s="7" t="s">
        <v>333</v>
      </c>
      <c r="B913" s="21">
        <v>20049</v>
      </c>
      <c r="C913" s="22" t="s">
        <v>1026</v>
      </c>
      <c r="D913" s="12">
        <v>267</v>
      </c>
      <c r="E913" s="12">
        <v>1138</v>
      </c>
      <c r="F913" s="1">
        <f>VLOOKUP(B913,[1]Compare!$B:$F,5,FALSE)</f>
        <v>191</v>
      </c>
      <c r="G913" s="1">
        <f>VLOOKUP(B913,[1]Compare!$B:$G,6,FALSE)</f>
        <v>1130</v>
      </c>
      <c r="H913" s="2">
        <f t="shared" si="28"/>
        <v>0.39790575916230364</v>
      </c>
      <c r="I913" s="2">
        <f t="shared" si="29"/>
        <v>7.0796460176991149E-3</v>
      </c>
    </row>
    <row r="914" spans="1:9" x14ac:dyDescent="0.2">
      <c r="A914" s="8" t="s">
        <v>333</v>
      </c>
      <c r="B914" s="19">
        <v>20051</v>
      </c>
      <c r="C914" s="20" t="s">
        <v>1027</v>
      </c>
      <c r="D914" s="13">
        <v>4579</v>
      </c>
      <c r="E914" s="13">
        <v>8922</v>
      </c>
      <c r="F914" s="1">
        <f>VLOOKUP(B914,[1]Compare!$B:$F,5,FALSE)</f>
        <v>3633</v>
      </c>
      <c r="G914" s="1">
        <f>VLOOKUP(B914,[1]Compare!$B:$G,6,FALSE)</f>
        <v>9569</v>
      </c>
      <c r="H914" s="2">
        <f t="shared" si="28"/>
        <v>0.26039086154693092</v>
      </c>
      <c r="I914" s="2">
        <f t="shared" si="29"/>
        <v>-6.7614170759745004E-2</v>
      </c>
    </row>
    <row r="915" spans="1:9" x14ac:dyDescent="0.2">
      <c r="A915" s="7" t="s">
        <v>333</v>
      </c>
      <c r="B915" s="21">
        <v>20053</v>
      </c>
      <c r="C915" s="22" t="s">
        <v>1028</v>
      </c>
      <c r="D915" s="12">
        <v>741</v>
      </c>
      <c r="E915" s="12">
        <v>1742</v>
      </c>
      <c r="F915" s="1">
        <f>VLOOKUP(B915,[1]Compare!$B:$F,5,FALSE)</f>
        <v>646</v>
      </c>
      <c r="G915" s="1">
        <f>VLOOKUP(B915,[1]Compare!$B:$G,6,FALSE)</f>
        <v>2106</v>
      </c>
      <c r="H915" s="2">
        <f t="shared" si="28"/>
        <v>0.14705882352941177</v>
      </c>
      <c r="I915" s="2">
        <f t="shared" si="29"/>
        <v>-0.1728395061728395</v>
      </c>
    </row>
    <row r="916" spans="1:9" x14ac:dyDescent="0.2">
      <c r="A916" s="8" t="s">
        <v>333</v>
      </c>
      <c r="B916" s="19">
        <v>20055</v>
      </c>
      <c r="C916" s="20" t="s">
        <v>1029</v>
      </c>
      <c r="D916" s="13">
        <v>2109</v>
      </c>
      <c r="E916" s="13">
        <v>6093</v>
      </c>
      <c r="F916" s="1">
        <f>VLOOKUP(B916,[1]Compare!$B:$F,5,FALSE)</f>
        <v>4155</v>
      </c>
      <c r="G916" s="1">
        <f>VLOOKUP(B916,[1]Compare!$B:$G,6,FALSE)</f>
        <v>7079</v>
      </c>
      <c r="H916" s="2">
        <f t="shared" si="28"/>
        <v>-0.4924187725631769</v>
      </c>
      <c r="I916" s="2">
        <f t="shared" si="29"/>
        <v>-0.13928520977539199</v>
      </c>
    </row>
    <row r="917" spans="1:9" x14ac:dyDescent="0.2">
      <c r="A917" s="7" t="s">
        <v>333</v>
      </c>
      <c r="B917" s="21">
        <v>20057</v>
      </c>
      <c r="C917" s="22" t="s">
        <v>888</v>
      </c>
      <c r="D917" s="12">
        <v>2838</v>
      </c>
      <c r="E917" s="12">
        <v>5716</v>
      </c>
      <c r="F917" s="1">
        <f>VLOOKUP(B917,[1]Compare!$B:$F,5,FALSE)</f>
        <v>2926</v>
      </c>
      <c r="G917" s="1">
        <f>VLOOKUP(B917,[1]Compare!$B:$G,6,FALSE)</f>
        <v>5763</v>
      </c>
      <c r="H917" s="2">
        <f t="shared" si="28"/>
        <v>-3.007518796992481E-2</v>
      </c>
      <c r="I917" s="2">
        <f t="shared" si="29"/>
        <v>-8.1554745792122157E-3</v>
      </c>
    </row>
    <row r="918" spans="1:9" x14ac:dyDescent="0.2">
      <c r="A918" s="8" t="s">
        <v>333</v>
      </c>
      <c r="B918" s="19">
        <v>20059</v>
      </c>
      <c r="C918" s="20" t="s">
        <v>419</v>
      </c>
      <c r="D918" s="13">
        <v>3283</v>
      </c>
      <c r="E918" s="13">
        <v>7705</v>
      </c>
      <c r="F918" s="1">
        <f>VLOOKUP(B918,[1]Compare!$B:$F,5,FALSE)</f>
        <v>3623</v>
      </c>
      <c r="G918" s="1">
        <f>VLOOKUP(B918,[1]Compare!$B:$G,6,FALSE)</f>
        <v>8326</v>
      </c>
      <c r="H918" s="2">
        <f t="shared" si="28"/>
        <v>-9.384487993375655E-2</v>
      </c>
      <c r="I918" s="2">
        <f t="shared" si="29"/>
        <v>-7.4585635359116026E-2</v>
      </c>
    </row>
    <row r="919" spans="1:9" x14ac:dyDescent="0.2">
      <c r="A919" s="7" t="s">
        <v>333</v>
      </c>
      <c r="B919" s="21">
        <v>20061</v>
      </c>
      <c r="C919" s="22" t="s">
        <v>1030</v>
      </c>
      <c r="D919" s="12">
        <v>3058</v>
      </c>
      <c r="E919" s="12">
        <v>4569</v>
      </c>
      <c r="F919" s="1">
        <f>VLOOKUP(B919,[1]Compare!$B:$F,5,FALSE)</f>
        <v>3825</v>
      </c>
      <c r="G919" s="1">
        <f>VLOOKUP(B919,[1]Compare!$B:$G,6,FALSE)</f>
        <v>5193</v>
      </c>
      <c r="H919" s="2">
        <f t="shared" si="28"/>
        <v>-0.20052287581699346</v>
      </c>
      <c r="I919" s="2">
        <f t="shared" si="29"/>
        <v>-0.12016175621028308</v>
      </c>
    </row>
    <row r="920" spans="1:9" x14ac:dyDescent="0.2">
      <c r="A920" s="8" t="s">
        <v>333</v>
      </c>
      <c r="B920" s="19">
        <v>20063</v>
      </c>
      <c r="C920" s="20" t="s">
        <v>1031</v>
      </c>
      <c r="D920" s="13">
        <v>218</v>
      </c>
      <c r="E920" s="13">
        <v>1124</v>
      </c>
      <c r="F920" s="1">
        <f>VLOOKUP(B920,[1]Compare!$B:$F,5,FALSE)</f>
        <v>163</v>
      </c>
      <c r="G920" s="1">
        <f>VLOOKUP(B920,[1]Compare!$B:$G,6,FALSE)</f>
        <v>1256</v>
      </c>
      <c r="H920" s="2">
        <f t="shared" si="28"/>
        <v>0.33742331288343558</v>
      </c>
      <c r="I920" s="2">
        <f t="shared" si="29"/>
        <v>-0.10509554140127389</v>
      </c>
    </row>
    <row r="921" spans="1:9" x14ac:dyDescent="0.2">
      <c r="A921" s="7" t="s">
        <v>333</v>
      </c>
      <c r="B921" s="21">
        <v>20065</v>
      </c>
      <c r="C921" s="22" t="s">
        <v>490</v>
      </c>
      <c r="D921" s="12">
        <v>285</v>
      </c>
      <c r="E921" s="12">
        <v>1103</v>
      </c>
      <c r="F921" s="1">
        <f>VLOOKUP(B921,[1]Compare!$B:$F,5,FALSE)</f>
        <v>222</v>
      </c>
      <c r="G921" s="1">
        <f>VLOOKUP(B921,[1]Compare!$B:$G,6,FALSE)</f>
        <v>1052</v>
      </c>
      <c r="H921" s="2">
        <f t="shared" si="28"/>
        <v>0.28378378378378377</v>
      </c>
      <c r="I921" s="2">
        <f t="shared" si="29"/>
        <v>4.8479087452471481E-2</v>
      </c>
    </row>
    <row r="922" spans="1:9" x14ac:dyDescent="0.2">
      <c r="A922" s="8" t="s">
        <v>333</v>
      </c>
      <c r="B922" s="19">
        <v>20067</v>
      </c>
      <c r="C922" s="20" t="s">
        <v>522</v>
      </c>
      <c r="D922" s="13">
        <v>590</v>
      </c>
      <c r="E922" s="13">
        <v>1773</v>
      </c>
      <c r="F922" s="1">
        <f>VLOOKUP(B922,[1]Compare!$B:$F,5,FALSE)</f>
        <v>497</v>
      </c>
      <c r="G922" s="1">
        <f>VLOOKUP(B922,[1]Compare!$B:$G,6,FALSE)</f>
        <v>1910</v>
      </c>
      <c r="H922" s="2">
        <f t="shared" si="28"/>
        <v>0.18712273641851107</v>
      </c>
      <c r="I922" s="2">
        <f t="shared" si="29"/>
        <v>-7.1727748691099477E-2</v>
      </c>
    </row>
    <row r="923" spans="1:9" x14ac:dyDescent="0.2">
      <c r="A923" s="7" t="s">
        <v>333</v>
      </c>
      <c r="B923" s="21">
        <v>20069</v>
      </c>
      <c r="C923" s="22" t="s">
        <v>1032</v>
      </c>
      <c r="D923" s="12">
        <v>457</v>
      </c>
      <c r="E923" s="12">
        <v>1718</v>
      </c>
      <c r="F923" s="1">
        <f>VLOOKUP(B923,[1]Compare!$B:$F,5,FALSE)</f>
        <v>337</v>
      </c>
      <c r="G923" s="1">
        <f>VLOOKUP(B923,[1]Compare!$B:$G,6,FALSE)</f>
        <v>1871</v>
      </c>
      <c r="H923" s="2">
        <f t="shared" si="28"/>
        <v>0.35608308605341249</v>
      </c>
      <c r="I923" s="2">
        <f t="shared" si="29"/>
        <v>-8.1774452164617845E-2</v>
      </c>
    </row>
    <row r="924" spans="1:9" x14ac:dyDescent="0.2">
      <c r="A924" s="8" t="s">
        <v>333</v>
      </c>
      <c r="B924" s="19">
        <v>20071</v>
      </c>
      <c r="C924" s="20" t="s">
        <v>1033</v>
      </c>
      <c r="D924" s="13">
        <v>158</v>
      </c>
      <c r="E924" s="13">
        <v>539</v>
      </c>
      <c r="F924" s="1">
        <f>VLOOKUP(B924,[1]Compare!$B:$F,5,FALSE)</f>
        <v>77</v>
      </c>
      <c r="G924" s="1">
        <f>VLOOKUP(B924,[1]Compare!$B:$G,6,FALSE)</f>
        <v>537</v>
      </c>
      <c r="H924" s="2">
        <f t="shared" si="28"/>
        <v>1.051948051948052</v>
      </c>
      <c r="I924" s="2">
        <f t="shared" si="29"/>
        <v>3.7243947858472998E-3</v>
      </c>
    </row>
    <row r="925" spans="1:9" x14ac:dyDescent="0.2">
      <c r="A925" s="7" t="s">
        <v>333</v>
      </c>
      <c r="B925" s="21">
        <v>20073</v>
      </c>
      <c r="C925" s="22" t="s">
        <v>1034</v>
      </c>
      <c r="D925" s="12">
        <v>666</v>
      </c>
      <c r="E925" s="12">
        <v>2582</v>
      </c>
      <c r="F925" s="1">
        <f>VLOOKUP(B925,[1]Compare!$B:$F,5,FALSE)</f>
        <v>562</v>
      </c>
      <c r="G925" s="1">
        <f>VLOOKUP(B925,[1]Compare!$B:$G,6,FALSE)</f>
        <v>2404</v>
      </c>
      <c r="H925" s="2">
        <f t="shared" si="28"/>
        <v>0.18505338078291814</v>
      </c>
      <c r="I925" s="2">
        <f t="shared" si="29"/>
        <v>7.4043261231281202E-2</v>
      </c>
    </row>
    <row r="926" spans="1:9" x14ac:dyDescent="0.2">
      <c r="A926" s="8" t="s">
        <v>333</v>
      </c>
      <c r="B926" s="19">
        <v>20075</v>
      </c>
      <c r="C926" s="20" t="s">
        <v>697</v>
      </c>
      <c r="D926" s="13">
        <v>180</v>
      </c>
      <c r="E926" s="13">
        <v>777</v>
      </c>
      <c r="F926" s="1">
        <f>VLOOKUP(B926,[1]Compare!$B:$F,5,FALSE)</f>
        <v>134</v>
      </c>
      <c r="G926" s="1">
        <f>VLOOKUP(B926,[1]Compare!$B:$G,6,FALSE)</f>
        <v>684</v>
      </c>
      <c r="H926" s="2">
        <f t="shared" si="28"/>
        <v>0.34328358208955223</v>
      </c>
      <c r="I926" s="2">
        <f t="shared" si="29"/>
        <v>0.13596491228070176</v>
      </c>
    </row>
    <row r="927" spans="1:9" x14ac:dyDescent="0.2">
      <c r="A927" s="7" t="s">
        <v>333</v>
      </c>
      <c r="B927" s="21">
        <v>20077</v>
      </c>
      <c r="C927" s="22" t="s">
        <v>1035</v>
      </c>
      <c r="D927" s="12">
        <v>602</v>
      </c>
      <c r="E927" s="12">
        <v>2191</v>
      </c>
      <c r="F927" s="1">
        <f>VLOOKUP(B927,[1]Compare!$B:$F,5,FALSE)</f>
        <v>453</v>
      </c>
      <c r="G927" s="1">
        <f>VLOOKUP(B927,[1]Compare!$B:$G,6,FALSE)</f>
        <v>2128</v>
      </c>
      <c r="H927" s="2">
        <f t="shared" si="28"/>
        <v>0.32891832229580575</v>
      </c>
      <c r="I927" s="2">
        <f t="shared" si="29"/>
        <v>2.9605263157894735E-2</v>
      </c>
    </row>
    <row r="928" spans="1:9" x14ac:dyDescent="0.2">
      <c r="A928" s="8" t="s">
        <v>333</v>
      </c>
      <c r="B928" s="19">
        <v>20079</v>
      </c>
      <c r="C928" s="20" t="s">
        <v>1036</v>
      </c>
      <c r="D928" s="13">
        <v>5480</v>
      </c>
      <c r="E928" s="13">
        <v>9001</v>
      </c>
      <c r="F928" s="1">
        <f>VLOOKUP(B928,[1]Compare!$B:$F,5,FALSE)</f>
        <v>6652</v>
      </c>
      <c r="G928" s="1">
        <f>VLOOKUP(B928,[1]Compare!$B:$G,6,FALSE)</f>
        <v>10015</v>
      </c>
      <c r="H928" s="2">
        <f t="shared" si="28"/>
        <v>-0.1761876127480457</v>
      </c>
      <c r="I928" s="2">
        <f t="shared" si="29"/>
        <v>-0.10124812780828757</v>
      </c>
    </row>
    <row r="929" spans="1:9" x14ac:dyDescent="0.2">
      <c r="A929" s="7" t="s">
        <v>333</v>
      </c>
      <c r="B929" s="21">
        <v>20081</v>
      </c>
      <c r="C929" s="22" t="s">
        <v>1037</v>
      </c>
      <c r="D929" s="12">
        <v>285</v>
      </c>
      <c r="E929" s="12">
        <v>1125</v>
      </c>
      <c r="F929" s="1">
        <f>VLOOKUP(B929,[1]Compare!$B:$F,5,FALSE)</f>
        <v>261</v>
      </c>
      <c r="G929" s="1">
        <f>VLOOKUP(B929,[1]Compare!$B:$G,6,FALSE)</f>
        <v>1103</v>
      </c>
      <c r="H929" s="2">
        <f t="shared" si="28"/>
        <v>9.1954022988505746E-2</v>
      </c>
      <c r="I929" s="2">
        <f t="shared" si="29"/>
        <v>1.9945602901178604E-2</v>
      </c>
    </row>
    <row r="930" spans="1:9" x14ac:dyDescent="0.2">
      <c r="A930" s="8" t="s">
        <v>333</v>
      </c>
      <c r="B930" s="19">
        <v>20083</v>
      </c>
      <c r="C930" s="20" t="s">
        <v>1038</v>
      </c>
      <c r="D930" s="13">
        <v>300</v>
      </c>
      <c r="E930" s="13">
        <v>780</v>
      </c>
      <c r="F930" s="1">
        <f>VLOOKUP(B930,[1]Compare!$B:$F,5,FALSE)</f>
        <v>151</v>
      </c>
      <c r="G930" s="1">
        <f>VLOOKUP(B930,[1]Compare!$B:$G,6,FALSE)</f>
        <v>866</v>
      </c>
      <c r="H930" s="2">
        <f t="shared" si="28"/>
        <v>0.98675496688741726</v>
      </c>
      <c r="I930" s="2">
        <f t="shared" si="29"/>
        <v>-9.9307159353348731E-2</v>
      </c>
    </row>
    <row r="931" spans="1:9" x14ac:dyDescent="0.2">
      <c r="A931" s="7" t="s">
        <v>333</v>
      </c>
      <c r="B931" s="21">
        <v>20085</v>
      </c>
      <c r="C931" s="22" t="s">
        <v>425</v>
      </c>
      <c r="D931" s="12">
        <v>1927</v>
      </c>
      <c r="E931" s="12">
        <v>3917</v>
      </c>
      <c r="F931" s="1">
        <f>VLOOKUP(B931,[1]Compare!$B:$F,5,FALSE)</f>
        <v>1852</v>
      </c>
      <c r="G931" s="1">
        <f>VLOOKUP(B931,[1]Compare!$B:$G,6,FALSE)</f>
        <v>4435</v>
      </c>
      <c r="H931" s="2">
        <f t="shared" si="28"/>
        <v>4.0496760259179268E-2</v>
      </c>
      <c r="I931" s="2">
        <f t="shared" si="29"/>
        <v>-0.11679819616685456</v>
      </c>
    </row>
    <row r="932" spans="1:9" x14ac:dyDescent="0.2">
      <c r="A932" s="8" t="s">
        <v>333</v>
      </c>
      <c r="B932" s="19">
        <v>20087</v>
      </c>
      <c r="C932" s="20" t="s">
        <v>426</v>
      </c>
      <c r="D932" s="13">
        <v>2833</v>
      </c>
      <c r="E932" s="13">
        <v>5844</v>
      </c>
      <c r="F932" s="1">
        <f>VLOOKUP(B932,[1]Compare!$B:$F,5,FALSE)</f>
        <v>3106</v>
      </c>
      <c r="G932" s="1">
        <f>VLOOKUP(B932,[1]Compare!$B:$G,6,FALSE)</f>
        <v>6193</v>
      </c>
      <c r="H932" s="2">
        <f t="shared" si="28"/>
        <v>-8.7894397939471985E-2</v>
      </c>
      <c r="I932" s="2">
        <f t="shared" si="29"/>
        <v>-5.6353948005813018E-2</v>
      </c>
    </row>
    <row r="933" spans="1:9" x14ac:dyDescent="0.2">
      <c r="A933" s="7" t="s">
        <v>333</v>
      </c>
      <c r="B933" s="21">
        <v>20089</v>
      </c>
      <c r="C933" s="22" t="s">
        <v>1039</v>
      </c>
      <c r="D933" s="12">
        <v>267</v>
      </c>
      <c r="E933" s="12">
        <v>1392</v>
      </c>
      <c r="F933" s="1">
        <f>VLOOKUP(B933,[1]Compare!$B:$F,5,FALSE)</f>
        <v>211</v>
      </c>
      <c r="G933" s="1">
        <f>VLOOKUP(B933,[1]Compare!$B:$G,6,FALSE)</f>
        <v>1369</v>
      </c>
      <c r="H933" s="2">
        <f t="shared" si="28"/>
        <v>0.26540284360189575</v>
      </c>
      <c r="I933" s="2">
        <f t="shared" si="29"/>
        <v>1.6800584368151936E-2</v>
      </c>
    </row>
    <row r="934" spans="1:9" x14ac:dyDescent="0.2">
      <c r="A934" s="8" t="s">
        <v>333</v>
      </c>
      <c r="B934" s="19">
        <v>20091</v>
      </c>
      <c r="C934" s="20" t="s">
        <v>528</v>
      </c>
      <c r="D934" s="13">
        <v>192807</v>
      </c>
      <c r="E934" s="13">
        <v>154364</v>
      </c>
      <c r="F934" s="1">
        <f>VLOOKUP(B934,[1]Compare!$B:$F,5,FALSE)</f>
        <v>184259</v>
      </c>
      <c r="G934" s="1">
        <f>VLOOKUP(B934,[1]Compare!$B:$G,6,FALSE)</f>
        <v>155631</v>
      </c>
      <c r="H934" s="2">
        <f t="shared" si="28"/>
        <v>4.6391221052974344E-2</v>
      </c>
      <c r="I934" s="2">
        <f t="shared" si="29"/>
        <v>-8.1410515899788607E-3</v>
      </c>
    </row>
    <row r="935" spans="1:9" x14ac:dyDescent="0.2">
      <c r="A935" s="7" t="s">
        <v>333</v>
      </c>
      <c r="B935" s="21">
        <v>20093</v>
      </c>
      <c r="C935" s="22" t="s">
        <v>1040</v>
      </c>
      <c r="D935" s="12">
        <v>302</v>
      </c>
      <c r="E935" s="12">
        <v>1121</v>
      </c>
      <c r="F935" s="1">
        <f>VLOOKUP(B935,[1]Compare!$B:$F,5,FALSE)</f>
        <v>255</v>
      </c>
      <c r="G935" s="1">
        <f>VLOOKUP(B935,[1]Compare!$B:$G,6,FALSE)</f>
        <v>1134</v>
      </c>
      <c r="H935" s="2">
        <f t="shared" si="28"/>
        <v>0.18431372549019609</v>
      </c>
      <c r="I935" s="2">
        <f t="shared" si="29"/>
        <v>-1.146384479717813E-2</v>
      </c>
    </row>
    <row r="936" spans="1:9" x14ac:dyDescent="0.2">
      <c r="A936" s="8" t="s">
        <v>333</v>
      </c>
      <c r="B936" s="19">
        <v>20095</v>
      </c>
      <c r="C936" s="20" t="s">
        <v>1041</v>
      </c>
      <c r="D936" s="13">
        <v>859</v>
      </c>
      <c r="E936" s="13">
        <v>2570</v>
      </c>
      <c r="F936" s="1">
        <f>VLOOKUP(B936,[1]Compare!$B:$F,5,FALSE)</f>
        <v>745</v>
      </c>
      <c r="G936" s="1">
        <f>VLOOKUP(B936,[1]Compare!$B:$G,6,FALSE)</f>
        <v>3102</v>
      </c>
      <c r="H936" s="2">
        <f t="shared" si="28"/>
        <v>0.15302013422818792</v>
      </c>
      <c r="I936" s="2">
        <f t="shared" si="29"/>
        <v>-0.17150225660863957</v>
      </c>
    </row>
    <row r="937" spans="1:9" x14ac:dyDescent="0.2">
      <c r="A937" s="7" t="s">
        <v>333</v>
      </c>
      <c r="B937" s="21">
        <v>20097</v>
      </c>
      <c r="C937" s="22" t="s">
        <v>643</v>
      </c>
      <c r="D937" s="12">
        <v>202</v>
      </c>
      <c r="E937" s="12">
        <v>1027</v>
      </c>
      <c r="F937" s="1">
        <f>VLOOKUP(B937,[1]Compare!$B:$F,5,FALSE)</f>
        <v>153</v>
      </c>
      <c r="G937" s="1">
        <f>VLOOKUP(B937,[1]Compare!$B:$G,6,FALSE)</f>
        <v>957</v>
      </c>
      <c r="H937" s="2">
        <f t="shared" si="28"/>
        <v>0.3202614379084967</v>
      </c>
      <c r="I937" s="2">
        <f t="shared" si="29"/>
        <v>7.314524555903866E-2</v>
      </c>
    </row>
    <row r="938" spans="1:9" x14ac:dyDescent="0.2">
      <c r="A938" s="8" t="s">
        <v>333</v>
      </c>
      <c r="B938" s="19">
        <v>20099</v>
      </c>
      <c r="C938" s="20" t="s">
        <v>1042</v>
      </c>
      <c r="D938" s="13">
        <v>3462</v>
      </c>
      <c r="E938" s="13">
        <v>5610</v>
      </c>
      <c r="F938" s="1">
        <f>VLOOKUP(B938,[1]Compare!$B:$F,5,FALSE)</f>
        <v>2607</v>
      </c>
      <c r="G938" s="1">
        <f>VLOOKUP(B938,[1]Compare!$B:$G,6,FALSE)</f>
        <v>5639</v>
      </c>
      <c r="H938" s="2">
        <f t="shared" si="28"/>
        <v>0.32796317606444186</v>
      </c>
      <c r="I938" s="2">
        <f t="shared" si="29"/>
        <v>-5.1427558077673345E-3</v>
      </c>
    </row>
    <row r="939" spans="1:9" x14ac:dyDescent="0.2">
      <c r="A939" s="7" t="s">
        <v>333</v>
      </c>
      <c r="B939" s="21">
        <v>20101</v>
      </c>
      <c r="C939" s="22" t="s">
        <v>1043</v>
      </c>
      <c r="D939" s="12">
        <v>256</v>
      </c>
      <c r="E939" s="12">
        <v>822</v>
      </c>
      <c r="F939" s="1">
        <f>VLOOKUP(B939,[1]Compare!$B:$F,5,FALSE)</f>
        <v>114</v>
      </c>
      <c r="G939" s="1">
        <f>VLOOKUP(B939,[1]Compare!$B:$G,6,FALSE)</f>
        <v>757</v>
      </c>
      <c r="H939" s="2">
        <f t="shared" si="28"/>
        <v>1.2456140350877194</v>
      </c>
      <c r="I939" s="2">
        <f t="shared" si="29"/>
        <v>8.5865257595772793E-2</v>
      </c>
    </row>
    <row r="940" spans="1:9" x14ac:dyDescent="0.2">
      <c r="A940" s="8" t="s">
        <v>333</v>
      </c>
      <c r="B940" s="19">
        <v>20103</v>
      </c>
      <c r="C940" s="20" t="s">
        <v>1044</v>
      </c>
      <c r="D940" s="13">
        <v>12043</v>
      </c>
      <c r="E940" s="13">
        <v>21338</v>
      </c>
      <c r="F940" s="1">
        <f>VLOOKUP(B940,[1]Compare!$B:$F,5,FALSE)</f>
        <v>13753</v>
      </c>
      <c r="G940" s="1">
        <f>VLOOKUP(B940,[1]Compare!$B:$G,6,FALSE)</f>
        <v>21378</v>
      </c>
      <c r="H940" s="2">
        <f t="shared" si="28"/>
        <v>-0.12433650839816768</v>
      </c>
      <c r="I940" s="2">
        <f t="shared" si="29"/>
        <v>-1.8710824211806531E-3</v>
      </c>
    </row>
    <row r="941" spans="1:9" x14ac:dyDescent="0.2">
      <c r="A941" s="7" t="s">
        <v>333</v>
      </c>
      <c r="B941" s="21">
        <v>20105</v>
      </c>
      <c r="C941" s="22" t="s">
        <v>530</v>
      </c>
      <c r="D941" s="12">
        <v>356</v>
      </c>
      <c r="E941" s="12">
        <v>1467</v>
      </c>
      <c r="F941" s="1">
        <f>VLOOKUP(B941,[1]Compare!$B:$F,5,FALSE)</f>
        <v>266</v>
      </c>
      <c r="G941" s="1">
        <f>VLOOKUP(B941,[1]Compare!$B:$G,6,FALSE)</f>
        <v>1273</v>
      </c>
      <c r="H941" s="2">
        <f t="shared" si="28"/>
        <v>0.33834586466165412</v>
      </c>
      <c r="I941" s="2">
        <f t="shared" si="29"/>
        <v>0.15239591516103693</v>
      </c>
    </row>
    <row r="942" spans="1:9" x14ac:dyDescent="0.2">
      <c r="A942" s="8" t="s">
        <v>333</v>
      </c>
      <c r="B942" s="19">
        <v>20107</v>
      </c>
      <c r="C942" s="20" t="s">
        <v>990</v>
      </c>
      <c r="D942" s="13">
        <v>1319</v>
      </c>
      <c r="E942" s="13">
        <v>3586</v>
      </c>
      <c r="F942" s="1">
        <f>VLOOKUP(B942,[1]Compare!$B:$F,5,FALSE)</f>
        <v>863</v>
      </c>
      <c r="G942" s="1">
        <f>VLOOKUP(B942,[1]Compare!$B:$G,6,FALSE)</f>
        <v>3940</v>
      </c>
      <c r="H942" s="2">
        <f t="shared" si="28"/>
        <v>0.52838933951332556</v>
      </c>
      <c r="I942" s="2">
        <f t="shared" si="29"/>
        <v>-8.9847715736040612E-2</v>
      </c>
    </row>
    <row r="943" spans="1:9" x14ac:dyDescent="0.2">
      <c r="A943" s="7" t="s">
        <v>333</v>
      </c>
      <c r="B943" s="21">
        <v>20109</v>
      </c>
      <c r="C943" s="22" t="s">
        <v>532</v>
      </c>
      <c r="D943" s="12">
        <v>228</v>
      </c>
      <c r="E943" s="12">
        <v>1045</v>
      </c>
      <c r="F943" s="1">
        <f>VLOOKUP(B943,[1]Compare!$B:$F,5,FALSE)</f>
        <v>185</v>
      </c>
      <c r="G943" s="1">
        <f>VLOOKUP(B943,[1]Compare!$B:$G,6,FALSE)</f>
        <v>1231</v>
      </c>
      <c r="H943" s="2">
        <f t="shared" si="28"/>
        <v>0.23243243243243245</v>
      </c>
      <c r="I943" s="2">
        <f t="shared" si="29"/>
        <v>-0.15109666937449229</v>
      </c>
    </row>
    <row r="944" spans="1:9" x14ac:dyDescent="0.2">
      <c r="A944" s="8" t="s">
        <v>333</v>
      </c>
      <c r="B944" s="19">
        <v>20111</v>
      </c>
      <c r="C944" s="20" t="s">
        <v>993</v>
      </c>
      <c r="D944" s="13">
        <v>5414</v>
      </c>
      <c r="E944" s="13">
        <v>7455</v>
      </c>
      <c r="F944" s="1">
        <f>VLOOKUP(B944,[1]Compare!$B:$F,5,FALSE)</f>
        <v>5878</v>
      </c>
      <c r="G944" s="1">
        <f>VLOOKUP(B944,[1]Compare!$B:$G,6,FALSE)</f>
        <v>7381</v>
      </c>
      <c r="H944" s="2">
        <f t="shared" si="28"/>
        <v>-7.8938414426675735E-2</v>
      </c>
      <c r="I944" s="2">
        <f t="shared" si="29"/>
        <v>1.002574176940794E-2</v>
      </c>
    </row>
    <row r="945" spans="1:9" x14ac:dyDescent="0.2">
      <c r="A945" s="7" t="s">
        <v>333</v>
      </c>
      <c r="B945" s="21">
        <v>20113</v>
      </c>
      <c r="C945" s="22" t="s">
        <v>1045</v>
      </c>
      <c r="D945" s="12">
        <v>3260</v>
      </c>
      <c r="E945" s="12">
        <v>8296</v>
      </c>
      <c r="F945" s="1">
        <f>VLOOKUP(B945,[1]Compare!$B:$F,5,FALSE)</f>
        <v>3977</v>
      </c>
      <c r="G945" s="1">
        <f>VLOOKUP(B945,[1]Compare!$B:$G,6,FALSE)</f>
        <v>9562</v>
      </c>
      <c r="H945" s="2">
        <f t="shared" si="28"/>
        <v>-0.18028664822730703</v>
      </c>
      <c r="I945" s="2">
        <f t="shared" si="29"/>
        <v>-0.13239907969044132</v>
      </c>
    </row>
    <row r="946" spans="1:9" x14ac:dyDescent="0.2">
      <c r="A946" s="8" t="s">
        <v>333</v>
      </c>
      <c r="B946" s="19">
        <v>20115</v>
      </c>
      <c r="C946" s="20" t="s">
        <v>436</v>
      </c>
      <c r="D946" s="13">
        <v>1785</v>
      </c>
      <c r="E946" s="13">
        <v>3798</v>
      </c>
      <c r="F946" s="1">
        <f>VLOOKUP(B946,[1]Compare!$B:$F,5,FALSE)</f>
        <v>1463</v>
      </c>
      <c r="G946" s="1">
        <f>VLOOKUP(B946,[1]Compare!$B:$G,6,FALSE)</f>
        <v>4377</v>
      </c>
      <c r="H946" s="2">
        <f t="shared" si="28"/>
        <v>0.22009569377990432</v>
      </c>
      <c r="I946" s="2">
        <f t="shared" si="29"/>
        <v>-0.13228238519533927</v>
      </c>
    </row>
    <row r="947" spans="1:9" x14ac:dyDescent="0.2">
      <c r="A947" s="7" t="s">
        <v>333</v>
      </c>
      <c r="B947" s="21">
        <v>20117</v>
      </c>
      <c r="C947" s="22" t="s">
        <v>437</v>
      </c>
      <c r="D947" s="12">
        <v>2086</v>
      </c>
      <c r="E947" s="12">
        <v>3638</v>
      </c>
      <c r="F947" s="1">
        <f>VLOOKUP(B947,[1]Compare!$B:$F,5,FALSE)</f>
        <v>1239</v>
      </c>
      <c r="G947" s="1">
        <f>VLOOKUP(B947,[1]Compare!$B:$G,6,FALSE)</f>
        <v>3662</v>
      </c>
      <c r="H947" s="2">
        <f t="shared" si="28"/>
        <v>0.68361581920903958</v>
      </c>
      <c r="I947" s="2">
        <f t="shared" si="29"/>
        <v>-6.5537957400327689E-3</v>
      </c>
    </row>
    <row r="948" spans="1:9" x14ac:dyDescent="0.2">
      <c r="A948" s="8" t="s">
        <v>333</v>
      </c>
      <c r="B948" s="19">
        <v>20119</v>
      </c>
      <c r="C948" s="20" t="s">
        <v>1046</v>
      </c>
      <c r="D948" s="13">
        <v>418</v>
      </c>
      <c r="E948" s="13">
        <v>1490</v>
      </c>
      <c r="F948" s="1">
        <f>VLOOKUP(B948,[1]Compare!$B:$F,5,FALSE)</f>
        <v>261</v>
      </c>
      <c r="G948" s="1">
        <f>VLOOKUP(B948,[1]Compare!$B:$G,6,FALSE)</f>
        <v>1508</v>
      </c>
      <c r="H948" s="2">
        <f t="shared" si="28"/>
        <v>0.6015325670498084</v>
      </c>
      <c r="I948" s="2">
        <f t="shared" si="29"/>
        <v>-1.1936339522546418E-2</v>
      </c>
    </row>
    <row r="949" spans="1:9" x14ac:dyDescent="0.2">
      <c r="A949" s="7" t="s">
        <v>333</v>
      </c>
      <c r="B949" s="21">
        <v>20121</v>
      </c>
      <c r="C949" s="22" t="s">
        <v>946</v>
      </c>
      <c r="D949" s="12">
        <v>4458</v>
      </c>
      <c r="E949" s="12">
        <v>12078</v>
      </c>
      <c r="F949" s="1">
        <f>VLOOKUP(B949,[1]Compare!$B:$F,5,FALSE)</f>
        <v>5133</v>
      </c>
      <c r="G949" s="1">
        <f>VLOOKUP(B949,[1]Compare!$B:$G,6,FALSE)</f>
        <v>12116</v>
      </c>
      <c r="H949" s="2">
        <f t="shared" si="28"/>
        <v>-0.1315020455873758</v>
      </c>
      <c r="I949" s="2">
        <f t="shared" si="29"/>
        <v>-3.1363486299108615E-3</v>
      </c>
    </row>
    <row r="950" spans="1:9" x14ac:dyDescent="0.2">
      <c r="A950" s="8" t="s">
        <v>333</v>
      </c>
      <c r="B950" s="19">
        <v>20123</v>
      </c>
      <c r="C950" s="20" t="s">
        <v>797</v>
      </c>
      <c r="D950" s="13">
        <v>609</v>
      </c>
      <c r="E950" s="13">
        <v>2504</v>
      </c>
      <c r="F950" s="1">
        <f>VLOOKUP(B950,[1]Compare!$B:$F,5,FALSE)</f>
        <v>547</v>
      </c>
      <c r="G950" s="1">
        <f>VLOOKUP(B950,[1]Compare!$B:$G,6,FALSE)</f>
        <v>2454</v>
      </c>
      <c r="H950" s="2">
        <f t="shared" si="28"/>
        <v>0.11334552102376599</v>
      </c>
      <c r="I950" s="2">
        <f t="shared" si="29"/>
        <v>2.0374898125509373E-2</v>
      </c>
    </row>
    <row r="951" spans="1:9" x14ac:dyDescent="0.2">
      <c r="A951" s="7" t="s">
        <v>333</v>
      </c>
      <c r="B951" s="21">
        <v>20125</v>
      </c>
      <c r="C951" s="22" t="s">
        <v>440</v>
      </c>
      <c r="D951" s="12">
        <v>4433</v>
      </c>
      <c r="E951" s="12">
        <v>10174</v>
      </c>
      <c r="F951" s="1">
        <f>VLOOKUP(B951,[1]Compare!$B:$F,5,FALSE)</f>
        <v>3147</v>
      </c>
      <c r="G951" s="1">
        <f>VLOOKUP(B951,[1]Compare!$B:$G,6,FALSE)</f>
        <v>9768</v>
      </c>
      <c r="H951" s="2">
        <f t="shared" si="28"/>
        <v>0.40864315220845249</v>
      </c>
      <c r="I951" s="2">
        <f t="shared" si="29"/>
        <v>4.1564291564291561E-2</v>
      </c>
    </row>
    <row r="952" spans="1:9" x14ac:dyDescent="0.2">
      <c r="A952" s="8" t="s">
        <v>333</v>
      </c>
      <c r="B952" s="19">
        <v>20127</v>
      </c>
      <c r="C952" s="20" t="s">
        <v>1047</v>
      </c>
      <c r="D952" s="13">
        <v>931</v>
      </c>
      <c r="E952" s="13">
        <v>1964</v>
      </c>
      <c r="F952" s="1">
        <f>VLOOKUP(B952,[1]Compare!$B:$F,5,FALSE)</f>
        <v>721</v>
      </c>
      <c r="G952" s="1">
        <f>VLOOKUP(B952,[1]Compare!$B:$G,6,FALSE)</f>
        <v>2085</v>
      </c>
      <c r="H952" s="2">
        <f t="shared" si="28"/>
        <v>0.29126213592233008</v>
      </c>
      <c r="I952" s="2">
        <f t="shared" si="29"/>
        <v>-5.8033573141486813E-2</v>
      </c>
    </row>
    <row r="953" spans="1:9" x14ac:dyDescent="0.2">
      <c r="A953" s="7" t="s">
        <v>333</v>
      </c>
      <c r="B953" s="21">
        <v>20129</v>
      </c>
      <c r="C953" s="22" t="s">
        <v>1048</v>
      </c>
      <c r="D953" s="12">
        <v>221</v>
      </c>
      <c r="E953" s="12">
        <v>1083</v>
      </c>
      <c r="F953" s="1">
        <f>VLOOKUP(B953,[1]Compare!$B:$F,5,FALSE)</f>
        <v>147</v>
      </c>
      <c r="G953" s="1">
        <f>VLOOKUP(B953,[1]Compare!$B:$G,6,FALSE)</f>
        <v>1004</v>
      </c>
      <c r="H953" s="2">
        <f t="shared" si="28"/>
        <v>0.50340136054421769</v>
      </c>
      <c r="I953" s="2">
        <f t="shared" si="29"/>
        <v>7.8685258964143426E-2</v>
      </c>
    </row>
    <row r="954" spans="1:9" x14ac:dyDescent="0.2">
      <c r="A954" s="8" t="s">
        <v>333</v>
      </c>
      <c r="B954" s="19">
        <v>20131</v>
      </c>
      <c r="C954" s="20" t="s">
        <v>1049</v>
      </c>
      <c r="D954" s="13">
        <v>1028</v>
      </c>
      <c r="E954" s="13">
        <v>4143</v>
      </c>
      <c r="F954" s="1">
        <f>VLOOKUP(B954,[1]Compare!$B:$F,5,FALSE)</f>
        <v>920</v>
      </c>
      <c r="G954" s="1">
        <f>VLOOKUP(B954,[1]Compare!$B:$G,6,FALSE)</f>
        <v>4612</v>
      </c>
      <c r="H954" s="2">
        <f t="shared" si="28"/>
        <v>0.11739130434782609</v>
      </c>
      <c r="I954" s="2">
        <f t="shared" si="29"/>
        <v>-0.10169124024284475</v>
      </c>
    </row>
    <row r="955" spans="1:9" x14ac:dyDescent="0.2">
      <c r="A955" s="7" t="s">
        <v>333</v>
      </c>
      <c r="B955" s="21">
        <v>20133</v>
      </c>
      <c r="C955" s="22" t="s">
        <v>1050</v>
      </c>
      <c r="D955" s="12">
        <v>2064</v>
      </c>
      <c r="E955" s="12">
        <v>4704</v>
      </c>
      <c r="F955" s="1">
        <f>VLOOKUP(B955,[1]Compare!$B:$F,5,FALSE)</f>
        <v>1727</v>
      </c>
      <c r="G955" s="1">
        <f>VLOOKUP(B955,[1]Compare!$B:$G,6,FALSE)</f>
        <v>4795</v>
      </c>
      <c r="H955" s="2">
        <f t="shared" si="28"/>
        <v>0.19513607411696585</v>
      </c>
      <c r="I955" s="2">
        <f t="shared" si="29"/>
        <v>-1.8978102189781021E-2</v>
      </c>
    </row>
    <row r="956" spans="1:9" x14ac:dyDescent="0.2">
      <c r="A956" s="8" t="s">
        <v>333</v>
      </c>
      <c r="B956" s="19">
        <v>20135</v>
      </c>
      <c r="C956" s="20" t="s">
        <v>1051</v>
      </c>
      <c r="D956" s="13">
        <v>251</v>
      </c>
      <c r="E956" s="13">
        <v>1397</v>
      </c>
      <c r="F956" s="1">
        <f>VLOOKUP(B956,[1]Compare!$B:$F,5,FALSE)</f>
        <v>147</v>
      </c>
      <c r="G956" s="1">
        <f>VLOOKUP(B956,[1]Compare!$B:$G,6,FALSE)</f>
        <v>1315</v>
      </c>
      <c r="H956" s="2">
        <f t="shared" si="28"/>
        <v>0.70748299319727892</v>
      </c>
      <c r="I956" s="2">
        <f t="shared" si="29"/>
        <v>6.2357414448669199E-2</v>
      </c>
    </row>
    <row r="957" spans="1:9" x14ac:dyDescent="0.2">
      <c r="A957" s="7" t="s">
        <v>333</v>
      </c>
      <c r="B957" s="21">
        <v>20137</v>
      </c>
      <c r="C957" s="22" t="s">
        <v>1052</v>
      </c>
      <c r="D957" s="12">
        <v>421</v>
      </c>
      <c r="E957" s="12">
        <v>2017</v>
      </c>
      <c r="F957" s="1">
        <f>VLOOKUP(B957,[1]Compare!$B:$F,5,FALSE)</f>
        <v>361</v>
      </c>
      <c r="G957" s="1">
        <f>VLOOKUP(B957,[1]Compare!$B:$G,6,FALSE)</f>
        <v>1977</v>
      </c>
      <c r="H957" s="2">
        <f t="shared" si="28"/>
        <v>0.16620498614958448</v>
      </c>
      <c r="I957" s="2">
        <f t="shared" si="29"/>
        <v>2.0232675771370764E-2</v>
      </c>
    </row>
    <row r="958" spans="1:9" x14ac:dyDescent="0.2">
      <c r="A958" s="8" t="s">
        <v>333</v>
      </c>
      <c r="B958" s="19">
        <v>20139</v>
      </c>
      <c r="C958" s="20" t="s">
        <v>1053</v>
      </c>
      <c r="D958" s="13">
        <v>2320</v>
      </c>
      <c r="E958" s="13">
        <v>4841</v>
      </c>
      <c r="F958" s="1">
        <f>VLOOKUP(B958,[1]Compare!$B:$F,5,FALSE)</f>
        <v>2099</v>
      </c>
      <c r="G958" s="1">
        <f>VLOOKUP(B958,[1]Compare!$B:$G,6,FALSE)</f>
        <v>5591</v>
      </c>
      <c r="H958" s="2">
        <f t="shared" si="28"/>
        <v>0.10528823249166269</v>
      </c>
      <c r="I958" s="2">
        <f t="shared" si="29"/>
        <v>-0.13414416025755679</v>
      </c>
    </row>
    <row r="959" spans="1:9" x14ac:dyDescent="0.2">
      <c r="A959" s="7" t="s">
        <v>333</v>
      </c>
      <c r="B959" s="21">
        <v>20141</v>
      </c>
      <c r="C959" s="22" t="s">
        <v>1054</v>
      </c>
      <c r="D959" s="12">
        <v>360</v>
      </c>
      <c r="E959" s="12">
        <v>1620</v>
      </c>
      <c r="F959" s="1">
        <f>VLOOKUP(B959,[1]Compare!$B:$F,5,FALSE)</f>
        <v>275</v>
      </c>
      <c r="G959" s="1">
        <f>VLOOKUP(B959,[1]Compare!$B:$G,6,FALSE)</f>
        <v>1590</v>
      </c>
      <c r="H959" s="2">
        <f t="shared" si="28"/>
        <v>0.30909090909090908</v>
      </c>
      <c r="I959" s="2">
        <f t="shared" si="29"/>
        <v>1.8867924528301886E-2</v>
      </c>
    </row>
    <row r="960" spans="1:9" x14ac:dyDescent="0.2">
      <c r="A960" s="8" t="s">
        <v>333</v>
      </c>
      <c r="B960" s="19">
        <v>20143</v>
      </c>
      <c r="C960" s="20" t="s">
        <v>1055</v>
      </c>
      <c r="D960" s="13">
        <v>627</v>
      </c>
      <c r="E960" s="13">
        <v>2272</v>
      </c>
      <c r="F960" s="1">
        <f>VLOOKUP(B960,[1]Compare!$B:$F,5,FALSE)</f>
        <v>504</v>
      </c>
      <c r="G960" s="1">
        <f>VLOOKUP(B960,[1]Compare!$B:$G,6,FALSE)</f>
        <v>2581</v>
      </c>
      <c r="H960" s="2">
        <f t="shared" si="28"/>
        <v>0.24404761904761904</v>
      </c>
      <c r="I960" s="2">
        <f t="shared" si="29"/>
        <v>-0.11972103835722588</v>
      </c>
    </row>
    <row r="961" spans="1:9" x14ac:dyDescent="0.2">
      <c r="A961" s="7" t="s">
        <v>333</v>
      </c>
      <c r="B961" s="21">
        <v>20145</v>
      </c>
      <c r="C961" s="22" t="s">
        <v>1056</v>
      </c>
      <c r="D961" s="12">
        <v>754</v>
      </c>
      <c r="E961" s="12">
        <v>2065</v>
      </c>
      <c r="F961" s="1">
        <f>VLOOKUP(B961,[1]Compare!$B:$F,5,FALSE)</f>
        <v>635</v>
      </c>
      <c r="G961" s="1">
        <f>VLOOKUP(B961,[1]Compare!$B:$G,6,FALSE)</f>
        <v>2028</v>
      </c>
      <c r="H961" s="2">
        <f t="shared" si="28"/>
        <v>0.18740157480314962</v>
      </c>
      <c r="I961" s="2">
        <f t="shared" si="29"/>
        <v>1.8244575936883629E-2</v>
      </c>
    </row>
    <row r="962" spans="1:9" x14ac:dyDescent="0.2">
      <c r="A962" s="8" t="s">
        <v>333</v>
      </c>
      <c r="B962" s="19">
        <v>20147</v>
      </c>
      <c r="C962" s="20" t="s">
        <v>539</v>
      </c>
      <c r="D962" s="13">
        <v>456</v>
      </c>
      <c r="E962" s="13">
        <v>2478</v>
      </c>
      <c r="F962" s="1">
        <f>VLOOKUP(B962,[1]Compare!$B:$F,5,FALSE)</f>
        <v>318</v>
      </c>
      <c r="G962" s="1">
        <f>VLOOKUP(B962,[1]Compare!$B:$G,6,FALSE)</f>
        <v>2388</v>
      </c>
      <c r="H962" s="2">
        <f t="shared" si="28"/>
        <v>0.43396226415094341</v>
      </c>
      <c r="I962" s="2">
        <f t="shared" si="29"/>
        <v>3.7688442211055273E-2</v>
      </c>
    </row>
    <row r="963" spans="1:9" x14ac:dyDescent="0.2">
      <c r="A963" s="7" t="s">
        <v>333</v>
      </c>
      <c r="B963" s="21">
        <v>20149</v>
      </c>
      <c r="C963" s="22" t="s">
        <v>1057</v>
      </c>
      <c r="D963" s="12">
        <v>2828</v>
      </c>
      <c r="E963" s="12">
        <v>9466</v>
      </c>
      <c r="F963" s="1">
        <f>VLOOKUP(B963,[1]Compare!$B:$F,5,FALSE)</f>
        <v>3257</v>
      </c>
      <c r="G963" s="1">
        <f>VLOOKUP(B963,[1]Compare!$B:$G,6,FALSE)</f>
        <v>9247</v>
      </c>
      <c r="H963" s="2">
        <f t="shared" ref="H963:H1026" si="30">((D963-F963)/F963)</f>
        <v>-0.131716303346638</v>
      </c>
      <c r="I963" s="2">
        <f t="shared" ref="I963:I1026" si="31">((E963-G963)/G963)</f>
        <v>2.3683356764356008E-2</v>
      </c>
    </row>
    <row r="964" spans="1:9" x14ac:dyDescent="0.2">
      <c r="A964" s="8" t="s">
        <v>333</v>
      </c>
      <c r="B964" s="19">
        <v>20151</v>
      </c>
      <c r="C964" s="20" t="s">
        <v>1058</v>
      </c>
      <c r="D964" s="13">
        <v>1257</v>
      </c>
      <c r="E964" s="13">
        <v>2918</v>
      </c>
      <c r="F964" s="1">
        <f>VLOOKUP(B964,[1]Compare!$B:$F,5,FALSE)</f>
        <v>924</v>
      </c>
      <c r="G964" s="1">
        <f>VLOOKUP(B964,[1]Compare!$B:$G,6,FALSE)</f>
        <v>3087</v>
      </c>
      <c r="H964" s="2">
        <f t="shared" si="30"/>
        <v>0.36038961038961037</v>
      </c>
      <c r="I964" s="2">
        <f t="shared" si="31"/>
        <v>-5.4745707806932296E-2</v>
      </c>
    </row>
    <row r="965" spans="1:9" x14ac:dyDescent="0.2">
      <c r="A965" s="7" t="s">
        <v>333</v>
      </c>
      <c r="B965" s="21">
        <v>20153</v>
      </c>
      <c r="C965" s="22" t="s">
        <v>1059</v>
      </c>
      <c r="D965" s="12">
        <v>242</v>
      </c>
      <c r="E965" s="12">
        <v>1349</v>
      </c>
      <c r="F965" s="1">
        <f>VLOOKUP(B965,[1]Compare!$B:$F,5,FALSE)</f>
        <v>214</v>
      </c>
      <c r="G965" s="1">
        <f>VLOOKUP(B965,[1]Compare!$B:$G,6,FALSE)</f>
        <v>1253</v>
      </c>
      <c r="H965" s="2">
        <f t="shared" si="30"/>
        <v>0.13084112149532709</v>
      </c>
      <c r="I965" s="2">
        <f t="shared" si="31"/>
        <v>7.661612130885874E-2</v>
      </c>
    </row>
    <row r="966" spans="1:9" x14ac:dyDescent="0.2">
      <c r="A966" s="8" t="s">
        <v>333</v>
      </c>
      <c r="B966" s="19">
        <v>20155</v>
      </c>
      <c r="C966" s="20" t="s">
        <v>1060</v>
      </c>
      <c r="D966" s="13">
        <v>9937</v>
      </c>
      <c r="E966" s="13">
        <v>16086</v>
      </c>
      <c r="F966" s="1">
        <f>VLOOKUP(B966,[1]Compare!$B:$F,5,FALSE)</f>
        <v>8602</v>
      </c>
      <c r="G966" s="1">
        <f>VLOOKUP(B966,[1]Compare!$B:$G,6,FALSE)</f>
        <v>17948</v>
      </c>
      <c r="H966" s="2">
        <f t="shared" si="30"/>
        <v>0.15519646593815392</v>
      </c>
      <c r="I966" s="2">
        <f t="shared" si="31"/>
        <v>-0.10374414976599064</v>
      </c>
    </row>
    <row r="967" spans="1:9" x14ac:dyDescent="0.2">
      <c r="A967" s="7" t="s">
        <v>333</v>
      </c>
      <c r="B967" s="21">
        <v>20157</v>
      </c>
      <c r="C967" s="22" t="s">
        <v>1061</v>
      </c>
      <c r="D967" s="12">
        <v>507</v>
      </c>
      <c r="E967" s="12">
        <v>2225</v>
      </c>
      <c r="F967" s="1">
        <f>VLOOKUP(B967,[1]Compare!$B:$F,5,FALSE)</f>
        <v>420</v>
      </c>
      <c r="G967" s="1">
        <f>VLOOKUP(B967,[1]Compare!$B:$G,6,FALSE)</f>
        <v>2172</v>
      </c>
      <c r="H967" s="2">
        <f t="shared" si="30"/>
        <v>0.20714285714285716</v>
      </c>
      <c r="I967" s="2">
        <f t="shared" si="31"/>
        <v>2.4401473296500921E-2</v>
      </c>
    </row>
    <row r="968" spans="1:9" x14ac:dyDescent="0.2">
      <c r="A968" s="8" t="s">
        <v>333</v>
      </c>
      <c r="B968" s="19">
        <v>20159</v>
      </c>
      <c r="C968" s="20" t="s">
        <v>1062</v>
      </c>
      <c r="D968" s="13">
        <v>1066</v>
      </c>
      <c r="E968" s="13">
        <v>3078</v>
      </c>
      <c r="F968" s="1">
        <f>VLOOKUP(B968,[1]Compare!$B:$F,5,FALSE)</f>
        <v>953</v>
      </c>
      <c r="G968" s="1">
        <f>VLOOKUP(B968,[1]Compare!$B:$G,6,FALSE)</f>
        <v>3187</v>
      </c>
      <c r="H968" s="2">
        <f t="shared" si="30"/>
        <v>0.11857292759706191</v>
      </c>
      <c r="I968" s="2">
        <f t="shared" si="31"/>
        <v>-3.4201443363664888E-2</v>
      </c>
    </row>
    <row r="969" spans="1:9" x14ac:dyDescent="0.2">
      <c r="A969" s="7" t="s">
        <v>333</v>
      </c>
      <c r="B969" s="21">
        <v>20161</v>
      </c>
      <c r="C969" s="22" t="s">
        <v>1063</v>
      </c>
      <c r="D969" s="12">
        <v>10411</v>
      </c>
      <c r="E969" s="12">
        <v>10853</v>
      </c>
      <c r="F969" s="1">
        <f>VLOOKUP(B969,[1]Compare!$B:$F,5,FALSE)</f>
        <v>11940</v>
      </c>
      <c r="G969" s="1">
        <f>VLOOKUP(B969,[1]Compare!$B:$G,6,FALSE)</f>
        <v>11174</v>
      </c>
      <c r="H969" s="2">
        <f t="shared" si="30"/>
        <v>-0.12805695142378559</v>
      </c>
      <c r="I969" s="2">
        <f t="shared" si="31"/>
        <v>-2.872740289958833E-2</v>
      </c>
    </row>
    <row r="970" spans="1:9" x14ac:dyDescent="0.2">
      <c r="A970" s="8" t="s">
        <v>333</v>
      </c>
      <c r="B970" s="19">
        <v>20163</v>
      </c>
      <c r="C970" s="20" t="s">
        <v>1064</v>
      </c>
      <c r="D970" s="13">
        <v>395</v>
      </c>
      <c r="E970" s="13">
        <v>2229</v>
      </c>
      <c r="F970" s="1">
        <f>VLOOKUP(B970,[1]Compare!$B:$F,5,FALSE)</f>
        <v>332</v>
      </c>
      <c r="G970" s="1">
        <f>VLOOKUP(B970,[1]Compare!$B:$G,6,FALSE)</f>
        <v>2294</v>
      </c>
      <c r="H970" s="2">
        <f t="shared" si="30"/>
        <v>0.18975903614457831</v>
      </c>
      <c r="I970" s="2">
        <f t="shared" si="31"/>
        <v>-2.8334786399302529E-2</v>
      </c>
    </row>
    <row r="971" spans="1:9" x14ac:dyDescent="0.2">
      <c r="A971" s="7" t="s">
        <v>333</v>
      </c>
      <c r="B971" s="21">
        <v>20165</v>
      </c>
      <c r="C971" s="22" t="s">
        <v>954</v>
      </c>
      <c r="D971" s="12">
        <v>388</v>
      </c>
      <c r="E971" s="12">
        <v>1411</v>
      </c>
      <c r="F971" s="1">
        <f>VLOOKUP(B971,[1]Compare!$B:$F,5,FALSE)</f>
        <v>291</v>
      </c>
      <c r="G971" s="1">
        <f>VLOOKUP(B971,[1]Compare!$B:$G,6,FALSE)</f>
        <v>1425</v>
      </c>
      <c r="H971" s="2">
        <f t="shared" si="30"/>
        <v>0.33333333333333331</v>
      </c>
      <c r="I971" s="2">
        <f t="shared" si="31"/>
        <v>-9.8245614035087723E-3</v>
      </c>
    </row>
    <row r="972" spans="1:9" x14ac:dyDescent="0.2">
      <c r="A972" s="8" t="s">
        <v>333</v>
      </c>
      <c r="B972" s="19">
        <v>20167</v>
      </c>
      <c r="C972" s="20" t="s">
        <v>446</v>
      </c>
      <c r="D972" s="13">
        <v>772</v>
      </c>
      <c r="E972" s="13">
        <v>2819</v>
      </c>
      <c r="F972" s="1">
        <f>VLOOKUP(B972,[1]Compare!$B:$F,5,FALSE)</f>
        <v>591</v>
      </c>
      <c r="G972" s="1">
        <f>VLOOKUP(B972,[1]Compare!$B:$G,6,FALSE)</f>
        <v>2765</v>
      </c>
      <c r="H972" s="2">
        <f t="shared" si="30"/>
        <v>0.30626057529610828</v>
      </c>
      <c r="I972" s="2">
        <f t="shared" si="31"/>
        <v>1.9529837251356239E-2</v>
      </c>
    </row>
    <row r="973" spans="1:9" x14ac:dyDescent="0.2">
      <c r="A973" s="7" t="s">
        <v>333</v>
      </c>
      <c r="B973" s="21">
        <v>20169</v>
      </c>
      <c r="C973" s="22" t="s">
        <v>546</v>
      </c>
      <c r="D973" s="12">
        <v>7216</v>
      </c>
      <c r="E973" s="12">
        <v>13848</v>
      </c>
      <c r="F973" s="1">
        <f>VLOOKUP(B973,[1]Compare!$B:$F,5,FALSE)</f>
        <v>8022</v>
      </c>
      <c r="G973" s="1">
        <f>VLOOKUP(B973,[1]Compare!$B:$G,6,FALSE)</f>
        <v>15313</v>
      </c>
      <c r="H973" s="2">
        <f t="shared" si="30"/>
        <v>-0.10047369733233608</v>
      </c>
      <c r="I973" s="2">
        <f t="shared" si="31"/>
        <v>-9.5670345458107486E-2</v>
      </c>
    </row>
    <row r="974" spans="1:9" x14ac:dyDescent="0.2">
      <c r="A974" s="8" t="s">
        <v>333</v>
      </c>
      <c r="B974" s="19">
        <v>20171</v>
      </c>
      <c r="C974" s="20" t="s">
        <v>547</v>
      </c>
      <c r="D974" s="13">
        <v>462</v>
      </c>
      <c r="E974" s="13">
        <v>1808</v>
      </c>
      <c r="F974" s="1">
        <f>VLOOKUP(B974,[1]Compare!$B:$F,5,FALSE)</f>
        <v>290</v>
      </c>
      <c r="G974" s="1">
        <f>VLOOKUP(B974,[1]Compare!$B:$G,6,FALSE)</f>
        <v>1991</v>
      </c>
      <c r="H974" s="2">
        <f t="shared" si="30"/>
        <v>0.59310344827586203</v>
      </c>
      <c r="I974" s="2">
        <f t="shared" si="31"/>
        <v>-9.191361125062783E-2</v>
      </c>
    </row>
    <row r="975" spans="1:9" x14ac:dyDescent="0.2">
      <c r="A975" s="7" t="s">
        <v>333</v>
      </c>
      <c r="B975" s="21">
        <v>20173</v>
      </c>
      <c r="C975" s="22" t="s">
        <v>665</v>
      </c>
      <c r="D975" s="12">
        <v>73639</v>
      </c>
      <c r="E975" s="12">
        <v>108678</v>
      </c>
      <c r="F975" s="1">
        <f>VLOOKUP(B975,[1]Compare!$B:$F,5,FALSE)</f>
        <v>90820</v>
      </c>
      <c r="G975" s="1">
        <f>VLOOKUP(B975,[1]Compare!$B:$G,6,FALSE)</f>
        <v>117653</v>
      </c>
      <c r="H975" s="2">
        <f t="shared" si="30"/>
        <v>-0.1891763928650077</v>
      </c>
      <c r="I975" s="2">
        <f t="shared" si="31"/>
        <v>-7.6283647675792376E-2</v>
      </c>
    </row>
    <row r="976" spans="1:9" x14ac:dyDescent="0.2">
      <c r="A976" s="8" t="s">
        <v>333</v>
      </c>
      <c r="B976" s="19">
        <v>20175</v>
      </c>
      <c r="C976" s="20" t="s">
        <v>1065</v>
      </c>
      <c r="D976" s="13">
        <v>1560</v>
      </c>
      <c r="E976" s="13">
        <v>3903</v>
      </c>
      <c r="F976" s="1">
        <f>VLOOKUP(B976,[1]Compare!$B:$F,5,FALSE)</f>
        <v>1736</v>
      </c>
      <c r="G976" s="1">
        <f>VLOOKUP(B976,[1]Compare!$B:$G,6,FALSE)</f>
        <v>3285</v>
      </c>
      <c r="H976" s="2">
        <f t="shared" si="30"/>
        <v>-0.10138248847926268</v>
      </c>
      <c r="I976" s="2">
        <f t="shared" si="31"/>
        <v>0.18812785388127853</v>
      </c>
    </row>
    <row r="977" spans="1:9" x14ac:dyDescent="0.2">
      <c r="A977" s="7" t="s">
        <v>333</v>
      </c>
      <c r="B977" s="21">
        <v>20177</v>
      </c>
      <c r="C977" s="22" t="s">
        <v>1066</v>
      </c>
      <c r="D977" s="12">
        <v>37979</v>
      </c>
      <c r="E977" s="12">
        <v>39437</v>
      </c>
      <c r="F977" s="1">
        <f>VLOOKUP(B977,[1]Compare!$B:$F,5,FALSE)</f>
        <v>43015</v>
      </c>
      <c r="G977" s="1">
        <f>VLOOKUP(B977,[1]Compare!$B:$G,6,FALSE)</f>
        <v>40443</v>
      </c>
      <c r="H977" s="2">
        <f t="shared" si="30"/>
        <v>-0.11707543880041846</v>
      </c>
      <c r="I977" s="2">
        <f t="shared" si="31"/>
        <v>-2.4874514749153129E-2</v>
      </c>
    </row>
    <row r="978" spans="1:9" x14ac:dyDescent="0.2">
      <c r="A978" s="8" t="s">
        <v>333</v>
      </c>
      <c r="B978" s="19">
        <v>20179</v>
      </c>
      <c r="C978" s="20" t="s">
        <v>1067</v>
      </c>
      <c r="D978" s="13">
        <v>183</v>
      </c>
      <c r="E978" s="13">
        <v>1121</v>
      </c>
      <c r="F978" s="1">
        <f>VLOOKUP(B978,[1]Compare!$B:$F,5,FALSE)</f>
        <v>144</v>
      </c>
      <c r="G978" s="1">
        <f>VLOOKUP(B978,[1]Compare!$B:$G,6,FALSE)</f>
        <v>1237</v>
      </c>
      <c r="H978" s="2">
        <f t="shared" si="30"/>
        <v>0.27083333333333331</v>
      </c>
      <c r="I978" s="2">
        <f t="shared" si="31"/>
        <v>-9.3775262732417139E-2</v>
      </c>
    </row>
    <row r="979" spans="1:9" x14ac:dyDescent="0.2">
      <c r="A979" s="7" t="s">
        <v>333</v>
      </c>
      <c r="B979" s="21">
        <v>20181</v>
      </c>
      <c r="C979" s="22" t="s">
        <v>1068</v>
      </c>
      <c r="D979" s="12">
        <v>695</v>
      </c>
      <c r="E979" s="12">
        <v>2091</v>
      </c>
      <c r="F979" s="1">
        <f>VLOOKUP(B979,[1]Compare!$B:$F,5,FALSE)</f>
        <v>386</v>
      </c>
      <c r="G979" s="1">
        <f>VLOOKUP(B979,[1]Compare!$B:$G,6,FALSE)</f>
        <v>2222</v>
      </c>
      <c r="H979" s="2">
        <f t="shared" si="30"/>
        <v>0.80051813471502586</v>
      </c>
      <c r="I979" s="2">
        <f t="shared" si="31"/>
        <v>-5.8955895589558958E-2</v>
      </c>
    </row>
    <row r="980" spans="1:9" x14ac:dyDescent="0.2">
      <c r="A980" s="8" t="s">
        <v>333</v>
      </c>
      <c r="B980" s="19">
        <v>20183</v>
      </c>
      <c r="C980" s="20" t="s">
        <v>1069</v>
      </c>
      <c r="D980" s="13">
        <v>423</v>
      </c>
      <c r="E980" s="13">
        <v>1764</v>
      </c>
      <c r="F980" s="1">
        <f>VLOOKUP(B980,[1]Compare!$B:$F,5,FALSE)</f>
        <v>328</v>
      </c>
      <c r="G980" s="1">
        <f>VLOOKUP(B980,[1]Compare!$B:$G,6,FALSE)</f>
        <v>1734</v>
      </c>
      <c r="H980" s="2">
        <f t="shared" si="30"/>
        <v>0.28963414634146339</v>
      </c>
      <c r="I980" s="2">
        <f t="shared" si="31"/>
        <v>1.7301038062283738E-2</v>
      </c>
    </row>
    <row r="981" spans="1:9" x14ac:dyDescent="0.2">
      <c r="A981" s="7" t="s">
        <v>333</v>
      </c>
      <c r="B981" s="21">
        <v>20185</v>
      </c>
      <c r="C981" s="22" t="s">
        <v>1070</v>
      </c>
      <c r="D981" s="12">
        <v>463</v>
      </c>
      <c r="E981" s="12">
        <v>1678</v>
      </c>
      <c r="F981" s="1">
        <f>VLOOKUP(B981,[1]Compare!$B:$F,5,FALSE)</f>
        <v>355</v>
      </c>
      <c r="G981" s="1">
        <f>VLOOKUP(B981,[1]Compare!$B:$G,6,FALSE)</f>
        <v>1631</v>
      </c>
      <c r="H981" s="2">
        <f t="shared" si="30"/>
        <v>0.30422535211267604</v>
      </c>
      <c r="I981" s="2">
        <f t="shared" si="31"/>
        <v>2.8816676885346414E-2</v>
      </c>
    </row>
    <row r="982" spans="1:9" x14ac:dyDescent="0.2">
      <c r="A982" s="8" t="s">
        <v>333</v>
      </c>
      <c r="B982" s="19">
        <v>20187</v>
      </c>
      <c r="C982" s="20" t="s">
        <v>1071</v>
      </c>
      <c r="D982" s="13">
        <v>200</v>
      </c>
      <c r="E982" s="13">
        <v>644</v>
      </c>
      <c r="F982" s="1">
        <f>VLOOKUP(B982,[1]Compare!$B:$F,5,FALSE)</f>
        <v>147</v>
      </c>
      <c r="G982" s="1">
        <f>VLOOKUP(B982,[1]Compare!$B:$G,6,FALSE)</f>
        <v>607</v>
      </c>
      <c r="H982" s="2">
        <f t="shared" si="30"/>
        <v>0.36054421768707484</v>
      </c>
      <c r="I982" s="2">
        <f t="shared" si="31"/>
        <v>6.0955518945634266E-2</v>
      </c>
    </row>
    <row r="983" spans="1:9" x14ac:dyDescent="0.2">
      <c r="A983" s="7" t="s">
        <v>333</v>
      </c>
      <c r="B983" s="21">
        <v>20189</v>
      </c>
      <c r="C983" s="22" t="s">
        <v>1072</v>
      </c>
      <c r="D983" s="12">
        <v>412</v>
      </c>
      <c r="E983" s="12">
        <v>1777</v>
      </c>
      <c r="F983" s="1">
        <f>VLOOKUP(B983,[1]Compare!$B:$F,5,FALSE)</f>
        <v>233</v>
      </c>
      <c r="G983" s="1">
        <f>VLOOKUP(B983,[1]Compare!$B:$G,6,FALSE)</f>
        <v>1731</v>
      </c>
      <c r="H983" s="2">
        <f t="shared" si="30"/>
        <v>0.76824034334763946</v>
      </c>
      <c r="I983" s="2">
        <f t="shared" si="31"/>
        <v>2.6574234546504909E-2</v>
      </c>
    </row>
    <row r="984" spans="1:9" x14ac:dyDescent="0.2">
      <c r="A984" s="8" t="s">
        <v>333</v>
      </c>
      <c r="B984" s="19">
        <v>20191</v>
      </c>
      <c r="C984" s="20" t="s">
        <v>1073</v>
      </c>
      <c r="D984" s="13">
        <v>3344</v>
      </c>
      <c r="E984" s="13">
        <v>6621</v>
      </c>
      <c r="F984" s="1">
        <f>VLOOKUP(B984,[1]Compare!$B:$F,5,FALSE)</f>
        <v>2551</v>
      </c>
      <c r="G984" s="1">
        <f>VLOOKUP(B984,[1]Compare!$B:$G,6,FALSE)</f>
        <v>7998</v>
      </c>
      <c r="H984" s="2">
        <f t="shared" si="30"/>
        <v>0.31085848686789497</v>
      </c>
      <c r="I984" s="2">
        <f t="shared" si="31"/>
        <v>-0.17216804201050262</v>
      </c>
    </row>
    <row r="985" spans="1:9" x14ac:dyDescent="0.2">
      <c r="A985" s="7" t="s">
        <v>333</v>
      </c>
      <c r="B985" s="21">
        <v>20193</v>
      </c>
      <c r="C985" s="22" t="s">
        <v>819</v>
      </c>
      <c r="D985" s="12">
        <v>964</v>
      </c>
      <c r="E985" s="12">
        <v>2914</v>
      </c>
      <c r="F985" s="1">
        <f>VLOOKUP(B985,[1]Compare!$B:$F,5,FALSE)</f>
        <v>622</v>
      </c>
      <c r="G985" s="1">
        <f>VLOOKUP(B985,[1]Compare!$B:$G,6,FALSE)</f>
        <v>3106</v>
      </c>
      <c r="H985" s="2">
        <f t="shared" si="30"/>
        <v>0.54983922829581988</v>
      </c>
      <c r="I985" s="2">
        <f t="shared" si="31"/>
        <v>-6.1815840309079204E-2</v>
      </c>
    </row>
    <row r="986" spans="1:9" x14ac:dyDescent="0.2">
      <c r="A986" s="8" t="s">
        <v>333</v>
      </c>
      <c r="B986" s="19">
        <v>20195</v>
      </c>
      <c r="C986" s="20" t="s">
        <v>1074</v>
      </c>
      <c r="D986" s="13">
        <v>315</v>
      </c>
      <c r="E986" s="13">
        <v>1288</v>
      </c>
      <c r="F986" s="1">
        <f>VLOOKUP(B986,[1]Compare!$B:$F,5,FALSE)</f>
        <v>238</v>
      </c>
      <c r="G986" s="1">
        <f>VLOOKUP(B986,[1]Compare!$B:$G,6,FALSE)</f>
        <v>1341</v>
      </c>
      <c r="H986" s="2">
        <f t="shared" si="30"/>
        <v>0.3235294117647059</v>
      </c>
      <c r="I986" s="2">
        <f t="shared" si="31"/>
        <v>-3.95227442207308E-2</v>
      </c>
    </row>
    <row r="987" spans="1:9" x14ac:dyDescent="0.2">
      <c r="A987" s="7" t="s">
        <v>333</v>
      </c>
      <c r="B987" s="21">
        <v>20197</v>
      </c>
      <c r="C987" s="22" t="s">
        <v>1075</v>
      </c>
      <c r="D987" s="12">
        <v>1062</v>
      </c>
      <c r="E987" s="12">
        <v>2481</v>
      </c>
      <c r="F987" s="1">
        <f>VLOOKUP(B987,[1]Compare!$B:$F,5,FALSE)</f>
        <v>956</v>
      </c>
      <c r="G987" s="1">
        <f>VLOOKUP(B987,[1]Compare!$B:$G,6,FALSE)</f>
        <v>2813</v>
      </c>
      <c r="H987" s="2">
        <f t="shared" si="30"/>
        <v>0.11087866108786611</v>
      </c>
      <c r="I987" s="2">
        <f t="shared" si="31"/>
        <v>-0.11802346249555634</v>
      </c>
    </row>
    <row r="988" spans="1:9" x14ac:dyDescent="0.2">
      <c r="A988" s="8" t="s">
        <v>333</v>
      </c>
      <c r="B988" s="19">
        <v>20199</v>
      </c>
      <c r="C988" s="20" t="s">
        <v>1076</v>
      </c>
      <c r="D988" s="13">
        <v>144</v>
      </c>
      <c r="E988" s="13">
        <v>738</v>
      </c>
      <c r="F988" s="1">
        <f>VLOOKUP(B988,[1]Compare!$B:$F,5,FALSE)</f>
        <v>44</v>
      </c>
      <c r="G988" s="1">
        <f>VLOOKUP(B988,[1]Compare!$B:$G,6,FALSE)</f>
        <v>762</v>
      </c>
      <c r="H988" s="2">
        <f t="shared" si="30"/>
        <v>2.2727272727272729</v>
      </c>
      <c r="I988" s="2">
        <f t="shared" si="31"/>
        <v>-3.1496062992125984E-2</v>
      </c>
    </row>
    <row r="989" spans="1:9" x14ac:dyDescent="0.2">
      <c r="A989" s="7" t="s">
        <v>333</v>
      </c>
      <c r="B989" s="21">
        <v>20201</v>
      </c>
      <c r="C989" s="22" t="s">
        <v>454</v>
      </c>
      <c r="D989" s="12">
        <v>537</v>
      </c>
      <c r="E989" s="12">
        <v>2395</v>
      </c>
      <c r="F989" s="1">
        <f>VLOOKUP(B989,[1]Compare!$B:$F,5,FALSE)</f>
        <v>467</v>
      </c>
      <c r="G989" s="1">
        <f>VLOOKUP(B989,[1]Compare!$B:$G,6,FALSE)</f>
        <v>2332</v>
      </c>
      <c r="H989" s="2">
        <f t="shared" si="30"/>
        <v>0.14989293361884368</v>
      </c>
      <c r="I989" s="2">
        <f t="shared" si="31"/>
        <v>2.7015437392795882E-2</v>
      </c>
    </row>
    <row r="990" spans="1:9" x14ac:dyDescent="0.2">
      <c r="A990" s="8" t="s">
        <v>333</v>
      </c>
      <c r="B990" s="19">
        <v>20203</v>
      </c>
      <c r="C990" s="20" t="s">
        <v>1077</v>
      </c>
      <c r="D990" s="13">
        <v>263</v>
      </c>
      <c r="E990" s="13">
        <v>811</v>
      </c>
      <c r="F990" s="1">
        <f>VLOOKUP(B990,[1]Compare!$B:$F,5,FALSE)</f>
        <v>147</v>
      </c>
      <c r="G990" s="1">
        <f>VLOOKUP(B990,[1]Compare!$B:$G,6,FALSE)</f>
        <v>803</v>
      </c>
      <c r="H990" s="2">
        <f t="shared" si="30"/>
        <v>0.78911564625850339</v>
      </c>
      <c r="I990" s="2">
        <f t="shared" si="31"/>
        <v>9.9626400996264009E-3</v>
      </c>
    </row>
    <row r="991" spans="1:9" x14ac:dyDescent="0.2">
      <c r="A991" s="7" t="s">
        <v>333</v>
      </c>
      <c r="B991" s="21">
        <v>20205</v>
      </c>
      <c r="C991" s="22" t="s">
        <v>1078</v>
      </c>
      <c r="D991" s="12">
        <v>889</v>
      </c>
      <c r="E991" s="12">
        <v>3281</v>
      </c>
      <c r="F991" s="1">
        <f>VLOOKUP(B991,[1]Compare!$B:$F,5,FALSE)</f>
        <v>711</v>
      </c>
      <c r="G991" s="1">
        <f>VLOOKUP(B991,[1]Compare!$B:$G,6,FALSE)</f>
        <v>3111</v>
      </c>
      <c r="H991" s="2">
        <f t="shared" si="30"/>
        <v>0.25035161744022505</v>
      </c>
      <c r="I991" s="2">
        <f t="shared" si="31"/>
        <v>5.4644808743169397E-2</v>
      </c>
    </row>
    <row r="992" spans="1:9" x14ac:dyDescent="0.2">
      <c r="A992" s="8" t="s">
        <v>333</v>
      </c>
      <c r="B992" s="19">
        <v>20207</v>
      </c>
      <c r="C992" s="20" t="s">
        <v>1079</v>
      </c>
      <c r="D992" s="13">
        <v>364</v>
      </c>
      <c r="E992" s="13">
        <v>1181</v>
      </c>
      <c r="F992" s="1">
        <f>VLOOKUP(B992,[1]Compare!$B:$F,5,FALSE)</f>
        <v>283</v>
      </c>
      <c r="G992" s="1">
        <f>VLOOKUP(B992,[1]Compare!$B:$G,6,FALSE)</f>
        <v>1189</v>
      </c>
      <c r="H992" s="2">
        <f t="shared" si="30"/>
        <v>0.28621908127208479</v>
      </c>
      <c r="I992" s="2">
        <f t="shared" si="31"/>
        <v>-6.7283431455004202E-3</v>
      </c>
    </row>
    <row r="993" spans="1:9" x14ac:dyDescent="0.2">
      <c r="A993" s="7" t="s">
        <v>333</v>
      </c>
      <c r="B993" s="21">
        <v>20209</v>
      </c>
      <c r="C993" s="22" t="s">
        <v>1080</v>
      </c>
      <c r="D993" s="12">
        <v>36405</v>
      </c>
      <c r="E993" s="12">
        <v>18276</v>
      </c>
      <c r="F993" s="1">
        <f>VLOOKUP(B993,[1]Compare!$B:$F,5,FALSE)</f>
        <v>35566</v>
      </c>
      <c r="G993" s="1">
        <f>VLOOKUP(B993,[1]Compare!$B:$G,6,FALSE)</f>
        <v>18512</v>
      </c>
      <c r="H993" s="2">
        <f t="shared" si="30"/>
        <v>2.3589945453523029E-2</v>
      </c>
      <c r="I993" s="2">
        <f t="shared" si="31"/>
        <v>-1.274848746758859E-2</v>
      </c>
    </row>
    <row r="994" spans="1:9" x14ac:dyDescent="0.2">
      <c r="A994" s="8" t="s">
        <v>334</v>
      </c>
      <c r="B994" s="19">
        <v>21001</v>
      </c>
      <c r="C994" s="20" t="s">
        <v>969</v>
      </c>
      <c r="D994" s="13">
        <v>1836</v>
      </c>
      <c r="E994" s="13">
        <v>6662</v>
      </c>
      <c r="F994" s="1">
        <f>VLOOKUP(B994,[1]Compare!$B:$F,5,FALSE)</f>
        <v>1392</v>
      </c>
      <c r="G994" s="1">
        <f>VLOOKUP(B994,[1]Compare!$B:$G,6,FALSE)</f>
        <v>7276</v>
      </c>
      <c r="H994" s="2">
        <f t="shared" si="30"/>
        <v>0.31896551724137934</v>
      </c>
      <c r="I994" s="2">
        <f t="shared" si="31"/>
        <v>-8.4387025838372737E-2</v>
      </c>
    </row>
    <row r="995" spans="1:9" x14ac:dyDescent="0.2">
      <c r="A995" s="7" t="s">
        <v>334</v>
      </c>
      <c r="B995" s="21">
        <v>21003</v>
      </c>
      <c r="C995" s="22" t="s">
        <v>928</v>
      </c>
      <c r="D995" s="12">
        <v>1728</v>
      </c>
      <c r="E995" s="12">
        <v>7282</v>
      </c>
      <c r="F995" s="1">
        <f>VLOOKUP(B995,[1]Compare!$B:$F,5,FALSE)</f>
        <v>1642</v>
      </c>
      <c r="G995" s="1">
        <f>VLOOKUP(B995,[1]Compare!$B:$G,6,FALSE)</f>
        <v>7587</v>
      </c>
      <c r="H995" s="2">
        <f t="shared" si="30"/>
        <v>5.2375152253349572E-2</v>
      </c>
      <c r="I995" s="2">
        <f t="shared" si="31"/>
        <v>-4.0200342691445894E-2</v>
      </c>
    </row>
    <row r="996" spans="1:9" x14ac:dyDescent="0.2">
      <c r="A996" s="8" t="s">
        <v>334</v>
      </c>
      <c r="B996" s="19">
        <v>21005</v>
      </c>
      <c r="C996" s="20" t="s">
        <v>1014</v>
      </c>
      <c r="D996" s="13">
        <v>2981</v>
      </c>
      <c r="E996" s="13">
        <v>9604</v>
      </c>
      <c r="F996" s="1">
        <f>VLOOKUP(B996,[1]Compare!$B:$F,5,FALSE)</f>
        <v>3348</v>
      </c>
      <c r="G996" s="1">
        <f>VLOOKUP(B996,[1]Compare!$B:$G,6,FALSE)</f>
        <v>9661</v>
      </c>
      <c r="H996" s="2">
        <f t="shared" si="30"/>
        <v>-0.10961768219832736</v>
      </c>
      <c r="I996" s="2">
        <f t="shared" si="31"/>
        <v>-5.9000103508953525E-3</v>
      </c>
    </row>
    <row r="997" spans="1:9" x14ac:dyDescent="0.2">
      <c r="A997" s="7" t="s">
        <v>334</v>
      </c>
      <c r="B997" s="21">
        <v>21007</v>
      </c>
      <c r="C997" s="22" t="s">
        <v>1081</v>
      </c>
      <c r="D997" s="12">
        <v>1539</v>
      </c>
      <c r="E997" s="12">
        <v>3154</v>
      </c>
      <c r="F997" s="1">
        <f>VLOOKUP(B997,[1]Compare!$B:$F,5,FALSE)</f>
        <v>825</v>
      </c>
      <c r="G997" s="1">
        <f>VLOOKUP(B997,[1]Compare!$B:$G,6,FALSE)</f>
        <v>3356</v>
      </c>
      <c r="H997" s="2">
        <f t="shared" si="30"/>
        <v>0.86545454545454548</v>
      </c>
      <c r="I997" s="2">
        <f t="shared" si="31"/>
        <v>-6.0190703218116808E-2</v>
      </c>
    </row>
    <row r="998" spans="1:9" x14ac:dyDescent="0.2">
      <c r="A998" s="8" t="s">
        <v>334</v>
      </c>
      <c r="B998" s="19">
        <v>21009</v>
      </c>
      <c r="C998" s="20" t="s">
        <v>1082</v>
      </c>
      <c r="D998" s="13">
        <v>4866</v>
      </c>
      <c r="E998" s="13">
        <v>13498</v>
      </c>
      <c r="F998" s="1">
        <f>VLOOKUP(B998,[1]Compare!$B:$F,5,FALSE)</f>
        <v>5127</v>
      </c>
      <c r="G998" s="1">
        <f>VLOOKUP(B998,[1]Compare!$B:$G,6,FALSE)</f>
        <v>14654</v>
      </c>
      <c r="H998" s="2">
        <f t="shared" si="30"/>
        <v>-5.0906963136337038E-2</v>
      </c>
      <c r="I998" s="2">
        <f t="shared" si="31"/>
        <v>-7.8886310904872387E-2</v>
      </c>
    </row>
    <row r="999" spans="1:9" x14ac:dyDescent="0.2">
      <c r="A999" s="7" t="s">
        <v>334</v>
      </c>
      <c r="B999" s="21">
        <v>21011</v>
      </c>
      <c r="C999" s="22" t="s">
        <v>1083</v>
      </c>
      <c r="D999" s="12">
        <v>1966</v>
      </c>
      <c r="E999" s="12">
        <v>2896</v>
      </c>
      <c r="F999" s="1">
        <f>VLOOKUP(B999,[1]Compare!$B:$F,5,FALSE)</f>
        <v>1573</v>
      </c>
      <c r="G999" s="1">
        <f>VLOOKUP(B999,[1]Compare!$B:$G,6,FALSE)</f>
        <v>3986</v>
      </c>
      <c r="H999" s="2">
        <f t="shared" si="30"/>
        <v>0.24984106802288619</v>
      </c>
      <c r="I999" s="2">
        <f t="shared" si="31"/>
        <v>-0.27345709984947314</v>
      </c>
    </row>
    <row r="1000" spans="1:9" x14ac:dyDescent="0.2">
      <c r="A1000" s="8" t="s">
        <v>334</v>
      </c>
      <c r="B1000" s="19">
        <v>21013</v>
      </c>
      <c r="C1000" s="20" t="s">
        <v>1084</v>
      </c>
      <c r="D1000" s="13">
        <v>2959</v>
      </c>
      <c r="E1000" s="13">
        <v>6939</v>
      </c>
      <c r="F1000" s="1">
        <f>VLOOKUP(B1000,[1]Compare!$B:$F,5,FALSE)</f>
        <v>1789</v>
      </c>
      <c r="G1000" s="1">
        <f>VLOOKUP(B1000,[1]Compare!$B:$G,6,FALSE)</f>
        <v>8140</v>
      </c>
      <c r="H1000" s="2">
        <f t="shared" si="30"/>
        <v>0.65399664617104525</v>
      </c>
      <c r="I1000" s="2">
        <f t="shared" si="31"/>
        <v>-0.14754299754299754</v>
      </c>
    </row>
    <row r="1001" spans="1:9" x14ac:dyDescent="0.2">
      <c r="A1001" s="7" t="s">
        <v>334</v>
      </c>
      <c r="B1001" s="21">
        <v>21015</v>
      </c>
      <c r="C1001" s="22" t="s">
        <v>505</v>
      </c>
      <c r="D1001" s="12">
        <v>24886</v>
      </c>
      <c r="E1001" s="12">
        <v>46839</v>
      </c>
      <c r="F1001" s="1">
        <f>VLOOKUP(B1001,[1]Compare!$B:$F,5,FALSE)</f>
        <v>20901</v>
      </c>
      <c r="G1001" s="1">
        <f>VLOOKUP(B1001,[1]Compare!$B:$G,6,FALSE)</f>
        <v>44814</v>
      </c>
      <c r="H1001" s="2">
        <f t="shared" si="30"/>
        <v>0.1906607339361753</v>
      </c>
      <c r="I1001" s="2">
        <f t="shared" si="31"/>
        <v>4.5186771990895699E-2</v>
      </c>
    </row>
    <row r="1002" spans="1:9" x14ac:dyDescent="0.2">
      <c r="A1002" s="8" t="s">
        <v>334</v>
      </c>
      <c r="B1002" s="19">
        <v>21017</v>
      </c>
      <c r="C1002" s="20" t="s">
        <v>1018</v>
      </c>
      <c r="D1002" s="13">
        <v>3350</v>
      </c>
      <c r="E1002" s="13">
        <v>5417</v>
      </c>
      <c r="F1002" s="1">
        <f>VLOOKUP(B1002,[1]Compare!$B:$F,5,FALSE)</f>
        <v>3296</v>
      </c>
      <c r="G1002" s="1">
        <f>VLOOKUP(B1002,[1]Compare!$B:$G,6,FALSE)</f>
        <v>6190</v>
      </c>
      <c r="H1002" s="2">
        <f t="shared" si="30"/>
        <v>1.6383495145631068E-2</v>
      </c>
      <c r="I1002" s="2">
        <f t="shared" si="31"/>
        <v>-0.12487883683360258</v>
      </c>
    </row>
    <row r="1003" spans="1:9" x14ac:dyDescent="0.2">
      <c r="A1003" s="7" t="s">
        <v>334</v>
      </c>
      <c r="B1003" s="21">
        <v>21019</v>
      </c>
      <c r="C1003" s="22" t="s">
        <v>1085</v>
      </c>
      <c r="D1003" s="12">
        <v>8929</v>
      </c>
      <c r="E1003" s="12">
        <v>11460</v>
      </c>
      <c r="F1003" s="1">
        <f>VLOOKUP(B1003,[1]Compare!$B:$F,5,FALSE)</f>
        <v>7083</v>
      </c>
      <c r="G1003" s="1">
        <f>VLOOKUP(B1003,[1]Compare!$B:$G,6,FALSE)</f>
        <v>14295</v>
      </c>
      <c r="H1003" s="2">
        <f t="shared" si="30"/>
        <v>0.26062402936608781</v>
      </c>
      <c r="I1003" s="2">
        <f t="shared" si="31"/>
        <v>-0.19832109129066108</v>
      </c>
    </row>
    <row r="1004" spans="1:9" x14ac:dyDescent="0.2">
      <c r="A1004" s="8" t="s">
        <v>334</v>
      </c>
      <c r="B1004" s="19">
        <v>21021</v>
      </c>
      <c r="C1004" s="20" t="s">
        <v>1086</v>
      </c>
      <c r="D1004" s="13">
        <v>3970</v>
      </c>
      <c r="E1004" s="13">
        <v>8696</v>
      </c>
      <c r="F1004" s="1">
        <f>VLOOKUP(B1004,[1]Compare!$B:$F,5,FALSE)</f>
        <v>5298</v>
      </c>
      <c r="G1004" s="1">
        <f>VLOOKUP(B1004,[1]Compare!$B:$G,6,FALSE)</f>
        <v>8872</v>
      </c>
      <c r="H1004" s="2">
        <f t="shared" si="30"/>
        <v>-0.25066062665156663</v>
      </c>
      <c r="I1004" s="2">
        <f t="shared" si="31"/>
        <v>-1.9837691614066726E-2</v>
      </c>
    </row>
    <row r="1005" spans="1:9" x14ac:dyDescent="0.2">
      <c r="A1005" s="7" t="s">
        <v>334</v>
      </c>
      <c r="B1005" s="21">
        <v>21023</v>
      </c>
      <c r="C1005" s="22" t="s">
        <v>1087</v>
      </c>
      <c r="D1005" s="12">
        <v>1244</v>
      </c>
      <c r="E1005" s="12">
        <v>3178</v>
      </c>
      <c r="F1005" s="1">
        <f>VLOOKUP(B1005,[1]Compare!$B:$F,5,FALSE)</f>
        <v>800</v>
      </c>
      <c r="G1005" s="1">
        <f>VLOOKUP(B1005,[1]Compare!$B:$G,6,FALSE)</f>
        <v>3398</v>
      </c>
      <c r="H1005" s="2">
        <f t="shared" si="30"/>
        <v>0.55500000000000005</v>
      </c>
      <c r="I1005" s="2">
        <f t="shared" si="31"/>
        <v>-6.4743967039434969E-2</v>
      </c>
    </row>
    <row r="1006" spans="1:9" x14ac:dyDescent="0.2">
      <c r="A1006" s="8" t="s">
        <v>334</v>
      </c>
      <c r="B1006" s="19">
        <v>21025</v>
      </c>
      <c r="C1006" s="20" t="s">
        <v>1088</v>
      </c>
      <c r="D1006" s="13">
        <v>1790</v>
      </c>
      <c r="E1006" s="13">
        <v>3585</v>
      </c>
      <c r="F1006" s="1">
        <f>VLOOKUP(B1006,[1]Compare!$B:$F,5,FALSE)</f>
        <v>1301</v>
      </c>
      <c r="G1006" s="1">
        <f>VLOOKUP(B1006,[1]Compare!$B:$G,6,FALSE)</f>
        <v>4265</v>
      </c>
      <c r="H1006" s="2">
        <f t="shared" si="30"/>
        <v>0.37586471944657956</v>
      </c>
      <c r="I1006" s="2">
        <f t="shared" si="31"/>
        <v>-0.15943728018757328</v>
      </c>
    </row>
    <row r="1007" spans="1:9" x14ac:dyDescent="0.2">
      <c r="A1007" s="7" t="s">
        <v>334</v>
      </c>
      <c r="B1007" s="21">
        <v>21027</v>
      </c>
      <c r="C1007" s="22" t="s">
        <v>1089</v>
      </c>
      <c r="D1007" s="12">
        <v>2965</v>
      </c>
      <c r="E1007" s="12">
        <v>6953</v>
      </c>
      <c r="F1007" s="1">
        <f>VLOOKUP(B1007,[1]Compare!$B:$F,5,FALSE)</f>
        <v>2350</v>
      </c>
      <c r="G1007" s="1">
        <f>VLOOKUP(B1007,[1]Compare!$B:$G,6,FALSE)</f>
        <v>7701</v>
      </c>
      <c r="H1007" s="2">
        <f t="shared" si="30"/>
        <v>0.26170212765957446</v>
      </c>
      <c r="I1007" s="2">
        <f t="shared" si="31"/>
        <v>-9.713024282560706E-2</v>
      </c>
    </row>
    <row r="1008" spans="1:9" x14ac:dyDescent="0.2">
      <c r="A1008" s="8" t="s">
        <v>334</v>
      </c>
      <c r="B1008" s="19">
        <v>21029</v>
      </c>
      <c r="C1008" s="20" t="s">
        <v>1090</v>
      </c>
      <c r="D1008" s="13">
        <v>9929</v>
      </c>
      <c r="E1008" s="13">
        <v>31987</v>
      </c>
      <c r="F1008" s="1">
        <f>VLOOKUP(B1008,[1]Compare!$B:$F,5,FALSE)</f>
        <v>10552</v>
      </c>
      <c r="G1008" s="1">
        <f>VLOOKUP(B1008,[1]Compare!$B:$G,6,FALSE)</f>
        <v>30708</v>
      </c>
      <c r="H1008" s="2">
        <f t="shared" si="30"/>
        <v>-5.9040940106141013E-2</v>
      </c>
      <c r="I1008" s="2">
        <f t="shared" si="31"/>
        <v>4.1650384264686729E-2</v>
      </c>
    </row>
    <row r="1009" spans="1:9" x14ac:dyDescent="0.2">
      <c r="A1009" s="7" t="s">
        <v>334</v>
      </c>
      <c r="B1009" s="21">
        <v>21031</v>
      </c>
      <c r="C1009" s="22" t="s">
        <v>396</v>
      </c>
      <c r="D1009" s="12">
        <v>1203</v>
      </c>
      <c r="E1009" s="12">
        <v>4398</v>
      </c>
      <c r="F1009" s="1">
        <f>VLOOKUP(B1009,[1]Compare!$B:$F,5,FALSE)</f>
        <v>1079</v>
      </c>
      <c r="G1009" s="1">
        <f>VLOOKUP(B1009,[1]Compare!$B:$G,6,FALSE)</f>
        <v>4960</v>
      </c>
      <c r="H1009" s="2">
        <f t="shared" si="30"/>
        <v>0.11492122335495829</v>
      </c>
      <c r="I1009" s="2">
        <f t="shared" si="31"/>
        <v>-0.11330645161290323</v>
      </c>
    </row>
    <row r="1010" spans="1:9" x14ac:dyDescent="0.2">
      <c r="A1010" s="8" t="s">
        <v>334</v>
      </c>
      <c r="B1010" s="19">
        <v>21033</v>
      </c>
      <c r="C1010" s="20" t="s">
        <v>1091</v>
      </c>
      <c r="D1010" s="13">
        <v>1922</v>
      </c>
      <c r="E1010" s="13">
        <v>4205</v>
      </c>
      <c r="F1010" s="1">
        <f>VLOOKUP(B1010,[1]Compare!$B:$F,5,FALSE)</f>
        <v>1433</v>
      </c>
      <c r="G1010" s="1">
        <f>VLOOKUP(B1010,[1]Compare!$B:$G,6,FALSE)</f>
        <v>4906</v>
      </c>
      <c r="H1010" s="2">
        <f t="shared" si="30"/>
        <v>0.34124214933705516</v>
      </c>
      <c r="I1010" s="2">
        <f t="shared" si="31"/>
        <v>-0.14288626172034244</v>
      </c>
    </row>
    <row r="1011" spans="1:9" x14ac:dyDescent="0.2">
      <c r="A1011" s="7" t="s">
        <v>334</v>
      </c>
      <c r="B1011" s="21">
        <v>21035</v>
      </c>
      <c r="C1011" s="22" t="s">
        <v>1092</v>
      </c>
      <c r="D1011" s="12">
        <v>6010</v>
      </c>
      <c r="E1011" s="12">
        <v>10821</v>
      </c>
      <c r="F1011" s="1">
        <f>VLOOKUP(B1011,[1]Compare!$B:$F,5,FALSE)</f>
        <v>5797</v>
      </c>
      <c r="G1011" s="1">
        <f>VLOOKUP(B1011,[1]Compare!$B:$G,6,FALSE)</f>
        <v>11352</v>
      </c>
      <c r="H1011" s="2">
        <f t="shared" si="30"/>
        <v>3.6743143005002588E-2</v>
      </c>
      <c r="I1011" s="2">
        <f t="shared" si="31"/>
        <v>-4.6775898520084569E-2</v>
      </c>
    </row>
    <row r="1012" spans="1:9" x14ac:dyDescent="0.2">
      <c r="A1012" s="8" t="s">
        <v>334</v>
      </c>
      <c r="B1012" s="19">
        <v>21037</v>
      </c>
      <c r="C1012" s="20" t="s">
        <v>1093</v>
      </c>
      <c r="D1012" s="13">
        <v>19033</v>
      </c>
      <c r="E1012" s="13">
        <v>27173</v>
      </c>
      <c r="F1012" s="1">
        <f>VLOOKUP(B1012,[1]Compare!$B:$F,5,FALSE)</f>
        <v>19374</v>
      </c>
      <c r="G1012" s="1">
        <f>VLOOKUP(B1012,[1]Compare!$B:$G,6,FALSE)</f>
        <v>28482</v>
      </c>
      <c r="H1012" s="2">
        <f t="shared" si="30"/>
        <v>-1.7600908433983691E-2</v>
      </c>
      <c r="I1012" s="2">
        <f t="shared" si="31"/>
        <v>-4.595885120426936E-2</v>
      </c>
    </row>
    <row r="1013" spans="1:9" x14ac:dyDescent="0.2">
      <c r="A1013" s="7" t="s">
        <v>334</v>
      </c>
      <c r="B1013" s="21">
        <v>21039</v>
      </c>
      <c r="C1013" s="22" t="s">
        <v>1094</v>
      </c>
      <c r="D1013" s="12">
        <v>724</v>
      </c>
      <c r="E1013" s="12">
        <v>1953</v>
      </c>
      <c r="F1013" s="1">
        <f>VLOOKUP(B1013,[1]Compare!$B:$F,5,FALSE)</f>
        <v>463</v>
      </c>
      <c r="G1013" s="1">
        <f>VLOOKUP(B1013,[1]Compare!$B:$G,6,FALSE)</f>
        <v>2159</v>
      </c>
      <c r="H1013" s="2">
        <f t="shared" si="30"/>
        <v>0.56371490280777536</v>
      </c>
      <c r="I1013" s="2">
        <f t="shared" si="31"/>
        <v>-9.541454377026401E-2</v>
      </c>
    </row>
    <row r="1014" spans="1:9" x14ac:dyDescent="0.2">
      <c r="A1014" s="8" t="s">
        <v>334</v>
      </c>
      <c r="B1014" s="19">
        <v>21041</v>
      </c>
      <c r="C1014" s="20" t="s">
        <v>507</v>
      </c>
      <c r="D1014" s="13">
        <v>1583</v>
      </c>
      <c r="E1014" s="13">
        <v>2695</v>
      </c>
      <c r="F1014" s="1">
        <f>VLOOKUP(B1014,[1]Compare!$B:$F,5,FALSE)</f>
        <v>1116</v>
      </c>
      <c r="G1014" s="1">
        <f>VLOOKUP(B1014,[1]Compare!$B:$G,6,FALSE)</f>
        <v>2954</v>
      </c>
      <c r="H1014" s="2">
        <f t="shared" si="30"/>
        <v>0.41845878136200715</v>
      </c>
      <c r="I1014" s="2">
        <f t="shared" si="31"/>
        <v>-8.7677725118483416E-2</v>
      </c>
    </row>
    <row r="1015" spans="1:9" x14ac:dyDescent="0.2">
      <c r="A1015" s="7" t="s">
        <v>334</v>
      </c>
      <c r="B1015" s="21">
        <v>21043</v>
      </c>
      <c r="C1015" s="22" t="s">
        <v>1095</v>
      </c>
      <c r="D1015" s="12">
        <v>3544</v>
      </c>
      <c r="E1015" s="12">
        <v>7446</v>
      </c>
      <c r="F1015" s="1">
        <f>VLOOKUP(B1015,[1]Compare!$B:$F,5,FALSE)</f>
        <v>2642</v>
      </c>
      <c r="G1015" s="1">
        <f>VLOOKUP(B1015,[1]Compare!$B:$G,6,FALSE)</f>
        <v>8775</v>
      </c>
      <c r="H1015" s="2">
        <f t="shared" si="30"/>
        <v>0.34140802422407268</v>
      </c>
      <c r="I1015" s="2">
        <f t="shared" si="31"/>
        <v>-0.15145299145299146</v>
      </c>
    </row>
    <row r="1016" spans="1:9" x14ac:dyDescent="0.2">
      <c r="A1016" s="8" t="s">
        <v>334</v>
      </c>
      <c r="B1016" s="19">
        <v>21045</v>
      </c>
      <c r="C1016" s="20" t="s">
        <v>1096</v>
      </c>
      <c r="D1016" s="13">
        <v>1135</v>
      </c>
      <c r="E1016" s="13">
        <v>6158</v>
      </c>
      <c r="F1016" s="1">
        <f>VLOOKUP(B1016,[1]Compare!$B:$F,5,FALSE)</f>
        <v>918</v>
      </c>
      <c r="G1016" s="1">
        <f>VLOOKUP(B1016,[1]Compare!$B:$G,6,FALSE)</f>
        <v>6179</v>
      </c>
      <c r="H1016" s="2">
        <f t="shared" si="30"/>
        <v>0.23638344226579522</v>
      </c>
      <c r="I1016" s="2">
        <f t="shared" si="31"/>
        <v>-3.3986081890273506E-3</v>
      </c>
    </row>
    <row r="1017" spans="1:9" x14ac:dyDescent="0.2">
      <c r="A1017" s="7" t="s">
        <v>334</v>
      </c>
      <c r="B1017" s="21">
        <v>21047</v>
      </c>
      <c r="C1017" s="22" t="s">
        <v>880</v>
      </c>
      <c r="D1017" s="12">
        <v>7382</v>
      </c>
      <c r="E1017" s="12">
        <v>14399</v>
      </c>
      <c r="F1017" s="1">
        <f>VLOOKUP(B1017,[1]Compare!$B:$F,5,FALSE)</f>
        <v>8296</v>
      </c>
      <c r="G1017" s="1">
        <f>VLOOKUP(B1017,[1]Compare!$B:$G,6,FALSE)</f>
        <v>15080</v>
      </c>
      <c r="H1017" s="2">
        <f t="shared" si="30"/>
        <v>-0.11017357762777243</v>
      </c>
      <c r="I1017" s="2">
        <f t="shared" si="31"/>
        <v>-4.5159151193633951E-2</v>
      </c>
    </row>
    <row r="1018" spans="1:9" x14ac:dyDescent="0.2">
      <c r="A1018" s="8" t="s">
        <v>334</v>
      </c>
      <c r="B1018" s="19">
        <v>21049</v>
      </c>
      <c r="C1018" s="20" t="s">
        <v>509</v>
      </c>
      <c r="D1018" s="13">
        <v>5807</v>
      </c>
      <c r="E1018" s="13">
        <v>11906</v>
      </c>
      <c r="F1018" s="1">
        <f>VLOOKUP(B1018,[1]Compare!$B:$F,5,FALSE)</f>
        <v>6004</v>
      </c>
      <c r="G1018" s="1">
        <f>VLOOKUP(B1018,[1]Compare!$B:$G,6,FALSE)</f>
        <v>11811</v>
      </c>
      <c r="H1018" s="2">
        <f t="shared" si="30"/>
        <v>-3.2811459027315124E-2</v>
      </c>
      <c r="I1018" s="2">
        <f t="shared" si="31"/>
        <v>8.043349420032174E-3</v>
      </c>
    </row>
    <row r="1019" spans="1:9" x14ac:dyDescent="0.2">
      <c r="A1019" s="7" t="s">
        <v>334</v>
      </c>
      <c r="B1019" s="21">
        <v>21051</v>
      </c>
      <c r="C1019" s="22" t="s">
        <v>403</v>
      </c>
      <c r="D1019" s="12">
        <v>1653</v>
      </c>
      <c r="E1019" s="12">
        <v>6020</v>
      </c>
      <c r="F1019" s="1">
        <f>VLOOKUP(B1019,[1]Compare!$B:$F,5,FALSE)</f>
        <v>831</v>
      </c>
      <c r="G1019" s="1">
        <f>VLOOKUP(B1019,[1]Compare!$B:$G,6,FALSE)</f>
        <v>6677</v>
      </c>
      <c r="H1019" s="2">
        <f t="shared" si="30"/>
        <v>0.98916967509025266</v>
      </c>
      <c r="I1019" s="2">
        <f t="shared" si="31"/>
        <v>-9.8397483899955063E-2</v>
      </c>
    </row>
    <row r="1020" spans="1:9" x14ac:dyDescent="0.2">
      <c r="A1020" s="8" t="s">
        <v>334</v>
      </c>
      <c r="B1020" s="19">
        <v>21053</v>
      </c>
      <c r="C1020" s="20" t="s">
        <v>881</v>
      </c>
      <c r="D1020" s="13">
        <v>825</v>
      </c>
      <c r="E1020" s="13">
        <v>3825</v>
      </c>
      <c r="F1020" s="1">
        <f>VLOOKUP(B1020,[1]Compare!$B:$F,5,FALSE)</f>
        <v>603</v>
      </c>
      <c r="G1020" s="1">
        <f>VLOOKUP(B1020,[1]Compare!$B:$G,6,FALSE)</f>
        <v>4280</v>
      </c>
      <c r="H1020" s="2">
        <f t="shared" si="30"/>
        <v>0.36815920398009949</v>
      </c>
      <c r="I1020" s="2">
        <f t="shared" si="31"/>
        <v>-0.10630841121495327</v>
      </c>
    </row>
    <row r="1021" spans="1:9" x14ac:dyDescent="0.2">
      <c r="A1021" s="7" t="s">
        <v>334</v>
      </c>
      <c r="B1021" s="21">
        <v>21055</v>
      </c>
      <c r="C1021" s="22" t="s">
        <v>515</v>
      </c>
      <c r="D1021" s="12">
        <v>1107</v>
      </c>
      <c r="E1021" s="12">
        <v>3085</v>
      </c>
      <c r="F1021" s="1">
        <f>VLOOKUP(B1021,[1]Compare!$B:$F,5,FALSE)</f>
        <v>731</v>
      </c>
      <c r="G1021" s="1">
        <f>VLOOKUP(B1021,[1]Compare!$B:$G,6,FALSE)</f>
        <v>3451</v>
      </c>
      <c r="H1021" s="2">
        <f t="shared" si="30"/>
        <v>0.51436388508891928</v>
      </c>
      <c r="I1021" s="2">
        <f t="shared" si="31"/>
        <v>-0.10605621558968414</v>
      </c>
    </row>
    <row r="1022" spans="1:9" x14ac:dyDescent="0.2">
      <c r="A1022" s="8" t="s">
        <v>334</v>
      </c>
      <c r="B1022" s="19">
        <v>21057</v>
      </c>
      <c r="C1022" s="20" t="s">
        <v>883</v>
      </c>
      <c r="D1022" s="13">
        <v>768</v>
      </c>
      <c r="E1022" s="13">
        <v>2406</v>
      </c>
      <c r="F1022" s="1">
        <f>VLOOKUP(B1022,[1]Compare!$B:$F,5,FALSE)</f>
        <v>508</v>
      </c>
      <c r="G1022" s="1">
        <f>VLOOKUP(B1022,[1]Compare!$B:$G,6,FALSE)</f>
        <v>2769</v>
      </c>
      <c r="H1022" s="2">
        <f t="shared" si="30"/>
        <v>0.51181102362204722</v>
      </c>
      <c r="I1022" s="2">
        <f t="shared" si="31"/>
        <v>-0.13109425785482123</v>
      </c>
    </row>
    <row r="1023" spans="1:9" x14ac:dyDescent="0.2">
      <c r="A1023" s="7" t="s">
        <v>334</v>
      </c>
      <c r="B1023" s="21">
        <v>21059</v>
      </c>
      <c r="C1023" s="22" t="s">
        <v>931</v>
      </c>
      <c r="D1023" s="12">
        <v>16060</v>
      </c>
      <c r="E1023" s="12">
        <v>29002</v>
      </c>
      <c r="F1023" s="1">
        <f>VLOOKUP(B1023,[1]Compare!$B:$F,5,FALSE)</f>
        <v>17286</v>
      </c>
      <c r="G1023" s="1">
        <f>VLOOKUP(B1023,[1]Compare!$B:$G,6,FALSE)</f>
        <v>31025</v>
      </c>
      <c r="H1023" s="2">
        <f t="shared" si="30"/>
        <v>-7.0924447529792892E-2</v>
      </c>
      <c r="I1023" s="2">
        <f t="shared" si="31"/>
        <v>-6.5205479452054793E-2</v>
      </c>
    </row>
    <row r="1024" spans="1:9" x14ac:dyDescent="0.2">
      <c r="A1024" s="8" t="s">
        <v>334</v>
      </c>
      <c r="B1024" s="19">
        <v>21061</v>
      </c>
      <c r="C1024" s="20" t="s">
        <v>1097</v>
      </c>
      <c r="D1024" s="13">
        <v>1310</v>
      </c>
      <c r="E1024" s="13">
        <v>3899</v>
      </c>
      <c r="F1024" s="1">
        <f>VLOOKUP(B1024,[1]Compare!$B:$F,5,FALSE)</f>
        <v>1227</v>
      </c>
      <c r="G1024" s="1">
        <f>VLOOKUP(B1024,[1]Compare!$B:$G,6,FALSE)</f>
        <v>4828</v>
      </c>
      <c r="H1024" s="2">
        <f t="shared" si="30"/>
        <v>6.7644661776691123E-2</v>
      </c>
      <c r="I1024" s="2">
        <f t="shared" si="31"/>
        <v>-0.19241922120961061</v>
      </c>
    </row>
    <row r="1025" spans="1:9" x14ac:dyDescent="0.2">
      <c r="A1025" s="7" t="s">
        <v>334</v>
      </c>
      <c r="B1025" s="21">
        <v>21063</v>
      </c>
      <c r="C1025" s="22" t="s">
        <v>1098</v>
      </c>
      <c r="D1025" s="12">
        <v>1317</v>
      </c>
      <c r="E1025" s="12">
        <v>1937</v>
      </c>
      <c r="F1025" s="1">
        <f>VLOOKUP(B1025,[1]Compare!$B:$F,5,FALSE)</f>
        <v>712</v>
      </c>
      <c r="G1025" s="1">
        <f>VLOOKUP(B1025,[1]Compare!$B:$G,6,FALSE)</f>
        <v>2246</v>
      </c>
      <c r="H1025" s="2">
        <f t="shared" si="30"/>
        <v>0.8497191011235955</v>
      </c>
      <c r="I1025" s="2">
        <f t="shared" si="31"/>
        <v>-0.13757791629563668</v>
      </c>
    </row>
    <row r="1026" spans="1:9" x14ac:dyDescent="0.2">
      <c r="A1026" s="8" t="s">
        <v>334</v>
      </c>
      <c r="B1026" s="19">
        <v>21065</v>
      </c>
      <c r="C1026" s="20" t="s">
        <v>1099</v>
      </c>
      <c r="D1026" s="13">
        <v>1662</v>
      </c>
      <c r="E1026" s="13">
        <v>4828</v>
      </c>
      <c r="F1026" s="1">
        <f>VLOOKUP(B1026,[1]Compare!$B:$F,5,FALSE)</f>
        <v>1355</v>
      </c>
      <c r="G1026" s="1">
        <f>VLOOKUP(B1026,[1]Compare!$B:$G,6,FALSE)</f>
        <v>5100</v>
      </c>
      <c r="H1026" s="2">
        <f t="shared" si="30"/>
        <v>0.22656826568265684</v>
      </c>
      <c r="I1026" s="2">
        <f t="shared" si="31"/>
        <v>-5.3333333333333337E-2</v>
      </c>
    </row>
    <row r="1027" spans="1:9" x14ac:dyDescent="0.2">
      <c r="A1027" s="7" t="s">
        <v>334</v>
      </c>
      <c r="B1027" s="21">
        <v>21067</v>
      </c>
      <c r="C1027" s="22" t="s">
        <v>418</v>
      </c>
      <c r="D1027" s="12">
        <v>98477</v>
      </c>
      <c r="E1027" s="12">
        <v>57719</v>
      </c>
      <c r="F1027" s="1">
        <f>VLOOKUP(B1027,[1]Compare!$B:$F,5,FALSE)</f>
        <v>90600</v>
      </c>
      <c r="G1027" s="1">
        <f>VLOOKUP(B1027,[1]Compare!$B:$G,6,FALSE)</f>
        <v>58860</v>
      </c>
      <c r="H1027" s="2">
        <f t="shared" ref="H1027:H1090" si="32">((D1027-F1027)/F1027)</f>
        <v>8.6942604856512146E-2</v>
      </c>
      <c r="I1027" s="2">
        <f t="shared" ref="I1027:I1090" si="33">((E1027-G1027)/G1027)</f>
        <v>-1.9384981311586818E-2</v>
      </c>
    </row>
    <row r="1028" spans="1:9" x14ac:dyDescent="0.2">
      <c r="A1028" s="8" t="s">
        <v>334</v>
      </c>
      <c r="B1028" s="19">
        <v>21069</v>
      </c>
      <c r="C1028" s="20" t="s">
        <v>1100</v>
      </c>
      <c r="D1028" s="13">
        <v>1959</v>
      </c>
      <c r="E1028" s="13">
        <v>5548</v>
      </c>
      <c r="F1028" s="1">
        <f>VLOOKUP(B1028,[1]Compare!$B:$F,5,FALSE)</f>
        <v>1474</v>
      </c>
      <c r="G1028" s="1">
        <f>VLOOKUP(B1028,[1]Compare!$B:$G,6,FALSE)</f>
        <v>5534</v>
      </c>
      <c r="H1028" s="2">
        <f t="shared" si="32"/>
        <v>0.32903663500678426</v>
      </c>
      <c r="I1028" s="2">
        <f t="shared" si="33"/>
        <v>2.5298156848572459E-3</v>
      </c>
    </row>
    <row r="1029" spans="1:9" x14ac:dyDescent="0.2">
      <c r="A1029" s="7" t="s">
        <v>334</v>
      </c>
      <c r="B1029" s="21">
        <v>21071</v>
      </c>
      <c r="C1029" s="22" t="s">
        <v>770</v>
      </c>
      <c r="D1029" s="12">
        <v>5350</v>
      </c>
      <c r="E1029" s="12">
        <v>11038</v>
      </c>
      <c r="F1029" s="1">
        <f>VLOOKUP(B1029,[1]Compare!$B:$F,5,FALSE)</f>
        <v>3884</v>
      </c>
      <c r="G1029" s="1">
        <f>VLOOKUP(B1029,[1]Compare!$B:$G,6,FALSE)</f>
        <v>12250</v>
      </c>
      <c r="H1029" s="2">
        <f t="shared" si="32"/>
        <v>0.37744593202883625</v>
      </c>
      <c r="I1029" s="2">
        <f t="shared" si="33"/>
        <v>-9.893877551020408E-2</v>
      </c>
    </row>
    <row r="1030" spans="1:9" x14ac:dyDescent="0.2">
      <c r="A1030" s="8" t="s">
        <v>334</v>
      </c>
      <c r="B1030" s="19">
        <v>21073</v>
      </c>
      <c r="C1030" s="20" t="s">
        <v>419</v>
      </c>
      <c r="D1030" s="13">
        <v>11372</v>
      </c>
      <c r="E1030" s="13">
        <v>11450</v>
      </c>
      <c r="F1030" s="1">
        <f>VLOOKUP(B1030,[1]Compare!$B:$F,5,FALSE)</f>
        <v>12652</v>
      </c>
      <c r="G1030" s="1">
        <f>VLOOKUP(B1030,[1]Compare!$B:$G,6,FALSE)</f>
        <v>12900</v>
      </c>
      <c r="H1030" s="2">
        <f t="shared" si="32"/>
        <v>-0.10116977552956054</v>
      </c>
      <c r="I1030" s="2">
        <f t="shared" si="33"/>
        <v>-0.1124031007751938</v>
      </c>
    </row>
    <row r="1031" spans="1:9" x14ac:dyDescent="0.2">
      <c r="A1031" s="7" t="s">
        <v>334</v>
      </c>
      <c r="B1031" s="21">
        <v>21075</v>
      </c>
      <c r="C1031" s="22" t="s">
        <v>520</v>
      </c>
      <c r="D1031" s="12">
        <v>1172</v>
      </c>
      <c r="E1031" s="12">
        <v>1432</v>
      </c>
      <c r="F1031" s="1">
        <f>VLOOKUP(B1031,[1]Compare!$B:$F,5,FALSE)</f>
        <v>794</v>
      </c>
      <c r="G1031" s="1">
        <f>VLOOKUP(B1031,[1]Compare!$B:$G,6,FALSE)</f>
        <v>1606</v>
      </c>
      <c r="H1031" s="2">
        <f t="shared" si="32"/>
        <v>0.47607052896725438</v>
      </c>
      <c r="I1031" s="2">
        <f t="shared" si="33"/>
        <v>-0.10834371108343711</v>
      </c>
    </row>
    <row r="1032" spans="1:9" x14ac:dyDescent="0.2">
      <c r="A1032" s="8" t="s">
        <v>334</v>
      </c>
      <c r="B1032" s="19">
        <v>21077</v>
      </c>
      <c r="C1032" s="20" t="s">
        <v>889</v>
      </c>
      <c r="D1032" s="13">
        <v>1086</v>
      </c>
      <c r="E1032" s="13">
        <v>2828</v>
      </c>
      <c r="F1032" s="1">
        <f>VLOOKUP(B1032,[1]Compare!$B:$F,5,FALSE)</f>
        <v>822</v>
      </c>
      <c r="G1032" s="1">
        <f>VLOOKUP(B1032,[1]Compare!$B:$G,6,FALSE)</f>
        <v>2955</v>
      </c>
      <c r="H1032" s="2">
        <f t="shared" si="32"/>
        <v>0.32116788321167883</v>
      </c>
      <c r="I1032" s="2">
        <f t="shared" si="33"/>
        <v>-4.2978003384094757E-2</v>
      </c>
    </row>
    <row r="1033" spans="1:9" x14ac:dyDescent="0.2">
      <c r="A1033" s="7" t="s">
        <v>334</v>
      </c>
      <c r="B1033" s="21">
        <v>21079</v>
      </c>
      <c r="C1033" s="22" t="s">
        <v>1101</v>
      </c>
      <c r="D1033" s="12">
        <v>1601</v>
      </c>
      <c r="E1033" s="12">
        <v>6652</v>
      </c>
      <c r="F1033" s="1">
        <f>VLOOKUP(B1033,[1]Compare!$B:$F,5,FALSE)</f>
        <v>1830</v>
      </c>
      <c r="G1033" s="1">
        <f>VLOOKUP(B1033,[1]Compare!$B:$G,6,FALSE)</f>
        <v>6754</v>
      </c>
      <c r="H1033" s="2">
        <f t="shared" si="32"/>
        <v>-0.12513661202185791</v>
      </c>
      <c r="I1033" s="2">
        <f t="shared" si="33"/>
        <v>-1.5102161681966242E-2</v>
      </c>
    </row>
    <row r="1034" spans="1:9" x14ac:dyDescent="0.2">
      <c r="A1034" s="8" t="s">
        <v>334</v>
      </c>
      <c r="B1034" s="19">
        <v>21081</v>
      </c>
      <c r="C1034" s="20" t="s">
        <v>522</v>
      </c>
      <c r="D1034" s="13">
        <v>2452</v>
      </c>
      <c r="E1034" s="13">
        <v>8877</v>
      </c>
      <c r="F1034" s="1">
        <f>VLOOKUP(B1034,[1]Compare!$B:$F,5,FALSE)</f>
        <v>2205</v>
      </c>
      <c r="G1034" s="1">
        <f>VLOOKUP(B1034,[1]Compare!$B:$G,6,FALSE)</f>
        <v>8725</v>
      </c>
      <c r="H1034" s="2">
        <f t="shared" si="32"/>
        <v>0.11201814058956916</v>
      </c>
      <c r="I1034" s="2">
        <f t="shared" si="33"/>
        <v>1.7421203438395417E-2</v>
      </c>
    </row>
    <row r="1035" spans="1:9" x14ac:dyDescent="0.2">
      <c r="A1035" s="7" t="s">
        <v>334</v>
      </c>
      <c r="B1035" s="21">
        <v>21083</v>
      </c>
      <c r="C1035" s="22" t="s">
        <v>1102</v>
      </c>
      <c r="D1035" s="12">
        <v>5567</v>
      </c>
      <c r="E1035" s="12">
        <v>12422</v>
      </c>
      <c r="F1035" s="1">
        <f>VLOOKUP(B1035,[1]Compare!$B:$F,5,FALSE)</f>
        <v>3560</v>
      </c>
      <c r="G1035" s="1">
        <f>VLOOKUP(B1035,[1]Compare!$B:$G,6,FALSE)</f>
        <v>13206</v>
      </c>
      <c r="H1035" s="2">
        <f t="shared" si="32"/>
        <v>0.56376404494382026</v>
      </c>
      <c r="I1035" s="2">
        <f t="shared" si="33"/>
        <v>-5.936695441466E-2</v>
      </c>
    </row>
    <row r="1036" spans="1:9" x14ac:dyDescent="0.2">
      <c r="A1036" s="8" t="s">
        <v>334</v>
      </c>
      <c r="B1036" s="19">
        <v>21085</v>
      </c>
      <c r="C1036" s="20" t="s">
        <v>1103</v>
      </c>
      <c r="D1036" s="13">
        <v>2773</v>
      </c>
      <c r="E1036" s="13">
        <v>8765</v>
      </c>
      <c r="F1036" s="1">
        <f>VLOOKUP(B1036,[1]Compare!$B:$F,5,FALSE)</f>
        <v>2400</v>
      </c>
      <c r="G1036" s="1">
        <f>VLOOKUP(B1036,[1]Compare!$B:$G,6,FALSE)</f>
        <v>9453</v>
      </c>
      <c r="H1036" s="2">
        <f t="shared" si="32"/>
        <v>0.15541666666666668</v>
      </c>
      <c r="I1036" s="2">
        <f t="shared" si="33"/>
        <v>-7.2781127684333022E-2</v>
      </c>
    </row>
    <row r="1037" spans="1:9" x14ac:dyDescent="0.2">
      <c r="A1037" s="7" t="s">
        <v>334</v>
      </c>
      <c r="B1037" s="21">
        <v>21087</v>
      </c>
      <c r="C1037" s="22" t="s">
        <v>1104</v>
      </c>
      <c r="D1037" s="12">
        <v>1349</v>
      </c>
      <c r="E1037" s="12">
        <v>4180</v>
      </c>
      <c r="F1037" s="1">
        <f>VLOOKUP(B1037,[1]Compare!$B:$F,5,FALSE)</f>
        <v>920</v>
      </c>
      <c r="G1037" s="1">
        <f>VLOOKUP(B1037,[1]Compare!$B:$G,6,FALSE)</f>
        <v>4838</v>
      </c>
      <c r="H1037" s="2">
        <f t="shared" si="32"/>
        <v>0.46630434782608693</v>
      </c>
      <c r="I1037" s="2">
        <f t="shared" si="33"/>
        <v>-0.13600661430343117</v>
      </c>
    </row>
    <row r="1038" spans="1:9" x14ac:dyDescent="0.2">
      <c r="A1038" s="8" t="s">
        <v>334</v>
      </c>
      <c r="B1038" s="19">
        <v>21089</v>
      </c>
      <c r="C1038" s="20" t="s">
        <v>1105</v>
      </c>
      <c r="D1038" s="13">
        <v>6660</v>
      </c>
      <c r="E1038" s="13">
        <v>11965</v>
      </c>
      <c r="F1038" s="1">
        <f>VLOOKUP(B1038,[1]Compare!$B:$F,5,FALSE)</f>
        <v>4873</v>
      </c>
      <c r="G1038" s="1">
        <f>VLOOKUP(B1038,[1]Compare!$B:$G,6,FALSE)</f>
        <v>13064</v>
      </c>
      <c r="H1038" s="2">
        <f t="shared" si="32"/>
        <v>0.36671454955879335</v>
      </c>
      <c r="I1038" s="2">
        <f t="shared" si="33"/>
        <v>-8.4124311083894676E-2</v>
      </c>
    </row>
    <row r="1039" spans="1:9" x14ac:dyDescent="0.2">
      <c r="A1039" s="7" t="s">
        <v>334</v>
      </c>
      <c r="B1039" s="21">
        <v>21091</v>
      </c>
      <c r="C1039" s="22" t="s">
        <v>780</v>
      </c>
      <c r="D1039" s="12">
        <v>1422</v>
      </c>
      <c r="E1039" s="12">
        <v>3052</v>
      </c>
      <c r="F1039" s="1">
        <f>VLOOKUP(B1039,[1]Compare!$B:$F,5,FALSE)</f>
        <v>1351</v>
      </c>
      <c r="G1039" s="1">
        <f>VLOOKUP(B1039,[1]Compare!$B:$G,6,FALSE)</f>
        <v>3145</v>
      </c>
      <c r="H1039" s="2">
        <f t="shared" si="32"/>
        <v>5.2553663952627686E-2</v>
      </c>
      <c r="I1039" s="2">
        <f t="shared" si="33"/>
        <v>-2.9570747217806042E-2</v>
      </c>
    </row>
    <row r="1040" spans="1:9" x14ac:dyDescent="0.2">
      <c r="A1040" s="8" t="s">
        <v>334</v>
      </c>
      <c r="B1040" s="19">
        <v>21093</v>
      </c>
      <c r="C1040" s="20" t="s">
        <v>891</v>
      </c>
      <c r="D1040" s="13">
        <v>16686</v>
      </c>
      <c r="E1040" s="13">
        <v>28590</v>
      </c>
      <c r="F1040" s="1">
        <f>VLOOKUP(B1040,[1]Compare!$B:$F,5,FALSE)</f>
        <v>18101</v>
      </c>
      <c r="G1040" s="1">
        <f>VLOOKUP(B1040,[1]Compare!$B:$G,6,FALSE)</f>
        <v>29832</v>
      </c>
      <c r="H1040" s="2">
        <f t="shared" si="32"/>
        <v>-7.817247665874813E-2</v>
      </c>
      <c r="I1040" s="2">
        <f t="shared" si="33"/>
        <v>-4.1633145615446503E-2</v>
      </c>
    </row>
    <row r="1041" spans="1:9" x14ac:dyDescent="0.2">
      <c r="A1041" s="7" t="s">
        <v>334</v>
      </c>
      <c r="B1041" s="21">
        <v>21095</v>
      </c>
      <c r="C1041" s="22" t="s">
        <v>1106</v>
      </c>
      <c r="D1041" s="12">
        <v>2559</v>
      </c>
      <c r="E1041" s="12">
        <v>8645</v>
      </c>
      <c r="F1041" s="1">
        <f>VLOOKUP(B1041,[1]Compare!$B:$F,5,FALSE)</f>
        <v>1494</v>
      </c>
      <c r="G1041" s="1">
        <f>VLOOKUP(B1041,[1]Compare!$B:$G,6,FALSE)</f>
        <v>9367</v>
      </c>
      <c r="H1041" s="2">
        <f t="shared" si="32"/>
        <v>0.71285140562248994</v>
      </c>
      <c r="I1041" s="2">
        <f t="shared" si="33"/>
        <v>-7.7079107505070993E-2</v>
      </c>
    </row>
    <row r="1042" spans="1:9" x14ac:dyDescent="0.2">
      <c r="A1042" s="8" t="s">
        <v>334</v>
      </c>
      <c r="B1042" s="19">
        <v>21097</v>
      </c>
      <c r="C1042" s="20" t="s">
        <v>938</v>
      </c>
      <c r="D1042" s="13">
        <v>2932</v>
      </c>
      <c r="E1042" s="13">
        <v>6294</v>
      </c>
      <c r="F1042" s="1">
        <f>VLOOKUP(B1042,[1]Compare!$B:$F,5,FALSE)</f>
        <v>2400</v>
      </c>
      <c r="G1042" s="1">
        <f>VLOOKUP(B1042,[1]Compare!$B:$G,6,FALSE)</f>
        <v>6334</v>
      </c>
      <c r="H1042" s="2">
        <f t="shared" si="32"/>
        <v>0.22166666666666668</v>
      </c>
      <c r="I1042" s="2">
        <f t="shared" si="33"/>
        <v>-6.3151247237132934E-3</v>
      </c>
    </row>
    <row r="1043" spans="1:9" x14ac:dyDescent="0.2">
      <c r="A1043" s="7" t="s">
        <v>334</v>
      </c>
      <c r="B1043" s="21">
        <v>21099</v>
      </c>
      <c r="C1043" s="22" t="s">
        <v>783</v>
      </c>
      <c r="D1043" s="12">
        <v>2625</v>
      </c>
      <c r="E1043" s="12">
        <v>5617</v>
      </c>
      <c r="F1043" s="1">
        <f>VLOOKUP(B1043,[1]Compare!$B:$F,5,FALSE)</f>
        <v>1908</v>
      </c>
      <c r="G1043" s="1">
        <f>VLOOKUP(B1043,[1]Compare!$B:$G,6,FALSE)</f>
        <v>6345</v>
      </c>
      <c r="H1043" s="2">
        <f t="shared" si="32"/>
        <v>0.37578616352201261</v>
      </c>
      <c r="I1043" s="2">
        <f t="shared" si="33"/>
        <v>-0.11473601260835303</v>
      </c>
    </row>
    <row r="1044" spans="1:9" x14ac:dyDescent="0.2">
      <c r="A1044" s="8" t="s">
        <v>334</v>
      </c>
      <c r="B1044" s="19">
        <v>21101</v>
      </c>
      <c r="C1044" s="20" t="s">
        <v>892</v>
      </c>
      <c r="D1044" s="13">
        <v>7100</v>
      </c>
      <c r="E1044" s="13">
        <v>11527</v>
      </c>
      <c r="F1044" s="1">
        <f>VLOOKUP(B1044,[1]Compare!$B:$F,5,FALSE)</f>
        <v>7639</v>
      </c>
      <c r="G1044" s="1">
        <f>VLOOKUP(B1044,[1]Compare!$B:$G,6,FALSE)</f>
        <v>12730</v>
      </c>
      <c r="H1044" s="2">
        <f t="shared" si="32"/>
        <v>-7.0558973687655457E-2</v>
      </c>
      <c r="I1044" s="2">
        <f t="shared" si="33"/>
        <v>-9.4501178318931664E-2</v>
      </c>
    </row>
    <row r="1045" spans="1:9" x14ac:dyDescent="0.2">
      <c r="A1045" s="7" t="s">
        <v>334</v>
      </c>
      <c r="B1045" s="21">
        <v>21103</v>
      </c>
      <c r="C1045" s="22" t="s">
        <v>423</v>
      </c>
      <c r="D1045" s="12">
        <v>2587</v>
      </c>
      <c r="E1045" s="12">
        <v>5609</v>
      </c>
      <c r="F1045" s="1">
        <f>VLOOKUP(B1045,[1]Compare!$B:$F,5,FALSE)</f>
        <v>2142</v>
      </c>
      <c r="G1045" s="1">
        <f>VLOOKUP(B1045,[1]Compare!$B:$G,6,FALSE)</f>
        <v>5843</v>
      </c>
      <c r="H1045" s="2">
        <f t="shared" si="32"/>
        <v>0.207749766573296</v>
      </c>
      <c r="I1045" s="2">
        <f t="shared" si="33"/>
        <v>-4.0047920588738663E-2</v>
      </c>
    </row>
    <row r="1046" spans="1:9" x14ac:dyDescent="0.2">
      <c r="A1046" s="8" t="s">
        <v>334</v>
      </c>
      <c r="B1046" s="19">
        <v>21105</v>
      </c>
      <c r="C1046" s="20" t="s">
        <v>1107</v>
      </c>
      <c r="D1046" s="13">
        <v>855</v>
      </c>
      <c r="E1046" s="13">
        <v>1445</v>
      </c>
      <c r="F1046" s="1">
        <f>VLOOKUP(B1046,[1]Compare!$B:$F,5,FALSE)</f>
        <v>458</v>
      </c>
      <c r="G1046" s="1">
        <f>VLOOKUP(B1046,[1]Compare!$B:$G,6,FALSE)</f>
        <v>1714</v>
      </c>
      <c r="H1046" s="2">
        <f t="shared" si="32"/>
        <v>0.86681222707423577</v>
      </c>
      <c r="I1046" s="2">
        <f t="shared" si="33"/>
        <v>-0.15694282380396732</v>
      </c>
    </row>
    <row r="1047" spans="1:9" x14ac:dyDescent="0.2">
      <c r="A1047" s="7" t="s">
        <v>334</v>
      </c>
      <c r="B1047" s="21">
        <v>21107</v>
      </c>
      <c r="C1047" s="22" t="s">
        <v>1108</v>
      </c>
      <c r="D1047" s="12">
        <v>6047</v>
      </c>
      <c r="E1047" s="12">
        <v>14918</v>
      </c>
      <c r="F1047" s="1">
        <f>VLOOKUP(B1047,[1]Compare!$B:$F,5,FALSE)</f>
        <v>5439</v>
      </c>
      <c r="G1047" s="1">
        <f>VLOOKUP(B1047,[1]Compare!$B:$G,6,FALSE)</f>
        <v>15757</v>
      </c>
      <c r="H1047" s="2">
        <f t="shared" si="32"/>
        <v>0.1117852546423975</v>
      </c>
      <c r="I1047" s="2">
        <f t="shared" si="33"/>
        <v>-5.324617630259567E-2</v>
      </c>
    </row>
    <row r="1048" spans="1:9" x14ac:dyDescent="0.2">
      <c r="A1048" s="8" t="s">
        <v>334</v>
      </c>
      <c r="B1048" s="19">
        <v>21109</v>
      </c>
      <c r="C1048" s="20" t="s">
        <v>425</v>
      </c>
      <c r="D1048" s="13">
        <v>608</v>
      </c>
      <c r="E1048" s="13">
        <v>4155</v>
      </c>
      <c r="F1048" s="1">
        <f>VLOOKUP(B1048,[1]Compare!$B:$F,5,FALSE)</f>
        <v>605</v>
      </c>
      <c r="G1048" s="1">
        <f>VLOOKUP(B1048,[1]Compare!$B:$G,6,FALSE)</f>
        <v>5453</v>
      </c>
      <c r="H1048" s="2">
        <f t="shared" si="32"/>
        <v>4.9586776859504135E-3</v>
      </c>
      <c r="I1048" s="2">
        <f t="shared" si="33"/>
        <v>-0.23803410966440491</v>
      </c>
    </row>
    <row r="1049" spans="1:9" x14ac:dyDescent="0.2">
      <c r="A1049" s="7" t="s">
        <v>334</v>
      </c>
      <c r="B1049" s="21">
        <v>21111</v>
      </c>
      <c r="C1049" s="22" t="s">
        <v>426</v>
      </c>
      <c r="D1049" s="12">
        <v>213048</v>
      </c>
      <c r="E1049" s="12">
        <v>143450</v>
      </c>
      <c r="F1049" s="1">
        <f>VLOOKUP(B1049,[1]Compare!$B:$F,5,FALSE)</f>
        <v>228358</v>
      </c>
      <c r="G1049" s="1">
        <f>VLOOKUP(B1049,[1]Compare!$B:$G,6,FALSE)</f>
        <v>150646</v>
      </c>
      <c r="H1049" s="2">
        <f t="shared" si="32"/>
        <v>-6.704385219698894E-2</v>
      </c>
      <c r="I1049" s="2">
        <f t="shared" si="33"/>
        <v>-4.776761414176281E-2</v>
      </c>
    </row>
    <row r="1050" spans="1:9" x14ac:dyDescent="0.2">
      <c r="A1050" s="8" t="s">
        <v>334</v>
      </c>
      <c r="B1050" s="19">
        <v>21113</v>
      </c>
      <c r="C1050" s="20" t="s">
        <v>1109</v>
      </c>
      <c r="D1050" s="13">
        <v>9545</v>
      </c>
      <c r="E1050" s="13">
        <v>17439</v>
      </c>
      <c r="F1050" s="1">
        <f>VLOOKUP(B1050,[1]Compare!$B:$F,5,FALSE)</f>
        <v>8567</v>
      </c>
      <c r="G1050" s="1">
        <f>VLOOKUP(B1050,[1]Compare!$B:$G,6,FALSE)</f>
        <v>17096</v>
      </c>
      <c r="H1050" s="2">
        <f t="shared" si="32"/>
        <v>0.11415898214077273</v>
      </c>
      <c r="I1050" s="2">
        <f t="shared" si="33"/>
        <v>2.0063172671970053E-2</v>
      </c>
    </row>
    <row r="1051" spans="1:9" x14ac:dyDescent="0.2">
      <c r="A1051" s="7" t="s">
        <v>334</v>
      </c>
      <c r="B1051" s="21">
        <v>21115</v>
      </c>
      <c r="C1051" s="22" t="s">
        <v>528</v>
      </c>
      <c r="D1051" s="12">
        <v>2330</v>
      </c>
      <c r="E1051" s="12">
        <v>7965</v>
      </c>
      <c r="F1051" s="1">
        <f>VLOOKUP(B1051,[1]Compare!$B:$F,5,FALSE)</f>
        <v>1608</v>
      </c>
      <c r="G1051" s="1">
        <f>VLOOKUP(B1051,[1]Compare!$B:$G,6,FALSE)</f>
        <v>8450</v>
      </c>
      <c r="H1051" s="2">
        <f t="shared" si="32"/>
        <v>0.44900497512437809</v>
      </c>
      <c r="I1051" s="2">
        <f t="shared" si="33"/>
        <v>-5.7396449704142011E-2</v>
      </c>
    </row>
    <row r="1052" spans="1:9" x14ac:dyDescent="0.2">
      <c r="A1052" s="8" t="s">
        <v>334</v>
      </c>
      <c r="B1052" s="19">
        <v>21117</v>
      </c>
      <c r="C1052" s="20" t="s">
        <v>1110</v>
      </c>
      <c r="D1052" s="13">
        <v>28381</v>
      </c>
      <c r="E1052" s="13">
        <v>46369</v>
      </c>
      <c r="F1052" s="1">
        <f>VLOOKUP(B1052,[1]Compare!$B:$F,5,FALSE)</f>
        <v>32271</v>
      </c>
      <c r="G1052" s="1">
        <f>VLOOKUP(B1052,[1]Compare!$B:$G,6,FALSE)</f>
        <v>48129</v>
      </c>
      <c r="H1052" s="2">
        <f t="shared" si="32"/>
        <v>-0.12054166279321991</v>
      </c>
      <c r="I1052" s="2">
        <f t="shared" si="33"/>
        <v>-3.6568389120904238E-2</v>
      </c>
    </row>
    <row r="1053" spans="1:9" x14ac:dyDescent="0.2">
      <c r="A1053" s="7" t="s">
        <v>334</v>
      </c>
      <c r="B1053" s="21">
        <v>21119</v>
      </c>
      <c r="C1053" s="22" t="s">
        <v>1111</v>
      </c>
      <c r="D1053" s="12">
        <v>2338</v>
      </c>
      <c r="E1053" s="12">
        <v>4713</v>
      </c>
      <c r="F1053" s="1">
        <f>VLOOKUP(B1053,[1]Compare!$B:$F,5,FALSE)</f>
        <v>1412</v>
      </c>
      <c r="G1053" s="1">
        <f>VLOOKUP(B1053,[1]Compare!$B:$G,6,FALSE)</f>
        <v>4780</v>
      </c>
      <c r="H1053" s="2">
        <f t="shared" si="32"/>
        <v>0.65580736543909346</v>
      </c>
      <c r="I1053" s="2">
        <f t="shared" si="33"/>
        <v>-1.4016736401673641E-2</v>
      </c>
    </row>
    <row r="1054" spans="1:9" x14ac:dyDescent="0.2">
      <c r="A1054" s="8" t="s">
        <v>334</v>
      </c>
      <c r="B1054" s="19">
        <v>21121</v>
      </c>
      <c r="C1054" s="20" t="s">
        <v>899</v>
      </c>
      <c r="D1054" s="13">
        <v>2935</v>
      </c>
      <c r="E1054" s="13">
        <v>10621</v>
      </c>
      <c r="F1054" s="1">
        <f>VLOOKUP(B1054,[1]Compare!$B:$F,5,FALSE)</f>
        <v>2114</v>
      </c>
      <c r="G1054" s="1">
        <f>VLOOKUP(B1054,[1]Compare!$B:$G,6,FALSE)</f>
        <v>11012</v>
      </c>
      <c r="H1054" s="2">
        <f t="shared" si="32"/>
        <v>0.38836329233680228</v>
      </c>
      <c r="I1054" s="2">
        <f t="shared" si="33"/>
        <v>-3.5506719941881586E-2</v>
      </c>
    </row>
    <row r="1055" spans="1:9" x14ac:dyDescent="0.2">
      <c r="A1055" s="7" t="s">
        <v>334</v>
      </c>
      <c r="B1055" s="21">
        <v>21123</v>
      </c>
      <c r="C1055" s="22" t="s">
        <v>1112</v>
      </c>
      <c r="D1055" s="12">
        <v>1819</v>
      </c>
      <c r="E1055" s="12">
        <v>4844</v>
      </c>
      <c r="F1055" s="1">
        <f>VLOOKUP(B1055,[1]Compare!$B:$F,5,FALSE)</f>
        <v>1504</v>
      </c>
      <c r="G1055" s="1">
        <f>VLOOKUP(B1055,[1]Compare!$B:$G,6,FALSE)</f>
        <v>5685</v>
      </c>
      <c r="H1055" s="2">
        <f t="shared" si="32"/>
        <v>0.20944148936170212</v>
      </c>
      <c r="I1055" s="2">
        <f t="shared" si="33"/>
        <v>-0.14793315743183816</v>
      </c>
    </row>
    <row r="1056" spans="1:9" x14ac:dyDescent="0.2">
      <c r="A1056" s="8" t="s">
        <v>334</v>
      </c>
      <c r="B1056" s="19">
        <v>21125</v>
      </c>
      <c r="C1056" s="20" t="s">
        <v>1113</v>
      </c>
      <c r="D1056" s="13">
        <v>4498</v>
      </c>
      <c r="E1056" s="13">
        <v>23591</v>
      </c>
      <c r="F1056" s="1">
        <f>VLOOKUP(B1056,[1]Compare!$B:$F,5,FALSE)</f>
        <v>4475</v>
      </c>
      <c r="G1056" s="1">
        <f>VLOOKUP(B1056,[1]Compare!$B:$G,6,FALSE)</f>
        <v>23237</v>
      </c>
      <c r="H1056" s="2">
        <f t="shared" si="32"/>
        <v>5.1396648044692737E-3</v>
      </c>
      <c r="I1056" s="2">
        <f t="shared" si="33"/>
        <v>1.5234324568575978E-2</v>
      </c>
    </row>
    <row r="1057" spans="1:9" x14ac:dyDescent="0.2">
      <c r="A1057" s="7" t="s">
        <v>334</v>
      </c>
      <c r="B1057" s="21">
        <v>21127</v>
      </c>
      <c r="C1057" s="22" t="s">
        <v>429</v>
      </c>
      <c r="D1057" s="12">
        <v>1955</v>
      </c>
      <c r="E1057" s="12">
        <v>5654</v>
      </c>
      <c r="F1057" s="1">
        <f>VLOOKUP(B1057,[1]Compare!$B:$F,5,FALSE)</f>
        <v>1238</v>
      </c>
      <c r="G1057" s="1">
        <f>VLOOKUP(B1057,[1]Compare!$B:$G,6,FALSE)</f>
        <v>5633</v>
      </c>
      <c r="H1057" s="2">
        <f t="shared" si="32"/>
        <v>0.57915993537964461</v>
      </c>
      <c r="I1057" s="2">
        <f t="shared" si="33"/>
        <v>3.7280312444523344E-3</v>
      </c>
    </row>
    <row r="1058" spans="1:9" x14ac:dyDescent="0.2">
      <c r="A1058" s="8" t="s">
        <v>334</v>
      </c>
      <c r="B1058" s="19">
        <v>21129</v>
      </c>
      <c r="C1058" s="20" t="s">
        <v>430</v>
      </c>
      <c r="D1058" s="13">
        <v>759</v>
      </c>
      <c r="E1058" s="13">
        <v>2028</v>
      </c>
      <c r="F1058" s="1">
        <f>VLOOKUP(B1058,[1]Compare!$B:$F,5,FALSE)</f>
        <v>481</v>
      </c>
      <c r="G1058" s="1">
        <f>VLOOKUP(B1058,[1]Compare!$B:$G,6,FALSE)</f>
        <v>2273</v>
      </c>
      <c r="H1058" s="2">
        <f t="shared" si="32"/>
        <v>0.57796257796257799</v>
      </c>
      <c r="I1058" s="2">
        <f t="shared" si="33"/>
        <v>-0.10778706555213374</v>
      </c>
    </row>
    <row r="1059" spans="1:9" x14ac:dyDescent="0.2">
      <c r="A1059" s="7" t="s">
        <v>334</v>
      </c>
      <c r="B1059" s="21">
        <v>21131</v>
      </c>
      <c r="C1059" s="22" t="s">
        <v>1114</v>
      </c>
      <c r="D1059" s="12">
        <v>908</v>
      </c>
      <c r="E1059" s="12">
        <v>3857</v>
      </c>
      <c r="F1059" s="1">
        <f>VLOOKUP(B1059,[1]Compare!$B:$F,5,FALSE)</f>
        <v>446</v>
      </c>
      <c r="G1059" s="1">
        <f>VLOOKUP(B1059,[1]Compare!$B:$G,6,FALSE)</f>
        <v>4321</v>
      </c>
      <c r="H1059" s="2">
        <f t="shared" si="32"/>
        <v>1.0358744394618835</v>
      </c>
      <c r="I1059" s="2">
        <f t="shared" si="33"/>
        <v>-0.10738255033557047</v>
      </c>
    </row>
    <row r="1060" spans="1:9" x14ac:dyDescent="0.2">
      <c r="A1060" s="8" t="s">
        <v>334</v>
      </c>
      <c r="B1060" s="19">
        <v>21133</v>
      </c>
      <c r="C1060" s="20" t="s">
        <v>1115</v>
      </c>
      <c r="D1060" s="13">
        <v>2450</v>
      </c>
      <c r="E1060" s="13">
        <v>6446</v>
      </c>
      <c r="F1060" s="1">
        <f>VLOOKUP(B1060,[1]Compare!$B:$F,5,FALSE)</f>
        <v>1799</v>
      </c>
      <c r="G1060" s="1">
        <f>VLOOKUP(B1060,[1]Compare!$B:$G,6,FALSE)</f>
        <v>7226</v>
      </c>
      <c r="H1060" s="2">
        <f t="shared" si="32"/>
        <v>0.36186770428015563</v>
      </c>
      <c r="I1060" s="2">
        <f t="shared" si="33"/>
        <v>-0.10794353722668143</v>
      </c>
    </row>
    <row r="1061" spans="1:9" x14ac:dyDescent="0.2">
      <c r="A1061" s="7" t="s">
        <v>334</v>
      </c>
      <c r="B1061" s="21">
        <v>21135</v>
      </c>
      <c r="C1061" s="22" t="s">
        <v>863</v>
      </c>
      <c r="D1061" s="12">
        <v>1421</v>
      </c>
      <c r="E1061" s="12">
        <v>4478</v>
      </c>
      <c r="F1061" s="1">
        <f>VLOOKUP(B1061,[1]Compare!$B:$F,5,FALSE)</f>
        <v>823</v>
      </c>
      <c r="G1061" s="1">
        <f>VLOOKUP(B1061,[1]Compare!$B:$G,6,FALSE)</f>
        <v>4986</v>
      </c>
      <c r="H1061" s="2">
        <f t="shared" si="32"/>
        <v>0.72660996354799512</v>
      </c>
      <c r="I1061" s="2">
        <f t="shared" si="33"/>
        <v>-0.10188527878058563</v>
      </c>
    </row>
    <row r="1062" spans="1:9" x14ac:dyDescent="0.2">
      <c r="A1062" s="8" t="s">
        <v>334</v>
      </c>
      <c r="B1062" s="19">
        <v>21137</v>
      </c>
      <c r="C1062" s="20" t="s">
        <v>530</v>
      </c>
      <c r="D1062" s="13">
        <v>2627</v>
      </c>
      <c r="E1062" s="13">
        <v>8361</v>
      </c>
      <c r="F1062" s="1">
        <f>VLOOKUP(B1062,[1]Compare!$B:$F,5,FALSE)</f>
        <v>2254</v>
      </c>
      <c r="G1062" s="1">
        <f>VLOOKUP(B1062,[1]Compare!$B:$G,6,FALSE)</f>
        <v>8489</v>
      </c>
      <c r="H1062" s="2">
        <f t="shared" si="32"/>
        <v>0.16548358473824312</v>
      </c>
      <c r="I1062" s="2">
        <f t="shared" si="33"/>
        <v>-1.5078336670985982E-2</v>
      </c>
    </row>
    <row r="1063" spans="1:9" x14ac:dyDescent="0.2">
      <c r="A1063" s="7" t="s">
        <v>334</v>
      </c>
      <c r="B1063" s="21">
        <v>21139</v>
      </c>
      <c r="C1063" s="22" t="s">
        <v>901</v>
      </c>
      <c r="D1063" s="12">
        <v>1505</v>
      </c>
      <c r="E1063" s="12">
        <v>3826</v>
      </c>
      <c r="F1063" s="1">
        <f>VLOOKUP(B1063,[1]Compare!$B:$F,5,FALSE)</f>
        <v>939</v>
      </c>
      <c r="G1063" s="1">
        <f>VLOOKUP(B1063,[1]Compare!$B:$G,6,FALSE)</f>
        <v>4010</v>
      </c>
      <c r="H1063" s="2">
        <f t="shared" si="32"/>
        <v>0.60276890308839193</v>
      </c>
      <c r="I1063" s="2">
        <f t="shared" si="33"/>
        <v>-4.5885286783042392E-2</v>
      </c>
    </row>
    <row r="1064" spans="1:9" x14ac:dyDescent="0.2">
      <c r="A1064" s="8" t="s">
        <v>334</v>
      </c>
      <c r="B1064" s="19">
        <v>21141</v>
      </c>
      <c r="C1064" s="20" t="s">
        <v>532</v>
      </c>
      <c r="D1064" s="13">
        <v>3695</v>
      </c>
      <c r="E1064" s="13">
        <v>8842</v>
      </c>
      <c r="F1064" s="1">
        <f>VLOOKUP(B1064,[1]Compare!$B:$F,5,FALSE)</f>
        <v>3094</v>
      </c>
      <c r="G1064" s="1">
        <f>VLOOKUP(B1064,[1]Compare!$B:$G,6,FALSE)</f>
        <v>9067</v>
      </c>
      <c r="H1064" s="2">
        <f t="shared" si="32"/>
        <v>0.19424692954104719</v>
      </c>
      <c r="I1064" s="2">
        <f t="shared" si="33"/>
        <v>-2.4815264144700564E-2</v>
      </c>
    </row>
    <row r="1065" spans="1:9" x14ac:dyDescent="0.2">
      <c r="A1065" s="7" t="s">
        <v>334</v>
      </c>
      <c r="B1065" s="21">
        <v>21143</v>
      </c>
      <c r="C1065" s="22" t="s">
        <v>993</v>
      </c>
      <c r="D1065" s="12">
        <v>1319</v>
      </c>
      <c r="E1065" s="12">
        <v>3024</v>
      </c>
      <c r="F1065" s="1">
        <f>VLOOKUP(B1065,[1]Compare!$B:$F,5,FALSE)</f>
        <v>1092</v>
      </c>
      <c r="G1065" s="1">
        <f>VLOOKUP(B1065,[1]Compare!$B:$G,6,FALSE)</f>
        <v>3100</v>
      </c>
      <c r="H1065" s="2">
        <f t="shared" si="32"/>
        <v>0.20787545787545789</v>
      </c>
      <c r="I1065" s="2">
        <f t="shared" si="33"/>
        <v>-2.4516129032258065E-2</v>
      </c>
    </row>
    <row r="1066" spans="1:9" x14ac:dyDescent="0.2">
      <c r="A1066" s="8" t="s">
        <v>334</v>
      </c>
      <c r="B1066" s="19">
        <v>21145</v>
      </c>
      <c r="C1066" s="20" t="s">
        <v>1116</v>
      </c>
      <c r="D1066" s="13">
        <v>11717</v>
      </c>
      <c r="E1066" s="13">
        <v>20525</v>
      </c>
      <c r="F1066" s="1">
        <f>VLOOKUP(B1066,[1]Compare!$B:$F,5,FALSE)</f>
        <v>11195</v>
      </c>
      <c r="G1066" s="1">
        <f>VLOOKUP(B1066,[1]Compare!$B:$G,6,FALSE)</f>
        <v>21820</v>
      </c>
      <c r="H1066" s="2">
        <f t="shared" si="32"/>
        <v>4.6627958910227779E-2</v>
      </c>
      <c r="I1066" s="2">
        <f t="shared" si="33"/>
        <v>-5.9349220898258476E-2</v>
      </c>
    </row>
    <row r="1067" spans="1:9" x14ac:dyDescent="0.2">
      <c r="A1067" s="7" t="s">
        <v>334</v>
      </c>
      <c r="B1067" s="21">
        <v>21147</v>
      </c>
      <c r="C1067" s="22" t="s">
        <v>1117</v>
      </c>
      <c r="D1067" s="12">
        <v>952</v>
      </c>
      <c r="E1067" s="12">
        <v>5266</v>
      </c>
      <c r="F1067" s="1">
        <f>VLOOKUP(B1067,[1]Compare!$B:$F,5,FALSE)</f>
        <v>725</v>
      </c>
      <c r="G1067" s="1">
        <f>VLOOKUP(B1067,[1]Compare!$B:$G,6,FALSE)</f>
        <v>5664</v>
      </c>
      <c r="H1067" s="2">
        <f t="shared" si="32"/>
        <v>0.31310344827586206</v>
      </c>
      <c r="I1067" s="2">
        <f t="shared" si="33"/>
        <v>-7.0268361581920902E-2</v>
      </c>
    </row>
    <row r="1068" spans="1:9" x14ac:dyDescent="0.2">
      <c r="A1068" s="8" t="s">
        <v>334</v>
      </c>
      <c r="B1068" s="19">
        <v>21149</v>
      </c>
      <c r="C1068" s="20" t="s">
        <v>904</v>
      </c>
      <c r="D1068" s="13">
        <v>1457</v>
      </c>
      <c r="E1068" s="13">
        <v>3006</v>
      </c>
      <c r="F1068" s="1">
        <f>VLOOKUP(B1068,[1]Compare!$B:$F,5,FALSE)</f>
        <v>1074</v>
      </c>
      <c r="G1068" s="1">
        <f>VLOOKUP(B1068,[1]Compare!$B:$G,6,FALSE)</f>
        <v>3633</v>
      </c>
      <c r="H1068" s="2">
        <f t="shared" si="32"/>
        <v>0.35661080074487894</v>
      </c>
      <c r="I1068" s="2">
        <f t="shared" si="33"/>
        <v>-0.17258464079273328</v>
      </c>
    </row>
    <row r="1069" spans="1:9" x14ac:dyDescent="0.2">
      <c r="A1069" s="7" t="s">
        <v>334</v>
      </c>
      <c r="B1069" s="21">
        <v>21151</v>
      </c>
      <c r="C1069" s="22" t="s">
        <v>434</v>
      </c>
      <c r="D1069" s="12">
        <v>17000</v>
      </c>
      <c r="E1069" s="12">
        <v>28890</v>
      </c>
      <c r="F1069" s="1">
        <f>VLOOKUP(B1069,[1]Compare!$B:$F,5,FALSE)</f>
        <v>15581</v>
      </c>
      <c r="G1069" s="1">
        <f>VLOOKUP(B1069,[1]Compare!$B:$G,6,FALSE)</f>
        <v>27356</v>
      </c>
      <c r="H1069" s="2">
        <f t="shared" si="32"/>
        <v>9.1072460047493739E-2</v>
      </c>
      <c r="I1069" s="2">
        <f t="shared" si="33"/>
        <v>5.6075449627138473E-2</v>
      </c>
    </row>
    <row r="1070" spans="1:9" x14ac:dyDescent="0.2">
      <c r="A1070" s="8" t="s">
        <v>334</v>
      </c>
      <c r="B1070" s="19">
        <v>21153</v>
      </c>
      <c r="C1070" s="20" t="s">
        <v>1118</v>
      </c>
      <c r="D1070" s="13">
        <v>1596</v>
      </c>
      <c r="E1070" s="13">
        <v>3727</v>
      </c>
      <c r="F1070" s="1">
        <f>VLOOKUP(B1070,[1]Compare!$B:$F,5,FALSE)</f>
        <v>1214</v>
      </c>
      <c r="G1070" s="1">
        <f>VLOOKUP(B1070,[1]Compare!$B:$G,6,FALSE)</f>
        <v>4174</v>
      </c>
      <c r="H1070" s="2">
        <f t="shared" si="32"/>
        <v>0.31466227347611203</v>
      </c>
      <c r="I1070" s="2">
        <f t="shared" si="33"/>
        <v>-0.10709151892668903</v>
      </c>
    </row>
    <row r="1071" spans="1:9" x14ac:dyDescent="0.2">
      <c r="A1071" s="7" t="s">
        <v>334</v>
      </c>
      <c r="B1071" s="21">
        <v>21155</v>
      </c>
      <c r="C1071" s="22" t="s">
        <v>436</v>
      </c>
      <c r="D1071" s="12">
        <v>3359</v>
      </c>
      <c r="E1071" s="12">
        <v>5685</v>
      </c>
      <c r="F1071" s="1">
        <f>VLOOKUP(B1071,[1]Compare!$B:$F,5,FALSE)</f>
        <v>2722</v>
      </c>
      <c r="G1071" s="1">
        <f>VLOOKUP(B1071,[1]Compare!$B:$G,6,FALSE)</f>
        <v>6113</v>
      </c>
      <c r="H1071" s="2">
        <f t="shared" si="32"/>
        <v>0.2340191036002939</v>
      </c>
      <c r="I1071" s="2">
        <f t="shared" si="33"/>
        <v>-7.0014722722067727E-2</v>
      </c>
    </row>
    <row r="1072" spans="1:9" x14ac:dyDescent="0.2">
      <c r="A1072" s="8" t="s">
        <v>334</v>
      </c>
      <c r="B1072" s="19">
        <v>21157</v>
      </c>
      <c r="C1072" s="20" t="s">
        <v>437</v>
      </c>
      <c r="D1072" s="13">
        <v>5026</v>
      </c>
      <c r="E1072" s="13">
        <v>12947</v>
      </c>
      <c r="F1072" s="1">
        <f>VLOOKUP(B1072,[1]Compare!$B:$F,5,FALSE)</f>
        <v>4071</v>
      </c>
      <c r="G1072" s="1">
        <f>VLOOKUP(B1072,[1]Compare!$B:$G,6,FALSE)</f>
        <v>13297</v>
      </c>
      <c r="H1072" s="2">
        <f t="shared" si="32"/>
        <v>0.23458609678211742</v>
      </c>
      <c r="I1072" s="2">
        <f t="shared" si="33"/>
        <v>-2.6321726705271865E-2</v>
      </c>
    </row>
    <row r="1073" spans="1:9" x14ac:dyDescent="0.2">
      <c r="A1073" s="7" t="s">
        <v>334</v>
      </c>
      <c r="B1073" s="21">
        <v>21159</v>
      </c>
      <c r="C1073" s="22" t="s">
        <v>709</v>
      </c>
      <c r="D1073" s="12">
        <v>733</v>
      </c>
      <c r="E1073" s="12">
        <v>2952</v>
      </c>
      <c r="F1073" s="1">
        <f>VLOOKUP(B1073,[1]Compare!$B:$F,5,FALSE)</f>
        <v>403</v>
      </c>
      <c r="G1073" s="1">
        <f>VLOOKUP(B1073,[1]Compare!$B:$G,6,FALSE)</f>
        <v>3496</v>
      </c>
      <c r="H1073" s="2">
        <f t="shared" si="32"/>
        <v>0.81885856079404462</v>
      </c>
      <c r="I1073" s="2">
        <f t="shared" si="33"/>
        <v>-0.15560640732265446</v>
      </c>
    </row>
    <row r="1074" spans="1:9" x14ac:dyDescent="0.2">
      <c r="A1074" s="8" t="s">
        <v>334</v>
      </c>
      <c r="B1074" s="19">
        <v>21161</v>
      </c>
      <c r="C1074" s="20" t="s">
        <v>906</v>
      </c>
      <c r="D1074" s="13">
        <v>2993</v>
      </c>
      <c r="E1074" s="13">
        <v>5115</v>
      </c>
      <c r="F1074" s="1">
        <f>VLOOKUP(B1074,[1]Compare!$B:$F,5,FALSE)</f>
        <v>2362</v>
      </c>
      <c r="G1074" s="1">
        <f>VLOOKUP(B1074,[1]Compare!$B:$G,6,FALSE)</f>
        <v>5477</v>
      </c>
      <c r="H1074" s="2">
        <f t="shared" si="32"/>
        <v>0.26714648602878915</v>
      </c>
      <c r="I1074" s="2">
        <f t="shared" si="33"/>
        <v>-6.6094577323352194E-2</v>
      </c>
    </row>
    <row r="1075" spans="1:9" x14ac:dyDescent="0.2">
      <c r="A1075" s="7" t="s">
        <v>334</v>
      </c>
      <c r="B1075" s="21">
        <v>21163</v>
      </c>
      <c r="C1075" s="22" t="s">
        <v>1046</v>
      </c>
      <c r="D1075" s="12">
        <v>3856</v>
      </c>
      <c r="E1075" s="12">
        <v>9942</v>
      </c>
      <c r="F1075" s="1">
        <f>VLOOKUP(B1075,[1]Compare!$B:$F,5,FALSE)</f>
        <v>3632</v>
      </c>
      <c r="G1075" s="1">
        <f>VLOOKUP(B1075,[1]Compare!$B:$G,6,FALSE)</f>
        <v>10185</v>
      </c>
      <c r="H1075" s="2">
        <f t="shared" si="32"/>
        <v>6.1674008810572688E-2</v>
      </c>
      <c r="I1075" s="2">
        <f t="shared" si="33"/>
        <v>-2.3858615611192929E-2</v>
      </c>
    </row>
    <row r="1076" spans="1:9" x14ac:dyDescent="0.2">
      <c r="A1076" s="8" t="s">
        <v>334</v>
      </c>
      <c r="B1076" s="19">
        <v>21165</v>
      </c>
      <c r="C1076" s="20" t="s">
        <v>1119</v>
      </c>
      <c r="D1076" s="13">
        <v>927</v>
      </c>
      <c r="E1076" s="13">
        <v>2160</v>
      </c>
      <c r="F1076" s="1">
        <f>VLOOKUP(B1076,[1]Compare!$B:$F,5,FALSE)</f>
        <v>750</v>
      </c>
      <c r="G1076" s="1">
        <f>VLOOKUP(B1076,[1]Compare!$B:$G,6,FALSE)</f>
        <v>2311</v>
      </c>
      <c r="H1076" s="2">
        <f t="shared" si="32"/>
        <v>0.23599999999999999</v>
      </c>
      <c r="I1076" s="2">
        <f t="shared" si="33"/>
        <v>-6.5339679792297711E-2</v>
      </c>
    </row>
    <row r="1077" spans="1:9" x14ac:dyDescent="0.2">
      <c r="A1077" s="7" t="s">
        <v>334</v>
      </c>
      <c r="B1077" s="21">
        <v>21167</v>
      </c>
      <c r="C1077" s="22" t="s">
        <v>909</v>
      </c>
      <c r="D1077" s="12">
        <v>3087</v>
      </c>
      <c r="E1077" s="12">
        <v>7670</v>
      </c>
      <c r="F1077" s="1">
        <f>VLOOKUP(B1077,[1]Compare!$B:$F,5,FALSE)</f>
        <v>3033</v>
      </c>
      <c r="G1077" s="1">
        <f>VLOOKUP(B1077,[1]Compare!$B:$G,6,FALSE)</f>
        <v>8506</v>
      </c>
      <c r="H1077" s="2">
        <f t="shared" si="32"/>
        <v>1.7804154302670624E-2</v>
      </c>
      <c r="I1077" s="2">
        <f t="shared" si="33"/>
        <v>-9.8283564542675755E-2</v>
      </c>
    </row>
    <row r="1078" spans="1:9" x14ac:dyDescent="0.2">
      <c r="A1078" s="8" t="s">
        <v>334</v>
      </c>
      <c r="B1078" s="19">
        <v>21169</v>
      </c>
      <c r="C1078" s="20" t="s">
        <v>1120</v>
      </c>
      <c r="D1078" s="13">
        <v>1475</v>
      </c>
      <c r="E1078" s="13">
        <v>3080</v>
      </c>
      <c r="F1078" s="1">
        <f>VLOOKUP(B1078,[1]Compare!$B:$F,5,FALSE)</f>
        <v>975</v>
      </c>
      <c r="G1078" s="1">
        <f>VLOOKUP(B1078,[1]Compare!$B:$G,6,FALSE)</f>
        <v>3959</v>
      </c>
      <c r="H1078" s="2">
        <f t="shared" si="32"/>
        <v>0.51282051282051277</v>
      </c>
      <c r="I1078" s="2">
        <f t="shared" si="33"/>
        <v>-0.22202576408183886</v>
      </c>
    </row>
    <row r="1079" spans="1:9" x14ac:dyDescent="0.2">
      <c r="A1079" s="7" t="s">
        <v>334</v>
      </c>
      <c r="B1079" s="21">
        <v>21171</v>
      </c>
      <c r="C1079" s="22" t="s">
        <v>439</v>
      </c>
      <c r="D1079" s="12">
        <v>990</v>
      </c>
      <c r="E1079" s="12">
        <v>3763</v>
      </c>
      <c r="F1079" s="1">
        <f>VLOOKUP(B1079,[1]Compare!$B:$F,5,FALSE)</f>
        <v>657</v>
      </c>
      <c r="G1079" s="1">
        <f>VLOOKUP(B1079,[1]Compare!$B:$G,6,FALSE)</f>
        <v>4628</v>
      </c>
      <c r="H1079" s="2">
        <f t="shared" si="32"/>
        <v>0.50684931506849318</v>
      </c>
      <c r="I1079" s="2">
        <f t="shared" si="33"/>
        <v>-0.18690579083837511</v>
      </c>
    </row>
    <row r="1080" spans="1:9" x14ac:dyDescent="0.2">
      <c r="A1080" s="8" t="s">
        <v>334</v>
      </c>
      <c r="B1080" s="19">
        <v>21173</v>
      </c>
      <c r="C1080" s="20" t="s">
        <v>440</v>
      </c>
      <c r="D1080" s="13">
        <v>3707</v>
      </c>
      <c r="E1080" s="13">
        <v>8565</v>
      </c>
      <c r="F1080" s="1">
        <f>VLOOKUP(B1080,[1]Compare!$B:$F,5,FALSE)</f>
        <v>3630</v>
      </c>
      <c r="G1080" s="1">
        <f>VLOOKUP(B1080,[1]Compare!$B:$G,6,FALSE)</f>
        <v>8993</v>
      </c>
      <c r="H1080" s="2">
        <f t="shared" si="32"/>
        <v>2.1212121212121213E-2</v>
      </c>
      <c r="I1080" s="2">
        <f t="shared" si="33"/>
        <v>-4.759257200044479E-2</v>
      </c>
    </row>
    <row r="1081" spans="1:9" x14ac:dyDescent="0.2">
      <c r="A1081" s="7" t="s">
        <v>334</v>
      </c>
      <c r="B1081" s="21">
        <v>21175</v>
      </c>
      <c r="C1081" s="22" t="s">
        <v>441</v>
      </c>
      <c r="D1081" s="12">
        <v>1815</v>
      </c>
      <c r="E1081" s="12">
        <v>4468</v>
      </c>
      <c r="F1081" s="1">
        <f>VLOOKUP(B1081,[1]Compare!$B:$F,5,FALSE)</f>
        <v>1175</v>
      </c>
      <c r="G1081" s="1">
        <f>VLOOKUP(B1081,[1]Compare!$B:$G,6,FALSE)</f>
        <v>4301</v>
      </c>
      <c r="H1081" s="2">
        <f t="shared" si="32"/>
        <v>0.5446808510638298</v>
      </c>
      <c r="I1081" s="2">
        <f t="shared" si="33"/>
        <v>3.8828179493141129E-2</v>
      </c>
    </row>
    <row r="1082" spans="1:9" x14ac:dyDescent="0.2">
      <c r="A1082" s="8" t="s">
        <v>334</v>
      </c>
      <c r="B1082" s="19">
        <v>21177</v>
      </c>
      <c r="C1082" s="20" t="s">
        <v>1121</v>
      </c>
      <c r="D1082" s="13">
        <v>4821</v>
      </c>
      <c r="E1082" s="13">
        <v>9930</v>
      </c>
      <c r="F1082" s="1">
        <f>VLOOKUP(B1082,[1]Compare!$B:$F,5,FALSE)</f>
        <v>3545</v>
      </c>
      <c r="G1082" s="1">
        <f>VLOOKUP(B1082,[1]Compare!$B:$G,6,FALSE)</f>
        <v>10497</v>
      </c>
      <c r="H1082" s="2">
        <f t="shared" si="32"/>
        <v>0.35994358251057829</v>
      </c>
      <c r="I1082" s="2">
        <f t="shared" si="33"/>
        <v>-5.4015432980851673E-2</v>
      </c>
    </row>
    <row r="1083" spans="1:9" x14ac:dyDescent="0.2">
      <c r="A1083" s="7" t="s">
        <v>334</v>
      </c>
      <c r="B1083" s="21">
        <v>21179</v>
      </c>
      <c r="C1083" s="22" t="s">
        <v>1122</v>
      </c>
      <c r="D1083" s="12">
        <v>6984</v>
      </c>
      <c r="E1083" s="12">
        <v>15703</v>
      </c>
      <c r="F1083" s="1">
        <f>VLOOKUP(B1083,[1]Compare!$B:$F,5,FALSE)</f>
        <v>7188</v>
      </c>
      <c r="G1083" s="1">
        <f>VLOOKUP(B1083,[1]Compare!$B:$G,6,FALSE)</f>
        <v>15703</v>
      </c>
      <c r="H1083" s="2">
        <f t="shared" si="32"/>
        <v>-2.8380634390651086E-2</v>
      </c>
      <c r="I1083" s="2">
        <f t="shared" si="33"/>
        <v>0</v>
      </c>
    </row>
    <row r="1084" spans="1:9" x14ac:dyDescent="0.2">
      <c r="A1084" s="8" t="s">
        <v>334</v>
      </c>
      <c r="B1084" s="19">
        <v>21181</v>
      </c>
      <c r="C1084" s="20" t="s">
        <v>1123</v>
      </c>
      <c r="D1084" s="13">
        <v>1161</v>
      </c>
      <c r="E1084" s="13">
        <v>2171</v>
      </c>
      <c r="F1084" s="1">
        <f>VLOOKUP(B1084,[1]Compare!$B:$F,5,FALSE)</f>
        <v>955</v>
      </c>
      <c r="G1084" s="1">
        <f>VLOOKUP(B1084,[1]Compare!$B:$G,6,FALSE)</f>
        <v>2408</v>
      </c>
      <c r="H1084" s="2">
        <f t="shared" si="32"/>
        <v>0.21570680628272251</v>
      </c>
      <c r="I1084" s="2">
        <f t="shared" si="33"/>
        <v>-9.842192691029901E-2</v>
      </c>
    </row>
    <row r="1085" spans="1:9" x14ac:dyDescent="0.2">
      <c r="A1085" s="7" t="s">
        <v>334</v>
      </c>
      <c r="B1085" s="21">
        <v>21183</v>
      </c>
      <c r="C1085" s="22" t="s">
        <v>948</v>
      </c>
      <c r="D1085" s="12">
        <v>2843</v>
      </c>
      <c r="E1085" s="12">
        <v>7840</v>
      </c>
      <c r="F1085" s="1">
        <f>VLOOKUP(B1085,[1]Compare!$B:$F,5,FALSE)</f>
        <v>2404</v>
      </c>
      <c r="G1085" s="1">
        <f>VLOOKUP(B1085,[1]Compare!$B:$G,6,FALSE)</f>
        <v>8582</v>
      </c>
      <c r="H1085" s="2">
        <f t="shared" si="32"/>
        <v>0.18261231281198004</v>
      </c>
      <c r="I1085" s="2">
        <f t="shared" si="33"/>
        <v>-8.6460032626427402E-2</v>
      </c>
    </row>
    <row r="1086" spans="1:9" x14ac:dyDescent="0.2">
      <c r="A1086" s="8" t="s">
        <v>334</v>
      </c>
      <c r="B1086" s="19">
        <v>21185</v>
      </c>
      <c r="C1086" s="20" t="s">
        <v>1124</v>
      </c>
      <c r="D1086" s="13">
        <v>16379</v>
      </c>
      <c r="E1086" s="13">
        <v>23181</v>
      </c>
      <c r="F1086" s="1">
        <f>VLOOKUP(B1086,[1]Compare!$B:$F,5,FALSE)</f>
        <v>14505</v>
      </c>
      <c r="G1086" s="1">
        <f>VLOOKUP(B1086,[1]Compare!$B:$G,6,FALSE)</f>
        <v>22654</v>
      </c>
      <c r="H1086" s="2">
        <f t="shared" si="32"/>
        <v>0.12919682867976559</v>
      </c>
      <c r="I1086" s="2">
        <f t="shared" si="33"/>
        <v>2.3262999911715369E-2</v>
      </c>
    </row>
    <row r="1087" spans="1:9" x14ac:dyDescent="0.2">
      <c r="A1087" s="7" t="s">
        <v>334</v>
      </c>
      <c r="B1087" s="21">
        <v>21187</v>
      </c>
      <c r="C1087" s="22" t="s">
        <v>949</v>
      </c>
      <c r="D1087" s="12">
        <v>1700</v>
      </c>
      <c r="E1087" s="12">
        <v>4117</v>
      </c>
      <c r="F1087" s="1">
        <f>VLOOKUP(B1087,[1]Compare!$B:$F,5,FALSE)</f>
        <v>1098</v>
      </c>
      <c r="G1087" s="1">
        <f>VLOOKUP(B1087,[1]Compare!$B:$G,6,FALSE)</f>
        <v>4292</v>
      </c>
      <c r="H1087" s="2">
        <f t="shared" si="32"/>
        <v>0.54826958105646628</v>
      </c>
      <c r="I1087" s="2">
        <f t="shared" si="33"/>
        <v>-4.0773532152842497E-2</v>
      </c>
    </row>
    <row r="1088" spans="1:9" x14ac:dyDescent="0.2">
      <c r="A1088" s="8" t="s">
        <v>334</v>
      </c>
      <c r="B1088" s="19">
        <v>21189</v>
      </c>
      <c r="C1088" s="20" t="s">
        <v>1125</v>
      </c>
      <c r="D1088" s="13">
        <v>342</v>
      </c>
      <c r="E1088" s="13">
        <v>1130</v>
      </c>
      <c r="F1088" s="1">
        <f>VLOOKUP(B1088,[1]Compare!$B:$F,5,FALSE)</f>
        <v>216</v>
      </c>
      <c r="G1088" s="1">
        <f>VLOOKUP(B1088,[1]Compare!$B:$G,6,FALSE)</f>
        <v>1671</v>
      </c>
      <c r="H1088" s="2">
        <f t="shared" si="32"/>
        <v>0.58333333333333337</v>
      </c>
      <c r="I1088" s="2">
        <f t="shared" si="33"/>
        <v>-0.32375822860562536</v>
      </c>
    </row>
    <row r="1089" spans="1:9" x14ac:dyDescent="0.2">
      <c r="A1089" s="7" t="s">
        <v>334</v>
      </c>
      <c r="B1089" s="21">
        <v>21191</v>
      </c>
      <c r="C1089" s="22" t="s">
        <v>1126</v>
      </c>
      <c r="D1089" s="12">
        <v>1823</v>
      </c>
      <c r="E1089" s="12">
        <v>5436</v>
      </c>
      <c r="F1089" s="1">
        <f>VLOOKUP(B1089,[1]Compare!$B:$F,5,FALSE)</f>
        <v>1322</v>
      </c>
      <c r="G1089" s="1">
        <f>VLOOKUP(B1089,[1]Compare!$B:$G,6,FALSE)</f>
        <v>5515</v>
      </c>
      <c r="H1089" s="2">
        <f t="shared" si="32"/>
        <v>0.37897125567322237</v>
      </c>
      <c r="I1089" s="2">
        <f t="shared" si="33"/>
        <v>-1.4324569356300998E-2</v>
      </c>
    </row>
    <row r="1090" spans="1:9" x14ac:dyDescent="0.2">
      <c r="A1090" s="8" t="s">
        <v>334</v>
      </c>
      <c r="B1090" s="19">
        <v>21193</v>
      </c>
      <c r="C1090" s="20" t="s">
        <v>442</v>
      </c>
      <c r="D1090" s="13">
        <v>3068</v>
      </c>
      <c r="E1090" s="13">
        <v>7482</v>
      </c>
      <c r="F1090" s="1">
        <f>VLOOKUP(B1090,[1]Compare!$B:$F,5,FALSE)</f>
        <v>2356</v>
      </c>
      <c r="G1090" s="1">
        <f>VLOOKUP(B1090,[1]Compare!$B:$G,6,FALSE)</f>
        <v>8129</v>
      </c>
      <c r="H1090" s="2">
        <f t="shared" si="32"/>
        <v>0.30220713073005095</v>
      </c>
      <c r="I1090" s="2">
        <f t="shared" si="33"/>
        <v>-7.9591585680895555E-2</v>
      </c>
    </row>
    <row r="1091" spans="1:9" x14ac:dyDescent="0.2">
      <c r="A1091" s="7" t="s">
        <v>334</v>
      </c>
      <c r="B1091" s="21">
        <v>21195</v>
      </c>
      <c r="C1091" s="22" t="s">
        <v>444</v>
      </c>
      <c r="D1091" s="12">
        <v>6606</v>
      </c>
      <c r="E1091" s="12">
        <v>18635</v>
      </c>
      <c r="F1091" s="1">
        <f>VLOOKUP(B1091,[1]Compare!$B:$F,5,FALSE)</f>
        <v>4866</v>
      </c>
      <c r="G1091" s="1">
        <f>VLOOKUP(B1091,[1]Compare!$B:$G,6,FALSE)</f>
        <v>20284</v>
      </c>
      <c r="H1091" s="2">
        <f t="shared" ref="H1091:H1154" si="34">((D1091-F1091)/F1091)</f>
        <v>0.35758323057953145</v>
      </c>
      <c r="I1091" s="2">
        <f t="shared" ref="I1091:I1154" si="35">((E1091-G1091)/G1091)</f>
        <v>-8.129560244527706E-2</v>
      </c>
    </row>
    <row r="1092" spans="1:9" x14ac:dyDescent="0.2">
      <c r="A1092" s="8" t="s">
        <v>334</v>
      </c>
      <c r="B1092" s="19">
        <v>21197</v>
      </c>
      <c r="C1092" s="20" t="s">
        <v>1127</v>
      </c>
      <c r="D1092" s="13">
        <v>1513</v>
      </c>
      <c r="E1092" s="13">
        <v>3802</v>
      </c>
      <c r="F1092" s="1">
        <f>VLOOKUP(B1092,[1]Compare!$B:$F,5,FALSE)</f>
        <v>1367</v>
      </c>
      <c r="G1092" s="1">
        <f>VLOOKUP(B1092,[1]Compare!$B:$G,6,FALSE)</f>
        <v>4041</v>
      </c>
      <c r="H1092" s="2">
        <f t="shared" si="34"/>
        <v>0.10680321872713973</v>
      </c>
      <c r="I1092" s="2">
        <f t="shared" si="35"/>
        <v>-5.9143776292996782E-2</v>
      </c>
    </row>
    <row r="1093" spans="1:9" x14ac:dyDescent="0.2">
      <c r="A1093" s="7" t="s">
        <v>334</v>
      </c>
      <c r="B1093" s="21">
        <v>21199</v>
      </c>
      <c r="C1093" s="22" t="s">
        <v>544</v>
      </c>
      <c r="D1093" s="12">
        <v>4827</v>
      </c>
      <c r="E1093" s="12">
        <v>25223</v>
      </c>
      <c r="F1093" s="1">
        <f>VLOOKUP(B1093,[1]Compare!$B:$F,5,FALSE)</f>
        <v>5666</v>
      </c>
      <c r="G1093" s="1">
        <f>VLOOKUP(B1093,[1]Compare!$B:$G,6,FALSE)</f>
        <v>25442</v>
      </c>
      <c r="H1093" s="2">
        <f t="shared" si="34"/>
        <v>-0.14807624426403107</v>
      </c>
      <c r="I1093" s="2">
        <f t="shared" si="35"/>
        <v>-8.607813851112334E-3</v>
      </c>
    </row>
    <row r="1094" spans="1:9" x14ac:dyDescent="0.2">
      <c r="A1094" s="8" t="s">
        <v>334</v>
      </c>
      <c r="B1094" s="19">
        <v>21201</v>
      </c>
      <c r="C1094" s="20" t="s">
        <v>1128</v>
      </c>
      <c r="D1094" s="13">
        <v>361</v>
      </c>
      <c r="E1094" s="13">
        <v>795</v>
      </c>
      <c r="F1094" s="1">
        <f>VLOOKUP(B1094,[1]Compare!$B:$F,5,FALSE)</f>
        <v>253</v>
      </c>
      <c r="G1094" s="1">
        <f>VLOOKUP(B1094,[1]Compare!$B:$G,6,FALSE)</f>
        <v>884</v>
      </c>
      <c r="H1094" s="2">
        <f t="shared" si="34"/>
        <v>0.4268774703557312</v>
      </c>
      <c r="I1094" s="2">
        <f t="shared" si="35"/>
        <v>-0.10067873303167421</v>
      </c>
    </row>
    <row r="1095" spans="1:9" x14ac:dyDescent="0.2">
      <c r="A1095" s="7" t="s">
        <v>334</v>
      </c>
      <c r="B1095" s="21">
        <v>21203</v>
      </c>
      <c r="C1095" s="22" t="s">
        <v>1129</v>
      </c>
      <c r="D1095" s="12">
        <v>1289</v>
      </c>
      <c r="E1095" s="12">
        <v>6622</v>
      </c>
      <c r="F1095" s="1">
        <f>VLOOKUP(B1095,[1]Compare!$B:$F,5,FALSE)</f>
        <v>1134</v>
      </c>
      <c r="G1095" s="1">
        <f>VLOOKUP(B1095,[1]Compare!$B:$G,6,FALSE)</f>
        <v>6577</v>
      </c>
      <c r="H1095" s="2">
        <f t="shared" si="34"/>
        <v>0.13668430335097001</v>
      </c>
      <c r="I1095" s="2">
        <f t="shared" si="35"/>
        <v>6.8420252394708831E-3</v>
      </c>
    </row>
    <row r="1096" spans="1:9" x14ac:dyDescent="0.2">
      <c r="A1096" s="8" t="s">
        <v>334</v>
      </c>
      <c r="B1096" s="19">
        <v>21205</v>
      </c>
      <c r="C1096" s="20" t="s">
        <v>1130</v>
      </c>
      <c r="D1096" s="13">
        <v>3711</v>
      </c>
      <c r="E1096" s="13">
        <v>4955</v>
      </c>
      <c r="F1096" s="1">
        <f>VLOOKUP(B1096,[1]Compare!$B:$F,5,FALSE)</f>
        <v>3880</v>
      </c>
      <c r="G1096" s="1">
        <f>VLOOKUP(B1096,[1]Compare!$B:$G,6,FALSE)</f>
        <v>5994</v>
      </c>
      <c r="H1096" s="2">
        <f t="shared" si="34"/>
        <v>-4.3556701030927833E-2</v>
      </c>
      <c r="I1096" s="2">
        <f t="shared" si="35"/>
        <v>-0.17334000667334001</v>
      </c>
    </row>
    <row r="1097" spans="1:9" x14ac:dyDescent="0.2">
      <c r="A1097" s="7" t="s">
        <v>334</v>
      </c>
      <c r="B1097" s="21">
        <v>21207</v>
      </c>
      <c r="C1097" s="22" t="s">
        <v>446</v>
      </c>
      <c r="D1097" s="12">
        <v>1507</v>
      </c>
      <c r="E1097" s="12">
        <v>7191</v>
      </c>
      <c r="F1097" s="1">
        <f>VLOOKUP(B1097,[1]Compare!$B:$F,5,FALSE)</f>
        <v>1331</v>
      </c>
      <c r="G1097" s="1">
        <f>VLOOKUP(B1097,[1]Compare!$B:$G,6,FALSE)</f>
        <v>7519</v>
      </c>
      <c r="H1097" s="2">
        <f t="shared" si="34"/>
        <v>0.13223140495867769</v>
      </c>
      <c r="I1097" s="2">
        <f t="shared" si="35"/>
        <v>-4.3622822183801035E-2</v>
      </c>
    </row>
    <row r="1098" spans="1:9" x14ac:dyDescent="0.2">
      <c r="A1098" s="8" t="s">
        <v>334</v>
      </c>
      <c r="B1098" s="19">
        <v>21209</v>
      </c>
      <c r="C1098" s="20" t="s">
        <v>547</v>
      </c>
      <c r="D1098" s="13">
        <v>11855</v>
      </c>
      <c r="E1098" s="13">
        <v>17980</v>
      </c>
      <c r="F1098" s="1">
        <f>VLOOKUP(B1098,[1]Compare!$B:$F,5,FALSE)</f>
        <v>10567</v>
      </c>
      <c r="G1098" s="1">
        <f>VLOOKUP(B1098,[1]Compare!$B:$G,6,FALSE)</f>
        <v>17767</v>
      </c>
      <c r="H1098" s="2">
        <f t="shared" si="34"/>
        <v>0.12188889940380429</v>
      </c>
      <c r="I1098" s="2">
        <f t="shared" si="35"/>
        <v>1.1988518039061181E-2</v>
      </c>
    </row>
    <row r="1099" spans="1:9" x14ac:dyDescent="0.2">
      <c r="A1099" s="7" t="s">
        <v>334</v>
      </c>
      <c r="B1099" s="21">
        <v>21211</v>
      </c>
      <c r="C1099" s="22" t="s">
        <v>448</v>
      </c>
      <c r="D1099" s="12">
        <v>7183</v>
      </c>
      <c r="E1099" s="12">
        <v>15584</v>
      </c>
      <c r="F1099" s="1">
        <f>VLOOKUP(B1099,[1]Compare!$B:$F,5,FALSE)</f>
        <v>8077</v>
      </c>
      <c r="G1099" s="1">
        <f>VLOOKUP(B1099,[1]Compare!$B:$G,6,FALSE)</f>
        <v>15055</v>
      </c>
      <c r="H1099" s="2">
        <f t="shared" si="34"/>
        <v>-0.11068466014609385</v>
      </c>
      <c r="I1099" s="2">
        <f t="shared" si="35"/>
        <v>3.5137827964131521E-2</v>
      </c>
    </row>
    <row r="1100" spans="1:9" x14ac:dyDescent="0.2">
      <c r="A1100" s="8" t="s">
        <v>334</v>
      </c>
      <c r="B1100" s="19">
        <v>21213</v>
      </c>
      <c r="C1100" s="20" t="s">
        <v>1131</v>
      </c>
      <c r="D1100" s="13">
        <v>2774</v>
      </c>
      <c r="E1100" s="13">
        <v>5598</v>
      </c>
      <c r="F1100" s="1">
        <f>VLOOKUP(B1100,[1]Compare!$B:$F,5,FALSE)</f>
        <v>2681</v>
      </c>
      <c r="G1100" s="1">
        <f>VLOOKUP(B1100,[1]Compare!$B:$G,6,FALSE)</f>
        <v>5888</v>
      </c>
      <c r="H1100" s="2">
        <f t="shared" si="34"/>
        <v>3.4688549048862365E-2</v>
      </c>
      <c r="I1100" s="2">
        <f t="shared" si="35"/>
        <v>-4.9252717391304345E-2</v>
      </c>
    </row>
    <row r="1101" spans="1:9" x14ac:dyDescent="0.2">
      <c r="A1101" s="7" t="s">
        <v>334</v>
      </c>
      <c r="B1101" s="21">
        <v>21215</v>
      </c>
      <c r="C1101" s="22" t="s">
        <v>956</v>
      </c>
      <c r="D1101" s="12">
        <v>2278</v>
      </c>
      <c r="E1101" s="12">
        <v>8975</v>
      </c>
      <c r="F1101" s="1">
        <f>VLOOKUP(B1101,[1]Compare!$B:$F,5,FALSE)</f>
        <v>2530</v>
      </c>
      <c r="G1101" s="1">
        <f>VLOOKUP(B1101,[1]Compare!$B:$G,6,FALSE)</f>
        <v>8737</v>
      </c>
      <c r="H1101" s="2">
        <f t="shared" si="34"/>
        <v>-9.9604743083003947E-2</v>
      </c>
      <c r="I1101" s="2">
        <f t="shared" si="35"/>
        <v>2.7240471557742934E-2</v>
      </c>
    </row>
    <row r="1102" spans="1:9" x14ac:dyDescent="0.2">
      <c r="A1102" s="8" t="s">
        <v>334</v>
      </c>
      <c r="B1102" s="19">
        <v>21217</v>
      </c>
      <c r="C1102" s="20" t="s">
        <v>725</v>
      </c>
      <c r="D1102" s="13">
        <v>2975</v>
      </c>
      <c r="E1102" s="13">
        <v>9016</v>
      </c>
      <c r="F1102" s="1">
        <f>VLOOKUP(B1102,[1]Compare!$B:$F,5,FALSE)</f>
        <v>2963</v>
      </c>
      <c r="G1102" s="1">
        <f>VLOOKUP(B1102,[1]Compare!$B:$G,6,FALSE)</f>
        <v>9376</v>
      </c>
      <c r="H1102" s="2">
        <f t="shared" si="34"/>
        <v>4.049949375632805E-3</v>
      </c>
      <c r="I1102" s="2">
        <f t="shared" si="35"/>
        <v>-3.839590443686007E-2</v>
      </c>
    </row>
    <row r="1103" spans="1:9" x14ac:dyDescent="0.2">
      <c r="A1103" s="7" t="s">
        <v>334</v>
      </c>
      <c r="B1103" s="21">
        <v>21219</v>
      </c>
      <c r="C1103" s="22" t="s">
        <v>1132</v>
      </c>
      <c r="D1103" s="12">
        <v>1593</v>
      </c>
      <c r="E1103" s="12">
        <v>3873</v>
      </c>
      <c r="F1103" s="1">
        <f>VLOOKUP(B1103,[1]Compare!$B:$F,5,FALSE)</f>
        <v>1205</v>
      </c>
      <c r="G1103" s="1">
        <f>VLOOKUP(B1103,[1]Compare!$B:$G,6,FALSE)</f>
        <v>4062</v>
      </c>
      <c r="H1103" s="2">
        <f t="shared" si="34"/>
        <v>0.3219917012448133</v>
      </c>
      <c r="I1103" s="2">
        <f t="shared" si="35"/>
        <v>-4.6528803545051699E-2</v>
      </c>
    </row>
    <row r="1104" spans="1:9" x14ac:dyDescent="0.2">
      <c r="A1104" s="8" t="s">
        <v>334</v>
      </c>
      <c r="B1104" s="19">
        <v>21221</v>
      </c>
      <c r="C1104" s="20" t="s">
        <v>1133</v>
      </c>
      <c r="D1104" s="13">
        <v>2051</v>
      </c>
      <c r="E1104" s="13">
        <v>5405</v>
      </c>
      <c r="F1104" s="1">
        <f>VLOOKUP(B1104,[1]Compare!$B:$F,5,FALSE)</f>
        <v>1791</v>
      </c>
      <c r="G1104" s="1">
        <f>VLOOKUP(B1104,[1]Compare!$B:$G,6,FALSE)</f>
        <v>5487</v>
      </c>
      <c r="H1104" s="2">
        <f t="shared" si="34"/>
        <v>0.14517029592406477</v>
      </c>
      <c r="I1104" s="2">
        <f t="shared" si="35"/>
        <v>-1.49444140696191E-2</v>
      </c>
    </row>
    <row r="1105" spans="1:9" x14ac:dyDescent="0.2">
      <c r="A1105" s="7" t="s">
        <v>334</v>
      </c>
      <c r="B1105" s="21">
        <v>21223</v>
      </c>
      <c r="C1105" s="22" t="s">
        <v>1134</v>
      </c>
      <c r="D1105" s="12">
        <v>1398</v>
      </c>
      <c r="E1105" s="12">
        <v>2821</v>
      </c>
      <c r="F1105" s="1">
        <f>VLOOKUP(B1105,[1]Compare!$B:$F,5,FALSE)</f>
        <v>1012</v>
      </c>
      <c r="G1105" s="1">
        <f>VLOOKUP(B1105,[1]Compare!$B:$G,6,FALSE)</f>
        <v>3227</v>
      </c>
      <c r="H1105" s="2">
        <f t="shared" si="34"/>
        <v>0.38142292490118579</v>
      </c>
      <c r="I1105" s="2">
        <f t="shared" si="35"/>
        <v>-0.12581344902386118</v>
      </c>
    </row>
    <row r="1106" spans="1:9" x14ac:dyDescent="0.2">
      <c r="A1106" s="8" t="s">
        <v>334</v>
      </c>
      <c r="B1106" s="19">
        <v>21225</v>
      </c>
      <c r="C1106" s="20" t="s">
        <v>553</v>
      </c>
      <c r="D1106" s="13">
        <v>2149</v>
      </c>
      <c r="E1106" s="13">
        <v>4467</v>
      </c>
      <c r="F1106" s="1">
        <f>VLOOKUP(B1106,[1]Compare!$B:$F,5,FALSE)</f>
        <v>1529</v>
      </c>
      <c r="G1106" s="1">
        <f>VLOOKUP(B1106,[1]Compare!$B:$G,6,FALSE)</f>
        <v>4965</v>
      </c>
      <c r="H1106" s="2">
        <f t="shared" si="34"/>
        <v>0.40549378678875081</v>
      </c>
      <c r="I1106" s="2">
        <f t="shared" si="35"/>
        <v>-0.10030211480362537</v>
      </c>
    </row>
    <row r="1107" spans="1:9" x14ac:dyDescent="0.2">
      <c r="A1107" s="7" t="s">
        <v>334</v>
      </c>
      <c r="B1107" s="21">
        <v>21227</v>
      </c>
      <c r="C1107" s="22" t="s">
        <v>829</v>
      </c>
      <c r="D1107" s="12">
        <v>20949</v>
      </c>
      <c r="E1107" s="12">
        <v>31976</v>
      </c>
      <c r="F1107" s="1">
        <f>VLOOKUP(B1107,[1]Compare!$B:$F,5,FALSE)</f>
        <v>22479</v>
      </c>
      <c r="G1107" s="1">
        <f>VLOOKUP(B1107,[1]Compare!$B:$G,6,FALSE)</f>
        <v>31791</v>
      </c>
      <c r="H1107" s="2">
        <f t="shared" si="34"/>
        <v>-6.8063525957560392E-2</v>
      </c>
      <c r="I1107" s="2">
        <f t="shared" si="35"/>
        <v>5.8192570224277311E-3</v>
      </c>
    </row>
    <row r="1108" spans="1:9" x14ac:dyDescent="0.2">
      <c r="A1108" s="8" t="s">
        <v>334</v>
      </c>
      <c r="B1108" s="19">
        <v>21229</v>
      </c>
      <c r="C1108" s="20" t="s">
        <v>454</v>
      </c>
      <c r="D1108" s="13">
        <v>1892</v>
      </c>
      <c r="E1108" s="13">
        <v>4174</v>
      </c>
      <c r="F1108" s="1">
        <f>VLOOKUP(B1108,[1]Compare!$B:$F,5,FALSE)</f>
        <v>1644</v>
      </c>
      <c r="G1108" s="1">
        <f>VLOOKUP(B1108,[1]Compare!$B:$G,6,FALSE)</f>
        <v>4482</v>
      </c>
      <c r="H1108" s="2">
        <f t="shared" si="34"/>
        <v>0.15085158150851583</v>
      </c>
      <c r="I1108" s="2">
        <f t="shared" si="35"/>
        <v>-6.8719321731369923E-2</v>
      </c>
    </row>
    <row r="1109" spans="1:9" x14ac:dyDescent="0.2">
      <c r="A1109" s="7" t="s">
        <v>334</v>
      </c>
      <c r="B1109" s="21">
        <v>21231</v>
      </c>
      <c r="C1109" s="22" t="s">
        <v>830</v>
      </c>
      <c r="D1109" s="12">
        <v>2160</v>
      </c>
      <c r="E1109" s="12">
        <v>7285</v>
      </c>
      <c r="F1109" s="1">
        <f>VLOOKUP(B1109,[1]Compare!$B:$F,5,FALSE)</f>
        <v>1700</v>
      </c>
      <c r="G1109" s="1">
        <f>VLOOKUP(B1109,[1]Compare!$B:$G,6,FALSE)</f>
        <v>7430</v>
      </c>
      <c r="H1109" s="2">
        <f t="shared" si="34"/>
        <v>0.27058823529411763</v>
      </c>
      <c r="I1109" s="2">
        <f t="shared" si="35"/>
        <v>-1.9515477792732168E-2</v>
      </c>
    </row>
    <row r="1110" spans="1:9" x14ac:dyDescent="0.2">
      <c r="A1110" s="8" t="s">
        <v>334</v>
      </c>
      <c r="B1110" s="19">
        <v>21233</v>
      </c>
      <c r="C1110" s="20" t="s">
        <v>831</v>
      </c>
      <c r="D1110" s="13">
        <v>2027</v>
      </c>
      <c r="E1110" s="13">
        <v>3852</v>
      </c>
      <c r="F1110" s="1">
        <f>VLOOKUP(B1110,[1]Compare!$B:$F,5,FALSE)</f>
        <v>1412</v>
      </c>
      <c r="G1110" s="1">
        <f>VLOOKUP(B1110,[1]Compare!$B:$G,6,FALSE)</f>
        <v>4506</v>
      </c>
      <c r="H1110" s="2">
        <f t="shared" si="34"/>
        <v>0.43555240793201133</v>
      </c>
      <c r="I1110" s="2">
        <f t="shared" si="35"/>
        <v>-0.14513981358189082</v>
      </c>
    </row>
    <row r="1111" spans="1:9" x14ac:dyDescent="0.2">
      <c r="A1111" s="7" t="s">
        <v>334</v>
      </c>
      <c r="B1111" s="21">
        <v>21235</v>
      </c>
      <c r="C1111" s="22" t="s">
        <v>968</v>
      </c>
      <c r="D1111" s="12">
        <v>3215</v>
      </c>
      <c r="E1111" s="12">
        <v>12332</v>
      </c>
      <c r="F1111" s="1">
        <f>VLOOKUP(B1111,[1]Compare!$B:$F,5,FALSE)</f>
        <v>2552</v>
      </c>
      <c r="G1111" s="1">
        <f>VLOOKUP(B1111,[1]Compare!$B:$G,6,FALSE)</f>
        <v>12567</v>
      </c>
      <c r="H1111" s="2">
        <f t="shared" si="34"/>
        <v>0.25979623824451409</v>
      </c>
      <c r="I1111" s="2">
        <f t="shared" si="35"/>
        <v>-1.8699769236890269E-2</v>
      </c>
    </row>
    <row r="1112" spans="1:9" x14ac:dyDescent="0.2">
      <c r="A1112" s="8" t="s">
        <v>334</v>
      </c>
      <c r="B1112" s="19">
        <v>21237</v>
      </c>
      <c r="C1112" s="20" t="s">
        <v>1135</v>
      </c>
      <c r="D1112" s="13">
        <v>1317</v>
      </c>
      <c r="E1112" s="13">
        <v>1905</v>
      </c>
      <c r="F1112" s="1">
        <f>VLOOKUP(B1112,[1]Compare!$B:$F,5,FALSE)</f>
        <v>839</v>
      </c>
      <c r="G1112" s="1">
        <f>VLOOKUP(B1112,[1]Compare!$B:$G,6,FALSE)</f>
        <v>2097</v>
      </c>
      <c r="H1112" s="2">
        <f t="shared" si="34"/>
        <v>0.56972586412395709</v>
      </c>
      <c r="I1112" s="2">
        <f t="shared" si="35"/>
        <v>-9.1559370529327611E-2</v>
      </c>
    </row>
    <row r="1113" spans="1:9" x14ac:dyDescent="0.2">
      <c r="A1113" s="7" t="s">
        <v>334</v>
      </c>
      <c r="B1113" s="21">
        <v>21239</v>
      </c>
      <c r="C1113" s="22" t="s">
        <v>927</v>
      </c>
      <c r="D1113" s="12">
        <v>6028</v>
      </c>
      <c r="E1113" s="12">
        <v>8026</v>
      </c>
      <c r="F1113" s="1">
        <f>VLOOKUP(B1113,[1]Compare!$B:$F,5,FALSE)</f>
        <v>6530</v>
      </c>
      <c r="G1113" s="1">
        <f>VLOOKUP(B1113,[1]Compare!$B:$G,6,FALSE)</f>
        <v>8362</v>
      </c>
      <c r="H1113" s="2">
        <f t="shared" si="34"/>
        <v>-7.6875957120980096E-2</v>
      </c>
      <c r="I1113" s="2">
        <f t="shared" si="35"/>
        <v>-4.0181774695049029E-2</v>
      </c>
    </row>
    <row r="1114" spans="1:9" x14ac:dyDescent="0.2">
      <c r="A1114" s="8" t="s">
        <v>335</v>
      </c>
      <c r="B1114" s="19">
        <v>22001</v>
      </c>
      <c r="C1114" s="20" t="s">
        <v>1136</v>
      </c>
      <c r="D1114" s="13">
        <v>7460</v>
      </c>
      <c r="E1114" s="13">
        <v>21515</v>
      </c>
      <c r="F1114" s="1">
        <f>VLOOKUP(B1114,[1]Compare!$B:$F,5,FALSE)</f>
        <v>5443</v>
      </c>
      <c r="G1114" s="1">
        <f>VLOOKUP(B1114,[1]Compare!$B:$G,6,FALSE)</f>
        <v>22596</v>
      </c>
      <c r="H1114" s="2">
        <f t="shared" si="34"/>
        <v>0.3705677016351277</v>
      </c>
      <c r="I1114" s="2">
        <f t="shared" si="35"/>
        <v>-4.7840325721366615E-2</v>
      </c>
    </row>
    <row r="1115" spans="1:9" x14ac:dyDescent="0.2">
      <c r="A1115" s="7" t="s">
        <v>335</v>
      </c>
      <c r="B1115" s="21">
        <v>22003</v>
      </c>
      <c r="C1115" s="22" t="s">
        <v>1137</v>
      </c>
      <c r="D1115" s="12">
        <v>3299</v>
      </c>
      <c r="E1115" s="12">
        <v>7044</v>
      </c>
      <c r="F1115" s="1">
        <f>VLOOKUP(B1115,[1]Compare!$B:$F,5,FALSE)</f>
        <v>2108</v>
      </c>
      <c r="G1115" s="1">
        <f>VLOOKUP(B1115,[1]Compare!$B:$G,6,FALSE)</f>
        <v>7574</v>
      </c>
      <c r="H1115" s="2">
        <f t="shared" si="34"/>
        <v>0.5649905123339658</v>
      </c>
      <c r="I1115" s="2">
        <f t="shared" si="35"/>
        <v>-6.9976234486400848E-2</v>
      </c>
    </row>
    <row r="1116" spans="1:9" x14ac:dyDescent="0.2">
      <c r="A1116" s="8" t="s">
        <v>335</v>
      </c>
      <c r="B1116" s="19">
        <v>22005</v>
      </c>
      <c r="C1116" s="20" t="s">
        <v>1138</v>
      </c>
      <c r="D1116" s="13">
        <v>20683</v>
      </c>
      <c r="E1116" s="13">
        <v>41780</v>
      </c>
      <c r="F1116" s="1">
        <f>VLOOKUP(B1116,[1]Compare!$B:$F,5,FALSE)</f>
        <v>20399</v>
      </c>
      <c r="G1116" s="1">
        <f>VLOOKUP(B1116,[1]Compare!$B:$G,6,FALSE)</f>
        <v>40687</v>
      </c>
      <c r="H1116" s="2">
        <f t="shared" si="34"/>
        <v>1.3922251090739742E-2</v>
      </c>
      <c r="I1116" s="2">
        <f t="shared" si="35"/>
        <v>2.6863617371642046E-2</v>
      </c>
    </row>
    <row r="1117" spans="1:9" x14ac:dyDescent="0.2">
      <c r="A1117" s="7" t="s">
        <v>335</v>
      </c>
      <c r="B1117" s="21">
        <v>22007</v>
      </c>
      <c r="C1117" s="22" t="s">
        <v>1139</v>
      </c>
      <c r="D1117" s="12">
        <v>3960</v>
      </c>
      <c r="E1117" s="12">
        <v>6864</v>
      </c>
      <c r="F1117" s="1">
        <f>VLOOKUP(B1117,[1]Compare!$B:$F,5,FALSE)</f>
        <v>3833</v>
      </c>
      <c r="G1117" s="1">
        <f>VLOOKUP(B1117,[1]Compare!$B:$G,6,FALSE)</f>
        <v>7271</v>
      </c>
      <c r="H1117" s="2">
        <f t="shared" si="34"/>
        <v>3.3133315940516564E-2</v>
      </c>
      <c r="I1117" s="2">
        <f t="shared" si="35"/>
        <v>-5.5975794251134643E-2</v>
      </c>
    </row>
    <row r="1118" spans="1:9" x14ac:dyDescent="0.2">
      <c r="A1118" s="8" t="s">
        <v>335</v>
      </c>
      <c r="B1118" s="19">
        <v>22009</v>
      </c>
      <c r="C1118" s="20" t="s">
        <v>1140</v>
      </c>
      <c r="D1118" s="13">
        <v>5867</v>
      </c>
      <c r="E1118" s="13">
        <v>11091</v>
      </c>
      <c r="F1118" s="1">
        <f>VLOOKUP(B1118,[1]Compare!$B:$F,5,FALSE)</f>
        <v>4979</v>
      </c>
      <c r="G1118" s="1">
        <f>VLOOKUP(B1118,[1]Compare!$B:$G,6,FALSE)</f>
        <v>12028</v>
      </c>
      <c r="H1118" s="2">
        <f t="shared" si="34"/>
        <v>0.1783490660775256</v>
      </c>
      <c r="I1118" s="2">
        <f t="shared" si="35"/>
        <v>-7.7901563019620881E-2</v>
      </c>
    </row>
    <row r="1119" spans="1:9" x14ac:dyDescent="0.2">
      <c r="A1119" s="7" t="s">
        <v>335</v>
      </c>
      <c r="B1119" s="21">
        <v>22011</v>
      </c>
      <c r="C1119" s="22" t="s">
        <v>1141</v>
      </c>
      <c r="D1119" s="12">
        <v>3531</v>
      </c>
      <c r="E1119" s="12">
        <v>13087</v>
      </c>
      <c r="F1119" s="1">
        <f>VLOOKUP(B1119,[1]Compare!$B:$F,5,FALSE)</f>
        <v>2542</v>
      </c>
      <c r="G1119" s="1">
        <f>VLOOKUP(B1119,[1]Compare!$B:$G,6,FALSE)</f>
        <v>13575</v>
      </c>
      <c r="H1119" s="2">
        <f t="shared" si="34"/>
        <v>0.38906372934697087</v>
      </c>
      <c r="I1119" s="2">
        <f t="shared" si="35"/>
        <v>-3.5948434622467773E-2</v>
      </c>
    </row>
    <row r="1120" spans="1:9" x14ac:dyDescent="0.2">
      <c r="A1120" s="8" t="s">
        <v>335</v>
      </c>
      <c r="B1120" s="19">
        <v>22013</v>
      </c>
      <c r="C1120" s="20" t="s">
        <v>1142</v>
      </c>
      <c r="D1120" s="13">
        <v>3063</v>
      </c>
      <c r="E1120" s="13">
        <v>3075</v>
      </c>
      <c r="F1120" s="1">
        <f>VLOOKUP(B1120,[1]Compare!$B:$F,5,FALSE)</f>
        <v>3067</v>
      </c>
      <c r="G1120" s="1">
        <f>VLOOKUP(B1120,[1]Compare!$B:$G,6,FALSE)</f>
        <v>3891</v>
      </c>
      <c r="H1120" s="2">
        <f t="shared" si="34"/>
        <v>-1.3042060645582002E-3</v>
      </c>
      <c r="I1120" s="2">
        <f t="shared" si="35"/>
        <v>-0.20971472629144178</v>
      </c>
    </row>
    <row r="1121" spans="1:9" x14ac:dyDescent="0.2">
      <c r="A1121" s="7" t="s">
        <v>335</v>
      </c>
      <c r="B1121" s="21">
        <v>22015</v>
      </c>
      <c r="C1121" s="22" t="s">
        <v>1143</v>
      </c>
      <c r="D1121" s="12">
        <v>15066</v>
      </c>
      <c r="E1121" s="12">
        <v>37056</v>
      </c>
      <c r="F1121" s="1">
        <f>VLOOKUP(B1121,[1]Compare!$B:$F,5,FALSE)</f>
        <v>15662</v>
      </c>
      <c r="G1121" s="1">
        <f>VLOOKUP(B1121,[1]Compare!$B:$G,6,FALSE)</f>
        <v>38074</v>
      </c>
      <c r="H1121" s="2">
        <f t="shared" si="34"/>
        <v>-3.8053888392287065E-2</v>
      </c>
      <c r="I1121" s="2">
        <f t="shared" si="35"/>
        <v>-2.6737406103902926E-2</v>
      </c>
    </row>
    <row r="1122" spans="1:9" x14ac:dyDescent="0.2">
      <c r="A1122" s="8" t="s">
        <v>335</v>
      </c>
      <c r="B1122" s="19">
        <v>22017</v>
      </c>
      <c r="C1122" s="20" t="s">
        <v>1144</v>
      </c>
      <c r="D1122" s="13">
        <v>54378</v>
      </c>
      <c r="E1122" s="13">
        <v>45062</v>
      </c>
      <c r="F1122" s="1">
        <f>VLOOKUP(B1122,[1]Compare!$B:$F,5,FALSE)</f>
        <v>55110</v>
      </c>
      <c r="G1122" s="1">
        <f>VLOOKUP(B1122,[1]Compare!$B:$G,6,FALSE)</f>
        <v>48021</v>
      </c>
      <c r="H1122" s="2">
        <f t="shared" si="34"/>
        <v>-1.3282525857376156E-2</v>
      </c>
      <c r="I1122" s="2">
        <f t="shared" si="35"/>
        <v>-6.1618875075487807E-2</v>
      </c>
    </row>
    <row r="1123" spans="1:9" x14ac:dyDescent="0.2">
      <c r="A1123" s="7" t="s">
        <v>335</v>
      </c>
      <c r="B1123" s="21">
        <v>22019</v>
      </c>
      <c r="C1123" s="22" t="s">
        <v>1145</v>
      </c>
      <c r="D1123" s="12">
        <v>30021</v>
      </c>
      <c r="E1123" s="12">
        <v>53462</v>
      </c>
      <c r="F1123" s="1">
        <f>VLOOKUP(B1123,[1]Compare!$B:$F,5,FALSE)</f>
        <v>25982</v>
      </c>
      <c r="G1123" s="1">
        <f>VLOOKUP(B1123,[1]Compare!$B:$G,6,FALSE)</f>
        <v>55066</v>
      </c>
      <c r="H1123" s="2">
        <f t="shared" si="34"/>
        <v>0.15545377569086291</v>
      </c>
      <c r="I1123" s="2">
        <f t="shared" si="35"/>
        <v>-2.9128681945302E-2</v>
      </c>
    </row>
    <row r="1124" spans="1:9" x14ac:dyDescent="0.2">
      <c r="A1124" s="8" t="s">
        <v>335</v>
      </c>
      <c r="B1124" s="19">
        <v>22021</v>
      </c>
      <c r="C1124" s="20" t="s">
        <v>1146</v>
      </c>
      <c r="D1124" s="13">
        <v>974</v>
      </c>
      <c r="E1124" s="13">
        <v>3543</v>
      </c>
      <c r="F1124" s="1">
        <f>VLOOKUP(B1124,[1]Compare!$B:$F,5,FALSE)</f>
        <v>745</v>
      </c>
      <c r="G1124" s="1">
        <f>VLOOKUP(B1124,[1]Compare!$B:$G,6,FALSE)</f>
        <v>3976</v>
      </c>
      <c r="H1124" s="2">
        <f t="shared" si="34"/>
        <v>0.30738255033557049</v>
      </c>
      <c r="I1124" s="2">
        <f t="shared" si="35"/>
        <v>-0.10890342052313884</v>
      </c>
    </row>
    <row r="1125" spans="1:9" x14ac:dyDescent="0.2">
      <c r="A1125" s="7" t="s">
        <v>335</v>
      </c>
      <c r="B1125" s="21">
        <v>22023</v>
      </c>
      <c r="C1125" s="22" t="s">
        <v>1147</v>
      </c>
      <c r="D1125" s="12">
        <v>798</v>
      </c>
      <c r="E1125" s="12">
        <v>3472</v>
      </c>
      <c r="F1125" s="1">
        <f>VLOOKUP(B1125,[1]Compare!$B:$F,5,FALSE)</f>
        <v>324</v>
      </c>
      <c r="G1125" s="1">
        <f>VLOOKUP(B1125,[1]Compare!$B:$G,6,FALSE)</f>
        <v>3671</v>
      </c>
      <c r="H1125" s="2">
        <f t="shared" si="34"/>
        <v>1.462962962962963</v>
      </c>
      <c r="I1125" s="2">
        <f t="shared" si="35"/>
        <v>-5.4208662489784801E-2</v>
      </c>
    </row>
    <row r="1126" spans="1:9" x14ac:dyDescent="0.2">
      <c r="A1126" s="8" t="s">
        <v>335</v>
      </c>
      <c r="B1126" s="19">
        <v>22025</v>
      </c>
      <c r="C1126" s="20" t="s">
        <v>1148</v>
      </c>
      <c r="D1126" s="13">
        <v>1461</v>
      </c>
      <c r="E1126" s="13">
        <v>3029</v>
      </c>
      <c r="F1126" s="1">
        <f>VLOOKUP(B1126,[1]Compare!$B:$F,5,FALSE)</f>
        <v>1269</v>
      </c>
      <c r="G1126" s="1">
        <f>VLOOKUP(B1126,[1]Compare!$B:$G,6,FALSE)</f>
        <v>3541</v>
      </c>
      <c r="H1126" s="2">
        <f t="shared" si="34"/>
        <v>0.15130023640661938</v>
      </c>
      <c r="I1126" s="2">
        <f t="shared" si="35"/>
        <v>-0.14459192318554082</v>
      </c>
    </row>
    <row r="1127" spans="1:9" x14ac:dyDescent="0.2">
      <c r="A1127" s="7" t="s">
        <v>335</v>
      </c>
      <c r="B1127" s="21">
        <v>22027</v>
      </c>
      <c r="C1127" s="22" t="s">
        <v>1149</v>
      </c>
      <c r="D1127" s="12">
        <v>2645</v>
      </c>
      <c r="E1127" s="12">
        <v>3062</v>
      </c>
      <c r="F1127" s="1">
        <f>VLOOKUP(B1127,[1]Compare!$B:$F,5,FALSE)</f>
        <v>2731</v>
      </c>
      <c r="G1127" s="1">
        <f>VLOOKUP(B1127,[1]Compare!$B:$G,6,FALSE)</f>
        <v>3770</v>
      </c>
      <c r="H1127" s="2">
        <f t="shared" si="34"/>
        <v>-3.1490296594653973E-2</v>
      </c>
      <c r="I1127" s="2">
        <f t="shared" si="35"/>
        <v>-0.18779840848806367</v>
      </c>
    </row>
    <row r="1128" spans="1:9" x14ac:dyDescent="0.2">
      <c r="A1128" s="8" t="s">
        <v>335</v>
      </c>
      <c r="B1128" s="19">
        <v>22029</v>
      </c>
      <c r="C1128" s="20" t="s">
        <v>1150</v>
      </c>
      <c r="D1128" s="13">
        <v>3119</v>
      </c>
      <c r="E1128" s="13">
        <v>4963</v>
      </c>
      <c r="F1128" s="1">
        <f>VLOOKUP(B1128,[1]Compare!$B:$F,5,FALSE)</f>
        <v>3177</v>
      </c>
      <c r="G1128" s="1">
        <f>VLOOKUP(B1128,[1]Compare!$B:$G,6,FALSE)</f>
        <v>5550</v>
      </c>
      <c r="H1128" s="2">
        <f t="shared" si="34"/>
        <v>-1.8256216556499841E-2</v>
      </c>
      <c r="I1128" s="2">
        <f t="shared" si="35"/>
        <v>-0.10576576576576577</v>
      </c>
    </row>
    <row r="1129" spans="1:9" x14ac:dyDescent="0.2">
      <c r="A1129" s="7" t="s">
        <v>335</v>
      </c>
      <c r="B1129" s="21">
        <v>22031</v>
      </c>
      <c r="C1129" s="22" t="s">
        <v>1151</v>
      </c>
      <c r="D1129" s="12">
        <v>5305</v>
      </c>
      <c r="E1129" s="12">
        <v>8317</v>
      </c>
      <c r="F1129" s="1">
        <f>VLOOKUP(B1129,[1]Compare!$B:$F,5,FALSE)</f>
        <v>5457</v>
      </c>
      <c r="G1129" s="1">
        <f>VLOOKUP(B1129,[1]Compare!$B:$G,6,FALSE)</f>
        <v>9112</v>
      </c>
      <c r="H1129" s="2">
        <f t="shared" si="34"/>
        <v>-2.7854132307128458E-2</v>
      </c>
      <c r="I1129" s="2">
        <f t="shared" si="35"/>
        <v>-8.7247585601404734E-2</v>
      </c>
    </row>
    <row r="1130" spans="1:9" x14ac:dyDescent="0.2">
      <c r="A1130" s="8" t="s">
        <v>335</v>
      </c>
      <c r="B1130" s="19">
        <v>22033</v>
      </c>
      <c r="C1130" s="20" t="s">
        <v>1152</v>
      </c>
      <c r="D1130" s="13">
        <v>119378</v>
      </c>
      <c r="E1130" s="13">
        <v>86990</v>
      </c>
      <c r="F1130" s="1">
        <f>VLOOKUP(B1130,[1]Compare!$B:$F,5,FALSE)</f>
        <v>115577</v>
      </c>
      <c r="G1130" s="1">
        <f>VLOOKUP(B1130,[1]Compare!$B:$G,6,FALSE)</f>
        <v>88420</v>
      </c>
      <c r="H1130" s="2">
        <f t="shared" si="34"/>
        <v>3.2887166131669796E-2</v>
      </c>
      <c r="I1130" s="2">
        <f t="shared" si="35"/>
        <v>-1.6172811581090251E-2</v>
      </c>
    </row>
    <row r="1131" spans="1:9" x14ac:dyDescent="0.2">
      <c r="A1131" s="7" t="s">
        <v>335</v>
      </c>
      <c r="B1131" s="21">
        <v>22035</v>
      </c>
      <c r="C1131" s="22" t="s">
        <v>1153</v>
      </c>
      <c r="D1131" s="12">
        <v>1823</v>
      </c>
      <c r="E1131" s="12">
        <v>1287</v>
      </c>
      <c r="F1131" s="1">
        <f>VLOOKUP(B1131,[1]Compare!$B:$F,5,FALSE)</f>
        <v>1900</v>
      </c>
      <c r="G1131" s="1">
        <f>VLOOKUP(B1131,[1]Compare!$B:$G,6,FALSE)</f>
        <v>1080</v>
      </c>
      <c r="H1131" s="2">
        <f t="shared" si="34"/>
        <v>-4.0526315789473681E-2</v>
      </c>
      <c r="I1131" s="2">
        <f t="shared" si="35"/>
        <v>0.19166666666666668</v>
      </c>
    </row>
    <row r="1132" spans="1:9" x14ac:dyDescent="0.2">
      <c r="A1132" s="8" t="s">
        <v>335</v>
      </c>
      <c r="B1132" s="19">
        <v>22037</v>
      </c>
      <c r="C1132" s="20" t="s">
        <v>1154</v>
      </c>
      <c r="D1132" s="13">
        <v>4215</v>
      </c>
      <c r="E1132" s="13">
        <v>5786</v>
      </c>
      <c r="F1132" s="1">
        <f>VLOOKUP(B1132,[1]Compare!$B:$F,5,FALSE)</f>
        <v>4280</v>
      </c>
      <c r="G1132" s="1">
        <f>VLOOKUP(B1132,[1]Compare!$B:$G,6,FALSE)</f>
        <v>6064</v>
      </c>
      <c r="H1132" s="2">
        <f t="shared" si="34"/>
        <v>-1.5186915887850467E-2</v>
      </c>
      <c r="I1132" s="2">
        <f t="shared" si="35"/>
        <v>-4.5844327176781004E-2</v>
      </c>
    </row>
    <row r="1133" spans="1:9" x14ac:dyDescent="0.2">
      <c r="A1133" s="7" t="s">
        <v>335</v>
      </c>
      <c r="B1133" s="21">
        <v>22039</v>
      </c>
      <c r="C1133" s="22" t="s">
        <v>1155</v>
      </c>
      <c r="D1133" s="12">
        <v>5293</v>
      </c>
      <c r="E1133" s="12">
        <v>10353</v>
      </c>
      <c r="F1133" s="1">
        <f>VLOOKUP(B1133,[1]Compare!$B:$F,5,FALSE)</f>
        <v>4158</v>
      </c>
      <c r="G1133" s="1">
        <f>VLOOKUP(B1133,[1]Compare!$B:$G,6,FALSE)</f>
        <v>11053</v>
      </c>
      <c r="H1133" s="2">
        <f t="shared" si="34"/>
        <v>0.27296777296777297</v>
      </c>
      <c r="I1133" s="2">
        <f t="shared" si="35"/>
        <v>-6.333122229259025E-2</v>
      </c>
    </row>
    <row r="1134" spans="1:9" x14ac:dyDescent="0.2">
      <c r="A1134" s="8" t="s">
        <v>335</v>
      </c>
      <c r="B1134" s="19">
        <v>22041</v>
      </c>
      <c r="C1134" s="20" t="s">
        <v>1156</v>
      </c>
      <c r="D1134" s="13">
        <v>3134</v>
      </c>
      <c r="E1134" s="13">
        <v>4940</v>
      </c>
      <c r="F1134" s="1">
        <f>VLOOKUP(B1134,[1]Compare!$B:$F,5,FALSE)</f>
        <v>2658</v>
      </c>
      <c r="G1134" s="1">
        <f>VLOOKUP(B1134,[1]Compare!$B:$G,6,FALSE)</f>
        <v>6970</v>
      </c>
      <c r="H1134" s="2">
        <f t="shared" si="34"/>
        <v>0.17908201655379985</v>
      </c>
      <c r="I1134" s="2">
        <f t="shared" si="35"/>
        <v>-0.29124820659971307</v>
      </c>
    </row>
    <row r="1135" spans="1:9" x14ac:dyDescent="0.2">
      <c r="A1135" s="7" t="s">
        <v>335</v>
      </c>
      <c r="B1135" s="21">
        <v>22043</v>
      </c>
      <c r="C1135" s="22" t="s">
        <v>1157</v>
      </c>
      <c r="D1135" s="12">
        <v>1616</v>
      </c>
      <c r="E1135" s="12">
        <v>7532</v>
      </c>
      <c r="F1135" s="1">
        <f>VLOOKUP(B1135,[1]Compare!$B:$F,5,FALSE)</f>
        <v>1157</v>
      </c>
      <c r="G1135" s="1">
        <f>VLOOKUP(B1135,[1]Compare!$B:$G,6,FALSE)</f>
        <v>8117</v>
      </c>
      <c r="H1135" s="2">
        <f t="shared" si="34"/>
        <v>0.39671564390665515</v>
      </c>
      <c r="I1135" s="2">
        <f t="shared" si="35"/>
        <v>-7.207096217814464E-2</v>
      </c>
    </row>
    <row r="1136" spans="1:9" x14ac:dyDescent="0.2">
      <c r="A1136" s="8" t="s">
        <v>335</v>
      </c>
      <c r="B1136" s="19">
        <v>22045</v>
      </c>
      <c r="C1136" s="20" t="s">
        <v>1158</v>
      </c>
      <c r="D1136" s="13">
        <v>10906</v>
      </c>
      <c r="E1136" s="13">
        <v>20549</v>
      </c>
      <c r="F1136" s="1">
        <f>VLOOKUP(B1136,[1]Compare!$B:$F,5,FALSE)</f>
        <v>11027</v>
      </c>
      <c r="G1136" s="1">
        <f>VLOOKUP(B1136,[1]Compare!$B:$G,6,FALSE)</f>
        <v>21251</v>
      </c>
      <c r="H1136" s="2">
        <f t="shared" si="34"/>
        <v>-1.0973066110456153E-2</v>
      </c>
      <c r="I1136" s="2">
        <f t="shared" si="35"/>
        <v>-3.3033739588725235E-2</v>
      </c>
    </row>
    <row r="1137" spans="1:9" x14ac:dyDescent="0.2">
      <c r="A1137" s="7" t="s">
        <v>335</v>
      </c>
      <c r="B1137" s="21">
        <v>22047</v>
      </c>
      <c r="C1137" s="22" t="s">
        <v>1159</v>
      </c>
      <c r="D1137" s="12">
        <v>8409</v>
      </c>
      <c r="E1137" s="12">
        <v>7469</v>
      </c>
      <c r="F1137" s="1">
        <f>VLOOKUP(B1137,[1]Compare!$B:$F,5,FALSE)</f>
        <v>8514</v>
      </c>
      <c r="G1137" s="1">
        <f>VLOOKUP(B1137,[1]Compare!$B:$G,6,FALSE)</f>
        <v>7893</v>
      </c>
      <c r="H1137" s="2">
        <f t="shared" si="34"/>
        <v>-1.2332628611698379E-2</v>
      </c>
      <c r="I1137" s="2">
        <f t="shared" si="35"/>
        <v>-5.3718484733307995E-2</v>
      </c>
    </row>
    <row r="1138" spans="1:9" x14ac:dyDescent="0.2">
      <c r="A1138" s="8" t="s">
        <v>335</v>
      </c>
      <c r="B1138" s="19">
        <v>22049</v>
      </c>
      <c r="C1138" s="20" t="s">
        <v>1160</v>
      </c>
      <c r="D1138" s="13">
        <v>2433</v>
      </c>
      <c r="E1138" s="13">
        <v>4692</v>
      </c>
      <c r="F1138" s="1">
        <f>VLOOKUP(B1138,[1]Compare!$B:$F,5,FALSE)</f>
        <v>2143</v>
      </c>
      <c r="G1138" s="1">
        <f>VLOOKUP(B1138,[1]Compare!$B:$G,6,FALSE)</f>
        <v>5394</v>
      </c>
      <c r="H1138" s="2">
        <f t="shared" si="34"/>
        <v>0.13532431171255249</v>
      </c>
      <c r="I1138" s="2">
        <f t="shared" si="35"/>
        <v>-0.13014460511679643</v>
      </c>
    </row>
    <row r="1139" spans="1:9" x14ac:dyDescent="0.2">
      <c r="A1139" s="7" t="s">
        <v>335</v>
      </c>
      <c r="B1139" s="21">
        <v>22051</v>
      </c>
      <c r="C1139" s="22" t="s">
        <v>1161</v>
      </c>
      <c r="D1139" s="12">
        <v>80824</v>
      </c>
      <c r="E1139" s="12">
        <v>104535</v>
      </c>
      <c r="F1139" s="1">
        <f>VLOOKUP(B1139,[1]Compare!$B:$F,5,FALSE)</f>
        <v>84477</v>
      </c>
      <c r="G1139" s="1">
        <f>VLOOKUP(B1139,[1]Compare!$B:$G,6,FALSE)</f>
        <v>105949</v>
      </c>
      <c r="H1139" s="2">
        <f t="shared" si="34"/>
        <v>-4.3242539389419604E-2</v>
      </c>
      <c r="I1139" s="2">
        <f t="shared" si="35"/>
        <v>-1.334604385128694E-2</v>
      </c>
    </row>
    <row r="1140" spans="1:9" x14ac:dyDescent="0.2">
      <c r="A1140" s="8" t="s">
        <v>335</v>
      </c>
      <c r="B1140" s="19">
        <v>22053</v>
      </c>
      <c r="C1140" s="20" t="s">
        <v>1162</v>
      </c>
      <c r="D1140" s="13">
        <v>4495</v>
      </c>
      <c r="E1140" s="13">
        <v>10703</v>
      </c>
      <c r="F1140" s="1">
        <f>VLOOKUP(B1140,[1]Compare!$B:$F,5,FALSE)</f>
        <v>3208</v>
      </c>
      <c r="G1140" s="1">
        <f>VLOOKUP(B1140,[1]Compare!$B:$G,6,FALSE)</f>
        <v>11423</v>
      </c>
      <c r="H1140" s="2">
        <f t="shared" si="34"/>
        <v>0.40118453865336656</v>
      </c>
      <c r="I1140" s="2">
        <f t="shared" si="35"/>
        <v>-6.3030727479646331E-2</v>
      </c>
    </row>
    <row r="1141" spans="1:9" x14ac:dyDescent="0.2">
      <c r="A1141" s="7" t="s">
        <v>335</v>
      </c>
      <c r="B1141" s="21">
        <v>22055</v>
      </c>
      <c r="C1141" s="22" t="s">
        <v>1163</v>
      </c>
      <c r="D1141" s="12">
        <v>38772</v>
      </c>
      <c r="E1141" s="12">
        <v>72287</v>
      </c>
      <c r="F1141" s="1">
        <f>VLOOKUP(B1141,[1]Compare!$B:$F,5,FALSE)</f>
        <v>39685</v>
      </c>
      <c r="G1141" s="1">
        <f>VLOOKUP(B1141,[1]Compare!$B:$G,6,FALSE)</f>
        <v>72519</v>
      </c>
      <c r="H1141" s="2">
        <f t="shared" si="34"/>
        <v>-2.3006173617235733E-2</v>
      </c>
      <c r="I1141" s="2">
        <f t="shared" si="35"/>
        <v>-3.1991615990292197E-3</v>
      </c>
    </row>
    <row r="1142" spans="1:9" x14ac:dyDescent="0.2">
      <c r="A1142" s="8" t="s">
        <v>335</v>
      </c>
      <c r="B1142" s="19">
        <v>22057</v>
      </c>
      <c r="C1142" s="20" t="s">
        <v>1164</v>
      </c>
      <c r="D1142" s="13">
        <v>10548</v>
      </c>
      <c r="E1142" s="13">
        <v>35348</v>
      </c>
      <c r="F1142" s="1">
        <f>VLOOKUP(B1142,[1]Compare!$B:$F,5,FALSE)</f>
        <v>8672</v>
      </c>
      <c r="G1142" s="1">
        <f>VLOOKUP(B1142,[1]Compare!$B:$G,6,FALSE)</f>
        <v>36024</v>
      </c>
      <c r="H1142" s="2">
        <f t="shared" si="34"/>
        <v>0.21632841328413285</v>
      </c>
      <c r="I1142" s="2">
        <f t="shared" si="35"/>
        <v>-1.8765267599378192E-2</v>
      </c>
    </row>
    <row r="1143" spans="1:9" x14ac:dyDescent="0.2">
      <c r="A1143" s="7" t="s">
        <v>335</v>
      </c>
      <c r="B1143" s="21">
        <v>22059</v>
      </c>
      <c r="C1143" s="22" t="s">
        <v>1165</v>
      </c>
      <c r="D1143" s="12">
        <v>1286</v>
      </c>
      <c r="E1143" s="12">
        <v>5538</v>
      </c>
      <c r="F1143" s="1">
        <f>VLOOKUP(B1143,[1]Compare!$B:$F,5,FALSE)</f>
        <v>638</v>
      </c>
      <c r="G1143" s="1">
        <f>VLOOKUP(B1143,[1]Compare!$B:$G,6,FALSE)</f>
        <v>6378</v>
      </c>
      <c r="H1143" s="2">
        <f t="shared" si="34"/>
        <v>1.0156739811912225</v>
      </c>
      <c r="I1143" s="2">
        <f t="shared" si="35"/>
        <v>-0.13170272812793979</v>
      </c>
    </row>
    <row r="1144" spans="1:9" x14ac:dyDescent="0.2">
      <c r="A1144" s="8" t="s">
        <v>335</v>
      </c>
      <c r="B1144" s="19">
        <v>22061</v>
      </c>
      <c r="C1144" s="20" t="s">
        <v>1166</v>
      </c>
      <c r="D1144" s="13">
        <v>7818</v>
      </c>
      <c r="E1144" s="13">
        <v>10804</v>
      </c>
      <c r="F1144" s="1">
        <f>VLOOKUP(B1144,[1]Compare!$B:$F,5,FALSE)</f>
        <v>7559</v>
      </c>
      <c r="G1144" s="1">
        <f>VLOOKUP(B1144,[1]Compare!$B:$G,6,FALSE)</f>
        <v>11311</v>
      </c>
      <c r="H1144" s="2">
        <f t="shared" si="34"/>
        <v>3.4263791506813072E-2</v>
      </c>
      <c r="I1144" s="2">
        <f t="shared" si="35"/>
        <v>-4.482362302183715E-2</v>
      </c>
    </row>
    <row r="1145" spans="1:9" x14ac:dyDescent="0.2">
      <c r="A1145" s="7" t="s">
        <v>335</v>
      </c>
      <c r="B1145" s="21">
        <v>22063</v>
      </c>
      <c r="C1145" s="22" t="s">
        <v>1167</v>
      </c>
      <c r="D1145" s="12">
        <v>9572</v>
      </c>
      <c r="E1145" s="12">
        <v>55371</v>
      </c>
      <c r="F1145" s="1">
        <f>VLOOKUP(B1145,[1]Compare!$B:$F,5,FALSE)</f>
        <v>9249</v>
      </c>
      <c r="G1145" s="1">
        <f>VLOOKUP(B1145,[1]Compare!$B:$G,6,FALSE)</f>
        <v>54877</v>
      </c>
      <c r="H1145" s="2">
        <f t="shared" si="34"/>
        <v>3.4922694345334633E-2</v>
      </c>
      <c r="I1145" s="2">
        <f t="shared" si="35"/>
        <v>9.0019498150409102E-3</v>
      </c>
    </row>
    <row r="1146" spans="1:9" x14ac:dyDescent="0.2">
      <c r="A1146" s="8" t="s">
        <v>335</v>
      </c>
      <c r="B1146" s="19">
        <v>22065</v>
      </c>
      <c r="C1146" s="20" t="s">
        <v>1168</v>
      </c>
      <c r="D1146" s="13">
        <v>2612</v>
      </c>
      <c r="E1146" s="13">
        <v>1872</v>
      </c>
      <c r="F1146" s="1">
        <f>VLOOKUP(B1146,[1]Compare!$B:$F,5,FALSE)</f>
        <v>2654</v>
      </c>
      <c r="G1146" s="1">
        <f>VLOOKUP(B1146,[1]Compare!$B:$G,6,FALSE)</f>
        <v>1930</v>
      </c>
      <c r="H1146" s="2">
        <f t="shared" si="34"/>
        <v>-1.5825169555388093E-2</v>
      </c>
      <c r="I1146" s="2">
        <f t="shared" si="35"/>
        <v>-3.0051813471502591E-2</v>
      </c>
    </row>
    <row r="1147" spans="1:9" x14ac:dyDescent="0.2">
      <c r="A1147" s="7" t="s">
        <v>335</v>
      </c>
      <c r="B1147" s="21">
        <v>22067</v>
      </c>
      <c r="C1147" s="22" t="s">
        <v>1169</v>
      </c>
      <c r="D1147" s="12">
        <v>4912</v>
      </c>
      <c r="E1147" s="12">
        <v>6027</v>
      </c>
      <c r="F1147" s="1">
        <f>VLOOKUP(B1147,[1]Compare!$B:$F,5,FALSE)</f>
        <v>4946</v>
      </c>
      <c r="G1147" s="1">
        <f>VLOOKUP(B1147,[1]Compare!$B:$G,6,FALSE)</f>
        <v>6510</v>
      </c>
      <c r="H1147" s="2">
        <f t="shared" si="34"/>
        <v>-6.8742418115649009E-3</v>
      </c>
      <c r="I1147" s="2">
        <f t="shared" si="35"/>
        <v>-7.4193548387096769E-2</v>
      </c>
    </row>
    <row r="1148" spans="1:9" x14ac:dyDescent="0.2">
      <c r="A1148" s="8" t="s">
        <v>335</v>
      </c>
      <c r="B1148" s="19">
        <v>22069</v>
      </c>
      <c r="C1148" s="20" t="s">
        <v>1170</v>
      </c>
      <c r="D1148" s="13">
        <v>6783</v>
      </c>
      <c r="E1148" s="13">
        <v>8678</v>
      </c>
      <c r="F1148" s="1">
        <f>VLOOKUP(B1148,[1]Compare!$B:$F,5,FALSE)</f>
        <v>6896</v>
      </c>
      <c r="G1148" s="1">
        <f>VLOOKUP(B1148,[1]Compare!$B:$G,6,FALSE)</f>
        <v>9358</v>
      </c>
      <c r="H1148" s="2">
        <f t="shared" si="34"/>
        <v>-1.638631090487239E-2</v>
      </c>
      <c r="I1148" s="2">
        <f t="shared" si="35"/>
        <v>-7.2665099380209444E-2</v>
      </c>
    </row>
    <row r="1149" spans="1:9" x14ac:dyDescent="0.2">
      <c r="A1149" s="7" t="s">
        <v>335</v>
      </c>
      <c r="B1149" s="21">
        <v>22071</v>
      </c>
      <c r="C1149" s="22" t="s">
        <v>1171</v>
      </c>
      <c r="D1149" s="12">
        <v>142263</v>
      </c>
      <c r="E1149" s="12">
        <v>32826</v>
      </c>
      <c r="F1149" s="1">
        <f>VLOOKUP(B1149,[1]Compare!$B:$F,5,FALSE)</f>
        <v>147854</v>
      </c>
      <c r="G1149" s="1">
        <f>VLOOKUP(B1149,[1]Compare!$B:$G,6,FALSE)</f>
        <v>26664</v>
      </c>
      <c r="H1149" s="2">
        <f t="shared" si="34"/>
        <v>-3.7814330352915711E-2</v>
      </c>
      <c r="I1149" s="2">
        <f t="shared" si="35"/>
        <v>0.23109810981098111</v>
      </c>
    </row>
    <row r="1150" spans="1:9" x14ac:dyDescent="0.2">
      <c r="A1150" s="8" t="s">
        <v>335</v>
      </c>
      <c r="B1150" s="19">
        <v>22073</v>
      </c>
      <c r="C1150" s="20" t="s">
        <v>1172</v>
      </c>
      <c r="D1150" s="13">
        <v>25510</v>
      </c>
      <c r="E1150" s="13">
        <v>40811</v>
      </c>
      <c r="F1150" s="1">
        <f>VLOOKUP(B1150,[1]Compare!$B:$F,5,FALSE)</f>
        <v>25913</v>
      </c>
      <c r="G1150" s="1">
        <f>VLOOKUP(B1150,[1]Compare!$B:$G,6,FALSE)</f>
        <v>42255</v>
      </c>
      <c r="H1150" s="2">
        <f t="shared" si="34"/>
        <v>-1.5552039516844827E-2</v>
      </c>
      <c r="I1150" s="2">
        <f t="shared" si="35"/>
        <v>-3.4173470595195835E-2</v>
      </c>
    </row>
    <row r="1151" spans="1:9" x14ac:dyDescent="0.2">
      <c r="A1151" s="7" t="s">
        <v>335</v>
      </c>
      <c r="B1151" s="21">
        <v>22075</v>
      </c>
      <c r="C1151" s="22" t="s">
        <v>1173</v>
      </c>
      <c r="D1151" s="12">
        <v>3316</v>
      </c>
      <c r="E1151" s="12">
        <v>6510</v>
      </c>
      <c r="F1151" s="1">
        <f>VLOOKUP(B1151,[1]Compare!$B:$F,5,FALSE)</f>
        <v>3414</v>
      </c>
      <c r="G1151" s="1">
        <f>VLOOKUP(B1151,[1]Compare!$B:$G,6,FALSE)</f>
        <v>7412</v>
      </c>
      <c r="H1151" s="2">
        <f t="shared" si="34"/>
        <v>-2.8705330990041009E-2</v>
      </c>
      <c r="I1151" s="2">
        <f t="shared" si="35"/>
        <v>-0.12169454937938479</v>
      </c>
    </row>
    <row r="1152" spans="1:9" x14ac:dyDescent="0.2">
      <c r="A1152" s="8" t="s">
        <v>335</v>
      </c>
      <c r="B1152" s="19">
        <v>22077</v>
      </c>
      <c r="C1152" s="20" t="s">
        <v>1174</v>
      </c>
      <c r="D1152" s="13">
        <v>4767</v>
      </c>
      <c r="E1152" s="13">
        <v>7105</v>
      </c>
      <c r="F1152" s="1">
        <f>VLOOKUP(B1152,[1]Compare!$B:$F,5,FALSE)</f>
        <v>4683</v>
      </c>
      <c r="G1152" s="1">
        <f>VLOOKUP(B1152,[1]Compare!$B:$G,6,FALSE)</f>
        <v>7503</v>
      </c>
      <c r="H1152" s="2">
        <f t="shared" si="34"/>
        <v>1.7937219730941704E-2</v>
      </c>
      <c r="I1152" s="2">
        <f t="shared" si="35"/>
        <v>-5.304544848727176E-2</v>
      </c>
    </row>
    <row r="1153" spans="1:9" x14ac:dyDescent="0.2">
      <c r="A1153" s="7" t="s">
        <v>335</v>
      </c>
      <c r="B1153" s="21">
        <v>22079</v>
      </c>
      <c r="C1153" s="22" t="s">
        <v>1175</v>
      </c>
      <c r="D1153" s="12">
        <v>18885</v>
      </c>
      <c r="E1153" s="12">
        <v>36837</v>
      </c>
      <c r="F1153" s="1">
        <f>VLOOKUP(B1153,[1]Compare!$B:$F,5,FALSE)</f>
        <v>19475</v>
      </c>
      <c r="G1153" s="1">
        <f>VLOOKUP(B1153,[1]Compare!$B:$G,6,FALSE)</f>
        <v>38347</v>
      </c>
      <c r="H1153" s="2">
        <f t="shared" si="34"/>
        <v>-3.0295250320924262E-2</v>
      </c>
      <c r="I1153" s="2">
        <f t="shared" si="35"/>
        <v>-3.9377265496649022E-2</v>
      </c>
    </row>
    <row r="1154" spans="1:9" x14ac:dyDescent="0.2">
      <c r="A1154" s="8" t="s">
        <v>335</v>
      </c>
      <c r="B1154" s="19">
        <v>22081</v>
      </c>
      <c r="C1154" s="20" t="s">
        <v>1176</v>
      </c>
      <c r="D1154" s="13">
        <v>1606</v>
      </c>
      <c r="E1154" s="13">
        <v>1937</v>
      </c>
      <c r="F1154" s="1">
        <f>VLOOKUP(B1154,[1]Compare!$B:$F,5,FALSE)</f>
        <v>1644</v>
      </c>
      <c r="G1154" s="1">
        <f>VLOOKUP(B1154,[1]Compare!$B:$G,6,FALSE)</f>
        <v>2413</v>
      </c>
      <c r="H1154" s="2">
        <f t="shared" si="34"/>
        <v>-2.3114355231143552E-2</v>
      </c>
      <c r="I1154" s="2">
        <f t="shared" si="35"/>
        <v>-0.19726481558226275</v>
      </c>
    </row>
    <row r="1155" spans="1:9" x14ac:dyDescent="0.2">
      <c r="A1155" s="7" t="s">
        <v>335</v>
      </c>
      <c r="B1155" s="21">
        <v>22083</v>
      </c>
      <c r="C1155" s="22" t="s">
        <v>1177</v>
      </c>
      <c r="D1155" s="12">
        <v>3246</v>
      </c>
      <c r="E1155" s="12">
        <v>6034</v>
      </c>
      <c r="F1155" s="1">
        <f>VLOOKUP(B1155,[1]Compare!$B:$F,5,FALSE)</f>
        <v>3225</v>
      </c>
      <c r="G1155" s="1">
        <f>VLOOKUP(B1155,[1]Compare!$B:$G,6,FALSE)</f>
        <v>6607</v>
      </c>
      <c r="H1155" s="2">
        <f t="shared" ref="H1155:H1218" si="36">((D1155-F1155)/F1155)</f>
        <v>6.5116279069767444E-3</v>
      </c>
      <c r="I1155" s="2">
        <f t="shared" ref="I1155:I1218" si="37">((E1155-G1155)/G1155)</f>
        <v>-8.6726199485394284E-2</v>
      </c>
    </row>
    <row r="1156" spans="1:9" x14ac:dyDescent="0.2">
      <c r="A1156" s="8" t="s">
        <v>335</v>
      </c>
      <c r="B1156" s="19">
        <v>22085</v>
      </c>
      <c r="C1156" s="20" t="s">
        <v>1178</v>
      </c>
      <c r="D1156" s="13">
        <v>2450</v>
      </c>
      <c r="E1156" s="13">
        <v>7868</v>
      </c>
      <c r="F1156" s="1">
        <f>VLOOKUP(B1156,[1]Compare!$B:$F,5,FALSE)</f>
        <v>1731</v>
      </c>
      <c r="G1156" s="1">
        <f>VLOOKUP(B1156,[1]Compare!$B:$G,6,FALSE)</f>
        <v>8776</v>
      </c>
      <c r="H1156" s="2">
        <f t="shared" si="36"/>
        <v>0.41536683997689194</v>
      </c>
      <c r="I1156" s="2">
        <f t="shared" si="37"/>
        <v>-0.10346399270738377</v>
      </c>
    </row>
    <row r="1157" spans="1:9" x14ac:dyDescent="0.2">
      <c r="A1157" s="7" t="s">
        <v>335</v>
      </c>
      <c r="B1157" s="21">
        <v>22087</v>
      </c>
      <c r="C1157" s="22" t="s">
        <v>1179</v>
      </c>
      <c r="D1157" s="12">
        <v>7420</v>
      </c>
      <c r="E1157" s="12">
        <v>11790</v>
      </c>
      <c r="F1157" s="1">
        <f>VLOOKUP(B1157,[1]Compare!$B:$F,5,FALSE)</f>
        <v>6151</v>
      </c>
      <c r="G1157" s="1">
        <f>VLOOKUP(B1157,[1]Compare!$B:$G,6,FALSE)</f>
        <v>11179</v>
      </c>
      <c r="H1157" s="2">
        <f t="shared" si="36"/>
        <v>0.20630791741180296</v>
      </c>
      <c r="I1157" s="2">
        <f t="shared" si="37"/>
        <v>5.4656051525181146E-2</v>
      </c>
    </row>
    <row r="1158" spans="1:9" x14ac:dyDescent="0.2">
      <c r="A1158" s="8" t="s">
        <v>335</v>
      </c>
      <c r="B1158" s="19">
        <v>22089</v>
      </c>
      <c r="C1158" s="20" t="s">
        <v>1180</v>
      </c>
      <c r="D1158" s="13">
        <v>9424</v>
      </c>
      <c r="E1158" s="13">
        <v>18046</v>
      </c>
      <c r="F1158" s="1">
        <f>VLOOKUP(B1158,[1]Compare!$B:$F,5,FALSE)</f>
        <v>9800</v>
      </c>
      <c r="G1158" s="1">
        <f>VLOOKUP(B1158,[1]Compare!$B:$G,6,FALSE)</f>
        <v>18233</v>
      </c>
      <c r="H1158" s="2">
        <f t="shared" si="36"/>
        <v>-3.8367346938775512E-2</v>
      </c>
      <c r="I1158" s="2">
        <f t="shared" si="37"/>
        <v>-1.02561289968738E-2</v>
      </c>
    </row>
    <row r="1159" spans="1:9" x14ac:dyDescent="0.2">
      <c r="A1159" s="7" t="s">
        <v>335</v>
      </c>
      <c r="B1159" s="21">
        <v>22091</v>
      </c>
      <c r="C1159" s="22" t="s">
        <v>1181</v>
      </c>
      <c r="D1159" s="12">
        <v>3220</v>
      </c>
      <c r="E1159" s="12">
        <v>2513</v>
      </c>
      <c r="F1159" s="1">
        <f>VLOOKUP(B1159,[1]Compare!$B:$F,5,FALSE)</f>
        <v>3346</v>
      </c>
      <c r="G1159" s="1">
        <f>VLOOKUP(B1159,[1]Compare!$B:$G,6,FALSE)</f>
        <v>2714</v>
      </c>
      <c r="H1159" s="2">
        <f t="shared" si="36"/>
        <v>-3.7656903765690378E-2</v>
      </c>
      <c r="I1159" s="2">
        <f t="shared" si="37"/>
        <v>-7.4060427413411942E-2</v>
      </c>
    </row>
    <row r="1160" spans="1:9" x14ac:dyDescent="0.2">
      <c r="A1160" s="8" t="s">
        <v>335</v>
      </c>
      <c r="B1160" s="19">
        <v>22093</v>
      </c>
      <c r="C1160" s="20" t="s">
        <v>1182</v>
      </c>
      <c r="D1160" s="13">
        <v>6437</v>
      </c>
      <c r="E1160" s="13">
        <v>5696</v>
      </c>
      <c r="F1160" s="1">
        <f>VLOOKUP(B1160,[1]Compare!$B:$F,5,FALSE)</f>
        <v>6510</v>
      </c>
      <c r="G1160" s="1">
        <f>VLOOKUP(B1160,[1]Compare!$B:$G,6,FALSE)</f>
        <v>5954</v>
      </c>
      <c r="H1160" s="2">
        <f t="shared" si="36"/>
        <v>-1.1213517665130568E-2</v>
      </c>
      <c r="I1160" s="2">
        <f t="shared" si="37"/>
        <v>-4.3332213637890492E-2</v>
      </c>
    </row>
    <row r="1161" spans="1:9" x14ac:dyDescent="0.2">
      <c r="A1161" s="7" t="s">
        <v>335</v>
      </c>
      <c r="B1161" s="21">
        <v>22095</v>
      </c>
      <c r="C1161" s="22" t="s">
        <v>1183</v>
      </c>
      <c r="D1161" s="12">
        <v>14402</v>
      </c>
      <c r="E1161" s="12">
        <v>7317</v>
      </c>
      <c r="F1161" s="1">
        <f>VLOOKUP(B1161,[1]Compare!$B:$F,5,FALSE)</f>
        <v>13582</v>
      </c>
      <c r="G1161" s="1">
        <f>VLOOKUP(B1161,[1]Compare!$B:$G,6,FALSE)</f>
        <v>7538</v>
      </c>
      <c r="H1161" s="2">
        <f t="shared" si="36"/>
        <v>6.0374024444117214E-2</v>
      </c>
      <c r="I1161" s="2">
        <f t="shared" si="37"/>
        <v>-2.9318121517643937E-2</v>
      </c>
    </row>
    <row r="1162" spans="1:9" x14ac:dyDescent="0.2">
      <c r="A1162" s="8" t="s">
        <v>335</v>
      </c>
      <c r="B1162" s="19">
        <v>22097</v>
      </c>
      <c r="C1162" s="20" t="s">
        <v>1184</v>
      </c>
      <c r="D1162" s="13">
        <v>17344</v>
      </c>
      <c r="E1162" s="13">
        <v>21669</v>
      </c>
      <c r="F1162" s="1">
        <f>VLOOKUP(B1162,[1]Compare!$B:$F,5,FALSE)</f>
        <v>17372</v>
      </c>
      <c r="G1162" s="1">
        <f>VLOOKUP(B1162,[1]Compare!$B:$G,6,FALSE)</f>
        <v>23171</v>
      </c>
      <c r="H1162" s="2">
        <f t="shared" si="36"/>
        <v>-1.6117890858853327E-3</v>
      </c>
      <c r="I1162" s="2">
        <f t="shared" si="37"/>
        <v>-6.4822407319494194E-2</v>
      </c>
    </row>
    <row r="1163" spans="1:9" x14ac:dyDescent="0.2">
      <c r="A1163" s="7" t="s">
        <v>335</v>
      </c>
      <c r="B1163" s="21">
        <v>22099</v>
      </c>
      <c r="C1163" s="22" t="s">
        <v>1185</v>
      </c>
      <c r="D1163" s="12">
        <v>8390</v>
      </c>
      <c r="E1163" s="12">
        <v>17705</v>
      </c>
      <c r="F1163" s="1">
        <f>VLOOKUP(B1163,[1]Compare!$B:$F,5,FALSE)</f>
        <v>8439</v>
      </c>
      <c r="G1163" s="1">
        <f>VLOOKUP(B1163,[1]Compare!$B:$G,6,FALSE)</f>
        <v>18203</v>
      </c>
      <c r="H1163" s="2">
        <f t="shared" si="36"/>
        <v>-5.8063751629339969E-3</v>
      </c>
      <c r="I1163" s="2">
        <f t="shared" si="37"/>
        <v>-2.7358127781134979E-2</v>
      </c>
    </row>
    <row r="1164" spans="1:9" x14ac:dyDescent="0.2">
      <c r="A1164" s="8" t="s">
        <v>335</v>
      </c>
      <c r="B1164" s="19">
        <v>22101</v>
      </c>
      <c r="C1164" s="20" t="s">
        <v>1186</v>
      </c>
      <c r="D1164" s="13">
        <v>8451</v>
      </c>
      <c r="E1164" s="13">
        <v>13798</v>
      </c>
      <c r="F1164" s="1">
        <f>VLOOKUP(B1164,[1]Compare!$B:$F,5,FALSE)</f>
        <v>8055</v>
      </c>
      <c r="G1164" s="1">
        <f>VLOOKUP(B1164,[1]Compare!$B:$G,6,FALSE)</f>
        <v>14811</v>
      </c>
      <c r="H1164" s="2">
        <f t="shared" si="36"/>
        <v>4.9162011173184354E-2</v>
      </c>
      <c r="I1164" s="2">
        <f t="shared" si="37"/>
        <v>-6.8395111741273384E-2</v>
      </c>
    </row>
    <row r="1165" spans="1:9" x14ac:dyDescent="0.2">
      <c r="A1165" s="7" t="s">
        <v>335</v>
      </c>
      <c r="B1165" s="21">
        <v>22103</v>
      </c>
      <c r="C1165" s="22" t="s">
        <v>1187</v>
      </c>
      <c r="D1165" s="12">
        <v>38136</v>
      </c>
      <c r="E1165" s="12">
        <v>101261</v>
      </c>
      <c r="F1165" s="1">
        <f>VLOOKUP(B1165,[1]Compare!$B:$F,5,FALSE)</f>
        <v>37746</v>
      </c>
      <c r="G1165" s="1">
        <f>VLOOKUP(B1165,[1]Compare!$B:$G,6,FALSE)</f>
        <v>99666</v>
      </c>
      <c r="H1165" s="2">
        <f t="shared" si="36"/>
        <v>1.0332220632649818E-2</v>
      </c>
      <c r="I1165" s="2">
        <f t="shared" si="37"/>
        <v>1.6003451528103868E-2</v>
      </c>
    </row>
    <row r="1166" spans="1:9" x14ac:dyDescent="0.2">
      <c r="A1166" s="8" t="s">
        <v>335</v>
      </c>
      <c r="B1166" s="19">
        <v>22105</v>
      </c>
      <c r="C1166" s="20" t="s">
        <v>1188</v>
      </c>
      <c r="D1166" s="13">
        <v>18403</v>
      </c>
      <c r="E1166" s="13">
        <v>36531</v>
      </c>
      <c r="F1166" s="1">
        <f>VLOOKUP(B1166,[1]Compare!$B:$F,5,FALSE)</f>
        <v>18887</v>
      </c>
      <c r="G1166" s="1">
        <f>VLOOKUP(B1166,[1]Compare!$B:$G,6,FALSE)</f>
        <v>37806</v>
      </c>
      <c r="H1166" s="2">
        <f t="shared" si="36"/>
        <v>-2.5626092020966801E-2</v>
      </c>
      <c r="I1166" s="2">
        <f t="shared" si="37"/>
        <v>-3.3724805586414858E-2</v>
      </c>
    </row>
    <row r="1167" spans="1:9" x14ac:dyDescent="0.2">
      <c r="A1167" s="7" t="s">
        <v>335</v>
      </c>
      <c r="B1167" s="21">
        <v>22107</v>
      </c>
      <c r="C1167" s="22" t="s">
        <v>1189</v>
      </c>
      <c r="D1167" s="12">
        <v>1405</v>
      </c>
      <c r="E1167" s="12">
        <v>1349</v>
      </c>
      <c r="F1167" s="1">
        <f>VLOOKUP(B1167,[1]Compare!$B:$F,5,FALSE)</f>
        <v>1329</v>
      </c>
      <c r="G1167" s="1">
        <f>VLOOKUP(B1167,[1]Compare!$B:$G,6,FALSE)</f>
        <v>1197</v>
      </c>
      <c r="H1167" s="2">
        <f t="shared" si="36"/>
        <v>5.7185854025583148E-2</v>
      </c>
      <c r="I1167" s="2">
        <f t="shared" si="37"/>
        <v>0.12698412698412698</v>
      </c>
    </row>
    <row r="1168" spans="1:9" x14ac:dyDescent="0.2">
      <c r="A1168" s="8" t="s">
        <v>335</v>
      </c>
      <c r="B1168" s="19">
        <v>22109</v>
      </c>
      <c r="C1168" s="20" t="s">
        <v>1190</v>
      </c>
      <c r="D1168" s="13">
        <v>11140</v>
      </c>
      <c r="E1168" s="13">
        <v>33538</v>
      </c>
      <c r="F1168" s="1">
        <f>VLOOKUP(B1168,[1]Compare!$B:$F,5,FALSE)</f>
        <v>11198</v>
      </c>
      <c r="G1168" s="1">
        <f>VLOOKUP(B1168,[1]Compare!$B:$G,6,FALSE)</f>
        <v>34339</v>
      </c>
      <c r="H1168" s="2">
        <f t="shared" si="36"/>
        <v>-5.1794963386318981E-3</v>
      </c>
      <c r="I1168" s="2">
        <f t="shared" si="37"/>
        <v>-2.3326247124261044E-2</v>
      </c>
    </row>
    <row r="1169" spans="1:9" x14ac:dyDescent="0.2">
      <c r="A1169" s="7" t="s">
        <v>335</v>
      </c>
      <c r="B1169" s="21">
        <v>22111</v>
      </c>
      <c r="C1169" s="22" t="s">
        <v>1191</v>
      </c>
      <c r="D1169" s="12">
        <v>2804</v>
      </c>
      <c r="E1169" s="12">
        <v>7781</v>
      </c>
      <c r="F1169" s="1">
        <f>VLOOKUP(B1169,[1]Compare!$B:$F,5,FALSE)</f>
        <v>2654</v>
      </c>
      <c r="G1169" s="1">
        <f>VLOOKUP(B1169,[1]Compare!$B:$G,6,FALSE)</f>
        <v>8407</v>
      </c>
      <c r="H1169" s="2">
        <f t="shared" si="36"/>
        <v>5.6518462697814617E-2</v>
      </c>
      <c r="I1169" s="2">
        <f t="shared" si="37"/>
        <v>-7.4461758058760555E-2</v>
      </c>
    </row>
    <row r="1170" spans="1:9" x14ac:dyDescent="0.2">
      <c r="A1170" s="8" t="s">
        <v>335</v>
      </c>
      <c r="B1170" s="19">
        <v>22113</v>
      </c>
      <c r="C1170" s="20" t="s">
        <v>1192</v>
      </c>
      <c r="D1170" s="13">
        <v>7036</v>
      </c>
      <c r="E1170" s="13">
        <v>21121</v>
      </c>
      <c r="F1170" s="1">
        <f>VLOOKUP(B1170,[1]Compare!$B:$F,5,FALSE)</f>
        <v>5009</v>
      </c>
      <c r="G1170" s="1">
        <f>VLOOKUP(B1170,[1]Compare!$B:$G,6,FALSE)</f>
        <v>21930</v>
      </c>
      <c r="H1170" s="2">
        <f t="shared" si="36"/>
        <v>0.4046715911359553</v>
      </c>
      <c r="I1170" s="2">
        <f t="shared" si="37"/>
        <v>-3.6890104879160966E-2</v>
      </c>
    </row>
    <row r="1171" spans="1:9" x14ac:dyDescent="0.2">
      <c r="A1171" s="7" t="s">
        <v>335</v>
      </c>
      <c r="B1171" s="21">
        <v>22115</v>
      </c>
      <c r="C1171" s="22" t="s">
        <v>1193</v>
      </c>
      <c r="D1171" s="12">
        <v>3838</v>
      </c>
      <c r="E1171" s="12">
        <v>13431</v>
      </c>
      <c r="F1171" s="1">
        <f>VLOOKUP(B1171,[1]Compare!$B:$F,5,FALSE)</f>
        <v>2898</v>
      </c>
      <c r="G1171" s="1">
        <f>VLOOKUP(B1171,[1]Compare!$B:$G,6,FALSE)</f>
        <v>14107</v>
      </c>
      <c r="H1171" s="2">
        <f t="shared" si="36"/>
        <v>0.32436162870945479</v>
      </c>
      <c r="I1171" s="2">
        <f t="shared" si="37"/>
        <v>-4.7919472602254203E-2</v>
      </c>
    </row>
    <row r="1172" spans="1:9" x14ac:dyDescent="0.2">
      <c r="A1172" s="8" t="s">
        <v>335</v>
      </c>
      <c r="B1172" s="19">
        <v>22117</v>
      </c>
      <c r="C1172" s="20" t="s">
        <v>1194</v>
      </c>
      <c r="D1172" s="13">
        <v>7351</v>
      </c>
      <c r="E1172" s="13">
        <v>11985</v>
      </c>
      <c r="F1172" s="1">
        <f>VLOOKUP(B1172,[1]Compare!$B:$F,5,FALSE)</f>
        <v>5970</v>
      </c>
      <c r="G1172" s="1">
        <f>VLOOKUP(B1172,[1]Compare!$B:$G,6,FALSE)</f>
        <v>13307</v>
      </c>
      <c r="H1172" s="2">
        <f t="shared" si="36"/>
        <v>0.23132328308207706</v>
      </c>
      <c r="I1172" s="2">
        <f t="shared" si="37"/>
        <v>-9.9346208762305557E-2</v>
      </c>
    </row>
    <row r="1173" spans="1:9" x14ac:dyDescent="0.2">
      <c r="A1173" s="7" t="s">
        <v>335</v>
      </c>
      <c r="B1173" s="21">
        <v>22119</v>
      </c>
      <c r="C1173" s="22" t="s">
        <v>1195</v>
      </c>
      <c r="D1173" s="12">
        <v>6012</v>
      </c>
      <c r="E1173" s="12">
        <v>10556</v>
      </c>
      <c r="F1173" s="1">
        <f>VLOOKUP(B1173,[1]Compare!$B:$F,5,FALSE)</f>
        <v>6172</v>
      </c>
      <c r="G1173" s="1">
        <f>VLOOKUP(B1173,[1]Compare!$B:$G,6,FALSE)</f>
        <v>11830</v>
      </c>
      <c r="H1173" s="2">
        <f t="shared" si="36"/>
        <v>-2.592352559948153E-2</v>
      </c>
      <c r="I1173" s="2">
        <f t="shared" si="37"/>
        <v>-0.1076923076923077</v>
      </c>
    </row>
    <row r="1174" spans="1:9" x14ac:dyDescent="0.2">
      <c r="A1174" s="8" t="s">
        <v>335</v>
      </c>
      <c r="B1174" s="19">
        <v>22121</v>
      </c>
      <c r="C1174" s="20" t="s">
        <v>1196</v>
      </c>
      <c r="D1174" s="13">
        <v>6158</v>
      </c>
      <c r="E1174" s="13">
        <v>7418</v>
      </c>
      <c r="F1174" s="1">
        <f>VLOOKUP(B1174,[1]Compare!$B:$F,5,FALSE)</f>
        <v>6200</v>
      </c>
      <c r="G1174" s="1">
        <f>VLOOKUP(B1174,[1]Compare!$B:$G,6,FALSE)</f>
        <v>7684</v>
      </c>
      <c r="H1174" s="2">
        <f t="shared" si="36"/>
        <v>-6.7741935483870966E-3</v>
      </c>
      <c r="I1174" s="2">
        <f t="shared" si="37"/>
        <v>-3.4617386777719937E-2</v>
      </c>
    </row>
    <row r="1175" spans="1:9" x14ac:dyDescent="0.2">
      <c r="A1175" s="7" t="s">
        <v>335</v>
      </c>
      <c r="B1175" s="21">
        <v>22123</v>
      </c>
      <c r="C1175" s="22" t="s">
        <v>1197</v>
      </c>
      <c r="D1175" s="12">
        <v>960</v>
      </c>
      <c r="E1175" s="12">
        <v>3684</v>
      </c>
      <c r="F1175" s="1">
        <f>VLOOKUP(B1175,[1]Compare!$B:$F,5,FALSE)</f>
        <v>710</v>
      </c>
      <c r="G1175" s="1">
        <f>VLOOKUP(B1175,[1]Compare!$B:$G,6,FALSE)</f>
        <v>4317</v>
      </c>
      <c r="H1175" s="2">
        <f t="shared" si="36"/>
        <v>0.352112676056338</v>
      </c>
      <c r="I1175" s="2">
        <f t="shared" si="37"/>
        <v>-0.14662960389159138</v>
      </c>
    </row>
    <row r="1176" spans="1:9" x14ac:dyDescent="0.2">
      <c r="A1176" s="8" t="s">
        <v>335</v>
      </c>
      <c r="B1176" s="19">
        <v>22125</v>
      </c>
      <c r="C1176" s="20" t="s">
        <v>1198</v>
      </c>
      <c r="D1176" s="13">
        <v>2234</v>
      </c>
      <c r="E1176" s="13">
        <v>3754</v>
      </c>
      <c r="F1176" s="1">
        <f>VLOOKUP(B1176,[1]Compare!$B:$F,5,FALSE)</f>
        <v>2298</v>
      </c>
      <c r="G1176" s="1">
        <f>VLOOKUP(B1176,[1]Compare!$B:$G,6,FALSE)</f>
        <v>3863</v>
      </c>
      <c r="H1176" s="2">
        <f t="shared" si="36"/>
        <v>-2.7850304612706701E-2</v>
      </c>
      <c r="I1176" s="2">
        <f t="shared" si="37"/>
        <v>-2.8216412114936577E-2</v>
      </c>
    </row>
    <row r="1177" spans="1:9" x14ac:dyDescent="0.2">
      <c r="A1177" s="7" t="s">
        <v>335</v>
      </c>
      <c r="B1177" s="21">
        <v>22127</v>
      </c>
      <c r="C1177" s="22" t="s">
        <v>1199</v>
      </c>
      <c r="D1177" s="12">
        <v>1892</v>
      </c>
      <c r="E1177" s="12">
        <v>3585</v>
      </c>
      <c r="F1177" s="1">
        <f>VLOOKUP(B1177,[1]Compare!$B:$F,5,FALSE)</f>
        <v>1543</v>
      </c>
      <c r="G1177" s="1">
        <f>VLOOKUP(B1177,[1]Compare!$B:$G,6,FALSE)</f>
        <v>4619</v>
      </c>
      <c r="H1177" s="2">
        <f t="shared" si="36"/>
        <v>0.22618276085547634</v>
      </c>
      <c r="I1177" s="2">
        <f t="shared" si="37"/>
        <v>-0.22385797791729811</v>
      </c>
    </row>
    <row r="1178" spans="1:9" x14ac:dyDescent="0.2">
      <c r="A1178" s="8" t="s">
        <v>336</v>
      </c>
      <c r="B1178" s="19">
        <v>23001</v>
      </c>
      <c r="C1178" s="20" t="s">
        <v>1200</v>
      </c>
      <c r="D1178" s="13">
        <v>26544</v>
      </c>
      <c r="E1178" s="13">
        <v>22939</v>
      </c>
      <c r="F1178" s="1">
        <f>VLOOKUP(B1178,[1]Compare!$B:$F,5,FALSE)</f>
        <v>27617</v>
      </c>
      <c r="G1178" s="1">
        <f>VLOOKUP(B1178,[1]Compare!$B:$G,6,FALSE)</f>
        <v>29268</v>
      </c>
      <c r="H1178" s="2">
        <f t="shared" si="36"/>
        <v>-3.8852880472172939E-2</v>
      </c>
      <c r="I1178" s="2">
        <f t="shared" si="37"/>
        <v>-0.21624299576329098</v>
      </c>
    </row>
    <row r="1179" spans="1:9" x14ac:dyDescent="0.2">
      <c r="A1179" s="7" t="s">
        <v>336</v>
      </c>
      <c r="B1179" s="21">
        <v>23003</v>
      </c>
      <c r="C1179" s="22" t="s">
        <v>1201</v>
      </c>
      <c r="D1179" s="12">
        <v>15492</v>
      </c>
      <c r="E1179" s="12">
        <v>17263</v>
      </c>
      <c r="F1179" s="1">
        <f>VLOOKUP(B1179,[1]Compare!$B:$F,5,FALSE)</f>
        <v>13956</v>
      </c>
      <c r="G1179" s="1">
        <f>VLOOKUP(B1179,[1]Compare!$B:$G,6,FALSE)</f>
        <v>21080</v>
      </c>
      <c r="H1179" s="2">
        <f t="shared" si="36"/>
        <v>0.11006018916595013</v>
      </c>
      <c r="I1179" s="2">
        <f t="shared" si="37"/>
        <v>-0.18107210626185957</v>
      </c>
    </row>
    <row r="1180" spans="1:9" x14ac:dyDescent="0.2">
      <c r="A1180" s="8" t="s">
        <v>336</v>
      </c>
      <c r="B1180" s="19">
        <v>23005</v>
      </c>
      <c r="C1180" s="20" t="s">
        <v>883</v>
      </c>
      <c r="D1180" s="13">
        <v>138696</v>
      </c>
      <c r="E1180" s="13">
        <v>56228</v>
      </c>
      <c r="F1180" s="1">
        <f>VLOOKUP(B1180,[1]Compare!$B:$F,5,FALSE)</f>
        <v>128759</v>
      </c>
      <c r="G1180" s="1">
        <f>VLOOKUP(B1180,[1]Compare!$B:$G,6,FALSE)</f>
        <v>59584</v>
      </c>
      <c r="H1180" s="2">
        <f t="shared" si="36"/>
        <v>7.7175187753865754E-2</v>
      </c>
      <c r="I1180" s="2">
        <f t="shared" si="37"/>
        <v>-5.6323845327604725E-2</v>
      </c>
    </row>
    <row r="1181" spans="1:9" x14ac:dyDescent="0.2">
      <c r="A1181" s="7" t="s">
        <v>336</v>
      </c>
      <c r="B1181" s="21">
        <v>23007</v>
      </c>
      <c r="C1181" s="22" t="s">
        <v>419</v>
      </c>
      <c r="D1181" s="12">
        <v>7690</v>
      </c>
      <c r="E1181" s="12">
        <v>7262</v>
      </c>
      <c r="F1181" s="1">
        <f>VLOOKUP(B1181,[1]Compare!$B:$F,5,FALSE)</f>
        <v>8069</v>
      </c>
      <c r="G1181" s="1">
        <f>VLOOKUP(B1181,[1]Compare!$B:$G,6,FALSE)</f>
        <v>8754</v>
      </c>
      <c r="H1181" s="2">
        <f t="shared" si="36"/>
        <v>-4.6969884744082292E-2</v>
      </c>
      <c r="I1181" s="2">
        <f t="shared" si="37"/>
        <v>-0.17043637194425407</v>
      </c>
    </row>
    <row r="1182" spans="1:9" x14ac:dyDescent="0.2">
      <c r="A1182" s="8" t="s">
        <v>336</v>
      </c>
      <c r="B1182" s="19">
        <v>23009</v>
      </c>
      <c r="C1182" s="20" t="s">
        <v>780</v>
      </c>
      <c r="D1182" s="13">
        <v>18889</v>
      </c>
      <c r="E1182" s="13">
        <v>13337</v>
      </c>
      <c r="F1182" s="1">
        <f>VLOOKUP(B1182,[1]Compare!$B:$F,5,FALSE)</f>
        <v>19369</v>
      </c>
      <c r="G1182" s="1">
        <f>VLOOKUP(B1182,[1]Compare!$B:$G,6,FALSE)</f>
        <v>14982</v>
      </c>
      <c r="H1182" s="2">
        <f t="shared" si="36"/>
        <v>-2.4781867933295471E-2</v>
      </c>
      <c r="I1182" s="2">
        <f t="shared" si="37"/>
        <v>-0.10979842477639834</v>
      </c>
    </row>
    <row r="1183" spans="1:9" x14ac:dyDescent="0.2">
      <c r="A1183" s="7" t="s">
        <v>336</v>
      </c>
      <c r="B1183" s="21">
        <v>23011</v>
      </c>
      <c r="C1183" s="22" t="s">
        <v>1202</v>
      </c>
      <c r="D1183" s="12">
        <v>32905</v>
      </c>
      <c r="E1183" s="12">
        <v>29371</v>
      </c>
      <c r="F1183" s="1">
        <f>VLOOKUP(B1183,[1]Compare!$B:$F,5,FALSE)</f>
        <v>34902</v>
      </c>
      <c r="G1183" s="1">
        <f>VLOOKUP(B1183,[1]Compare!$B:$G,6,FALSE)</f>
        <v>34721</v>
      </c>
      <c r="H1183" s="2">
        <f t="shared" si="36"/>
        <v>-5.7217351441178156E-2</v>
      </c>
      <c r="I1183" s="2">
        <f t="shared" si="37"/>
        <v>-0.154085423806918</v>
      </c>
    </row>
    <row r="1184" spans="1:9" x14ac:dyDescent="0.2">
      <c r="A1184" s="8" t="s">
        <v>336</v>
      </c>
      <c r="B1184" s="19">
        <v>23013</v>
      </c>
      <c r="C1184" s="20" t="s">
        <v>899</v>
      </c>
      <c r="D1184" s="13">
        <v>14478</v>
      </c>
      <c r="E1184" s="13">
        <v>8923</v>
      </c>
      <c r="F1184" s="1">
        <f>VLOOKUP(B1184,[1]Compare!$B:$F,5,FALSE)</f>
        <v>15110</v>
      </c>
      <c r="G1184" s="1">
        <f>VLOOKUP(B1184,[1]Compare!$B:$G,6,FALSE)</f>
        <v>9982</v>
      </c>
      <c r="H1184" s="2">
        <f t="shared" si="36"/>
        <v>-4.1826604897418927E-2</v>
      </c>
      <c r="I1184" s="2">
        <f t="shared" si="37"/>
        <v>-0.1060909637347225</v>
      </c>
    </row>
    <row r="1185" spans="1:9" x14ac:dyDescent="0.2">
      <c r="A1185" s="7" t="s">
        <v>336</v>
      </c>
      <c r="B1185" s="21">
        <v>23015</v>
      </c>
      <c r="C1185" s="22" t="s">
        <v>530</v>
      </c>
      <c r="D1185" s="12">
        <v>12204</v>
      </c>
      <c r="E1185" s="12">
        <v>9242</v>
      </c>
      <c r="F1185" s="1">
        <f>VLOOKUP(B1185,[1]Compare!$B:$F,5,FALSE)</f>
        <v>12684</v>
      </c>
      <c r="G1185" s="1">
        <f>VLOOKUP(B1185,[1]Compare!$B:$G,6,FALSE)</f>
        <v>10256</v>
      </c>
      <c r="H1185" s="2">
        <f t="shared" si="36"/>
        <v>-3.7842951750236518E-2</v>
      </c>
      <c r="I1185" s="2">
        <f t="shared" si="37"/>
        <v>-9.8868954758190325E-2</v>
      </c>
    </row>
    <row r="1186" spans="1:9" x14ac:dyDescent="0.2">
      <c r="A1186" s="8" t="s">
        <v>336</v>
      </c>
      <c r="B1186" s="19">
        <v>23017</v>
      </c>
      <c r="C1186" s="20" t="s">
        <v>1203</v>
      </c>
      <c r="D1186" s="13">
        <v>13640</v>
      </c>
      <c r="E1186" s="13">
        <v>13006</v>
      </c>
      <c r="F1186" s="1">
        <f>VLOOKUP(B1186,[1]Compare!$B:$F,5,FALSE)</f>
        <v>14755</v>
      </c>
      <c r="G1186" s="1">
        <f>VLOOKUP(B1186,[1]Compare!$B:$G,6,FALSE)</f>
        <v>17698</v>
      </c>
      <c r="H1186" s="2">
        <f t="shared" si="36"/>
        <v>-7.5567604201965441E-2</v>
      </c>
      <c r="I1186" s="2">
        <f t="shared" si="37"/>
        <v>-0.26511470222624023</v>
      </c>
    </row>
    <row r="1187" spans="1:9" x14ac:dyDescent="0.2">
      <c r="A1187" s="7" t="s">
        <v>336</v>
      </c>
      <c r="B1187" s="21">
        <v>23019</v>
      </c>
      <c r="C1187" s="22" t="s">
        <v>1204</v>
      </c>
      <c r="D1187" s="12">
        <v>35714</v>
      </c>
      <c r="E1187" s="12">
        <v>39201</v>
      </c>
      <c r="F1187" s="1">
        <f>VLOOKUP(B1187,[1]Compare!$B:$F,5,FALSE)</f>
        <v>37713</v>
      </c>
      <c r="G1187" s="1">
        <f>VLOOKUP(B1187,[1]Compare!$B:$G,6,FALSE)</f>
        <v>44825</v>
      </c>
      <c r="H1187" s="2">
        <f t="shared" si="36"/>
        <v>-5.3005594887704503E-2</v>
      </c>
      <c r="I1187" s="2">
        <f t="shared" si="37"/>
        <v>-0.12546569994422754</v>
      </c>
    </row>
    <row r="1188" spans="1:9" x14ac:dyDescent="0.2">
      <c r="A1188" s="8" t="s">
        <v>336</v>
      </c>
      <c r="B1188" s="19">
        <v>23021</v>
      </c>
      <c r="C1188" s="20" t="s">
        <v>1205</v>
      </c>
      <c r="D1188" s="13">
        <v>3706</v>
      </c>
      <c r="E1188" s="13">
        <v>5187</v>
      </c>
      <c r="F1188" s="1">
        <f>VLOOKUP(B1188,[1]Compare!$B:$F,5,FALSE)</f>
        <v>3517</v>
      </c>
      <c r="G1188" s="1">
        <f>VLOOKUP(B1188,[1]Compare!$B:$G,6,FALSE)</f>
        <v>6143</v>
      </c>
      <c r="H1188" s="2">
        <f t="shared" si="36"/>
        <v>5.373898208700597E-2</v>
      </c>
      <c r="I1188" s="2">
        <f t="shared" si="37"/>
        <v>-0.15562428780726029</v>
      </c>
    </row>
    <row r="1189" spans="1:9" x14ac:dyDescent="0.2">
      <c r="A1189" s="7" t="s">
        <v>336</v>
      </c>
      <c r="B1189" s="21">
        <v>23023</v>
      </c>
      <c r="C1189" s="22" t="s">
        <v>1206</v>
      </c>
      <c r="D1189" s="12">
        <v>12658</v>
      </c>
      <c r="E1189" s="12">
        <v>8570</v>
      </c>
      <c r="F1189" s="1">
        <f>VLOOKUP(B1189,[1]Compare!$B:$F,5,FALSE)</f>
        <v>13528</v>
      </c>
      <c r="G1189" s="1">
        <f>VLOOKUP(B1189,[1]Compare!$B:$G,6,FALSE)</f>
        <v>9755</v>
      </c>
      <c r="H1189" s="2">
        <f t="shared" si="36"/>
        <v>-6.4311058545239497E-2</v>
      </c>
      <c r="I1189" s="2">
        <f t="shared" si="37"/>
        <v>-0.12147616606868272</v>
      </c>
    </row>
    <row r="1190" spans="1:9" x14ac:dyDescent="0.2">
      <c r="A1190" s="8" t="s">
        <v>336</v>
      </c>
      <c r="B1190" s="19">
        <v>23025</v>
      </c>
      <c r="C1190" s="20" t="s">
        <v>1207</v>
      </c>
      <c r="D1190" s="13">
        <v>9979</v>
      </c>
      <c r="E1190" s="13">
        <v>13511</v>
      </c>
      <c r="F1190" s="1">
        <f>VLOOKUP(B1190,[1]Compare!$B:$F,5,FALSE)</f>
        <v>10199</v>
      </c>
      <c r="G1190" s="1">
        <f>VLOOKUP(B1190,[1]Compare!$B:$G,6,FALSE)</f>
        <v>16644</v>
      </c>
      <c r="H1190" s="2">
        <f t="shared" si="36"/>
        <v>-2.1570742229630357E-2</v>
      </c>
      <c r="I1190" s="2">
        <f t="shared" si="37"/>
        <v>-0.18823600096130738</v>
      </c>
    </row>
    <row r="1191" spans="1:9" x14ac:dyDescent="0.2">
      <c r="A1191" s="7" t="s">
        <v>336</v>
      </c>
      <c r="B1191" s="21">
        <v>23027</v>
      </c>
      <c r="C1191" s="22" t="s">
        <v>1208</v>
      </c>
      <c r="D1191" s="12">
        <v>11895</v>
      </c>
      <c r="E1191" s="12">
        <v>9588</v>
      </c>
      <c r="F1191" s="1">
        <f>VLOOKUP(B1191,[1]Compare!$B:$F,5,FALSE)</f>
        <v>12345</v>
      </c>
      <c r="G1191" s="1">
        <f>VLOOKUP(B1191,[1]Compare!$B:$G,6,FALSE)</f>
        <v>11196</v>
      </c>
      <c r="H1191" s="2">
        <f t="shared" si="36"/>
        <v>-3.6452004860267312E-2</v>
      </c>
      <c r="I1191" s="2">
        <f t="shared" si="37"/>
        <v>-0.14362272240085744</v>
      </c>
    </row>
    <row r="1192" spans="1:9" x14ac:dyDescent="0.2">
      <c r="A1192" s="8" t="s">
        <v>336</v>
      </c>
      <c r="B1192" s="19">
        <v>23029</v>
      </c>
      <c r="C1192" s="20" t="s">
        <v>454</v>
      </c>
      <c r="D1192" s="13">
        <v>7219</v>
      </c>
      <c r="E1192" s="13">
        <v>8318</v>
      </c>
      <c r="F1192" s="1">
        <f>VLOOKUP(B1192,[1]Compare!$B:$F,5,FALSE)</f>
        <v>6761</v>
      </c>
      <c r="G1192" s="1">
        <f>VLOOKUP(B1192,[1]Compare!$B:$G,6,FALSE)</f>
        <v>10194</v>
      </c>
      <c r="H1192" s="2">
        <f t="shared" si="36"/>
        <v>6.7741458364147314E-2</v>
      </c>
      <c r="I1192" s="2">
        <f t="shared" si="37"/>
        <v>-0.18402982146360605</v>
      </c>
    </row>
    <row r="1193" spans="1:9" x14ac:dyDescent="0.2">
      <c r="A1193" s="7" t="s">
        <v>336</v>
      </c>
      <c r="B1193" s="21">
        <v>23031</v>
      </c>
      <c r="C1193" s="22" t="s">
        <v>1209</v>
      </c>
      <c r="D1193" s="12">
        <v>69316</v>
      </c>
      <c r="E1193" s="12">
        <v>52900</v>
      </c>
      <c r="F1193" s="1">
        <f>VLOOKUP(B1193,[1]Compare!$B:$F,5,FALSE)</f>
        <v>71189</v>
      </c>
      <c r="G1193" s="1">
        <f>VLOOKUP(B1193,[1]Compare!$B:$G,6,FALSE)</f>
        <v>54817</v>
      </c>
      <c r="H1193" s="2">
        <f t="shared" si="36"/>
        <v>-2.6310244560255096E-2</v>
      </c>
      <c r="I1193" s="2">
        <f t="shared" si="37"/>
        <v>-3.4970903186967543E-2</v>
      </c>
    </row>
    <row r="1194" spans="1:9" x14ac:dyDescent="0.2">
      <c r="A1194" s="8" t="s">
        <v>337</v>
      </c>
      <c r="B1194" s="19">
        <v>24001</v>
      </c>
      <c r="C1194" s="20" t="s">
        <v>1210</v>
      </c>
      <c r="D1194" s="13">
        <v>9617</v>
      </c>
      <c r="E1194" s="13">
        <v>18755</v>
      </c>
      <c r="F1194" s="1">
        <f>VLOOKUP(B1194,[1]Compare!$B:$F,5,FALSE)</f>
        <v>9158</v>
      </c>
      <c r="G1194" s="1">
        <f>VLOOKUP(B1194,[1]Compare!$B:$G,6,FALSE)</f>
        <v>20886</v>
      </c>
      <c r="H1194" s="2">
        <f t="shared" si="36"/>
        <v>5.0120113561913079E-2</v>
      </c>
      <c r="I1194" s="2">
        <f t="shared" si="37"/>
        <v>-0.10203006798812601</v>
      </c>
    </row>
    <row r="1195" spans="1:9" x14ac:dyDescent="0.2">
      <c r="A1195" s="7" t="s">
        <v>337</v>
      </c>
      <c r="B1195" s="21">
        <v>24003</v>
      </c>
      <c r="C1195" s="22" t="s">
        <v>1211</v>
      </c>
      <c r="D1195" s="12">
        <v>192521</v>
      </c>
      <c r="E1195" s="12">
        <v>128583</v>
      </c>
      <c r="F1195" s="1">
        <f>VLOOKUP(B1195,[1]Compare!$B:$F,5,FALSE)</f>
        <v>172823</v>
      </c>
      <c r="G1195" s="1">
        <f>VLOOKUP(B1195,[1]Compare!$B:$G,6,FALSE)</f>
        <v>127821</v>
      </c>
      <c r="H1195" s="2">
        <f t="shared" si="36"/>
        <v>0.11397788488800681</v>
      </c>
      <c r="I1195" s="2">
        <f t="shared" si="37"/>
        <v>5.9614617316403407E-3</v>
      </c>
    </row>
    <row r="1196" spans="1:9" x14ac:dyDescent="0.2">
      <c r="A1196" s="8" t="s">
        <v>337</v>
      </c>
      <c r="B1196" s="19">
        <v>24005</v>
      </c>
      <c r="C1196" s="20" t="s">
        <v>1212</v>
      </c>
      <c r="D1196" s="13">
        <v>236736</v>
      </c>
      <c r="E1196" s="13">
        <v>152812</v>
      </c>
      <c r="F1196" s="1">
        <f>VLOOKUP(B1196,[1]Compare!$B:$F,5,FALSE)</f>
        <v>258409</v>
      </c>
      <c r="G1196" s="1">
        <f>VLOOKUP(B1196,[1]Compare!$B:$G,6,FALSE)</f>
        <v>146202</v>
      </c>
      <c r="H1196" s="2">
        <f t="shared" si="36"/>
        <v>-8.3870917808590253E-2</v>
      </c>
      <c r="I1196" s="2">
        <f t="shared" si="37"/>
        <v>4.521141981641838E-2</v>
      </c>
    </row>
    <row r="1197" spans="1:9" x14ac:dyDescent="0.2">
      <c r="A1197" s="7" t="s">
        <v>337</v>
      </c>
      <c r="B1197" s="21">
        <v>24009</v>
      </c>
      <c r="C1197" s="22" t="s">
        <v>1213</v>
      </c>
      <c r="D1197" s="12">
        <v>25310</v>
      </c>
      <c r="E1197" s="12">
        <v>24733</v>
      </c>
      <c r="F1197" s="1">
        <f>VLOOKUP(B1197,[1]Compare!$B:$F,5,FALSE)</f>
        <v>22587</v>
      </c>
      <c r="G1197" s="1">
        <f>VLOOKUP(B1197,[1]Compare!$B:$G,6,FALSE)</f>
        <v>25346</v>
      </c>
      <c r="H1197" s="2">
        <f t="shared" si="36"/>
        <v>0.12055607207685837</v>
      </c>
      <c r="I1197" s="2">
        <f t="shared" si="37"/>
        <v>-2.4185275783161053E-2</v>
      </c>
    </row>
    <row r="1198" spans="1:9" x14ac:dyDescent="0.2">
      <c r="A1198" s="8" t="s">
        <v>337</v>
      </c>
      <c r="B1198" s="19">
        <v>24011</v>
      </c>
      <c r="C1198" s="20" t="s">
        <v>1214</v>
      </c>
      <c r="D1198" s="13">
        <v>5339</v>
      </c>
      <c r="E1198" s="13">
        <v>9964</v>
      </c>
      <c r="F1198" s="1">
        <f>VLOOKUP(B1198,[1]Compare!$B:$F,5,FALSE)</f>
        <v>5095</v>
      </c>
      <c r="G1198" s="1">
        <f>VLOOKUP(B1198,[1]Compare!$B:$G,6,FALSE)</f>
        <v>10283</v>
      </c>
      <c r="H1198" s="2">
        <f t="shared" si="36"/>
        <v>4.7890088321884197E-2</v>
      </c>
      <c r="I1198" s="2">
        <f t="shared" si="37"/>
        <v>-3.1022075269862882E-2</v>
      </c>
    </row>
    <row r="1199" spans="1:9" x14ac:dyDescent="0.2">
      <c r="A1199" s="7" t="s">
        <v>337</v>
      </c>
      <c r="B1199" s="21">
        <v>24013</v>
      </c>
      <c r="C1199" s="22" t="s">
        <v>507</v>
      </c>
      <c r="D1199" s="12">
        <v>43282</v>
      </c>
      <c r="E1199" s="12">
        <v>61817</v>
      </c>
      <c r="F1199" s="1">
        <f>VLOOKUP(B1199,[1]Compare!$B:$F,5,FALSE)</f>
        <v>36456</v>
      </c>
      <c r="G1199" s="1">
        <f>VLOOKUP(B1199,[1]Compare!$B:$G,6,FALSE)</f>
        <v>60218</v>
      </c>
      <c r="H1199" s="2">
        <f t="shared" si="36"/>
        <v>0.18723941189378979</v>
      </c>
      <c r="I1199" s="2">
        <f t="shared" si="37"/>
        <v>2.6553522202663656E-2</v>
      </c>
    </row>
    <row r="1200" spans="1:9" x14ac:dyDescent="0.2">
      <c r="A1200" s="8" t="s">
        <v>337</v>
      </c>
      <c r="B1200" s="19">
        <v>24015</v>
      </c>
      <c r="C1200" s="20" t="s">
        <v>1215</v>
      </c>
      <c r="D1200" s="13">
        <v>15354</v>
      </c>
      <c r="E1200" s="13">
        <v>28186</v>
      </c>
      <c r="F1200" s="1">
        <f>VLOOKUP(B1200,[1]Compare!$B:$F,5,FALSE)</f>
        <v>16809</v>
      </c>
      <c r="G1200" s="1">
        <f>VLOOKUP(B1200,[1]Compare!$B:$G,6,FALSE)</f>
        <v>29439</v>
      </c>
      <c r="H1200" s="2">
        <f t="shared" si="36"/>
        <v>-8.6560771015527394E-2</v>
      </c>
      <c r="I1200" s="2">
        <f t="shared" si="37"/>
        <v>-4.2562587044396888E-2</v>
      </c>
    </row>
    <row r="1201" spans="1:9" x14ac:dyDescent="0.2">
      <c r="A1201" s="7" t="s">
        <v>337</v>
      </c>
      <c r="B1201" s="21">
        <v>24017</v>
      </c>
      <c r="C1201" s="22" t="s">
        <v>1216</v>
      </c>
      <c r="D1201" s="12">
        <v>69040</v>
      </c>
      <c r="E1201" s="12">
        <v>25039</v>
      </c>
      <c r="F1201" s="1">
        <f>VLOOKUP(B1201,[1]Compare!$B:$F,5,FALSE)</f>
        <v>62171</v>
      </c>
      <c r="G1201" s="1">
        <f>VLOOKUP(B1201,[1]Compare!$B:$G,6,FALSE)</f>
        <v>25579</v>
      </c>
      <c r="H1201" s="2">
        <f t="shared" si="36"/>
        <v>0.11048559617828248</v>
      </c>
      <c r="I1201" s="2">
        <f t="shared" si="37"/>
        <v>-2.1111067672700261E-2</v>
      </c>
    </row>
    <row r="1202" spans="1:9" x14ac:dyDescent="0.2">
      <c r="A1202" s="8" t="s">
        <v>337</v>
      </c>
      <c r="B1202" s="19">
        <v>24019</v>
      </c>
      <c r="C1202" s="20" t="s">
        <v>1217</v>
      </c>
      <c r="D1202" s="13">
        <v>6752</v>
      </c>
      <c r="E1202" s="13">
        <v>7823</v>
      </c>
      <c r="F1202" s="1">
        <f>VLOOKUP(B1202,[1]Compare!$B:$F,5,FALSE)</f>
        <v>6857</v>
      </c>
      <c r="G1202" s="1">
        <f>VLOOKUP(B1202,[1]Compare!$B:$G,6,FALSE)</f>
        <v>8764</v>
      </c>
      <c r="H1202" s="2">
        <f t="shared" si="36"/>
        <v>-1.5312819017062855E-2</v>
      </c>
      <c r="I1202" s="2">
        <f t="shared" si="37"/>
        <v>-0.10737106344135099</v>
      </c>
    </row>
    <row r="1203" spans="1:9" x14ac:dyDescent="0.2">
      <c r="A1203" s="7" t="s">
        <v>337</v>
      </c>
      <c r="B1203" s="21">
        <v>24021</v>
      </c>
      <c r="C1203" s="22" t="s">
        <v>1218</v>
      </c>
      <c r="D1203" s="12">
        <v>88056</v>
      </c>
      <c r="E1203" s="12">
        <v>64869</v>
      </c>
      <c r="F1203" s="1">
        <f>VLOOKUP(B1203,[1]Compare!$B:$F,5,FALSE)</f>
        <v>77675</v>
      </c>
      <c r="G1203" s="1">
        <f>VLOOKUP(B1203,[1]Compare!$B:$G,6,FALSE)</f>
        <v>63682</v>
      </c>
      <c r="H1203" s="2">
        <f t="shared" si="36"/>
        <v>0.13364660444158352</v>
      </c>
      <c r="I1203" s="2">
        <f t="shared" si="37"/>
        <v>1.8639489965767406E-2</v>
      </c>
    </row>
    <row r="1204" spans="1:9" x14ac:dyDescent="0.2">
      <c r="A1204" s="8" t="s">
        <v>337</v>
      </c>
      <c r="B1204" s="19">
        <v>24023</v>
      </c>
      <c r="C1204" s="20" t="s">
        <v>1219</v>
      </c>
      <c r="D1204" s="13">
        <v>2696</v>
      </c>
      <c r="E1204" s="13">
        <v>12386</v>
      </c>
      <c r="F1204" s="1">
        <f>VLOOKUP(B1204,[1]Compare!$B:$F,5,FALSE)</f>
        <v>3281</v>
      </c>
      <c r="G1204" s="1">
        <f>VLOOKUP(B1204,[1]Compare!$B:$G,6,FALSE)</f>
        <v>12002</v>
      </c>
      <c r="H1204" s="2">
        <f t="shared" si="36"/>
        <v>-0.17829929899420907</v>
      </c>
      <c r="I1204" s="2">
        <f t="shared" si="37"/>
        <v>3.1994667555407433E-2</v>
      </c>
    </row>
    <row r="1205" spans="1:9" x14ac:dyDescent="0.2">
      <c r="A1205" s="7" t="s">
        <v>337</v>
      </c>
      <c r="B1205" s="21">
        <v>24025</v>
      </c>
      <c r="C1205" s="22" t="s">
        <v>1220</v>
      </c>
      <c r="D1205" s="12">
        <v>62598</v>
      </c>
      <c r="E1205" s="12">
        <v>84994</v>
      </c>
      <c r="F1205" s="1">
        <f>VLOOKUP(B1205,[1]Compare!$B:$F,5,FALSE)</f>
        <v>63095</v>
      </c>
      <c r="G1205" s="1">
        <f>VLOOKUP(B1205,[1]Compare!$B:$G,6,FALSE)</f>
        <v>80930</v>
      </c>
      <c r="H1205" s="2">
        <f t="shared" si="36"/>
        <v>-7.8770108566447415E-3</v>
      </c>
      <c r="I1205" s="2">
        <f t="shared" si="37"/>
        <v>5.0216236253552454E-2</v>
      </c>
    </row>
    <row r="1206" spans="1:9" x14ac:dyDescent="0.2">
      <c r="A1206" s="8" t="s">
        <v>337</v>
      </c>
      <c r="B1206" s="19">
        <v>24027</v>
      </c>
      <c r="C1206" s="20" t="s">
        <v>525</v>
      </c>
      <c r="D1206" s="13">
        <v>143586</v>
      </c>
      <c r="E1206" s="13">
        <v>49350</v>
      </c>
      <c r="F1206" s="1">
        <f>VLOOKUP(B1206,[1]Compare!$B:$F,5,FALSE)</f>
        <v>129433</v>
      </c>
      <c r="G1206" s="1">
        <f>VLOOKUP(B1206,[1]Compare!$B:$G,6,FALSE)</f>
        <v>48390</v>
      </c>
      <c r="H1206" s="2">
        <f t="shared" si="36"/>
        <v>0.10934614820022714</v>
      </c>
      <c r="I1206" s="2">
        <f t="shared" si="37"/>
        <v>1.9838809671419714E-2</v>
      </c>
    </row>
    <row r="1207" spans="1:9" x14ac:dyDescent="0.2">
      <c r="A1207" s="7" t="s">
        <v>337</v>
      </c>
      <c r="B1207" s="21">
        <v>24029</v>
      </c>
      <c r="C1207" s="22" t="s">
        <v>677</v>
      </c>
      <c r="D1207" s="12">
        <v>4686</v>
      </c>
      <c r="E1207" s="12">
        <v>4889</v>
      </c>
      <c r="F1207" s="1">
        <f>VLOOKUP(B1207,[1]Compare!$B:$F,5,FALSE)</f>
        <v>5329</v>
      </c>
      <c r="G1207" s="1">
        <f>VLOOKUP(B1207,[1]Compare!$B:$G,6,FALSE)</f>
        <v>5195</v>
      </c>
      <c r="H1207" s="2">
        <f t="shared" si="36"/>
        <v>-0.12066053668605742</v>
      </c>
      <c r="I1207" s="2">
        <f t="shared" si="37"/>
        <v>-5.8902791145332048E-2</v>
      </c>
    </row>
    <row r="1208" spans="1:9" x14ac:dyDescent="0.2">
      <c r="A1208" s="8" t="s">
        <v>337</v>
      </c>
      <c r="B1208" s="19">
        <v>24031</v>
      </c>
      <c r="C1208" s="20" t="s">
        <v>440</v>
      </c>
      <c r="D1208" s="13">
        <v>435591</v>
      </c>
      <c r="E1208" s="13">
        <v>113035</v>
      </c>
      <c r="F1208" s="1">
        <f>VLOOKUP(B1208,[1]Compare!$B:$F,5,FALSE)</f>
        <v>419569</v>
      </c>
      <c r="G1208" s="1">
        <f>VLOOKUP(B1208,[1]Compare!$B:$G,6,FALSE)</f>
        <v>101222</v>
      </c>
      <c r="H1208" s="2">
        <f t="shared" si="36"/>
        <v>3.8186805984236204E-2</v>
      </c>
      <c r="I1208" s="2">
        <f t="shared" si="37"/>
        <v>0.11670387860346565</v>
      </c>
    </row>
    <row r="1209" spans="1:9" x14ac:dyDescent="0.2">
      <c r="A1209" s="7" t="s">
        <v>337</v>
      </c>
      <c r="B1209" s="21">
        <v>24033</v>
      </c>
      <c r="C1209" s="22" t="s">
        <v>1221</v>
      </c>
      <c r="D1209" s="12">
        <v>381918</v>
      </c>
      <c r="E1209" s="12">
        <v>48478</v>
      </c>
      <c r="F1209" s="1">
        <f>VLOOKUP(B1209,[1]Compare!$B:$F,5,FALSE)</f>
        <v>379208</v>
      </c>
      <c r="G1209" s="1">
        <f>VLOOKUP(B1209,[1]Compare!$B:$G,6,FALSE)</f>
        <v>37090</v>
      </c>
      <c r="H1209" s="2">
        <f t="shared" si="36"/>
        <v>7.1464737030864324E-3</v>
      </c>
      <c r="I1209" s="2">
        <f t="shared" si="37"/>
        <v>0.30703693717983283</v>
      </c>
    </row>
    <row r="1210" spans="1:9" x14ac:dyDescent="0.2">
      <c r="A1210" s="8" t="s">
        <v>337</v>
      </c>
      <c r="B1210" s="19">
        <v>24035</v>
      </c>
      <c r="C1210" s="20" t="s">
        <v>1222</v>
      </c>
      <c r="D1210" s="13">
        <v>9882</v>
      </c>
      <c r="E1210" s="13">
        <v>19495</v>
      </c>
      <c r="F1210" s="1">
        <f>VLOOKUP(B1210,[1]Compare!$B:$F,5,FALSE)</f>
        <v>10709</v>
      </c>
      <c r="G1210" s="1">
        <f>VLOOKUP(B1210,[1]Compare!$B:$G,6,FALSE)</f>
        <v>18741</v>
      </c>
      <c r="H1210" s="2">
        <f t="shared" si="36"/>
        <v>-7.7224764217013728E-2</v>
      </c>
      <c r="I1210" s="2">
        <f t="shared" si="37"/>
        <v>4.023264500293474E-2</v>
      </c>
    </row>
    <row r="1211" spans="1:9" x14ac:dyDescent="0.2">
      <c r="A1211" s="7" t="s">
        <v>337</v>
      </c>
      <c r="B1211" s="21">
        <v>24037</v>
      </c>
      <c r="C1211" s="22" t="s">
        <v>1223</v>
      </c>
      <c r="D1211" s="12">
        <v>26122</v>
      </c>
      <c r="E1211" s="12">
        <v>31484</v>
      </c>
      <c r="F1211" s="1">
        <f>VLOOKUP(B1211,[1]Compare!$B:$F,5,FALSE)</f>
        <v>23138</v>
      </c>
      <c r="G1211" s="1">
        <f>VLOOKUP(B1211,[1]Compare!$B:$G,6,FALSE)</f>
        <v>30826</v>
      </c>
      <c r="H1211" s="2">
        <f t="shared" si="36"/>
        <v>0.12896533840435648</v>
      </c>
      <c r="I1211" s="2">
        <f t="shared" si="37"/>
        <v>2.1345617336015053E-2</v>
      </c>
    </row>
    <row r="1212" spans="1:9" x14ac:dyDescent="0.2">
      <c r="A1212" s="8" t="s">
        <v>337</v>
      </c>
      <c r="B1212" s="19">
        <v>24039</v>
      </c>
      <c r="C1212" s="20" t="s">
        <v>1207</v>
      </c>
      <c r="D1212" s="13">
        <v>4250</v>
      </c>
      <c r="E1212" s="13">
        <v>5061</v>
      </c>
      <c r="F1212" s="1">
        <f>VLOOKUP(B1212,[1]Compare!$B:$F,5,FALSE)</f>
        <v>4241</v>
      </c>
      <c r="G1212" s="1">
        <f>VLOOKUP(B1212,[1]Compare!$B:$G,6,FALSE)</f>
        <v>5739</v>
      </c>
      <c r="H1212" s="2">
        <f t="shared" si="36"/>
        <v>2.1221410044800753E-3</v>
      </c>
      <c r="I1212" s="2">
        <f t="shared" si="37"/>
        <v>-0.11813904861474124</v>
      </c>
    </row>
    <row r="1213" spans="1:9" x14ac:dyDescent="0.2">
      <c r="A1213" s="7" t="s">
        <v>337</v>
      </c>
      <c r="B1213" s="21">
        <v>24041</v>
      </c>
      <c r="C1213" s="22" t="s">
        <v>814</v>
      </c>
      <c r="D1213" s="12">
        <v>12118</v>
      </c>
      <c r="E1213" s="12">
        <v>11186</v>
      </c>
      <c r="F1213" s="1">
        <f>VLOOKUP(B1213,[1]Compare!$B:$F,5,FALSE)</f>
        <v>11062</v>
      </c>
      <c r="G1213" s="1">
        <f>VLOOKUP(B1213,[1]Compare!$B:$G,6,FALSE)</f>
        <v>10946</v>
      </c>
      <c r="H1213" s="2">
        <f t="shared" si="36"/>
        <v>9.5461941782679444E-2</v>
      </c>
      <c r="I1213" s="2">
        <f t="shared" si="37"/>
        <v>2.1925817650283209E-2</v>
      </c>
    </row>
    <row r="1214" spans="1:9" x14ac:dyDescent="0.2">
      <c r="A1214" s="8" t="s">
        <v>337</v>
      </c>
      <c r="B1214" s="19">
        <v>24043</v>
      </c>
      <c r="C1214" s="20" t="s">
        <v>454</v>
      </c>
      <c r="D1214" s="13">
        <v>22370</v>
      </c>
      <c r="E1214" s="13">
        <v>37372</v>
      </c>
      <c r="F1214" s="1">
        <f>VLOOKUP(B1214,[1]Compare!$B:$F,5,FALSE)</f>
        <v>26044</v>
      </c>
      <c r="G1214" s="1">
        <f>VLOOKUP(B1214,[1]Compare!$B:$G,6,FALSE)</f>
        <v>40224</v>
      </c>
      <c r="H1214" s="2">
        <f t="shared" si="36"/>
        <v>-0.14106896022116419</v>
      </c>
      <c r="I1214" s="2">
        <f t="shared" si="37"/>
        <v>-7.0902943516308672E-2</v>
      </c>
    </row>
    <row r="1215" spans="1:9" x14ac:dyDescent="0.2">
      <c r="A1215" s="7" t="s">
        <v>337</v>
      </c>
      <c r="B1215" s="21">
        <v>24045</v>
      </c>
      <c r="C1215" s="22" t="s">
        <v>1224</v>
      </c>
      <c r="D1215" s="12">
        <v>20460</v>
      </c>
      <c r="E1215" s="12">
        <v>22822</v>
      </c>
      <c r="F1215" s="1">
        <f>VLOOKUP(B1215,[1]Compare!$B:$F,5,FALSE)</f>
        <v>22054</v>
      </c>
      <c r="G1215" s="1">
        <f>VLOOKUP(B1215,[1]Compare!$B:$G,6,FALSE)</f>
        <v>22944</v>
      </c>
      <c r="H1215" s="2">
        <f t="shared" si="36"/>
        <v>-7.22771379341616E-2</v>
      </c>
      <c r="I1215" s="2">
        <f t="shared" si="37"/>
        <v>-5.3172942817294282E-3</v>
      </c>
    </row>
    <row r="1216" spans="1:9" x14ac:dyDescent="0.2">
      <c r="A1216" s="8" t="s">
        <v>337</v>
      </c>
      <c r="B1216" s="19">
        <v>24047</v>
      </c>
      <c r="C1216" s="20" t="s">
        <v>1225</v>
      </c>
      <c r="D1216" s="13">
        <v>13741</v>
      </c>
      <c r="E1216" s="13">
        <v>19450</v>
      </c>
      <c r="F1216" s="1">
        <f>VLOOKUP(B1216,[1]Compare!$B:$F,5,FALSE)</f>
        <v>12560</v>
      </c>
      <c r="G1216" s="1">
        <f>VLOOKUP(B1216,[1]Compare!$B:$G,6,FALSE)</f>
        <v>18571</v>
      </c>
      <c r="H1216" s="2">
        <f t="shared" si="36"/>
        <v>9.4028662420382172E-2</v>
      </c>
      <c r="I1216" s="2">
        <f t="shared" si="37"/>
        <v>4.733186150449626E-2</v>
      </c>
    </row>
    <row r="1217" spans="1:9" x14ac:dyDescent="0.2">
      <c r="A1217" s="7" t="s">
        <v>337</v>
      </c>
      <c r="B1217" s="21">
        <v>24510</v>
      </c>
      <c r="C1217" s="22" t="s">
        <v>1226</v>
      </c>
      <c r="D1217" s="12">
        <v>194126</v>
      </c>
      <c r="E1217" s="12">
        <v>28840</v>
      </c>
      <c r="F1217" s="1">
        <f>VLOOKUP(B1217,[1]Compare!$B:$F,5,FALSE)</f>
        <v>207260</v>
      </c>
      <c r="G1217" s="1">
        <f>VLOOKUP(B1217,[1]Compare!$B:$G,6,FALSE)</f>
        <v>25374</v>
      </c>
      <c r="H1217" s="2">
        <f t="shared" si="36"/>
        <v>-6.3369680594422467E-2</v>
      </c>
      <c r="I1217" s="2">
        <f t="shared" si="37"/>
        <v>0.13659651611886184</v>
      </c>
    </row>
    <row r="1218" spans="1:9" x14ac:dyDescent="0.2">
      <c r="A1218" s="8" t="s">
        <v>338</v>
      </c>
      <c r="B1218" s="19">
        <v>25001</v>
      </c>
      <c r="C1218" s="20" t="s">
        <v>1227</v>
      </c>
      <c r="D1218" s="13">
        <v>90872</v>
      </c>
      <c r="E1218" s="13">
        <v>54249</v>
      </c>
      <c r="F1218" s="1">
        <f>VLOOKUP(B1218,[1]Compare!$B:$F,5,FALSE)</f>
        <v>91994</v>
      </c>
      <c r="G1218" s="1">
        <f>VLOOKUP(B1218,[1]Compare!$B:$G,6,FALSE)</f>
        <v>55311</v>
      </c>
      <c r="H1218" s="2">
        <f t="shared" si="36"/>
        <v>-1.2196447594408331E-2</v>
      </c>
      <c r="I1218" s="2">
        <f t="shared" si="37"/>
        <v>-1.9200520692086564E-2</v>
      </c>
    </row>
    <row r="1219" spans="1:9" x14ac:dyDescent="0.2">
      <c r="A1219" s="7" t="s">
        <v>338</v>
      </c>
      <c r="B1219" s="21">
        <v>25003</v>
      </c>
      <c r="C1219" s="22" t="s">
        <v>1228</v>
      </c>
      <c r="D1219" s="12">
        <v>46849</v>
      </c>
      <c r="E1219" s="12">
        <v>19168</v>
      </c>
      <c r="F1219" s="1">
        <f>VLOOKUP(B1219,[1]Compare!$B:$F,5,FALSE)</f>
        <v>51705</v>
      </c>
      <c r="G1219" s="1">
        <f>VLOOKUP(B1219,[1]Compare!$B:$G,6,FALSE)</f>
        <v>18064</v>
      </c>
      <c r="H1219" s="2">
        <f t="shared" ref="H1219:H1282" si="38">((D1219-F1219)/F1219)</f>
        <v>-9.3917416110627594E-2</v>
      </c>
      <c r="I1219" s="2">
        <f t="shared" ref="I1219:I1282" si="39">((E1219-G1219)/G1219)</f>
        <v>6.111603188662533E-2</v>
      </c>
    </row>
    <row r="1220" spans="1:9" x14ac:dyDescent="0.2">
      <c r="A1220" s="8" t="s">
        <v>338</v>
      </c>
      <c r="B1220" s="19">
        <v>25005</v>
      </c>
      <c r="C1220" s="20" t="s">
        <v>1229</v>
      </c>
      <c r="D1220" s="13">
        <v>141771</v>
      </c>
      <c r="E1220" s="13">
        <v>111095</v>
      </c>
      <c r="F1220" s="1">
        <f>VLOOKUP(B1220,[1]Compare!$B:$F,5,FALSE)</f>
        <v>153377</v>
      </c>
      <c r="G1220" s="1">
        <f>VLOOKUP(B1220,[1]Compare!$B:$G,6,FALSE)</f>
        <v>119872</v>
      </c>
      <c r="H1220" s="2">
        <f t="shared" si="38"/>
        <v>-7.566975491762129E-2</v>
      </c>
      <c r="I1220" s="2">
        <f t="shared" si="39"/>
        <v>-7.3219767752269085E-2</v>
      </c>
    </row>
    <row r="1221" spans="1:9" x14ac:dyDescent="0.2">
      <c r="A1221" s="7" t="s">
        <v>338</v>
      </c>
      <c r="B1221" s="21">
        <v>25007</v>
      </c>
      <c r="C1221" s="22" t="s">
        <v>1230</v>
      </c>
      <c r="D1221" s="12">
        <v>10084</v>
      </c>
      <c r="E1221" s="12">
        <v>2413</v>
      </c>
      <c r="F1221" s="1">
        <f>VLOOKUP(B1221,[1]Compare!$B:$F,5,FALSE)</f>
        <v>9914</v>
      </c>
      <c r="G1221" s="1">
        <f>VLOOKUP(B1221,[1]Compare!$B:$G,6,FALSE)</f>
        <v>2631</v>
      </c>
      <c r="H1221" s="2">
        <f t="shared" si="38"/>
        <v>1.7147468226750052E-2</v>
      </c>
      <c r="I1221" s="2">
        <f t="shared" si="39"/>
        <v>-8.2858228810338275E-2</v>
      </c>
    </row>
    <row r="1222" spans="1:9" x14ac:dyDescent="0.2">
      <c r="A1222" s="8" t="s">
        <v>338</v>
      </c>
      <c r="B1222" s="19">
        <v>25009</v>
      </c>
      <c r="C1222" s="20" t="s">
        <v>1231</v>
      </c>
      <c r="D1222" s="13">
        <v>262890</v>
      </c>
      <c r="E1222" s="13">
        <v>150777</v>
      </c>
      <c r="F1222" s="1">
        <f>VLOOKUP(B1222,[1]Compare!$B:$F,5,FALSE)</f>
        <v>267198</v>
      </c>
      <c r="G1222" s="1">
        <f>VLOOKUP(B1222,[1]Compare!$B:$G,6,FALSE)</f>
        <v>144837</v>
      </c>
      <c r="H1222" s="2">
        <f t="shared" si="38"/>
        <v>-1.6122875171221341E-2</v>
      </c>
      <c r="I1222" s="2">
        <f t="shared" si="39"/>
        <v>4.1011619958988381E-2</v>
      </c>
    </row>
    <row r="1223" spans="1:9" x14ac:dyDescent="0.2">
      <c r="A1223" s="7" t="s">
        <v>338</v>
      </c>
      <c r="B1223" s="21">
        <v>25011</v>
      </c>
      <c r="C1223" s="22" t="s">
        <v>419</v>
      </c>
      <c r="D1223" s="12">
        <v>27622</v>
      </c>
      <c r="E1223" s="12">
        <v>11123</v>
      </c>
      <c r="F1223" s="1">
        <f>VLOOKUP(B1223,[1]Compare!$B:$F,5,FALSE)</f>
        <v>30030</v>
      </c>
      <c r="G1223" s="1">
        <f>VLOOKUP(B1223,[1]Compare!$B:$G,6,FALSE)</f>
        <v>11201</v>
      </c>
      <c r="H1223" s="2">
        <f t="shared" si="38"/>
        <v>-8.0186480186480183E-2</v>
      </c>
      <c r="I1223" s="2">
        <f t="shared" si="39"/>
        <v>-6.9636639585751274E-3</v>
      </c>
    </row>
    <row r="1224" spans="1:9" x14ac:dyDescent="0.2">
      <c r="A1224" s="8" t="s">
        <v>338</v>
      </c>
      <c r="B1224" s="19">
        <v>25013</v>
      </c>
      <c r="C1224" s="20" t="s">
        <v>1232</v>
      </c>
      <c r="D1224" s="13">
        <v>116960</v>
      </c>
      <c r="E1224" s="13">
        <v>80793</v>
      </c>
      <c r="F1224" s="1">
        <f>VLOOKUP(B1224,[1]Compare!$B:$F,5,FALSE)</f>
        <v>125948</v>
      </c>
      <c r="G1224" s="1">
        <f>VLOOKUP(B1224,[1]Compare!$B:$G,6,FALSE)</f>
        <v>87318</v>
      </c>
      <c r="H1224" s="2">
        <f t="shared" si="38"/>
        <v>-7.1362784641280527E-2</v>
      </c>
      <c r="I1224" s="2">
        <f t="shared" si="39"/>
        <v>-7.4726860441146153E-2</v>
      </c>
    </row>
    <row r="1225" spans="1:9" x14ac:dyDescent="0.2">
      <c r="A1225" s="7" t="s">
        <v>338</v>
      </c>
      <c r="B1225" s="21">
        <v>25015</v>
      </c>
      <c r="C1225" s="22" t="s">
        <v>1233</v>
      </c>
      <c r="D1225" s="12">
        <v>60270</v>
      </c>
      <c r="E1225" s="12">
        <v>21023</v>
      </c>
      <c r="F1225" s="1">
        <f>VLOOKUP(B1225,[1]Compare!$B:$F,5,FALSE)</f>
        <v>63362</v>
      </c>
      <c r="G1225" s="1">
        <f>VLOOKUP(B1225,[1]Compare!$B:$G,6,FALSE)</f>
        <v>22281</v>
      </c>
      <c r="H1225" s="2">
        <f t="shared" si="38"/>
        <v>-4.8798964679145226E-2</v>
      </c>
      <c r="I1225" s="2">
        <f t="shared" si="39"/>
        <v>-5.6460661550199721E-2</v>
      </c>
    </row>
    <row r="1226" spans="1:9" x14ac:dyDescent="0.2">
      <c r="A1226" s="8" t="s">
        <v>338</v>
      </c>
      <c r="B1226" s="19">
        <v>25017</v>
      </c>
      <c r="C1226" s="20" t="s">
        <v>672</v>
      </c>
      <c r="D1226" s="13">
        <v>582912</v>
      </c>
      <c r="E1226" s="13">
        <v>260485</v>
      </c>
      <c r="F1226" s="1">
        <f>VLOOKUP(B1226,[1]Compare!$B:$F,5,FALSE)</f>
        <v>617196</v>
      </c>
      <c r="G1226" s="1">
        <f>VLOOKUP(B1226,[1]Compare!$B:$G,6,FALSE)</f>
        <v>226956</v>
      </c>
      <c r="H1226" s="2">
        <f t="shared" si="38"/>
        <v>-5.554799447825326E-2</v>
      </c>
      <c r="I1226" s="2">
        <f t="shared" si="39"/>
        <v>0.14773348137965067</v>
      </c>
    </row>
    <row r="1227" spans="1:9" x14ac:dyDescent="0.2">
      <c r="A1227" s="7" t="s">
        <v>338</v>
      </c>
      <c r="B1227" s="21">
        <v>25019</v>
      </c>
      <c r="C1227" s="22" t="s">
        <v>1234</v>
      </c>
      <c r="D1227" s="12">
        <v>5472</v>
      </c>
      <c r="E1227" s="12">
        <v>1756</v>
      </c>
      <c r="F1227" s="1">
        <f>VLOOKUP(B1227,[1]Compare!$B:$F,5,FALSE)</f>
        <v>5241</v>
      </c>
      <c r="G1227" s="1">
        <f>VLOOKUP(B1227,[1]Compare!$B:$G,6,FALSE)</f>
        <v>1914</v>
      </c>
      <c r="H1227" s="2">
        <f t="shared" si="38"/>
        <v>4.4075558099599316E-2</v>
      </c>
      <c r="I1227" s="2">
        <f t="shared" si="39"/>
        <v>-8.254963427377221E-2</v>
      </c>
    </row>
    <row r="1228" spans="1:9" x14ac:dyDescent="0.2">
      <c r="A1228" s="8" t="s">
        <v>338</v>
      </c>
      <c r="B1228" s="19">
        <v>25021</v>
      </c>
      <c r="C1228" s="20" t="s">
        <v>1235</v>
      </c>
      <c r="D1228" s="13">
        <v>255299</v>
      </c>
      <c r="E1228" s="13">
        <v>140353</v>
      </c>
      <c r="F1228" s="1">
        <f>VLOOKUP(B1228,[1]Compare!$B:$F,5,FALSE)</f>
        <v>273312</v>
      </c>
      <c r="G1228" s="1">
        <f>VLOOKUP(B1228,[1]Compare!$B:$G,6,FALSE)</f>
        <v>125294</v>
      </c>
      <c r="H1228" s="2">
        <f t="shared" si="38"/>
        <v>-6.5906363423486714E-2</v>
      </c>
      <c r="I1228" s="2">
        <f t="shared" si="39"/>
        <v>0.12018931473175092</v>
      </c>
    </row>
    <row r="1229" spans="1:9" x14ac:dyDescent="0.2">
      <c r="A1229" s="7" t="s">
        <v>338</v>
      </c>
      <c r="B1229" s="21">
        <v>25023</v>
      </c>
      <c r="C1229" s="22" t="s">
        <v>1001</v>
      </c>
      <c r="D1229" s="12">
        <v>163419</v>
      </c>
      <c r="E1229" s="12">
        <v>118834</v>
      </c>
      <c r="F1229" s="1">
        <f>VLOOKUP(B1229,[1]Compare!$B:$F,5,FALSE)</f>
        <v>173630</v>
      </c>
      <c r="G1229" s="1">
        <f>VLOOKUP(B1229,[1]Compare!$B:$G,6,FALSE)</f>
        <v>121227</v>
      </c>
      <c r="H1229" s="2">
        <f t="shared" si="38"/>
        <v>-5.8808961584979551E-2</v>
      </c>
      <c r="I1229" s="2">
        <f t="shared" si="39"/>
        <v>-1.9739826936243578E-2</v>
      </c>
    </row>
    <row r="1230" spans="1:9" x14ac:dyDescent="0.2">
      <c r="A1230" s="8" t="s">
        <v>338</v>
      </c>
      <c r="B1230" s="19">
        <v>25025</v>
      </c>
      <c r="C1230" s="20" t="s">
        <v>1236</v>
      </c>
      <c r="D1230" s="13">
        <v>267034</v>
      </c>
      <c r="E1230" s="13">
        <v>67431</v>
      </c>
      <c r="F1230" s="1">
        <f>VLOOKUP(B1230,[1]Compare!$B:$F,5,FALSE)</f>
        <v>270522</v>
      </c>
      <c r="G1230" s="1">
        <f>VLOOKUP(B1230,[1]Compare!$B:$G,6,FALSE)</f>
        <v>58613</v>
      </c>
      <c r="H1230" s="2">
        <f t="shared" si="38"/>
        <v>-1.2893590909426959E-2</v>
      </c>
      <c r="I1230" s="2">
        <f t="shared" si="39"/>
        <v>0.15044444065309742</v>
      </c>
    </row>
    <row r="1231" spans="1:9" x14ac:dyDescent="0.2">
      <c r="A1231" s="7" t="s">
        <v>338</v>
      </c>
      <c r="B1231" s="21">
        <v>25027</v>
      </c>
      <c r="C1231" s="22" t="s">
        <v>1225</v>
      </c>
      <c r="D1231" s="12">
        <v>221488</v>
      </c>
      <c r="E1231" s="12">
        <v>168434</v>
      </c>
      <c r="F1231" s="1">
        <f>VLOOKUP(B1231,[1]Compare!$B:$F,5,FALSE)</f>
        <v>248773</v>
      </c>
      <c r="G1231" s="1">
        <f>VLOOKUP(B1231,[1]Compare!$B:$G,6,FALSE)</f>
        <v>171683</v>
      </c>
      <c r="H1231" s="2">
        <f t="shared" si="38"/>
        <v>-0.10967830110180767</v>
      </c>
      <c r="I1231" s="2">
        <f t="shared" si="39"/>
        <v>-1.8924413017013916E-2</v>
      </c>
    </row>
    <row r="1232" spans="1:9" x14ac:dyDescent="0.2">
      <c r="A1232" s="8" t="s">
        <v>339</v>
      </c>
      <c r="B1232" s="19">
        <v>26001</v>
      </c>
      <c r="C1232" s="20" t="s">
        <v>1237</v>
      </c>
      <c r="D1232" s="13">
        <v>2626</v>
      </c>
      <c r="E1232" s="13">
        <v>4895</v>
      </c>
      <c r="F1232" s="1">
        <f>VLOOKUP(B1232,[1]Compare!$B:$F,5,FALSE)</f>
        <v>2142</v>
      </c>
      <c r="G1232" s="1">
        <f>VLOOKUP(B1232,[1]Compare!$B:$G,6,FALSE)</f>
        <v>4848</v>
      </c>
      <c r="H1232" s="2">
        <f t="shared" si="38"/>
        <v>0.22595704948646125</v>
      </c>
      <c r="I1232" s="2">
        <f t="shared" si="39"/>
        <v>9.6947194719471941E-3</v>
      </c>
    </row>
    <row r="1233" spans="1:9" x14ac:dyDescent="0.2">
      <c r="A1233" s="7" t="s">
        <v>339</v>
      </c>
      <c r="B1233" s="21">
        <v>26003</v>
      </c>
      <c r="C1233" s="22" t="s">
        <v>1238</v>
      </c>
      <c r="D1233" s="12">
        <v>2245</v>
      </c>
      <c r="E1233" s="12">
        <v>2836</v>
      </c>
      <c r="F1233" s="1">
        <f>VLOOKUP(B1233,[1]Compare!$B:$F,5,FALSE)</f>
        <v>2053</v>
      </c>
      <c r="G1233" s="1">
        <f>VLOOKUP(B1233,[1]Compare!$B:$G,6,FALSE)</f>
        <v>3014</v>
      </c>
      <c r="H1233" s="2">
        <f t="shared" si="38"/>
        <v>9.3521675596687767E-2</v>
      </c>
      <c r="I1233" s="2">
        <f t="shared" si="39"/>
        <v>-5.9057730590577305E-2</v>
      </c>
    </row>
    <row r="1234" spans="1:9" x14ac:dyDescent="0.2">
      <c r="A1234" s="8" t="s">
        <v>339</v>
      </c>
      <c r="B1234" s="19">
        <v>26005</v>
      </c>
      <c r="C1234" s="20" t="s">
        <v>1239</v>
      </c>
      <c r="D1234" s="13">
        <v>22111</v>
      </c>
      <c r="E1234" s="13">
        <v>44253</v>
      </c>
      <c r="F1234" s="1">
        <f>VLOOKUP(B1234,[1]Compare!$B:$F,5,FALSE)</f>
        <v>24449</v>
      </c>
      <c r="G1234" s="1">
        <f>VLOOKUP(B1234,[1]Compare!$B:$G,6,FALSE)</f>
        <v>41392</v>
      </c>
      <c r="H1234" s="2">
        <f t="shared" si="38"/>
        <v>-9.5627633032025844E-2</v>
      </c>
      <c r="I1234" s="2">
        <f t="shared" si="39"/>
        <v>6.911963664476227E-2</v>
      </c>
    </row>
    <row r="1235" spans="1:9" x14ac:dyDescent="0.2">
      <c r="A1235" s="7" t="s">
        <v>339</v>
      </c>
      <c r="B1235" s="21">
        <v>26007</v>
      </c>
      <c r="C1235" s="22" t="s">
        <v>1240</v>
      </c>
      <c r="D1235" s="12">
        <v>6196</v>
      </c>
      <c r="E1235" s="12">
        <v>9365</v>
      </c>
      <c r="F1235" s="1">
        <f>VLOOKUP(B1235,[1]Compare!$B:$F,5,FALSE)</f>
        <v>6000</v>
      </c>
      <c r="G1235" s="1">
        <f>VLOOKUP(B1235,[1]Compare!$B:$G,6,FALSE)</f>
        <v>10686</v>
      </c>
      <c r="H1235" s="2">
        <f t="shared" si="38"/>
        <v>3.2666666666666663E-2</v>
      </c>
      <c r="I1235" s="2">
        <f t="shared" si="39"/>
        <v>-0.12361968931311997</v>
      </c>
    </row>
    <row r="1236" spans="1:9" x14ac:dyDescent="0.2">
      <c r="A1236" s="8" t="s">
        <v>339</v>
      </c>
      <c r="B1236" s="19">
        <v>26009</v>
      </c>
      <c r="C1236" s="20" t="s">
        <v>1241</v>
      </c>
      <c r="D1236" s="13">
        <v>5455</v>
      </c>
      <c r="E1236" s="13">
        <v>9964</v>
      </c>
      <c r="F1236" s="1">
        <f>VLOOKUP(B1236,[1]Compare!$B:$F,5,FALSE)</f>
        <v>5960</v>
      </c>
      <c r="G1236" s="1">
        <f>VLOOKUP(B1236,[1]Compare!$B:$G,6,FALSE)</f>
        <v>9748</v>
      </c>
      <c r="H1236" s="2">
        <f t="shared" si="38"/>
        <v>-8.4731543624161076E-2</v>
      </c>
      <c r="I1236" s="2">
        <f t="shared" si="39"/>
        <v>2.215839146491588E-2</v>
      </c>
    </row>
    <row r="1237" spans="1:9" x14ac:dyDescent="0.2">
      <c r="A1237" s="7" t="s">
        <v>339</v>
      </c>
      <c r="B1237" s="21">
        <v>26011</v>
      </c>
      <c r="C1237" s="22" t="s">
        <v>1242</v>
      </c>
      <c r="D1237" s="12">
        <v>2774</v>
      </c>
      <c r="E1237" s="12">
        <v>6424</v>
      </c>
      <c r="F1237" s="1">
        <f>VLOOKUP(B1237,[1]Compare!$B:$F,5,FALSE)</f>
        <v>2774</v>
      </c>
      <c r="G1237" s="1">
        <f>VLOOKUP(B1237,[1]Compare!$B:$G,6,FALSE)</f>
        <v>5928</v>
      </c>
      <c r="H1237" s="2">
        <f t="shared" si="38"/>
        <v>0</v>
      </c>
      <c r="I1237" s="2">
        <f t="shared" si="39"/>
        <v>8.3670715249662617E-2</v>
      </c>
    </row>
    <row r="1238" spans="1:9" x14ac:dyDescent="0.2">
      <c r="A1238" s="8" t="s">
        <v>339</v>
      </c>
      <c r="B1238" s="19">
        <v>26013</v>
      </c>
      <c r="C1238" s="20" t="s">
        <v>1243</v>
      </c>
      <c r="D1238" s="13">
        <v>1836</v>
      </c>
      <c r="E1238" s="13">
        <v>2320</v>
      </c>
      <c r="F1238" s="1">
        <f>VLOOKUP(B1238,[1]Compare!$B:$F,5,FALSE)</f>
        <v>1478</v>
      </c>
      <c r="G1238" s="1">
        <f>VLOOKUP(B1238,[1]Compare!$B:$G,6,FALSE)</f>
        <v>2512</v>
      </c>
      <c r="H1238" s="2">
        <f t="shared" si="38"/>
        <v>0.2422192151556157</v>
      </c>
      <c r="I1238" s="2">
        <f t="shared" si="39"/>
        <v>-7.6433121019108277E-2</v>
      </c>
    </row>
    <row r="1239" spans="1:9" x14ac:dyDescent="0.2">
      <c r="A1239" s="7" t="s">
        <v>339</v>
      </c>
      <c r="B1239" s="21">
        <v>26015</v>
      </c>
      <c r="C1239" s="22" t="s">
        <v>1244</v>
      </c>
      <c r="D1239" s="12">
        <v>10749</v>
      </c>
      <c r="E1239" s="12">
        <v>23733</v>
      </c>
      <c r="F1239" s="1">
        <f>VLOOKUP(B1239,[1]Compare!$B:$F,5,FALSE)</f>
        <v>11797</v>
      </c>
      <c r="G1239" s="1">
        <f>VLOOKUP(B1239,[1]Compare!$B:$G,6,FALSE)</f>
        <v>23471</v>
      </c>
      <c r="H1239" s="2">
        <f t="shared" si="38"/>
        <v>-8.8836144782571846E-2</v>
      </c>
      <c r="I1239" s="2">
        <f t="shared" si="39"/>
        <v>1.1162711431127775E-2</v>
      </c>
    </row>
    <row r="1240" spans="1:9" x14ac:dyDescent="0.2">
      <c r="A1240" s="8" t="s">
        <v>339</v>
      </c>
      <c r="B1240" s="19">
        <v>26017</v>
      </c>
      <c r="C1240" s="20" t="s">
        <v>682</v>
      </c>
      <c r="D1240" s="13">
        <v>26771</v>
      </c>
      <c r="E1240" s="13">
        <v>27903</v>
      </c>
      <c r="F1240" s="1">
        <f>VLOOKUP(B1240,[1]Compare!$B:$F,5,FALSE)</f>
        <v>26151</v>
      </c>
      <c r="G1240" s="1">
        <f>VLOOKUP(B1240,[1]Compare!$B:$G,6,FALSE)</f>
        <v>33125</v>
      </c>
      <c r="H1240" s="2">
        <f t="shared" si="38"/>
        <v>2.3708462391495544E-2</v>
      </c>
      <c r="I1240" s="2">
        <f t="shared" si="39"/>
        <v>-0.15764528301886793</v>
      </c>
    </row>
    <row r="1241" spans="1:9" x14ac:dyDescent="0.2">
      <c r="A1241" s="7" t="s">
        <v>339</v>
      </c>
      <c r="B1241" s="21">
        <v>26019</v>
      </c>
      <c r="C1241" s="22" t="s">
        <v>1245</v>
      </c>
      <c r="D1241" s="12">
        <v>5272</v>
      </c>
      <c r="E1241" s="12">
        <v>6709</v>
      </c>
      <c r="F1241" s="1">
        <f>VLOOKUP(B1241,[1]Compare!$B:$F,5,FALSE)</f>
        <v>5480</v>
      </c>
      <c r="G1241" s="1">
        <f>VLOOKUP(B1241,[1]Compare!$B:$G,6,FALSE)</f>
        <v>6601</v>
      </c>
      <c r="H1241" s="2">
        <f t="shared" si="38"/>
        <v>-3.7956204379562042E-2</v>
      </c>
      <c r="I1241" s="2">
        <f t="shared" si="39"/>
        <v>1.6361157400393879E-2</v>
      </c>
    </row>
    <row r="1242" spans="1:9" x14ac:dyDescent="0.2">
      <c r="A1242" s="8" t="s">
        <v>339</v>
      </c>
      <c r="B1242" s="19">
        <v>26021</v>
      </c>
      <c r="C1242" s="20" t="s">
        <v>736</v>
      </c>
      <c r="D1242" s="13">
        <v>32548</v>
      </c>
      <c r="E1242" s="13">
        <v>42512</v>
      </c>
      <c r="F1242" s="1">
        <f>VLOOKUP(B1242,[1]Compare!$B:$F,5,FALSE)</f>
        <v>37438</v>
      </c>
      <c r="G1242" s="1">
        <f>VLOOKUP(B1242,[1]Compare!$B:$G,6,FALSE)</f>
        <v>43519</v>
      </c>
      <c r="H1242" s="2">
        <f t="shared" si="38"/>
        <v>-0.13061595170682194</v>
      </c>
      <c r="I1242" s="2">
        <f t="shared" si="39"/>
        <v>-2.3139318458604289E-2</v>
      </c>
    </row>
    <row r="1243" spans="1:9" x14ac:dyDescent="0.2">
      <c r="A1243" s="7" t="s">
        <v>339</v>
      </c>
      <c r="B1243" s="21">
        <v>26023</v>
      </c>
      <c r="C1243" s="22" t="s">
        <v>1246</v>
      </c>
      <c r="D1243" s="12">
        <v>6302</v>
      </c>
      <c r="E1243" s="12">
        <v>13089</v>
      </c>
      <c r="F1243" s="1">
        <f>VLOOKUP(B1243,[1]Compare!$B:$F,5,FALSE)</f>
        <v>6159</v>
      </c>
      <c r="G1243" s="1">
        <f>VLOOKUP(B1243,[1]Compare!$B:$G,6,FALSE)</f>
        <v>14064</v>
      </c>
      <c r="H1243" s="2">
        <f t="shared" si="38"/>
        <v>2.3218054879038805E-2</v>
      </c>
      <c r="I1243" s="2">
        <f t="shared" si="39"/>
        <v>-6.9325938566552905E-2</v>
      </c>
    </row>
    <row r="1244" spans="1:9" x14ac:dyDescent="0.2">
      <c r="A1244" s="8" t="s">
        <v>339</v>
      </c>
      <c r="B1244" s="19">
        <v>26025</v>
      </c>
      <c r="C1244" s="20" t="s">
        <v>397</v>
      </c>
      <c r="D1244" s="13">
        <v>28163</v>
      </c>
      <c r="E1244" s="13">
        <v>33293</v>
      </c>
      <c r="F1244" s="1">
        <f>VLOOKUP(B1244,[1]Compare!$B:$F,5,FALSE)</f>
        <v>28877</v>
      </c>
      <c r="G1244" s="1">
        <f>VLOOKUP(B1244,[1]Compare!$B:$G,6,FALSE)</f>
        <v>36221</v>
      </c>
      <c r="H1244" s="2">
        <f t="shared" si="38"/>
        <v>-2.4725560134362987E-2</v>
      </c>
      <c r="I1244" s="2">
        <f t="shared" si="39"/>
        <v>-8.0837083459871339E-2</v>
      </c>
    </row>
    <row r="1245" spans="1:9" x14ac:dyDescent="0.2">
      <c r="A1245" s="7" t="s">
        <v>339</v>
      </c>
      <c r="B1245" s="21">
        <v>26027</v>
      </c>
      <c r="C1245" s="22" t="s">
        <v>878</v>
      </c>
      <c r="D1245" s="12">
        <v>8368</v>
      </c>
      <c r="E1245" s="12">
        <v>15814</v>
      </c>
      <c r="F1245" s="1">
        <f>VLOOKUP(B1245,[1]Compare!$B:$F,5,FALSE)</f>
        <v>9130</v>
      </c>
      <c r="G1245" s="1">
        <f>VLOOKUP(B1245,[1]Compare!$B:$G,6,FALSE)</f>
        <v>16699</v>
      </c>
      <c r="H1245" s="2">
        <f t="shared" si="38"/>
        <v>-8.346111719605695E-2</v>
      </c>
      <c r="I1245" s="2">
        <f t="shared" si="39"/>
        <v>-5.2997185460207201E-2</v>
      </c>
    </row>
    <row r="1246" spans="1:9" x14ac:dyDescent="0.2">
      <c r="A1246" s="8" t="s">
        <v>339</v>
      </c>
      <c r="B1246" s="19">
        <v>26029</v>
      </c>
      <c r="C1246" s="20" t="s">
        <v>1247</v>
      </c>
      <c r="D1246" s="13">
        <v>6226</v>
      </c>
      <c r="E1246" s="13">
        <v>9617</v>
      </c>
      <c r="F1246" s="1">
        <f>VLOOKUP(B1246,[1]Compare!$B:$F,5,FALSE)</f>
        <v>6939</v>
      </c>
      <c r="G1246" s="1">
        <f>VLOOKUP(B1246,[1]Compare!$B:$G,6,FALSE)</f>
        <v>9841</v>
      </c>
      <c r="H1246" s="2">
        <f t="shared" si="38"/>
        <v>-0.10275255800547629</v>
      </c>
      <c r="I1246" s="2">
        <f t="shared" si="39"/>
        <v>-2.2761914439589474E-2</v>
      </c>
    </row>
    <row r="1247" spans="1:9" x14ac:dyDescent="0.2">
      <c r="A1247" s="7" t="s">
        <v>339</v>
      </c>
      <c r="B1247" s="21">
        <v>26031</v>
      </c>
      <c r="C1247" s="22" t="s">
        <v>1248</v>
      </c>
      <c r="D1247" s="12">
        <v>5112</v>
      </c>
      <c r="E1247" s="12">
        <v>10189</v>
      </c>
      <c r="F1247" s="1">
        <f>VLOOKUP(B1247,[1]Compare!$B:$F,5,FALSE)</f>
        <v>5437</v>
      </c>
      <c r="G1247" s="1">
        <f>VLOOKUP(B1247,[1]Compare!$B:$G,6,FALSE)</f>
        <v>10186</v>
      </c>
      <c r="H1247" s="2">
        <f t="shared" si="38"/>
        <v>-5.9775611550487398E-2</v>
      </c>
      <c r="I1247" s="2">
        <f t="shared" si="39"/>
        <v>2.9452189279403104E-4</v>
      </c>
    </row>
    <row r="1248" spans="1:9" x14ac:dyDescent="0.2">
      <c r="A1248" s="8" t="s">
        <v>339</v>
      </c>
      <c r="B1248" s="19">
        <v>26033</v>
      </c>
      <c r="C1248" s="20" t="s">
        <v>1249</v>
      </c>
      <c r="D1248" s="13">
        <v>6175</v>
      </c>
      <c r="E1248" s="13">
        <v>10220</v>
      </c>
      <c r="F1248" s="1">
        <f>VLOOKUP(B1248,[1]Compare!$B:$F,5,FALSE)</f>
        <v>6648</v>
      </c>
      <c r="G1248" s="1">
        <f>VLOOKUP(B1248,[1]Compare!$B:$G,6,FALSE)</f>
        <v>10681</v>
      </c>
      <c r="H1248" s="2">
        <f t="shared" si="38"/>
        <v>-7.1149217809867632E-2</v>
      </c>
      <c r="I1248" s="2">
        <f t="shared" si="39"/>
        <v>-4.3160752738507634E-2</v>
      </c>
    </row>
    <row r="1249" spans="1:9" x14ac:dyDescent="0.2">
      <c r="A1249" s="7" t="s">
        <v>339</v>
      </c>
      <c r="B1249" s="21">
        <v>26035</v>
      </c>
      <c r="C1249" s="22" t="s">
        <v>1250</v>
      </c>
      <c r="D1249" s="12">
        <v>5228</v>
      </c>
      <c r="E1249" s="12">
        <v>11144</v>
      </c>
      <c r="F1249" s="1">
        <f>VLOOKUP(B1249,[1]Compare!$B:$F,5,FALSE)</f>
        <v>5199</v>
      </c>
      <c r="G1249" s="1">
        <f>VLOOKUP(B1249,[1]Compare!$B:$G,6,FALSE)</f>
        <v>10861</v>
      </c>
      <c r="H1249" s="2">
        <f t="shared" si="38"/>
        <v>5.5779957684170033E-3</v>
      </c>
      <c r="I1249" s="2">
        <f t="shared" si="39"/>
        <v>2.6056532547647546E-2</v>
      </c>
    </row>
    <row r="1250" spans="1:9" x14ac:dyDescent="0.2">
      <c r="A1250" s="8" t="s">
        <v>339</v>
      </c>
      <c r="B1250" s="19">
        <v>26037</v>
      </c>
      <c r="C1250" s="20" t="s">
        <v>881</v>
      </c>
      <c r="D1250" s="13">
        <v>20492</v>
      </c>
      <c r="E1250" s="13">
        <v>25114</v>
      </c>
      <c r="F1250" s="1">
        <f>VLOOKUP(B1250,[1]Compare!$B:$F,5,FALSE)</f>
        <v>21968</v>
      </c>
      <c r="G1250" s="1">
        <f>VLOOKUP(B1250,[1]Compare!$B:$G,6,FALSE)</f>
        <v>25098</v>
      </c>
      <c r="H1250" s="2">
        <f t="shared" si="38"/>
        <v>-6.7188638018936639E-2</v>
      </c>
      <c r="I1250" s="2">
        <f t="shared" si="39"/>
        <v>6.3750099609530644E-4</v>
      </c>
    </row>
    <row r="1251" spans="1:9" x14ac:dyDescent="0.2">
      <c r="A1251" s="7" t="s">
        <v>339</v>
      </c>
      <c r="B1251" s="21">
        <v>26039</v>
      </c>
      <c r="C1251" s="22" t="s">
        <v>514</v>
      </c>
      <c r="D1251" s="12">
        <v>2529</v>
      </c>
      <c r="E1251" s="12">
        <v>5256</v>
      </c>
      <c r="F1251" s="1">
        <f>VLOOKUP(B1251,[1]Compare!$B:$F,5,FALSE)</f>
        <v>2672</v>
      </c>
      <c r="G1251" s="1">
        <f>VLOOKUP(B1251,[1]Compare!$B:$G,6,FALSE)</f>
        <v>5087</v>
      </c>
      <c r="H1251" s="2">
        <f t="shared" si="38"/>
        <v>-5.3517964071856286E-2</v>
      </c>
      <c r="I1251" s="2">
        <f t="shared" si="39"/>
        <v>3.3221938274031845E-2</v>
      </c>
    </row>
    <row r="1252" spans="1:9" x14ac:dyDescent="0.2">
      <c r="A1252" s="8" t="s">
        <v>339</v>
      </c>
      <c r="B1252" s="19">
        <v>26041</v>
      </c>
      <c r="C1252" s="20" t="s">
        <v>629</v>
      </c>
      <c r="D1252" s="13">
        <v>8460</v>
      </c>
      <c r="E1252" s="13">
        <v>12758</v>
      </c>
      <c r="F1252" s="1">
        <f>VLOOKUP(B1252,[1]Compare!$B:$F,5,FALSE)</f>
        <v>7606</v>
      </c>
      <c r="G1252" s="1">
        <f>VLOOKUP(B1252,[1]Compare!$B:$G,6,FALSE)</f>
        <v>13207</v>
      </c>
      <c r="H1252" s="2">
        <f t="shared" si="38"/>
        <v>0.11227977912174598</v>
      </c>
      <c r="I1252" s="2">
        <f t="shared" si="39"/>
        <v>-3.3997122737942004E-2</v>
      </c>
    </row>
    <row r="1253" spans="1:9" x14ac:dyDescent="0.2">
      <c r="A1253" s="7" t="s">
        <v>339</v>
      </c>
      <c r="B1253" s="21">
        <v>26043</v>
      </c>
      <c r="C1253" s="22" t="s">
        <v>982</v>
      </c>
      <c r="D1253" s="12">
        <v>5760</v>
      </c>
      <c r="E1253" s="12">
        <v>9584</v>
      </c>
      <c r="F1253" s="1">
        <f>VLOOKUP(B1253,[1]Compare!$B:$F,5,FALSE)</f>
        <v>4744</v>
      </c>
      <c r="G1253" s="1">
        <f>VLOOKUP(B1253,[1]Compare!$B:$G,6,FALSE)</f>
        <v>9617</v>
      </c>
      <c r="H1253" s="2">
        <f t="shared" si="38"/>
        <v>0.21416526138279932</v>
      </c>
      <c r="I1253" s="2">
        <f t="shared" si="39"/>
        <v>-3.4314235208484974E-3</v>
      </c>
    </row>
    <row r="1254" spans="1:9" x14ac:dyDescent="0.2">
      <c r="A1254" s="8" t="s">
        <v>339</v>
      </c>
      <c r="B1254" s="19">
        <v>26045</v>
      </c>
      <c r="C1254" s="20" t="s">
        <v>1251</v>
      </c>
      <c r="D1254" s="13">
        <v>29677</v>
      </c>
      <c r="E1254" s="13">
        <v>31145</v>
      </c>
      <c r="F1254" s="1">
        <f>VLOOKUP(B1254,[1]Compare!$B:$F,5,FALSE)</f>
        <v>31299</v>
      </c>
      <c r="G1254" s="1">
        <f>VLOOKUP(B1254,[1]Compare!$B:$G,6,FALSE)</f>
        <v>31798</v>
      </c>
      <c r="H1254" s="2">
        <f t="shared" si="38"/>
        <v>-5.1822741940637081E-2</v>
      </c>
      <c r="I1254" s="2">
        <f t="shared" si="39"/>
        <v>-2.0535882759922009E-2</v>
      </c>
    </row>
    <row r="1255" spans="1:9" x14ac:dyDescent="0.2">
      <c r="A1255" s="7" t="s">
        <v>339</v>
      </c>
      <c r="B1255" s="21">
        <v>26047</v>
      </c>
      <c r="C1255" s="22" t="s">
        <v>984</v>
      </c>
      <c r="D1255" s="12">
        <v>8796</v>
      </c>
      <c r="E1255" s="12">
        <v>11874</v>
      </c>
      <c r="F1255" s="1">
        <f>VLOOKUP(B1255,[1]Compare!$B:$F,5,FALSE)</f>
        <v>9662</v>
      </c>
      <c r="G1255" s="1">
        <f>VLOOKUP(B1255,[1]Compare!$B:$G,6,FALSE)</f>
        <v>12135</v>
      </c>
      <c r="H1255" s="2">
        <f t="shared" si="38"/>
        <v>-8.9629476298902916E-2</v>
      </c>
      <c r="I1255" s="2">
        <f t="shared" si="39"/>
        <v>-2.150803461063041E-2</v>
      </c>
    </row>
    <row r="1256" spans="1:9" x14ac:dyDescent="0.2">
      <c r="A1256" s="8" t="s">
        <v>339</v>
      </c>
      <c r="B1256" s="19">
        <v>26049</v>
      </c>
      <c r="C1256" s="20" t="s">
        <v>1252</v>
      </c>
      <c r="D1256" s="13">
        <v>114185</v>
      </c>
      <c r="E1256" s="13">
        <v>91526</v>
      </c>
      <c r="F1256" s="1">
        <f>VLOOKUP(B1256,[1]Compare!$B:$F,5,FALSE)</f>
        <v>119390</v>
      </c>
      <c r="G1256" s="1">
        <f>VLOOKUP(B1256,[1]Compare!$B:$G,6,FALSE)</f>
        <v>98714</v>
      </c>
      <c r="H1256" s="2">
        <f t="shared" si="38"/>
        <v>-4.3596616132004357E-2</v>
      </c>
      <c r="I1256" s="2">
        <f t="shared" si="39"/>
        <v>-7.281641915027251E-2</v>
      </c>
    </row>
    <row r="1257" spans="1:9" x14ac:dyDescent="0.2">
      <c r="A1257" s="7" t="s">
        <v>339</v>
      </c>
      <c r="B1257" s="21">
        <v>26051</v>
      </c>
      <c r="C1257" s="22" t="s">
        <v>1253</v>
      </c>
      <c r="D1257" s="12">
        <v>4462</v>
      </c>
      <c r="E1257" s="12">
        <v>10116</v>
      </c>
      <c r="F1257" s="1">
        <f>VLOOKUP(B1257,[1]Compare!$B:$F,5,FALSE)</f>
        <v>4524</v>
      </c>
      <c r="G1257" s="1">
        <f>VLOOKUP(B1257,[1]Compare!$B:$G,6,FALSE)</f>
        <v>9893</v>
      </c>
      <c r="H1257" s="2">
        <f t="shared" si="38"/>
        <v>-1.3704686118479222E-2</v>
      </c>
      <c r="I1257" s="2">
        <f t="shared" si="39"/>
        <v>2.2541190740927929E-2</v>
      </c>
    </row>
    <row r="1258" spans="1:9" x14ac:dyDescent="0.2">
      <c r="A1258" s="8" t="s">
        <v>339</v>
      </c>
      <c r="B1258" s="19">
        <v>26053</v>
      </c>
      <c r="C1258" s="20" t="s">
        <v>1254</v>
      </c>
      <c r="D1258" s="13">
        <v>3720</v>
      </c>
      <c r="E1258" s="13">
        <v>4270</v>
      </c>
      <c r="F1258" s="1">
        <f>VLOOKUP(B1258,[1]Compare!$B:$F,5,FALSE)</f>
        <v>3570</v>
      </c>
      <c r="G1258" s="1">
        <f>VLOOKUP(B1258,[1]Compare!$B:$G,6,FALSE)</f>
        <v>4600</v>
      </c>
      <c r="H1258" s="2">
        <f t="shared" si="38"/>
        <v>4.2016806722689079E-2</v>
      </c>
      <c r="I1258" s="2">
        <f t="shared" si="39"/>
        <v>-7.1739130434782611E-2</v>
      </c>
    </row>
    <row r="1259" spans="1:9" x14ac:dyDescent="0.2">
      <c r="A1259" s="7" t="s">
        <v>339</v>
      </c>
      <c r="B1259" s="21">
        <v>26055</v>
      </c>
      <c r="C1259" s="22" t="s">
        <v>1255</v>
      </c>
      <c r="D1259" s="12">
        <v>31509</v>
      </c>
      <c r="E1259" s="12">
        <v>30586</v>
      </c>
      <c r="F1259" s="1">
        <f>VLOOKUP(B1259,[1]Compare!$B:$F,5,FALSE)</f>
        <v>28683</v>
      </c>
      <c r="G1259" s="1">
        <f>VLOOKUP(B1259,[1]Compare!$B:$G,6,FALSE)</f>
        <v>30502</v>
      </c>
      <c r="H1259" s="2">
        <f t="shared" si="38"/>
        <v>9.8525258864135545E-2</v>
      </c>
      <c r="I1259" s="2">
        <f t="shared" si="39"/>
        <v>2.7539177758835486E-3</v>
      </c>
    </row>
    <row r="1260" spans="1:9" x14ac:dyDescent="0.2">
      <c r="A1260" s="8" t="s">
        <v>339</v>
      </c>
      <c r="B1260" s="19">
        <v>26057</v>
      </c>
      <c r="C1260" s="20" t="s">
        <v>1256</v>
      </c>
      <c r="D1260" s="13">
        <v>6337</v>
      </c>
      <c r="E1260" s="13">
        <v>9763</v>
      </c>
      <c r="F1260" s="1">
        <f>VLOOKUP(B1260,[1]Compare!$B:$F,5,FALSE)</f>
        <v>6693</v>
      </c>
      <c r="G1260" s="1">
        <f>VLOOKUP(B1260,[1]Compare!$B:$G,6,FALSE)</f>
        <v>12102</v>
      </c>
      <c r="H1260" s="2">
        <f t="shared" si="38"/>
        <v>-5.3189899895413117E-2</v>
      </c>
      <c r="I1260" s="2">
        <f t="shared" si="39"/>
        <v>-0.19327383903487028</v>
      </c>
    </row>
    <row r="1261" spans="1:9" x14ac:dyDescent="0.2">
      <c r="A1261" s="7" t="s">
        <v>339</v>
      </c>
      <c r="B1261" s="21">
        <v>26059</v>
      </c>
      <c r="C1261" s="22" t="s">
        <v>1257</v>
      </c>
      <c r="D1261" s="12">
        <v>6147</v>
      </c>
      <c r="E1261" s="12">
        <v>15973</v>
      </c>
      <c r="F1261" s="1">
        <f>VLOOKUP(B1261,[1]Compare!$B:$F,5,FALSE)</f>
        <v>5883</v>
      </c>
      <c r="G1261" s="1">
        <f>VLOOKUP(B1261,[1]Compare!$B:$G,6,FALSE)</f>
        <v>17037</v>
      </c>
      <c r="H1261" s="2">
        <f t="shared" si="38"/>
        <v>4.4875063742988268E-2</v>
      </c>
      <c r="I1261" s="2">
        <f t="shared" si="39"/>
        <v>-6.2452309678934087E-2</v>
      </c>
    </row>
    <row r="1262" spans="1:9" x14ac:dyDescent="0.2">
      <c r="A1262" s="8" t="s">
        <v>339</v>
      </c>
      <c r="B1262" s="19">
        <v>26061</v>
      </c>
      <c r="C1262" s="20" t="s">
        <v>1258</v>
      </c>
      <c r="D1262" s="13">
        <v>7864</v>
      </c>
      <c r="E1262" s="13">
        <v>10258</v>
      </c>
      <c r="F1262" s="1">
        <f>VLOOKUP(B1262,[1]Compare!$B:$F,5,FALSE)</f>
        <v>7750</v>
      </c>
      <c r="G1262" s="1">
        <f>VLOOKUP(B1262,[1]Compare!$B:$G,6,FALSE)</f>
        <v>10378</v>
      </c>
      <c r="H1262" s="2">
        <f t="shared" si="38"/>
        <v>1.4709677419354838E-2</v>
      </c>
      <c r="I1262" s="2">
        <f t="shared" si="39"/>
        <v>-1.1562921564848718E-2</v>
      </c>
    </row>
    <row r="1263" spans="1:9" x14ac:dyDescent="0.2">
      <c r="A1263" s="7" t="s">
        <v>339</v>
      </c>
      <c r="B1263" s="21">
        <v>26063</v>
      </c>
      <c r="C1263" s="22" t="s">
        <v>1259</v>
      </c>
      <c r="D1263" s="12">
        <v>5985</v>
      </c>
      <c r="E1263" s="12">
        <v>11688</v>
      </c>
      <c r="F1263" s="1">
        <f>VLOOKUP(B1263,[1]Compare!$B:$F,5,FALSE)</f>
        <v>5490</v>
      </c>
      <c r="G1263" s="1">
        <f>VLOOKUP(B1263,[1]Compare!$B:$G,6,FALSE)</f>
        <v>12731</v>
      </c>
      <c r="H1263" s="2">
        <f t="shared" si="38"/>
        <v>9.0163934426229511E-2</v>
      </c>
      <c r="I1263" s="2">
        <f t="shared" si="39"/>
        <v>-8.1926007383551963E-2</v>
      </c>
    </row>
    <row r="1264" spans="1:9" x14ac:dyDescent="0.2">
      <c r="A1264" s="8" t="s">
        <v>339</v>
      </c>
      <c r="B1264" s="19">
        <v>26065</v>
      </c>
      <c r="C1264" s="20" t="s">
        <v>1260</v>
      </c>
      <c r="D1264" s="13">
        <v>88288</v>
      </c>
      <c r="E1264" s="13">
        <v>50962</v>
      </c>
      <c r="F1264" s="1">
        <f>VLOOKUP(B1264,[1]Compare!$B:$F,5,FALSE)</f>
        <v>94212</v>
      </c>
      <c r="G1264" s="1">
        <f>VLOOKUP(B1264,[1]Compare!$B:$G,6,FALSE)</f>
        <v>47639</v>
      </c>
      <c r="H1264" s="2">
        <f t="shared" si="38"/>
        <v>-6.2879463338003649E-2</v>
      </c>
      <c r="I1264" s="2">
        <f t="shared" si="39"/>
        <v>6.9753773169042174E-2</v>
      </c>
    </row>
    <row r="1265" spans="1:9" x14ac:dyDescent="0.2">
      <c r="A1265" s="7" t="s">
        <v>339</v>
      </c>
      <c r="B1265" s="21">
        <v>26067</v>
      </c>
      <c r="C1265" s="22" t="s">
        <v>1261</v>
      </c>
      <c r="D1265" s="12">
        <v>9676</v>
      </c>
      <c r="E1265" s="12">
        <v>19772</v>
      </c>
      <c r="F1265" s="1">
        <f>VLOOKUP(B1265,[1]Compare!$B:$F,5,FALSE)</f>
        <v>10901</v>
      </c>
      <c r="G1265" s="1">
        <f>VLOOKUP(B1265,[1]Compare!$B:$G,6,FALSE)</f>
        <v>20657</v>
      </c>
      <c r="H1265" s="2">
        <f t="shared" si="38"/>
        <v>-0.1123750114668379</v>
      </c>
      <c r="I1265" s="2">
        <f t="shared" si="39"/>
        <v>-4.284261993513095E-2</v>
      </c>
    </row>
    <row r="1266" spans="1:9" x14ac:dyDescent="0.2">
      <c r="A1266" s="8" t="s">
        <v>339</v>
      </c>
      <c r="B1266" s="19">
        <v>26069</v>
      </c>
      <c r="C1266" s="20" t="s">
        <v>1262</v>
      </c>
      <c r="D1266" s="13">
        <v>5156</v>
      </c>
      <c r="E1266" s="13">
        <v>9676</v>
      </c>
      <c r="F1266" s="1">
        <f>VLOOKUP(B1266,[1]Compare!$B:$F,5,FALSE)</f>
        <v>5373</v>
      </c>
      <c r="G1266" s="1">
        <f>VLOOKUP(B1266,[1]Compare!$B:$G,6,FALSE)</f>
        <v>9759</v>
      </c>
      <c r="H1266" s="2">
        <f t="shared" si="38"/>
        <v>-4.0387120789130843E-2</v>
      </c>
      <c r="I1266" s="2">
        <f t="shared" si="39"/>
        <v>-8.50496977149298E-3</v>
      </c>
    </row>
    <row r="1267" spans="1:9" x14ac:dyDescent="0.2">
      <c r="A1267" s="7" t="s">
        <v>339</v>
      </c>
      <c r="B1267" s="21">
        <v>26071</v>
      </c>
      <c r="C1267" s="22" t="s">
        <v>1263</v>
      </c>
      <c r="D1267" s="12">
        <v>3424</v>
      </c>
      <c r="E1267" s="12">
        <v>3936</v>
      </c>
      <c r="F1267" s="1">
        <f>VLOOKUP(B1267,[1]Compare!$B:$F,5,FALSE)</f>
        <v>2493</v>
      </c>
      <c r="G1267" s="1">
        <f>VLOOKUP(B1267,[1]Compare!$B:$G,6,FALSE)</f>
        <v>4216</v>
      </c>
      <c r="H1267" s="2">
        <f t="shared" si="38"/>
        <v>0.37344564781387884</v>
      </c>
      <c r="I1267" s="2">
        <f t="shared" si="39"/>
        <v>-6.6413662239089177E-2</v>
      </c>
    </row>
    <row r="1268" spans="1:9" x14ac:dyDescent="0.2">
      <c r="A1268" s="8" t="s">
        <v>339</v>
      </c>
      <c r="B1268" s="19">
        <v>26073</v>
      </c>
      <c r="C1268" s="20" t="s">
        <v>1264</v>
      </c>
      <c r="D1268" s="13">
        <v>12982</v>
      </c>
      <c r="E1268" s="13">
        <v>14007</v>
      </c>
      <c r="F1268" s="1">
        <f>VLOOKUP(B1268,[1]Compare!$B:$F,5,FALSE)</f>
        <v>14072</v>
      </c>
      <c r="G1268" s="1">
        <f>VLOOKUP(B1268,[1]Compare!$B:$G,6,FALSE)</f>
        <v>14815</v>
      </c>
      <c r="H1268" s="2">
        <f t="shared" si="38"/>
        <v>-7.7458783399658893E-2</v>
      </c>
      <c r="I1268" s="2">
        <f t="shared" si="39"/>
        <v>-5.453931825852177E-2</v>
      </c>
    </row>
    <row r="1269" spans="1:9" x14ac:dyDescent="0.2">
      <c r="A1269" s="7" t="s">
        <v>339</v>
      </c>
      <c r="B1269" s="21">
        <v>26075</v>
      </c>
      <c r="C1269" s="22" t="s">
        <v>425</v>
      </c>
      <c r="D1269" s="12">
        <v>28935</v>
      </c>
      <c r="E1269" s="12">
        <v>44741</v>
      </c>
      <c r="F1269" s="1">
        <f>VLOOKUP(B1269,[1]Compare!$B:$F,5,FALSE)</f>
        <v>31995</v>
      </c>
      <c r="G1269" s="1">
        <f>VLOOKUP(B1269,[1]Compare!$B:$G,6,FALSE)</f>
        <v>47372</v>
      </c>
      <c r="H1269" s="2">
        <f t="shared" si="38"/>
        <v>-9.5639943741209557E-2</v>
      </c>
      <c r="I1269" s="2">
        <f t="shared" si="39"/>
        <v>-5.5539137042978977E-2</v>
      </c>
    </row>
    <row r="1270" spans="1:9" x14ac:dyDescent="0.2">
      <c r="A1270" s="8" t="s">
        <v>339</v>
      </c>
      <c r="B1270" s="19">
        <v>26077</v>
      </c>
      <c r="C1270" s="20" t="s">
        <v>1265</v>
      </c>
      <c r="D1270" s="13">
        <v>78507</v>
      </c>
      <c r="E1270" s="13">
        <v>53414</v>
      </c>
      <c r="F1270" s="1">
        <f>VLOOKUP(B1270,[1]Compare!$B:$F,5,FALSE)</f>
        <v>83686</v>
      </c>
      <c r="G1270" s="1">
        <f>VLOOKUP(B1270,[1]Compare!$B:$G,6,FALSE)</f>
        <v>56823</v>
      </c>
      <c r="H1270" s="2">
        <f t="shared" si="38"/>
        <v>-6.1886098033123817E-2</v>
      </c>
      <c r="I1270" s="2">
        <f t="shared" si="39"/>
        <v>-5.9993312567094309E-2</v>
      </c>
    </row>
    <row r="1271" spans="1:9" x14ac:dyDescent="0.2">
      <c r="A1271" s="7" t="s">
        <v>339</v>
      </c>
      <c r="B1271" s="21">
        <v>26079</v>
      </c>
      <c r="C1271" s="22" t="s">
        <v>1266</v>
      </c>
      <c r="D1271" s="12">
        <v>2826</v>
      </c>
      <c r="E1271" s="12">
        <v>7701</v>
      </c>
      <c r="F1271" s="1">
        <f>VLOOKUP(B1271,[1]Compare!$B:$F,5,FALSE)</f>
        <v>3002</v>
      </c>
      <c r="G1271" s="1">
        <f>VLOOKUP(B1271,[1]Compare!$B:$G,6,FALSE)</f>
        <v>7436</v>
      </c>
      <c r="H1271" s="2">
        <f t="shared" si="38"/>
        <v>-5.8627581612258492E-2</v>
      </c>
      <c r="I1271" s="2">
        <f t="shared" si="39"/>
        <v>3.5637439483593332E-2</v>
      </c>
    </row>
    <row r="1272" spans="1:9" x14ac:dyDescent="0.2">
      <c r="A1272" s="8" t="s">
        <v>339</v>
      </c>
      <c r="B1272" s="19">
        <v>26081</v>
      </c>
      <c r="C1272" s="20" t="s">
        <v>677</v>
      </c>
      <c r="D1272" s="13">
        <v>177082</v>
      </c>
      <c r="E1272" s="13">
        <v>157828</v>
      </c>
      <c r="F1272" s="1">
        <f>VLOOKUP(B1272,[1]Compare!$B:$F,5,FALSE)</f>
        <v>187915</v>
      </c>
      <c r="G1272" s="1">
        <f>VLOOKUP(B1272,[1]Compare!$B:$G,6,FALSE)</f>
        <v>165741</v>
      </c>
      <c r="H1272" s="2">
        <f t="shared" si="38"/>
        <v>-5.7648404863901229E-2</v>
      </c>
      <c r="I1272" s="2">
        <f t="shared" si="39"/>
        <v>-4.7743165541417033E-2</v>
      </c>
    </row>
    <row r="1273" spans="1:9" x14ac:dyDescent="0.2">
      <c r="A1273" s="7" t="s">
        <v>339</v>
      </c>
      <c r="B1273" s="21">
        <v>26083</v>
      </c>
      <c r="C1273" s="22" t="s">
        <v>1267</v>
      </c>
      <c r="D1273" s="12">
        <v>618</v>
      </c>
      <c r="E1273" s="12">
        <v>809</v>
      </c>
      <c r="F1273" s="1">
        <f>VLOOKUP(B1273,[1]Compare!$B:$F,5,FALSE)</f>
        <v>672</v>
      </c>
      <c r="G1273" s="1">
        <f>VLOOKUP(B1273,[1]Compare!$B:$G,6,FALSE)</f>
        <v>862</v>
      </c>
      <c r="H1273" s="2">
        <f t="shared" si="38"/>
        <v>-8.0357142857142863E-2</v>
      </c>
      <c r="I1273" s="2">
        <f t="shared" si="39"/>
        <v>-6.1484918793503478E-2</v>
      </c>
    </row>
    <row r="1274" spans="1:9" x14ac:dyDescent="0.2">
      <c r="A1274" s="8" t="s">
        <v>339</v>
      </c>
      <c r="B1274" s="19">
        <v>26085</v>
      </c>
      <c r="C1274" s="20" t="s">
        <v>574</v>
      </c>
      <c r="D1274" s="13">
        <v>2201</v>
      </c>
      <c r="E1274" s="13">
        <v>4073</v>
      </c>
      <c r="F1274" s="1">
        <f>VLOOKUP(B1274,[1]Compare!$B:$F,5,FALSE)</f>
        <v>2288</v>
      </c>
      <c r="G1274" s="1">
        <f>VLOOKUP(B1274,[1]Compare!$B:$G,6,FALSE)</f>
        <v>3946</v>
      </c>
      <c r="H1274" s="2">
        <f t="shared" si="38"/>
        <v>-3.8024475524475528E-2</v>
      </c>
      <c r="I1274" s="2">
        <f t="shared" si="39"/>
        <v>3.218449062341612E-2</v>
      </c>
    </row>
    <row r="1275" spans="1:9" x14ac:dyDescent="0.2">
      <c r="A1275" s="7" t="s">
        <v>339</v>
      </c>
      <c r="B1275" s="21">
        <v>26087</v>
      </c>
      <c r="C1275" s="22" t="s">
        <v>1268</v>
      </c>
      <c r="D1275" s="12">
        <v>15475</v>
      </c>
      <c r="E1275" s="12">
        <v>36829</v>
      </c>
      <c r="F1275" s="1">
        <f>VLOOKUP(B1275,[1]Compare!$B:$F,5,FALSE)</f>
        <v>16367</v>
      </c>
      <c r="G1275" s="1">
        <f>VLOOKUP(B1275,[1]Compare!$B:$G,6,FALSE)</f>
        <v>35482</v>
      </c>
      <c r="H1275" s="2">
        <f t="shared" si="38"/>
        <v>-5.4499908352172055E-2</v>
      </c>
      <c r="I1275" s="2">
        <f t="shared" si="39"/>
        <v>3.7962910771658871E-2</v>
      </c>
    </row>
    <row r="1276" spans="1:9" x14ac:dyDescent="0.2">
      <c r="A1276" s="8" t="s">
        <v>339</v>
      </c>
      <c r="B1276" s="19">
        <v>26089</v>
      </c>
      <c r="C1276" s="20" t="s">
        <v>1269</v>
      </c>
      <c r="D1276" s="13">
        <v>9519</v>
      </c>
      <c r="E1276" s="13">
        <v>7884</v>
      </c>
      <c r="F1276" s="1">
        <f>VLOOKUP(B1276,[1]Compare!$B:$F,5,FALSE)</f>
        <v>8795</v>
      </c>
      <c r="G1276" s="1">
        <f>VLOOKUP(B1276,[1]Compare!$B:$G,6,FALSE)</f>
        <v>7916</v>
      </c>
      <c r="H1276" s="2">
        <f t="shared" si="38"/>
        <v>8.2319499715747591E-2</v>
      </c>
      <c r="I1276" s="2">
        <f t="shared" si="39"/>
        <v>-4.0424456796361802E-3</v>
      </c>
    </row>
    <row r="1277" spans="1:9" x14ac:dyDescent="0.2">
      <c r="A1277" s="7" t="s">
        <v>339</v>
      </c>
      <c r="B1277" s="21">
        <v>26091</v>
      </c>
      <c r="C1277" s="22" t="s">
        <v>1270</v>
      </c>
      <c r="D1277" s="12">
        <v>19198</v>
      </c>
      <c r="E1277" s="12">
        <v>30633</v>
      </c>
      <c r="F1277" s="1">
        <f>VLOOKUP(B1277,[1]Compare!$B:$F,5,FALSE)</f>
        <v>20918</v>
      </c>
      <c r="G1277" s="1">
        <f>VLOOKUP(B1277,[1]Compare!$B:$G,6,FALSE)</f>
        <v>31541</v>
      </c>
      <c r="H1277" s="2">
        <f t="shared" si="38"/>
        <v>-8.2225834209771489E-2</v>
      </c>
      <c r="I1277" s="2">
        <f t="shared" si="39"/>
        <v>-2.8787926825401856E-2</v>
      </c>
    </row>
    <row r="1278" spans="1:9" x14ac:dyDescent="0.2">
      <c r="A1278" s="8" t="s">
        <v>339</v>
      </c>
      <c r="B1278" s="19">
        <v>26093</v>
      </c>
      <c r="C1278" s="20" t="s">
        <v>901</v>
      </c>
      <c r="D1278" s="13">
        <v>53207</v>
      </c>
      <c r="E1278" s="13">
        <v>81239</v>
      </c>
      <c r="F1278" s="1">
        <f>VLOOKUP(B1278,[1]Compare!$B:$F,5,FALSE)</f>
        <v>48220</v>
      </c>
      <c r="G1278" s="1">
        <f>VLOOKUP(B1278,[1]Compare!$B:$G,6,FALSE)</f>
        <v>76982</v>
      </c>
      <c r="H1278" s="2">
        <f t="shared" si="38"/>
        <v>0.10342181667357943</v>
      </c>
      <c r="I1278" s="2">
        <f t="shared" si="39"/>
        <v>5.5298641240809542E-2</v>
      </c>
    </row>
    <row r="1279" spans="1:9" x14ac:dyDescent="0.2">
      <c r="A1279" s="7" t="s">
        <v>339</v>
      </c>
      <c r="B1279" s="21">
        <v>26095</v>
      </c>
      <c r="C1279" s="22" t="s">
        <v>1271</v>
      </c>
      <c r="D1279" s="12">
        <v>1110</v>
      </c>
      <c r="E1279" s="12">
        <v>1877</v>
      </c>
      <c r="F1279" s="1">
        <f>VLOOKUP(B1279,[1]Compare!$B:$F,5,FALSE)</f>
        <v>842</v>
      </c>
      <c r="G1279" s="1">
        <f>VLOOKUP(B1279,[1]Compare!$B:$G,6,FALSE)</f>
        <v>2109</v>
      </c>
      <c r="H1279" s="2">
        <f t="shared" si="38"/>
        <v>0.31828978622327792</v>
      </c>
      <c r="I1279" s="2">
        <f t="shared" si="39"/>
        <v>-0.11000474158368895</v>
      </c>
    </row>
    <row r="1280" spans="1:9" x14ac:dyDescent="0.2">
      <c r="A1280" s="8" t="s">
        <v>339</v>
      </c>
      <c r="B1280" s="19">
        <v>26097</v>
      </c>
      <c r="C1280" s="20" t="s">
        <v>1272</v>
      </c>
      <c r="D1280" s="13">
        <v>2490</v>
      </c>
      <c r="E1280" s="13">
        <v>3989</v>
      </c>
      <c r="F1280" s="1">
        <f>VLOOKUP(B1280,[1]Compare!$B:$F,5,FALSE)</f>
        <v>2632</v>
      </c>
      <c r="G1280" s="1">
        <f>VLOOKUP(B1280,[1]Compare!$B:$G,6,FALSE)</f>
        <v>4304</v>
      </c>
      <c r="H1280" s="2">
        <f t="shared" si="38"/>
        <v>-5.3951367781155016E-2</v>
      </c>
      <c r="I1280" s="2">
        <f t="shared" si="39"/>
        <v>-7.3187732342007442E-2</v>
      </c>
    </row>
    <row r="1281" spans="1:9" x14ac:dyDescent="0.2">
      <c r="A1281" s="7" t="s">
        <v>339</v>
      </c>
      <c r="B1281" s="21">
        <v>26099</v>
      </c>
      <c r="C1281" s="22" t="s">
        <v>1273</v>
      </c>
      <c r="D1281" s="12">
        <v>209852</v>
      </c>
      <c r="E1281" s="12">
        <v>255891</v>
      </c>
      <c r="F1281" s="1">
        <f>VLOOKUP(B1281,[1]Compare!$B:$F,5,FALSE)</f>
        <v>223952</v>
      </c>
      <c r="G1281" s="1">
        <f>VLOOKUP(B1281,[1]Compare!$B:$G,6,FALSE)</f>
        <v>263863</v>
      </c>
      <c r="H1281" s="2">
        <f t="shared" si="38"/>
        <v>-6.2959919982853468E-2</v>
      </c>
      <c r="I1281" s="2">
        <f t="shared" si="39"/>
        <v>-3.0212648230331648E-2</v>
      </c>
    </row>
    <row r="1282" spans="1:9" x14ac:dyDescent="0.2">
      <c r="A1282" s="8" t="s">
        <v>339</v>
      </c>
      <c r="B1282" s="19">
        <v>26101</v>
      </c>
      <c r="C1282" s="20" t="s">
        <v>1274</v>
      </c>
      <c r="D1282" s="13">
        <v>5660</v>
      </c>
      <c r="E1282" s="13">
        <v>8126</v>
      </c>
      <c r="F1282" s="1">
        <f>VLOOKUP(B1282,[1]Compare!$B:$F,5,FALSE)</f>
        <v>6107</v>
      </c>
      <c r="G1282" s="1">
        <f>VLOOKUP(B1282,[1]Compare!$B:$G,6,FALSE)</f>
        <v>8321</v>
      </c>
      <c r="H1282" s="2">
        <f t="shared" si="38"/>
        <v>-7.3194694612739475E-2</v>
      </c>
      <c r="I1282" s="2">
        <f t="shared" si="39"/>
        <v>-2.3434683331330371E-2</v>
      </c>
    </row>
    <row r="1283" spans="1:9" x14ac:dyDescent="0.2">
      <c r="A1283" s="7" t="s">
        <v>339</v>
      </c>
      <c r="B1283" s="21">
        <v>26103</v>
      </c>
      <c r="C1283" s="22" t="s">
        <v>1275</v>
      </c>
      <c r="D1283" s="12">
        <v>18663</v>
      </c>
      <c r="E1283" s="12">
        <v>15433</v>
      </c>
      <c r="F1283" s="1">
        <f>VLOOKUP(B1283,[1]Compare!$B:$F,5,FALSE)</f>
        <v>20465</v>
      </c>
      <c r="G1283" s="1">
        <f>VLOOKUP(B1283,[1]Compare!$B:$G,6,FALSE)</f>
        <v>16286</v>
      </c>
      <c r="H1283" s="2">
        <f t="shared" ref="H1283:H1346" si="40">((D1283-F1283)/F1283)</f>
        <v>-8.8052773027119474E-2</v>
      </c>
      <c r="I1283" s="2">
        <f t="shared" ref="I1283:I1346" si="41">((E1283-G1283)/G1283)</f>
        <v>-5.2376274100454381E-2</v>
      </c>
    </row>
    <row r="1284" spans="1:9" x14ac:dyDescent="0.2">
      <c r="A1284" s="8" t="s">
        <v>339</v>
      </c>
      <c r="B1284" s="19">
        <v>26105</v>
      </c>
      <c r="C1284" s="20" t="s">
        <v>906</v>
      </c>
      <c r="D1284" s="13">
        <v>6089</v>
      </c>
      <c r="E1284" s="13">
        <v>9933</v>
      </c>
      <c r="F1284" s="1">
        <f>VLOOKUP(B1284,[1]Compare!$B:$F,5,FALSE)</f>
        <v>6802</v>
      </c>
      <c r="G1284" s="1">
        <f>VLOOKUP(B1284,[1]Compare!$B:$G,6,FALSE)</f>
        <v>10207</v>
      </c>
      <c r="H1284" s="2">
        <f t="shared" si="40"/>
        <v>-0.10482211114378125</v>
      </c>
      <c r="I1284" s="2">
        <f t="shared" si="41"/>
        <v>-2.6844322523758204E-2</v>
      </c>
    </row>
    <row r="1285" spans="1:9" x14ac:dyDescent="0.2">
      <c r="A1285" s="7" t="s">
        <v>339</v>
      </c>
      <c r="B1285" s="21">
        <v>26107</v>
      </c>
      <c r="C1285" s="22" t="s">
        <v>1276</v>
      </c>
      <c r="D1285" s="12">
        <v>6861</v>
      </c>
      <c r="E1285" s="12">
        <v>13669</v>
      </c>
      <c r="F1285" s="1">
        <f>VLOOKUP(B1285,[1]Compare!$B:$F,5,FALSE)</f>
        <v>7375</v>
      </c>
      <c r="G1285" s="1">
        <f>VLOOKUP(B1285,[1]Compare!$B:$G,6,FALSE)</f>
        <v>13267</v>
      </c>
      <c r="H1285" s="2">
        <f t="shared" si="40"/>
        <v>-6.9694915254237294E-2</v>
      </c>
      <c r="I1285" s="2">
        <f t="shared" si="41"/>
        <v>3.0300746212406724E-2</v>
      </c>
    </row>
    <row r="1286" spans="1:9" x14ac:dyDescent="0.2">
      <c r="A1286" s="8" t="s">
        <v>339</v>
      </c>
      <c r="B1286" s="19">
        <v>26109</v>
      </c>
      <c r="C1286" s="20" t="s">
        <v>1277</v>
      </c>
      <c r="D1286" s="13">
        <v>5162</v>
      </c>
      <c r="E1286" s="13">
        <v>7931</v>
      </c>
      <c r="F1286" s="1">
        <f>VLOOKUP(B1286,[1]Compare!$B:$F,5,FALSE)</f>
        <v>4316</v>
      </c>
      <c r="G1286" s="1">
        <f>VLOOKUP(B1286,[1]Compare!$B:$G,6,FALSE)</f>
        <v>8117</v>
      </c>
      <c r="H1286" s="2">
        <f t="shared" si="40"/>
        <v>0.19601482854494903</v>
      </c>
      <c r="I1286" s="2">
        <f t="shared" si="41"/>
        <v>-2.2914870025871628E-2</v>
      </c>
    </row>
    <row r="1287" spans="1:9" x14ac:dyDescent="0.2">
      <c r="A1287" s="7" t="s">
        <v>339</v>
      </c>
      <c r="B1287" s="21">
        <v>26111</v>
      </c>
      <c r="C1287" s="22" t="s">
        <v>1278</v>
      </c>
      <c r="D1287" s="12">
        <v>18388</v>
      </c>
      <c r="E1287" s="12">
        <v>26560</v>
      </c>
      <c r="F1287" s="1">
        <f>VLOOKUP(B1287,[1]Compare!$B:$F,5,FALSE)</f>
        <v>20493</v>
      </c>
      <c r="G1287" s="1">
        <f>VLOOKUP(B1287,[1]Compare!$B:$G,6,FALSE)</f>
        <v>27675</v>
      </c>
      <c r="H1287" s="2">
        <f t="shared" si="40"/>
        <v>-0.10271800126872591</v>
      </c>
      <c r="I1287" s="2">
        <f t="shared" si="41"/>
        <v>-4.0289069557362243E-2</v>
      </c>
    </row>
    <row r="1288" spans="1:9" x14ac:dyDescent="0.2">
      <c r="A1288" s="8" t="s">
        <v>339</v>
      </c>
      <c r="B1288" s="19">
        <v>26113</v>
      </c>
      <c r="C1288" s="20" t="s">
        <v>1279</v>
      </c>
      <c r="D1288" s="13">
        <v>2097</v>
      </c>
      <c r="E1288" s="13">
        <v>7042</v>
      </c>
      <c r="F1288" s="1">
        <f>VLOOKUP(B1288,[1]Compare!$B:$F,5,FALSE)</f>
        <v>1967</v>
      </c>
      <c r="G1288" s="1">
        <f>VLOOKUP(B1288,[1]Compare!$B:$G,6,FALSE)</f>
        <v>6648</v>
      </c>
      <c r="H1288" s="2">
        <f t="shared" si="40"/>
        <v>6.6090493136756481E-2</v>
      </c>
      <c r="I1288" s="2">
        <f t="shared" si="41"/>
        <v>5.9265944645006015E-2</v>
      </c>
    </row>
    <row r="1289" spans="1:9" x14ac:dyDescent="0.2">
      <c r="A1289" s="7" t="s">
        <v>339</v>
      </c>
      <c r="B1289" s="21">
        <v>26115</v>
      </c>
      <c r="C1289" s="22" t="s">
        <v>439</v>
      </c>
      <c r="D1289" s="12">
        <v>30945</v>
      </c>
      <c r="E1289" s="12">
        <v>53443</v>
      </c>
      <c r="F1289" s="1">
        <f>VLOOKUP(B1289,[1]Compare!$B:$F,5,FALSE)</f>
        <v>32975</v>
      </c>
      <c r="G1289" s="1">
        <f>VLOOKUP(B1289,[1]Compare!$B:$G,6,FALSE)</f>
        <v>52710</v>
      </c>
      <c r="H1289" s="2">
        <f t="shared" si="40"/>
        <v>-6.1561789234268388E-2</v>
      </c>
      <c r="I1289" s="2">
        <f t="shared" si="41"/>
        <v>1.3906279643331436E-2</v>
      </c>
    </row>
    <row r="1290" spans="1:9" x14ac:dyDescent="0.2">
      <c r="A1290" s="8" t="s">
        <v>339</v>
      </c>
      <c r="B1290" s="19">
        <v>26117</v>
      </c>
      <c r="C1290" s="20" t="s">
        <v>1280</v>
      </c>
      <c r="D1290" s="13">
        <v>9141</v>
      </c>
      <c r="E1290" s="13">
        <v>20797</v>
      </c>
      <c r="F1290" s="1">
        <f>VLOOKUP(B1290,[1]Compare!$B:$F,5,FALSE)</f>
        <v>9703</v>
      </c>
      <c r="G1290" s="1">
        <f>VLOOKUP(B1290,[1]Compare!$B:$G,6,FALSE)</f>
        <v>21815</v>
      </c>
      <c r="H1290" s="2">
        <f t="shared" si="40"/>
        <v>-5.7920230856436154E-2</v>
      </c>
      <c r="I1290" s="2">
        <f t="shared" si="41"/>
        <v>-4.666513866605547E-2</v>
      </c>
    </row>
    <row r="1291" spans="1:9" x14ac:dyDescent="0.2">
      <c r="A1291" s="7" t="s">
        <v>339</v>
      </c>
      <c r="B1291" s="21">
        <v>26119</v>
      </c>
      <c r="C1291" s="22" t="s">
        <v>1281</v>
      </c>
      <c r="D1291" s="12">
        <v>2037</v>
      </c>
      <c r="E1291" s="12">
        <v>4326</v>
      </c>
      <c r="F1291" s="1">
        <f>VLOOKUP(B1291,[1]Compare!$B:$F,5,FALSE)</f>
        <v>1628</v>
      </c>
      <c r="G1291" s="1">
        <f>VLOOKUP(B1291,[1]Compare!$B:$G,6,FALSE)</f>
        <v>4171</v>
      </c>
      <c r="H1291" s="2">
        <f t="shared" si="40"/>
        <v>0.25122850122850121</v>
      </c>
      <c r="I1291" s="2">
        <f t="shared" si="41"/>
        <v>3.7161352193718536E-2</v>
      </c>
    </row>
    <row r="1292" spans="1:9" x14ac:dyDescent="0.2">
      <c r="A1292" s="8" t="s">
        <v>339</v>
      </c>
      <c r="B1292" s="19">
        <v>26121</v>
      </c>
      <c r="C1292" s="20" t="s">
        <v>1282</v>
      </c>
      <c r="D1292" s="13">
        <v>42157</v>
      </c>
      <c r="E1292" s="13">
        <v>43696</v>
      </c>
      <c r="F1292" s="1">
        <f>VLOOKUP(B1292,[1]Compare!$B:$F,5,FALSE)</f>
        <v>45643</v>
      </c>
      <c r="G1292" s="1">
        <f>VLOOKUP(B1292,[1]Compare!$B:$G,6,FALSE)</f>
        <v>45133</v>
      </c>
      <c r="H1292" s="2">
        <f t="shared" si="40"/>
        <v>-7.6375347807988075E-2</v>
      </c>
      <c r="I1292" s="2">
        <f t="shared" si="41"/>
        <v>-3.183923071809984E-2</v>
      </c>
    </row>
    <row r="1293" spans="1:9" x14ac:dyDescent="0.2">
      <c r="A1293" s="7" t="s">
        <v>339</v>
      </c>
      <c r="B1293" s="21">
        <v>26123</v>
      </c>
      <c r="C1293" s="22" t="s">
        <v>1283</v>
      </c>
      <c r="D1293" s="12">
        <v>8413</v>
      </c>
      <c r="E1293" s="12">
        <v>20025</v>
      </c>
      <c r="F1293" s="1">
        <f>VLOOKUP(B1293,[1]Compare!$B:$F,5,FALSE)</f>
        <v>7873</v>
      </c>
      <c r="G1293" s="1">
        <f>VLOOKUP(B1293,[1]Compare!$B:$G,6,FALSE)</f>
        <v>18857</v>
      </c>
      <c r="H1293" s="2">
        <f t="shared" si="40"/>
        <v>6.858884796138702E-2</v>
      </c>
      <c r="I1293" s="2">
        <f t="shared" si="41"/>
        <v>6.1939863180781672E-2</v>
      </c>
    </row>
    <row r="1294" spans="1:9" x14ac:dyDescent="0.2">
      <c r="A1294" s="8" t="s">
        <v>339</v>
      </c>
      <c r="B1294" s="19">
        <v>26125</v>
      </c>
      <c r="C1294" s="20" t="s">
        <v>1284</v>
      </c>
      <c r="D1294" s="13">
        <v>466396</v>
      </c>
      <c r="E1294" s="13">
        <v>327333</v>
      </c>
      <c r="F1294" s="1">
        <f>VLOOKUP(B1294,[1]Compare!$B:$F,5,FALSE)</f>
        <v>434148</v>
      </c>
      <c r="G1294" s="1">
        <f>VLOOKUP(B1294,[1]Compare!$B:$G,6,FALSE)</f>
        <v>325971</v>
      </c>
      <c r="H1294" s="2">
        <f t="shared" si="40"/>
        <v>7.427881736182132E-2</v>
      </c>
      <c r="I1294" s="2">
        <f t="shared" si="41"/>
        <v>4.1782857984299215E-3</v>
      </c>
    </row>
    <row r="1295" spans="1:9" x14ac:dyDescent="0.2">
      <c r="A1295" s="7" t="s">
        <v>339</v>
      </c>
      <c r="B1295" s="21">
        <v>26127</v>
      </c>
      <c r="C1295" s="22" t="s">
        <v>1285</v>
      </c>
      <c r="D1295" s="12">
        <v>4576</v>
      </c>
      <c r="E1295" s="12">
        <v>9107</v>
      </c>
      <c r="F1295" s="1">
        <f>VLOOKUP(B1295,[1]Compare!$B:$F,5,FALSE)</f>
        <v>4944</v>
      </c>
      <c r="G1295" s="1">
        <f>VLOOKUP(B1295,[1]Compare!$B:$G,6,FALSE)</f>
        <v>8892</v>
      </c>
      <c r="H1295" s="2">
        <f t="shared" si="40"/>
        <v>-7.4433656957928807E-2</v>
      </c>
      <c r="I1295" s="2">
        <f t="shared" si="41"/>
        <v>2.4179037336932073E-2</v>
      </c>
    </row>
    <row r="1296" spans="1:9" x14ac:dyDescent="0.2">
      <c r="A1296" s="8" t="s">
        <v>339</v>
      </c>
      <c r="B1296" s="19">
        <v>26129</v>
      </c>
      <c r="C1296" s="20" t="s">
        <v>1286</v>
      </c>
      <c r="D1296" s="13">
        <v>3440</v>
      </c>
      <c r="E1296" s="13">
        <v>7991</v>
      </c>
      <c r="F1296" s="1">
        <f>VLOOKUP(B1296,[1]Compare!$B:$F,5,FALSE)</f>
        <v>3475</v>
      </c>
      <c r="G1296" s="1">
        <f>VLOOKUP(B1296,[1]Compare!$B:$G,6,FALSE)</f>
        <v>8253</v>
      </c>
      <c r="H1296" s="2">
        <f t="shared" si="40"/>
        <v>-1.0071942446043165E-2</v>
      </c>
      <c r="I1296" s="2">
        <f t="shared" si="41"/>
        <v>-3.1746031746031744E-2</v>
      </c>
    </row>
    <row r="1297" spans="1:9" x14ac:dyDescent="0.2">
      <c r="A1297" s="7" t="s">
        <v>339</v>
      </c>
      <c r="B1297" s="21">
        <v>26131</v>
      </c>
      <c r="C1297" s="22" t="s">
        <v>1287</v>
      </c>
      <c r="D1297" s="12">
        <v>1564</v>
      </c>
      <c r="E1297" s="12">
        <v>2309</v>
      </c>
      <c r="F1297" s="1">
        <f>VLOOKUP(B1297,[1]Compare!$B:$F,5,FALSE)</f>
        <v>1391</v>
      </c>
      <c r="G1297" s="1">
        <f>VLOOKUP(B1297,[1]Compare!$B:$G,6,FALSE)</f>
        <v>2358</v>
      </c>
      <c r="H1297" s="2">
        <f t="shared" si="40"/>
        <v>0.12437095614665708</v>
      </c>
      <c r="I1297" s="2">
        <f t="shared" si="41"/>
        <v>-2.0780322307039863E-2</v>
      </c>
    </row>
    <row r="1298" spans="1:9" x14ac:dyDescent="0.2">
      <c r="A1298" s="8" t="s">
        <v>339</v>
      </c>
      <c r="B1298" s="19">
        <v>26133</v>
      </c>
      <c r="C1298" s="20" t="s">
        <v>714</v>
      </c>
      <c r="D1298" s="13">
        <v>3082</v>
      </c>
      <c r="E1298" s="13">
        <v>9037</v>
      </c>
      <c r="F1298" s="1">
        <f>VLOOKUP(B1298,[1]Compare!$B:$F,5,FALSE)</f>
        <v>3214</v>
      </c>
      <c r="G1298" s="1">
        <f>VLOOKUP(B1298,[1]Compare!$B:$G,6,FALSE)</f>
        <v>8928</v>
      </c>
      <c r="H1298" s="2">
        <f t="shared" si="40"/>
        <v>-4.1070317361543249E-2</v>
      </c>
      <c r="I1298" s="2">
        <f t="shared" si="41"/>
        <v>1.2208781362007169E-2</v>
      </c>
    </row>
    <row r="1299" spans="1:9" x14ac:dyDescent="0.2">
      <c r="A1299" s="7" t="s">
        <v>339</v>
      </c>
      <c r="B1299" s="21">
        <v>26135</v>
      </c>
      <c r="C1299" s="22" t="s">
        <v>1288</v>
      </c>
      <c r="D1299" s="12">
        <v>1276</v>
      </c>
      <c r="E1299" s="12">
        <v>3517</v>
      </c>
      <c r="F1299" s="1">
        <f>VLOOKUP(B1299,[1]Compare!$B:$F,5,FALSE)</f>
        <v>1342</v>
      </c>
      <c r="G1299" s="1">
        <f>VLOOKUP(B1299,[1]Compare!$B:$G,6,FALSE)</f>
        <v>3466</v>
      </c>
      <c r="H1299" s="2">
        <f t="shared" si="40"/>
        <v>-4.9180327868852458E-2</v>
      </c>
      <c r="I1299" s="2">
        <f t="shared" si="41"/>
        <v>1.4714368147720716E-2</v>
      </c>
    </row>
    <row r="1300" spans="1:9" x14ac:dyDescent="0.2">
      <c r="A1300" s="8" t="s">
        <v>339</v>
      </c>
      <c r="B1300" s="19">
        <v>26137</v>
      </c>
      <c r="C1300" s="20" t="s">
        <v>1289</v>
      </c>
      <c r="D1300" s="13">
        <v>5188</v>
      </c>
      <c r="E1300" s="13">
        <v>10597</v>
      </c>
      <c r="F1300" s="1">
        <f>VLOOKUP(B1300,[1]Compare!$B:$F,5,FALSE)</f>
        <v>4743</v>
      </c>
      <c r="G1300" s="1">
        <f>VLOOKUP(B1300,[1]Compare!$B:$G,6,FALSE)</f>
        <v>9779</v>
      </c>
      <c r="H1300" s="2">
        <f t="shared" si="40"/>
        <v>9.3822475226649799E-2</v>
      </c>
      <c r="I1300" s="2">
        <f t="shared" si="41"/>
        <v>8.3648634829737195E-2</v>
      </c>
    </row>
    <row r="1301" spans="1:9" x14ac:dyDescent="0.2">
      <c r="A1301" s="7" t="s">
        <v>339</v>
      </c>
      <c r="B1301" s="21">
        <v>26139</v>
      </c>
      <c r="C1301" s="22" t="s">
        <v>1055</v>
      </c>
      <c r="D1301" s="12">
        <v>61141</v>
      </c>
      <c r="E1301" s="12">
        <v>102223</v>
      </c>
      <c r="F1301" s="1">
        <f>VLOOKUP(B1301,[1]Compare!$B:$F,5,FALSE)</f>
        <v>64705</v>
      </c>
      <c r="G1301" s="1">
        <f>VLOOKUP(B1301,[1]Compare!$B:$G,6,FALSE)</f>
        <v>100913</v>
      </c>
      <c r="H1301" s="2">
        <f t="shared" si="40"/>
        <v>-5.5080751101151376E-2</v>
      </c>
      <c r="I1301" s="2">
        <f t="shared" si="41"/>
        <v>1.2981479095854846E-2</v>
      </c>
    </row>
    <row r="1302" spans="1:9" x14ac:dyDescent="0.2">
      <c r="A1302" s="8" t="s">
        <v>339</v>
      </c>
      <c r="B1302" s="19">
        <v>26141</v>
      </c>
      <c r="C1302" s="20" t="s">
        <v>1290</v>
      </c>
      <c r="D1302" s="13">
        <v>3127</v>
      </c>
      <c r="E1302" s="13">
        <v>4974</v>
      </c>
      <c r="F1302" s="1">
        <f>VLOOKUP(B1302,[1]Compare!$B:$F,5,FALSE)</f>
        <v>2911</v>
      </c>
      <c r="G1302" s="1">
        <f>VLOOKUP(B1302,[1]Compare!$B:$G,6,FALSE)</f>
        <v>5342</v>
      </c>
      <c r="H1302" s="2">
        <f t="shared" si="40"/>
        <v>7.4201305393335623E-2</v>
      </c>
      <c r="I1302" s="2">
        <f t="shared" si="41"/>
        <v>-6.8888056907525266E-2</v>
      </c>
    </row>
    <row r="1303" spans="1:9" x14ac:dyDescent="0.2">
      <c r="A1303" s="7" t="s">
        <v>339</v>
      </c>
      <c r="B1303" s="21">
        <v>26143</v>
      </c>
      <c r="C1303" s="22" t="s">
        <v>1291</v>
      </c>
      <c r="D1303" s="12">
        <v>5656</v>
      </c>
      <c r="E1303" s="12">
        <v>9823</v>
      </c>
      <c r="F1303" s="1">
        <f>VLOOKUP(B1303,[1]Compare!$B:$F,5,FALSE)</f>
        <v>5166</v>
      </c>
      <c r="G1303" s="1">
        <f>VLOOKUP(B1303,[1]Compare!$B:$G,6,FALSE)</f>
        <v>9670</v>
      </c>
      <c r="H1303" s="2">
        <f t="shared" si="40"/>
        <v>9.4850948509485097E-2</v>
      </c>
      <c r="I1303" s="2">
        <f t="shared" si="41"/>
        <v>1.5822130299896587E-2</v>
      </c>
    </row>
    <row r="1304" spans="1:9" x14ac:dyDescent="0.2">
      <c r="A1304" s="8" t="s">
        <v>339</v>
      </c>
      <c r="B1304" s="19">
        <v>26145</v>
      </c>
      <c r="C1304" s="20" t="s">
        <v>1292</v>
      </c>
      <c r="D1304" s="13">
        <v>48595</v>
      </c>
      <c r="E1304" s="13">
        <v>47712</v>
      </c>
      <c r="F1304" s="1">
        <f>VLOOKUP(B1304,[1]Compare!$B:$F,5,FALSE)</f>
        <v>51088</v>
      </c>
      <c r="G1304" s="1">
        <f>VLOOKUP(B1304,[1]Compare!$B:$G,6,FALSE)</f>
        <v>50785</v>
      </c>
      <c r="H1304" s="2">
        <f t="shared" si="40"/>
        <v>-4.8798152207954901E-2</v>
      </c>
      <c r="I1304" s="2">
        <f t="shared" si="41"/>
        <v>-6.0509993108201238E-2</v>
      </c>
    </row>
    <row r="1305" spans="1:9" x14ac:dyDescent="0.2">
      <c r="A1305" s="7" t="s">
        <v>339</v>
      </c>
      <c r="B1305" s="21">
        <v>26147</v>
      </c>
      <c r="C1305" s="22" t="s">
        <v>447</v>
      </c>
      <c r="D1305" s="12">
        <v>34715</v>
      </c>
      <c r="E1305" s="12">
        <v>59942</v>
      </c>
      <c r="F1305" s="1">
        <f>VLOOKUP(B1305,[1]Compare!$B:$F,5,FALSE)</f>
        <v>31363</v>
      </c>
      <c r="G1305" s="1">
        <f>VLOOKUP(B1305,[1]Compare!$B:$G,6,FALSE)</f>
        <v>59185</v>
      </c>
      <c r="H1305" s="2">
        <f t="shared" si="40"/>
        <v>0.106877530848452</v>
      </c>
      <c r="I1305" s="2">
        <f t="shared" si="41"/>
        <v>1.2790402973726451E-2</v>
      </c>
    </row>
    <row r="1306" spans="1:9" x14ac:dyDescent="0.2">
      <c r="A1306" s="8" t="s">
        <v>339</v>
      </c>
      <c r="B1306" s="19">
        <v>26149</v>
      </c>
      <c r="C1306" s="20" t="s">
        <v>955</v>
      </c>
      <c r="D1306" s="13">
        <v>8554</v>
      </c>
      <c r="E1306" s="13">
        <v>17550</v>
      </c>
      <c r="F1306" s="1">
        <f>VLOOKUP(B1306,[1]Compare!$B:$F,5,FALSE)</f>
        <v>9262</v>
      </c>
      <c r="G1306" s="1">
        <f>VLOOKUP(B1306,[1]Compare!$B:$G,6,FALSE)</f>
        <v>18127</v>
      </c>
      <c r="H1306" s="2">
        <f t="shared" si="40"/>
        <v>-7.6441373353487371E-2</v>
      </c>
      <c r="I1306" s="2">
        <f t="shared" si="41"/>
        <v>-3.1830970375682686E-2</v>
      </c>
    </row>
    <row r="1307" spans="1:9" x14ac:dyDescent="0.2">
      <c r="A1307" s="7" t="s">
        <v>339</v>
      </c>
      <c r="B1307" s="21">
        <v>26151</v>
      </c>
      <c r="C1307" s="22" t="s">
        <v>1293</v>
      </c>
      <c r="D1307" s="12">
        <v>6438</v>
      </c>
      <c r="E1307" s="12">
        <v>15981</v>
      </c>
      <c r="F1307" s="1">
        <f>VLOOKUP(B1307,[1]Compare!$B:$F,5,FALSE)</f>
        <v>5966</v>
      </c>
      <c r="G1307" s="1">
        <f>VLOOKUP(B1307,[1]Compare!$B:$G,6,FALSE)</f>
        <v>16194</v>
      </c>
      <c r="H1307" s="2">
        <f t="shared" si="40"/>
        <v>7.9114984914515588E-2</v>
      </c>
      <c r="I1307" s="2">
        <f t="shared" si="41"/>
        <v>-1.3153019636902557E-2</v>
      </c>
    </row>
    <row r="1308" spans="1:9" x14ac:dyDescent="0.2">
      <c r="A1308" s="8" t="s">
        <v>339</v>
      </c>
      <c r="B1308" s="19">
        <v>26153</v>
      </c>
      <c r="C1308" s="20" t="s">
        <v>1294</v>
      </c>
      <c r="D1308" s="13">
        <v>2052</v>
      </c>
      <c r="E1308" s="13">
        <v>2787</v>
      </c>
      <c r="F1308" s="1">
        <f>VLOOKUP(B1308,[1]Compare!$B:$F,5,FALSE)</f>
        <v>1589</v>
      </c>
      <c r="G1308" s="1">
        <f>VLOOKUP(B1308,[1]Compare!$B:$G,6,FALSE)</f>
        <v>3090</v>
      </c>
      <c r="H1308" s="2">
        <f t="shared" si="40"/>
        <v>0.29137822529893015</v>
      </c>
      <c r="I1308" s="2">
        <f t="shared" si="41"/>
        <v>-9.8058252427184467E-2</v>
      </c>
    </row>
    <row r="1309" spans="1:9" x14ac:dyDescent="0.2">
      <c r="A1309" s="7" t="s">
        <v>339</v>
      </c>
      <c r="B1309" s="21">
        <v>26155</v>
      </c>
      <c r="C1309" s="22" t="s">
        <v>1295</v>
      </c>
      <c r="D1309" s="12">
        <v>14433</v>
      </c>
      <c r="E1309" s="12">
        <v>22446</v>
      </c>
      <c r="F1309" s="1">
        <f>VLOOKUP(B1309,[1]Compare!$B:$F,5,FALSE)</f>
        <v>15347</v>
      </c>
      <c r="G1309" s="1">
        <f>VLOOKUP(B1309,[1]Compare!$B:$G,6,FALSE)</f>
        <v>23149</v>
      </c>
      <c r="H1309" s="2">
        <f t="shared" si="40"/>
        <v>-5.9555613474946242E-2</v>
      </c>
      <c r="I1309" s="2">
        <f t="shared" si="41"/>
        <v>-3.0368482439846214E-2</v>
      </c>
    </row>
    <row r="1310" spans="1:9" x14ac:dyDescent="0.2">
      <c r="A1310" s="8" t="s">
        <v>339</v>
      </c>
      <c r="B1310" s="19">
        <v>26157</v>
      </c>
      <c r="C1310" s="20" t="s">
        <v>1296</v>
      </c>
      <c r="D1310" s="13">
        <v>8682</v>
      </c>
      <c r="E1310" s="13">
        <v>19822</v>
      </c>
      <c r="F1310" s="1">
        <f>VLOOKUP(B1310,[1]Compare!$B:$F,5,FALSE)</f>
        <v>8712</v>
      </c>
      <c r="G1310" s="1">
        <f>VLOOKUP(B1310,[1]Compare!$B:$G,6,FALSE)</f>
        <v>20297</v>
      </c>
      <c r="H1310" s="2">
        <f t="shared" si="40"/>
        <v>-3.4435261707988982E-3</v>
      </c>
      <c r="I1310" s="2">
        <f t="shared" si="41"/>
        <v>-2.3402473271912104E-2</v>
      </c>
    </row>
    <row r="1311" spans="1:9" x14ac:dyDescent="0.2">
      <c r="A1311" s="7" t="s">
        <v>339</v>
      </c>
      <c r="B1311" s="21">
        <v>26159</v>
      </c>
      <c r="C1311" s="22" t="s">
        <v>554</v>
      </c>
      <c r="D1311" s="12">
        <v>15415</v>
      </c>
      <c r="E1311" s="12">
        <v>20549</v>
      </c>
      <c r="F1311" s="1">
        <f>VLOOKUP(B1311,[1]Compare!$B:$F,5,FALSE)</f>
        <v>16803</v>
      </c>
      <c r="G1311" s="1">
        <f>VLOOKUP(B1311,[1]Compare!$B:$G,6,FALSE)</f>
        <v>21591</v>
      </c>
      <c r="H1311" s="2">
        <f t="shared" si="40"/>
        <v>-8.2604296851752662E-2</v>
      </c>
      <c r="I1311" s="2">
        <f t="shared" si="41"/>
        <v>-4.8260849428002406E-2</v>
      </c>
    </row>
    <row r="1312" spans="1:9" x14ac:dyDescent="0.2">
      <c r="A1312" s="8" t="s">
        <v>339</v>
      </c>
      <c r="B1312" s="19">
        <v>26161</v>
      </c>
      <c r="C1312" s="20" t="s">
        <v>1297</v>
      </c>
      <c r="D1312" s="13">
        <v>158352</v>
      </c>
      <c r="E1312" s="13">
        <v>54756</v>
      </c>
      <c r="F1312" s="1">
        <f>VLOOKUP(B1312,[1]Compare!$B:$F,5,FALSE)</f>
        <v>157136</v>
      </c>
      <c r="G1312" s="1">
        <f>VLOOKUP(B1312,[1]Compare!$B:$G,6,FALSE)</f>
        <v>56241</v>
      </c>
      <c r="H1312" s="2">
        <f t="shared" si="40"/>
        <v>7.7385194990326851E-3</v>
      </c>
      <c r="I1312" s="2">
        <f t="shared" si="41"/>
        <v>-2.6404224675948152E-2</v>
      </c>
    </row>
    <row r="1313" spans="1:9" x14ac:dyDescent="0.2">
      <c r="A1313" s="7" t="s">
        <v>339</v>
      </c>
      <c r="B1313" s="21">
        <v>26163</v>
      </c>
      <c r="C1313" s="22" t="s">
        <v>830</v>
      </c>
      <c r="D1313" s="12">
        <v>631788</v>
      </c>
      <c r="E1313" s="12">
        <v>282843</v>
      </c>
      <c r="F1313" s="1">
        <f>VLOOKUP(B1313,[1]Compare!$B:$F,5,FALSE)</f>
        <v>597170</v>
      </c>
      <c r="G1313" s="1">
        <f>VLOOKUP(B1313,[1]Compare!$B:$G,6,FALSE)</f>
        <v>264553</v>
      </c>
      <c r="H1313" s="2">
        <f t="shared" si="40"/>
        <v>5.7970092268533245E-2</v>
      </c>
      <c r="I1313" s="2">
        <f t="shared" si="41"/>
        <v>6.9135485139083658E-2</v>
      </c>
    </row>
    <row r="1314" spans="1:9" x14ac:dyDescent="0.2">
      <c r="A1314" s="8" t="s">
        <v>339</v>
      </c>
      <c r="B1314" s="19">
        <v>26165</v>
      </c>
      <c r="C1314" s="20" t="s">
        <v>1298</v>
      </c>
      <c r="D1314" s="13">
        <v>5304</v>
      </c>
      <c r="E1314" s="13">
        <v>11817</v>
      </c>
      <c r="F1314" s="1">
        <f>VLOOKUP(B1314,[1]Compare!$B:$F,5,FALSE)</f>
        <v>5838</v>
      </c>
      <c r="G1314" s="1">
        <f>VLOOKUP(B1314,[1]Compare!$B:$G,6,FALSE)</f>
        <v>12102</v>
      </c>
      <c r="H1314" s="2">
        <f t="shared" si="40"/>
        <v>-9.146968139773895E-2</v>
      </c>
      <c r="I1314" s="2">
        <f t="shared" si="41"/>
        <v>-2.3549826474962815E-2</v>
      </c>
    </row>
    <row r="1315" spans="1:9" x14ac:dyDescent="0.2">
      <c r="A1315" s="7" t="s">
        <v>340</v>
      </c>
      <c r="B1315" s="21">
        <v>27001</v>
      </c>
      <c r="C1315" s="22" t="s">
        <v>1299</v>
      </c>
      <c r="D1315" s="12">
        <v>4000</v>
      </c>
      <c r="E1315" s="12">
        <v>5867</v>
      </c>
      <c r="F1315" s="1">
        <f>VLOOKUP(B1315,[1]Compare!$B:$F,5,FALSE)</f>
        <v>3607</v>
      </c>
      <c r="G1315" s="1">
        <f>VLOOKUP(B1315,[1]Compare!$B:$G,6,FALSE)</f>
        <v>6258</v>
      </c>
      <c r="H1315" s="2">
        <f t="shared" si="40"/>
        <v>0.10895481009148877</v>
      </c>
      <c r="I1315" s="2">
        <f t="shared" si="41"/>
        <v>-6.2480025567273889E-2</v>
      </c>
    </row>
    <row r="1316" spans="1:9" x14ac:dyDescent="0.2">
      <c r="A1316" s="8" t="s">
        <v>340</v>
      </c>
      <c r="B1316" s="19">
        <v>27003</v>
      </c>
      <c r="C1316" s="20" t="s">
        <v>1300</v>
      </c>
      <c r="D1316" s="13">
        <v>94938</v>
      </c>
      <c r="E1316" s="13">
        <v>114213</v>
      </c>
      <c r="F1316" s="1">
        <f>VLOOKUP(B1316,[1]Compare!$B:$F,5,FALSE)</f>
        <v>100893</v>
      </c>
      <c r="G1316" s="1">
        <f>VLOOKUP(B1316,[1]Compare!$B:$G,6,FALSE)</f>
        <v>104902</v>
      </c>
      <c r="H1316" s="2">
        <f t="shared" si="40"/>
        <v>-5.9022925277273944E-2</v>
      </c>
      <c r="I1316" s="2">
        <f t="shared" si="41"/>
        <v>8.8759032239614122E-2</v>
      </c>
    </row>
    <row r="1317" spans="1:9" x14ac:dyDescent="0.2">
      <c r="A1317" s="7" t="s">
        <v>340</v>
      </c>
      <c r="B1317" s="21">
        <v>27005</v>
      </c>
      <c r="C1317" s="22" t="s">
        <v>1301</v>
      </c>
      <c r="D1317" s="12">
        <v>6170</v>
      </c>
      <c r="E1317" s="12">
        <v>12631</v>
      </c>
      <c r="F1317" s="1">
        <f>VLOOKUP(B1317,[1]Compare!$B:$F,5,FALSE)</f>
        <v>6589</v>
      </c>
      <c r="G1317" s="1">
        <f>VLOOKUP(B1317,[1]Compare!$B:$G,6,FALSE)</f>
        <v>12438</v>
      </c>
      <c r="H1317" s="2">
        <f t="shared" si="40"/>
        <v>-6.3590833206859917E-2</v>
      </c>
      <c r="I1317" s="2">
        <f t="shared" si="41"/>
        <v>1.551696414214504E-2</v>
      </c>
    </row>
    <row r="1318" spans="1:9" x14ac:dyDescent="0.2">
      <c r="A1318" s="8" t="s">
        <v>340</v>
      </c>
      <c r="B1318" s="19">
        <v>27007</v>
      </c>
      <c r="C1318" s="20" t="s">
        <v>1302</v>
      </c>
      <c r="D1318" s="13">
        <v>10469</v>
      </c>
      <c r="E1318" s="13">
        <v>12039</v>
      </c>
      <c r="F1318" s="1">
        <f>VLOOKUP(B1318,[1]Compare!$B:$F,5,FALSE)</f>
        <v>11426</v>
      </c>
      <c r="G1318" s="1">
        <f>VLOOKUP(B1318,[1]Compare!$B:$G,6,FALSE)</f>
        <v>12188</v>
      </c>
      <c r="H1318" s="2">
        <f t="shared" si="40"/>
        <v>-8.3756345177664976E-2</v>
      </c>
      <c r="I1318" s="2">
        <f t="shared" si="41"/>
        <v>-1.222513948145717E-2</v>
      </c>
    </row>
    <row r="1319" spans="1:9" x14ac:dyDescent="0.2">
      <c r="A1319" s="7" t="s">
        <v>340</v>
      </c>
      <c r="B1319" s="21">
        <v>27009</v>
      </c>
      <c r="C1319" s="22" t="s">
        <v>504</v>
      </c>
      <c r="D1319" s="12">
        <v>6699</v>
      </c>
      <c r="E1319" s="12">
        <v>13966</v>
      </c>
      <c r="F1319" s="1">
        <f>VLOOKUP(B1319,[1]Compare!$B:$F,5,FALSE)</f>
        <v>7280</v>
      </c>
      <c r="G1319" s="1">
        <f>VLOOKUP(B1319,[1]Compare!$B:$G,6,FALSE)</f>
        <v>14382</v>
      </c>
      <c r="H1319" s="2">
        <f t="shared" si="40"/>
        <v>-7.9807692307692302E-2</v>
      </c>
      <c r="I1319" s="2">
        <f t="shared" si="41"/>
        <v>-2.8925045195383119E-2</v>
      </c>
    </row>
    <row r="1320" spans="1:9" x14ac:dyDescent="0.2">
      <c r="A1320" s="8" t="s">
        <v>340</v>
      </c>
      <c r="B1320" s="19">
        <v>27011</v>
      </c>
      <c r="C1320" s="20" t="s">
        <v>1303</v>
      </c>
      <c r="D1320" s="13">
        <v>1139</v>
      </c>
      <c r="E1320" s="13">
        <v>1664</v>
      </c>
      <c r="F1320" s="1">
        <f>VLOOKUP(B1320,[1]Compare!$B:$F,5,FALSE)</f>
        <v>1053</v>
      </c>
      <c r="G1320" s="1">
        <f>VLOOKUP(B1320,[1]Compare!$B:$G,6,FALSE)</f>
        <v>1863</v>
      </c>
      <c r="H1320" s="2">
        <f t="shared" si="40"/>
        <v>8.1671415004748338E-2</v>
      </c>
      <c r="I1320" s="2">
        <f t="shared" si="41"/>
        <v>-0.10681696188942566</v>
      </c>
    </row>
    <row r="1321" spans="1:9" x14ac:dyDescent="0.2">
      <c r="A1321" s="7" t="s">
        <v>340</v>
      </c>
      <c r="B1321" s="21">
        <v>27013</v>
      </c>
      <c r="C1321" s="22" t="s">
        <v>1304</v>
      </c>
      <c r="D1321" s="12">
        <v>16943</v>
      </c>
      <c r="E1321" s="12">
        <v>16061</v>
      </c>
      <c r="F1321" s="1">
        <f>VLOOKUP(B1321,[1]Compare!$B:$F,5,FALSE)</f>
        <v>18330</v>
      </c>
      <c r="G1321" s="1">
        <f>VLOOKUP(B1321,[1]Compare!$B:$G,6,FALSE)</f>
        <v>16731</v>
      </c>
      <c r="H1321" s="2">
        <f t="shared" si="40"/>
        <v>-7.5668303327877801E-2</v>
      </c>
      <c r="I1321" s="2">
        <f t="shared" si="41"/>
        <v>-4.0045424660809278E-2</v>
      </c>
    </row>
    <row r="1322" spans="1:9" x14ac:dyDescent="0.2">
      <c r="A1322" s="8" t="s">
        <v>340</v>
      </c>
      <c r="B1322" s="19">
        <v>27015</v>
      </c>
      <c r="C1322" s="20" t="s">
        <v>876</v>
      </c>
      <c r="D1322" s="13">
        <v>5142</v>
      </c>
      <c r="E1322" s="13">
        <v>9535</v>
      </c>
      <c r="F1322" s="1">
        <f>VLOOKUP(B1322,[1]Compare!$B:$F,5,FALSE)</f>
        <v>4753</v>
      </c>
      <c r="G1322" s="1">
        <f>VLOOKUP(B1322,[1]Compare!$B:$G,6,FALSE)</f>
        <v>9552</v>
      </c>
      <c r="H1322" s="2">
        <f t="shared" si="40"/>
        <v>8.184304649694929E-2</v>
      </c>
      <c r="I1322" s="2">
        <f t="shared" si="41"/>
        <v>-1.7797319932998325E-3</v>
      </c>
    </row>
    <row r="1323" spans="1:9" x14ac:dyDescent="0.2">
      <c r="A1323" s="7" t="s">
        <v>340</v>
      </c>
      <c r="B1323" s="21">
        <v>27017</v>
      </c>
      <c r="C1323" s="22" t="s">
        <v>1305</v>
      </c>
      <c r="D1323" s="12">
        <v>9524</v>
      </c>
      <c r="E1323" s="12">
        <v>9211</v>
      </c>
      <c r="F1323" s="1">
        <f>VLOOKUP(B1323,[1]Compare!$B:$F,5,FALSE)</f>
        <v>10098</v>
      </c>
      <c r="G1323" s="1">
        <f>VLOOKUP(B1323,[1]Compare!$B:$G,6,FALSE)</f>
        <v>9791</v>
      </c>
      <c r="H1323" s="2">
        <f t="shared" si="40"/>
        <v>-5.684293919588037E-2</v>
      </c>
      <c r="I1323" s="2">
        <f t="shared" si="41"/>
        <v>-5.9238075783883161E-2</v>
      </c>
    </row>
    <row r="1324" spans="1:9" x14ac:dyDescent="0.2">
      <c r="A1324" s="8" t="s">
        <v>340</v>
      </c>
      <c r="B1324" s="19">
        <v>27019</v>
      </c>
      <c r="C1324" s="20" t="s">
        <v>1306</v>
      </c>
      <c r="D1324" s="13">
        <v>34195</v>
      </c>
      <c r="E1324" s="13">
        <v>34653</v>
      </c>
      <c r="F1324" s="1">
        <f>VLOOKUP(B1324,[1]Compare!$B:$F,5,FALSE)</f>
        <v>30774</v>
      </c>
      <c r="G1324" s="1">
        <f>VLOOKUP(B1324,[1]Compare!$B:$G,6,FALSE)</f>
        <v>34009</v>
      </c>
      <c r="H1324" s="2">
        <f t="shared" si="40"/>
        <v>0.1111652693832456</v>
      </c>
      <c r="I1324" s="2">
        <f t="shared" si="41"/>
        <v>1.8936163956599722E-2</v>
      </c>
    </row>
    <row r="1325" spans="1:9" x14ac:dyDescent="0.2">
      <c r="A1325" s="7" t="s">
        <v>340</v>
      </c>
      <c r="B1325" s="21">
        <v>27021</v>
      </c>
      <c r="C1325" s="22" t="s">
        <v>878</v>
      </c>
      <c r="D1325" s="12">
        <v>5855</v>
      </c>
      <c r="E1325" s="12">
        <v>11808</v>
      </c>
      <c r="F1325" s="1">
        <f>VLOOKUP(B1325,[1]Compare!$B:$F,5,FALSE)</f>
        <v>6342</v>
      </c>
      <c r="G1325" s="1">
        <f>VLOOKUP(B1325,[1]Compare!$B:$G,6,FALSE)</f>
        <v>11620</v>
      </c>
      <c r="H1325" s="2">
        <f t="shared" si="40"/>
        <v>-7.6789656259854941E-2</v>
      </c>
      <c r="I1325" s="2">
        <f t="shared" si="41"/>
        <v>1.6179001721170396E-2</v>
      </c>
    </row>
    <row r="1326" spans="1:9" x14ac:dyDescent="0.2">
      <c r="A1326" s="8" t="s">
        <v>340</v>
      </c>
      <c r="B1326" s="19">
        <v>27023</v>
      </c>
      <c r="C1326" s="20" t="s">
        <v>1249</v>
      </c>
      <c r="D1326" s="13">
        <v>2617</v>
      </c>
      <c r="E1326" s="13">
        <v>3689</v>
      </c>
      <c r="F1326" s="1">
        <f>VLOOKUP(B1326,[1]Compare!$B:$F,5,FALSE)</f>
        <v>2226</v>
      </c>
      <c r="G1326" s="1">
        <f>VLOOKUP(B1326,[1]Compare!$B:$G,6,FALSE)</f>
        <v>4250</v>
      </c>
      <c r="H1326" s="2">
        <f t="shared" si="40"/>
        <v>0.17565139263252472</v>
      </c>
      <c r="I1326" s="2">
        <f t="shared" si="41"/>
        <v>-0.13200000000000001</v>
      </c>
    </row>
    <row r="1327" spans="1:9" x14ac:dyDescent="0.2">
      <c r="A1327" s="7" t="s">
        <v>340</v>
      </c>
      <c r="B1327" s="21">
        <v>27025</v>
      </c>
      <c r="C1327" s="22" t="s">
        <v>1307</v>
      </c>
      <c r="D1327" s="12">
        <v>11269</v>
      </c>
      <c r="E1327" s="12">
        <v>23193</v>
      </c>
      <c r="F1327" s="1">
        <f>VLOOKUP(B1327,[1]Compare!$B:$F,5,FALSE)</f>
        <v>11806</v>
      </c>
      <c r="G1327" s="1">
        <f>VLOOKUP(B1327,[1]Compare!$B:$G,6,FALSE)</f>
        <v>21916</v>
      </c>
      <c r="H1327" s="2">
        <f t="shared" si="40"/>
        <v>-4.5485346434016603E-2</v>
      </c>
      <c r="I1327" s="2">
        <f t="shared" si="41"/>
        <v>5.8267932104398616E-2</v>
      </c>
    </row>
    <row r="1328" spans="1:9" x14ac:dyDescent="0.2">
      <c r="A1328" s="8" t="s">
        <v>340</v>
      </c>
      <c r="B1328" s="19">
        <v>27027</v>
      </c>
      <c r="C1328" s="20" t="s">
        <v>403</v>
      </c>
      <c r="D1328" s="13">
        <v>14807</v>
      </c>
      <c r="E1328" s="13">
        <v>14256</v>
      </c>
      <c r="F1328" s="1">
        <f>VLOOKUP(B1328,[1]Compare!$B:$F,5,FALSE)</f>
        <v>16357</v>
      </c>
      <c r="G1328" s="1">
        <f>VLOOKUP(B1328,[1]Compare!$B:$G,6,FALSE)</f>
        <v>15043</v>
      </c>
      <c r="H1328" s="2">
        <f t="shared" si="40"/>
        <v>-9.4760652931466655E-2</v>
      </c>
      <c r="I1328" s="2">
        <f t="shared" si="41"/>
        <v>-5.2316692149172374E-2</v>
      </c>
    </row>
    <row r="1329" spans="1:9" x14ac:dyDescent="0.2">
      <c r="A1329" s="7" t="s">
        <v>340</v>
      </c>
      <c r="B1329" s="21">
        <v>27029</v>
      </c>
      <c r="C1329" s="22" t="s">
        <v>855</v>
      </c>
      <c r="D1329" s="12">
        <v>1494</v>
      </c>
      <c r="E1329" s="12">
        <v>3086</v>
      </c>
      <c r="F1329" s="1">
        <f>VLOOKUP(B1329,[1]Compare!$B:$F,5,FALSE)</f>
        <v>1260</v>
      </c>
      <c r="G1329" s="1">
        <f>VLOOKUP(B1329,[1]Compare!$B:$G,6,FALSE)</f>
        <v>3372</v>
      </c>
      <c r="H1329" s="2">
        <f t="shared" si="40"/>
        <v>0.18571428571428572</v>
      </c>
      <c r="I1329" s="2">
        <f t="shared" si="41"/>
        <v>-8.481613285883749E-2</v>
      </c>
    </row>
    <row r="1330" spans="1:9" x14ac:dyDescent="0.2">
      <c r="A1330" s="8" t="s">
        <v>340</v>
      </c>
      <c r="B1330" s="19">
        <v>27031</v>
      </c>
      <c r="C1330" s="20" t="s">
        <v>755</v>
      </c>
      <c r="D1330" s="13">
        <v>2397</v>
      </c>
      <c r="E1330" s="13">
        <v>1197</v>
      </c>
      <c r="F1330" s="1">
        <f>VLOOKUP(B1330,[1]Compare!$B:$F,5,FALSE)</f>
        <v>2496</v>
      </c>
      <c r="G1330" s="1">
        <f>VLOOKUP(B1330,[1]Compare!$B:$G,6,FALSE)</f>
        <v>1203</v>
      </c>
      <c r="H1330" s="2">
        <f t="shared" si="40"/>
        <v>-3.9663461538461536E-2</v>
      </c>
      <c r="I1330" s="2">
        <f t="shared" si="41"/>
        <v>-4.9875311720698253E-3</v>
      </c>
    </row>
    <row r="1331" spans="1:9" x14ac:dyDescent="0.2">
      <c r="A1331" s="7" t="s">
        <v>340</v>
      </c>
      <c r="B1331" s="21">
        <v>27033</v>
      </c>
      <c r="C1331" s="22" t="s">
        <v>1308</v>
      </c>
      <c r="D1331" s="12">
        <v>2235</v>
      </c>
      <c r="E1331" s="12">
        <v>4290</v>
      </c>
      <c r="F1331" s="1">
        <f>VLOOKUP(B1331,[1]Compare!$B:$F,5,FALSE)</f>
        <v>1834</v>
      </c>
      <c r="G1331" s="1">
        <f>VLOOKUP(B1331,[1]Compare!$B:$G,6,FALSE)</f>
        <v>4165</v>
      </c>
      <c r="H1331" s="2">
        <f t="shared" si="40"/>
        <v>0.21864776444929115</v>
      </c>
      <c r="I1331" s="2">
        <f t="shared" si="41"/>
        <v>3.0012004801920768E-2</v>
      </c>
    </row>
    <row r="1332" spans="1:9" x14ac:dyDescent="0.2">
      <c r="A1332" s="8" t="s">
        <v>340</v>
      </c>
      <c r="B1332" s="19">
        <v>27035</v>
      </c>
      <c r="C1332" s="20" t="s">
        <v>1309</v>
      </c>
      <c r="D1332" s="13">
        <v>12699</v>
      </c>
      <c r="E1332" s="13">
        <v>26152</v>
      </c>
      <c r="F1332" s="1">
        <f>VLOOKUP(B1332,[1]Compare!$B:$F,5,FALSE)</f>
        <v>13726</v>
      </c>
      <c r="G1332" s="1">
        <f>VLOOKUP(B1332,[1]Compare!$B:$G,6,FALSE)</f>
        <v>25676</v>
      </c>
      <c r="H1332" s="2">
        <f t="shared" si="40"/>
        <v>-7.4821506629753745E-2</v>
      </c>
      <c r="I1332" s="2">
        <f t="shared" si="41"/>
        <v>1.8538713195201745E-2</v>
      </c>
    </row>
    <row r="1333" spans="1:9" x14ac:dyDescent="0.2">
      <c r="A1333" s="7" t="s">
        <v>340</v>
      </c>
      <c r="B1333" s="21">
        <v>27037</v>
      </c>
      <c r="C1333" s="22" t="s">
        <v>1310</v>
      </c>
      <c r="D1333" s="12">
        <v>150364</v>
      </c>
      <c r="E1333" s="12">
        <v>113016</v>
      </c>
      <c r="F1333" s="1">
        <f>VLOOKUP(B1333,[1]Compare!$B:$F,5,FALSE)</f>
        <v>146155</v>
      </c>
      <c r="G1333" s="1">
        <f>VLOOKUP(B1333,[1]Compare!$B:$G,6,FALSE)</f>
        <v>109638</v>
      </c>
      <c r="H1333" s="2">
        <f t="shared" si="40"/>
        <v>2.8798193698470802E-2</v>
      </c>
      <c r="I1333" s="2">
        <f t="shared" si="41"/>
        <v>3.0810485415640562E-2</v>
      </c>
    </row>
    <row r="1334" spans="1:9" x14ac:dyDescent="0.2">
      <c r="A1334" s="8" t="s">
        <v>340</v>
      </c>
      <c r="B1334" s="19">
        <v>27039</v>
      </c>
      <c r="C1334" s="20" t="s">
        <v>761</v>
      </c>
      <c r="D1334" s="13">
        <v>3695</v>
      </c>
      <c r="E1334" s="13">
        <v>8079</v>
      </c>
      <c r="F1334" s="1">
        <f>VLOOKUP(B1334,[1]Compare!$B:$F,5,FALSE)</f>
        <v>4079</v>
      </c>
      <c r="G1334" s="1">
        <f>VLOOKUP(B1334,[1]Compare!$B:$G,6,FALSE)</f>
        <v>7783</v>
      </c>
      <c r="H1334" s="2">
        <f t="shared" si="40"/>
        <v>-9.4140720764893354E-2</v>
      </c>
      <c r="I1334" s="2">
        <f t="shared" si="41"/>
        <v>3.8031607349351147E-2</v>
      </c>
    </row>
    <row r="1335" spans="1:9" x14ac:dyDescent="0.2">
      <c r="A1335" s="7" t="s">
        <v>340</v>
      </c>
      <c r="B1335" s="21">
        <v>27041</v>
      </c>
      <c r="C1335" s="22" t="s">
        <v>632</v>
      </c>
      <c r="D1335" s="12">
        <v>7181</v>
      </c>
      <c r="E1335" s="12">
        <v>16148</v>
      </c>
      <c r="F1335" s="1">
        <f>VLOOKUP(B1335,[1]Compare!$B:$F,5,FALSE)</f>
        <v>7868</v>
      </c>
      <c r="G1335" s="1">
        <f>VLOOKUP(B1335,[1]Compare!$B:$G,6,FALSE)</f>
        <v>15799</v>
      </c>
      <c r="H1335" s="2">
        <f t="shared" si="40"/>
        <v>-8.7315709201830197E-2</v>
      </c>
      <c r="I1335" s="2">
        <f t="shared" si="41"/>
        <v>2.2090005696563074E-2</v>
      </c>
    </row>
    <row r="1336" spans="1:9" x14ac:dyDescent="0.2">
      <c r="A1336" s="8" t="s">
        <v>340</v>
      </c>
      <c r="B1336" s="19">
        <v>27043</v>
      </c>
      <c r="C1336" s="20" t="s">
        <v>1311</v>
      </c>
      <c r="D1336" s="13">
        <v>3033</v>
      </c>
      <c r="E1336" s="13">
        <v>5477</v>
      </c>
      <c r="F1336" s="1">
        <f>VLOOKUP(B1336,[1]Compare!$B:$F,5,FALSE)</f>
        <v>2531</v>
      </c>
      <c r="G1336" s="1">
        <f>VLOOKUP(B1336,[1]Compare!$B:$G,6,FALSE)</f>
        <v>5191</v>
      </c>
      <c r="H1336" s="2">
        <f t="shared" si="40"/>
        <v>0.19834057684709602</v>
      </c>
      <c r="I1336" s="2">
        <f t="shared" si="41"/>
        <v>5.5095357349258335E-2</v>
      </c>
    </row>
    <row r="1337" spans="1:9" x14ac:dyDescent="0.2">
      <c r="A1337" s="7" t="s">
        <v>340</v>
      </c>
      <c r="B1337" s="21">
        <v>27045</v>
      </c>
      <c r="C1337" s="22" t="s">
        <v>1312</v>
      </c>
      <c r="D1337" s="12">
        <v>5124</v>
      </c>
      <c r="E1337" s="12">
        <v>6974</v>
      </c>
      <c r="F1337" s="1">
        <f>VLOOKUP(B1337,[1]Compare!$B:$F,5,FALSE)</f>
        <v>4551</v>
      </c>
      <c r="G1337" s="1">
        <f>VLOOKUP(B1337,[1]Compare!$B:$G,6,FALSE)</f>
        <v>7301</v>
      </c>
      <c r="H1337" s="2">
        <f t="shared" si="40"/>
        <v>0.12590639419907712</v>
      </c>
      <c r="I1337" s="2">
        <f t="shared" si="41"/>
        <v>-4.4788385152718803E-2</v>
      </c>
    </row>
    <row r="1338" spans="1:9" x14ac:dyDescent="0.2">
      <c r="A1338" s="8" t="s">
        <v>340</v>
      </c>
      <c r="B1338" s="19">
        <v>27047</v>
      </c>
      <c r="C1338" s="20" t="s">
        <v>1313</v>
      </c>
      <c r="D1338" s="13">
        <v>9737</v>
      </c>
      <c r="E1338" s="13">
        <v>8628</v>
      </c>
      <c r="F1338" s="1">
        <f>VLOOKUP(B1338,[1]Compare!$B:$F,5,FALSE)</f>
        <v>6889</v>
      </c>
      <c r="G1338" s="1">
        <f>VLOOKUP(B1338,[1]Compare!$B:$G,6,FALSE)</f>
        <v>9578</v>
      </c>
      <c r="H1338" s="2">
        <f t="shared" si="40"/>
        <v>0.41341268689214689</v>
      </c>
      <c r="I1338" s="2">
        <f t="shared" si="41"/>
        <v>-9.9185633743996665E-2</v>
      </c>
    </row>
    <row r="1339" spans="1:9" x14ac:dyDescent="0.2">
      <c r="A1339" s="7" t="s">
        <v>340</v>
      </c>
      <c r="B1339" s="21">
        <v>27049</v>
      </c>
      <c r="C1339" s="22" t="s">
        <v>1314</v>
      </c>
      <c r="D1339" s="12">
        <v>10869</v>
      </c>
      <c r="E1339" s="12">
        <v>15073</v>
      </c>
      <c r="F1339" s="1">
        <f>VLOOKUP(B1339,[1]Compare!$B:$F,5,FALSE)</f>
        <v>11806</v>
      </c>
      <c r="G1339" s="1">
        <f>VLOOKUP(B1339,[1]Compare!$B:$G,6,FALSE)</f>
        <v>16052</v>
      </c>
      <c r="H1339" s="2">
        <f t="shared" si="40"/>
        <v>-7.9366423852278503E-2</v>
      </c>
      <c r="I1339" s="2">
        <f t="shared" si="41"/>
        <v>-6.0989284824320956E-2</v>
      </c>
    </row>
    <row r="1340" spans="1:9" x14ac:dyDescent="0.2">
      <c r="A1340" s="8" t="s">
        <v>340</v>
      </c>
      <c r="B1340" s="19">
        <v>27051</v>
      </c>
      <c r="C1340" s="20" t="s">
        <v>522</v>
      </c>
      <c r="D1340" s="13">
        <v>1451</v>
      </c>
      <c r="E1340" s="13">
        <v>2152</v>
      </c>
      <c r="F1340" s="1">
        <f>VLOOKUP(B1340,[1]Compare!$B:$F,5,FALSE)</f>
        <v>1300</v>
      </c>
      <c r="G1340" s="1">
        <f>VLOOKUP(B1340,[1]Compare!$B:$G,6,FALSE)</f>
        <v>2269</v>
      </c>
      <c r="H1340" s="2">
        <f t="shared" si="40"/>
        <v>0.11615384615384615</v>
      </c>
      <c r="I1340" s="2">
        <f t="shared" si="41"/>
        <v>-5.1564565888056413E-2</v>
      </c>
    </row>
    <row r="1341" spans="1:9" x14ac:dyDescent="0.2">
      <c r="A1341" s="7" t="s">
        <v>340</v>
      </c>
      <c r="B1341" s="21">
        <v>27053</v>
      </c>
      <c r="C1341" s="22" t="s">
        <v>1315</v>
      </c>
      <c r="D1341" s="12">
        <v>541494</v>
      </c>
      <c r="E1341" s="12">
        <v>231564</v>
      </c>
      <c r="F1341" s="1">
        <f>VLOOKUP(B1341,[1]Compare!$B:$F,5,FALSE)</f>
        <v>532623</v>
      </c>
      <c r="G1341" s="1">
        <f>VLOOKUP(B1341,[1]Compare!$B:$G,6,FALSE)</f>
        <v>205973</v>
      </c>
      <c r="H1341" s="2">
        <f t="shared" si="40"/>
        <v>1.6655307788060222E-2</v>
      </c>
      <c r="I1341" s="2">
        <f t="shared" si="41"/>
        <v>0.12424443980521718</v>
      </c>
    </row>
    <row r="1342" spans="1:9" x14ac:dyDescent="0.2">
      <c r="A1342" s="8" t="s">
        <v>340</v>
      </c>
      <c r="B1342" s="19">
        <v>27055</v>
      </c>
      <c r="C1342" s="20" t="s">
        <v>424</v>
      </c>
      <c r="D1342" s="13">
        <v>4562</v>
      </c>
      <c r="E1342" s="13">
        <v>6070</v>
      </c>
      <c r="F1342" s="1">
        <f>VLOOKUP(B1342,[1]Compare!$B:$F,5,FALSE)</f>
        <v>4853</v>
      </c>
      <c r="G1342" s="1">
        <f>VLOOKUP(B1342,[1]Compare!$B:$G,6,FALSE)</f>
        <v>6334</v>
      </c>
      <c r="H1342" s="2">
        <f t="shared" si="40"/>
        <v>-5.9962909540490418E-2</v>
      </c>
      <c r="I1342" s="2">
        <f t="shared" si="41"/>
        <v>-4.1679823176507737E-2</v>
      </c>
    </row>
    <row r="1343" spans="1:9" x14ac:dyDescent="0.2">
      <c r="A1343" s="7" t="s">
        <v>340</v>
      </c>
      <c r="B1343" s="21">
        <v>27057</v>
      </c>
      <c r="C1343" s="22" t="s">
        <v>1316</v>
      </c>
      <c r="D1343" s="12">
        <v>4131</v>
      </c>
      <c r="E1343" s="12">
        <v>8250</v>
      </c>
      <c r="F1343" s="1">
        <f>VLOOKUP(B1343,[1]Compare!$B:$F,5,FALSE)</f>
        <v>4462</v>
      </c>
      <c r="G1343" s="1">
        <f>VLOOKUP(B1343,[1]Compare!$B:$G,6,FALSE)</f>
        <v>8202</v>
      </c>
      <c r="H1343" s="2">
        <f t="shared" si="40"/>
        <v>-7.4181981174361269E-2</v>
      </c>
      <c r="I1343" s="2">
        <f t="shared" si="41"/>
        <v>5.8522311631309439E-3</v>
      </c>
    </row>
    <row r="1344" spans="1:9" x14ac:dyDescent="0.2">
      <c r="A1344" s="8" t="s">
        <v>340</v>
      </c>
      <c r="B1344" s="19">
        <v>27059</v>
      </c>
      <c r="C1344" s="20" t="s">
        <v>1317</v>
      </c>
      <c r="D1344" s="13">
        <v>6713</v>
      </c>
      <c r="E1344" s="13">
        <v>17485</v>
      </c>
      <c r="F1344" s="1">
        <f>VLOOKUP(B1344,[1]Compare!$B:$F,5,FALSE)</f>
        <v>7138</v>
      </c>
      <c r="G1344" s="1">
        <f>VLOOKUP(B1344,[1]Compare!$B:$G,6,FALSE)</f>
        <v>16491</v>
      </c>
      <c r="H1344" s="2">
        <f t="shared" si="40"/>
        <v>-5.9540487531521434E-2</v>
      </c>
      <c r="I1344" s="2">
        <f t="shared" si="41"/>
        <v>6.0275301679704081E-2</v>
      </c>
    </row>
    <row r="1345" spans="1:9" x14ac:dyDescent="0.2">
      <c r="A1345" s="7" t="s">
        <v>340</v>
      </c>
      <c r="B1345" s="21">
        <v>27061</v>
      </c>
      <c r="C1345" s="22" t="s">
        <v>1318</v>
      </c>
      <c r="D1345" s="12">
        <v>11124</v>
      </c>
      <c r="E1345" s="12">
        <v>14456</v>
      </c>
      <c r="F1345" s="1">
        <f>VLOOKUP(B1345,[1]Compare!$B:$F,5,FALSE)</f>
        <v>10786</v>
      </c>
      <c r="G1345" s="1">
        <f>VLOOKUP(B1345,[1]Compare!$B:$G,6,FALSE)</f>
        <v>15239</v>
      </c>
      <c r="H1345" s="2">
        <f t="shared" si="40"/>
        <v>3.1336918227331728E-2</v>
      </c>
      <c r="I1345" s="2">
        <f t="shared" si="41"/>
        <v>-5.1381324233873614E-2</v>
      </c>
    </row>
    <row r="1346" spans="1:9" x14ac:dyDescent="0.2">
      <c r="A1346" s="8" t="s">
        <v>340</v>
      </c>
      <c r="B1346" s="19">
        <v>27063</v>
      </c>
      <c r="C1346" s="20" t="s">
        <v>425</v>
      </c>
      <c r="D1346" s="13">
        <v>1925</v>
      </c>
      <c r="E1346" s="13">
        <v>3422</v>
      </c>
      <c r="F1346" s="1">
        <f>VLOOKUP(B1346,[1]Compare!$B:$F,5,FALSE)</f>
        <v>1745</v>
      </c>
      <c r="G1346" s="1">
        <f>VLOOKUP(B1346,[1]Compare!$B:$G,6,FALSE)</f>
        <v>3948</v>
      </c>
      <c r="H1346" s="2">
        <f t="shared" si="40"/>
        <v>0.10315186246418338</v>
      </c>
      <c r="I1346" s="2">
        <f t="shared" si="41"/>
        <v>-0.13323201621073963</v>
      </c>
    </row>
    <row r="1347" spans="1:9" x14ac:dyDescent="0.2">
      <c r="A1347" s="7" t="s">
        <v>340</v>
      </c>
      <c r="B1347" s="21">
        <v>27065</v>
      </c>
      <c r="C1347" s="22" t="s">
        <v>1319</v>
      </c>
      <c r="D1347" s="12">
        <v>2739</v>
      </c>
      <c r="E1347" s="12">
        <v>6001</v>
      </c>
      <c r="F1347" s="1">
        <f>VLOOKUP(B1347,[1]Compare!$B:$F,5,FALSE)</f>
        <v>2774</v>
      </c>
      <c r="G1347" s="1">
        <f>VLOOKUP(B1347,[1]Compare!$B:$G,6,FALSE)</f>
        <v>6278</v>
      </c>
      <c r="H1347" s="2">
        <f t="shared" ref="H1347:H1410" si="42">((D1347-F1347)/F1347)</f>
        <v>-1.2617159336697908E-2</v>
      </c>
      <c r="I1347" s="2">
        <f t="shared" ref="I1347:I1410" si="43">((E1347-G1347)/G1347)</f>
        <v>-4.4122331952851229E-2</v>
      </c>
    </row>
    <row r="1348" spans="1:9" x14ac:dyDescent="0.2">
      <c r="A1348" s="8" t="s">
        <v>340</v>
      </c>
      <c r="B1348" s="19">
        <v>27067</v>
      </c>
      <c r="C1348" s="20" t="s">
        <v>1320</v>
      </c>
      <c r="D1348" s="13">
        <v>8577</v>
      </c>
      <c r="E1348" s="13">
        <v>14426</v>
      </c>
      <c r="F1348" s="1">
        <f>VLOOKUP(B1348,[1]Compare!$B:$F,5,FALSE)</f>
        <v>8440</v>
      </c>
      <c r="G1348" s="1">
        <f>VLOOKUP(B1348,[1]Compare!$B:$G,6,FALSE)</f>
        <v>14437</v>
      </c>
      <c r="H1348" s="2">
        <f t="shared" si="42"/>
        <v>1.623222748815166E-2</v>
      </c>
      <c r="I1348" s="2">
        <f t="shared" si="43"/>
        <v>-7.6193114913070581E-4</v>
      </c>
    </row>
    <row r="1349" spans="1:9" x14ac:dyDescent="0.2">
      <c r="A1349" s="7" t="s">
        <v>340</v>
      </c>
      <c r="B1349" s="21">
        <v>27069</v>
      </c>
      <c r="C1349" s="22" t="s">
        <v>1321</v>
      </c>
      <c r="D1349" s="12">
        <v>1095</v>
      </c>
      <c r="E1349" s="12">
        <v>1553</v>
      </c>
      <c r="F1349" s="1">
        <f>VLOOKUP(B1349,[1]Compare!$B:$F,5,FALSE)</f>
        <v>1006</v>
      </c>
      <c r="G1349" s="1">
        <f>VLOOKUP(B1349,[1]Compare!$B:$G,6,FALSE)</f>
        <v>1546</v>
      </c>
      <c r="H1349" s="2">
        <f t="shared" si="42"/>
        <v>8.8469184890656069E-2</v>
      </c>
      <c r="I1349" s="2">
        <f t="shared" si="43"/>
        <v>4.5278137128072441E-3</v>
      </c>
    </row>
    <row r="1350" spans="1:9" x14ac:dyDescent="0.2">
      <c r="A1350" s="8" t="s">
        <v>340</v>
      </c>
      <c r="B1350" s="19">
        <v>27071</v>
      </c>
      <c r="C1350" s="20" t="s">
        <v>1322</v>
      </c>
      <c r="D1350" s="13">
        <v>2983</v>
      </c>
      <c r="E1350" s="13">
        <v>3420</v>
      </c>
      <c r="F1350" s="1">
        <f>VLOOKUP(B1350,[1]Compare!$B:$F,5,FALSE)</f>
        <v>2659</v>
      </c>
      <c r="G1350" s="1">
        <f>VLOOKUP(B1350,[1]Compare!$B:$G,6,FALSE)</f>
        <v>4131</v>
      </c>
      <c r="H1350" s="2">
        <f t="shared" si="42"/>
        <v>0.12185031966904851</v>
      </c>
      <c r="I1350" s="2">
        <f t="shared" si="43"/>
        <v>-0.17211328976034859</v>
      </c>
    </row>
    <row r="1351" spans="1:9" x14ac:dyDescent="0.2">
      <c r="A1351" s="7" t="s">
        <v>340</v>
      </c>
      <c r="B1351" s="21">
        <v>27073</v>
      </c>
      <c r="C1351" s="22" t="s">
        <v>1323</v>
      </c>
      <c r="D1351" s="12">
        <v>1641</v>
      </c>
      <c r="E1351" s="12">
        <v>2511</v>
      </c>
      <c r="F1351" s="1">
        <f>VLOOKUP(B1351,[1]Compare!$B:$F,5,FALSE)</f>
        <v>1446</v>
      </c>
      <c r="G1351" s="1">
        <f>VLOOKUP(B1351,[1]Compare!$B:$G,6,FALSE)</f>
        <v>2528</v>
      </c>
      <c r="H1351" s="2">
        <f t="shared" si="42"/>
        <v>0.13485477178423236</v>
      </c>
      <c r="I1351" s="2">
        <f t="shared" si="43"/>
        <v>-6.7246835443037977E-3</v>
      </c>
    </row>
    <row r="1352" spans="1:9" x14ac:dyDescent="0.2">
      <c r="A1352" s="8" t="s">
        <v>340</v>
      </c>
      <c r="B1352" s="19">
        <v>27075</v>
      </c>
      <c r="C1352" s="20" t="s">
        <v>574</v>
      </c>
      <c r="D1352" s="13">
        <v>4100</v>
      </c>
      <c r="E1352" s="13">
        <v>3021</v>
      </c>
      <c r="F1352" s="1">
        <f>VLOOKUP(B1352,[1]Compare!$B:$F,5,FALSE)</f>
        <v>3647</v>
      </c>
      <c r="G1352" s="1">
        <f>VLOOKUP(B1352,[1]Compare!$B:$G,6,FALSE)</f>
        <v>3393</v>
      </c>
      <c r="H1352" s="2">
        <f t="shared" si="42"/>
        <v>0.12421168083356184</v>
      </c>
      <c r="I1352" s="2">
        <f t="shared" si="43"/>
        <v>-0.10963748894783377</v>
      </c>
    </row>
    <row r="1353" spans="1:9" x14ac:dyDescent="0.2">
      <c r="A1353" s="7" t="s">
        <v>340</v>
      </c>
      <c r="B1353" s="21">
        <v>27077</v>
      </c>
      <c r="C1353" s="22" t="s">
        <v>1324</v>
      </c>
      <c r="D1353" s="12">
        <v>854</v>
      </c>
      <c r="E1353" s="12">
        <v>1595</v>
      </c>
      <c r="F1353" s="1">
        <f>VLOOKUP(B1353,[1]Compare!$B:$F,5,FALSE)</f>
        <v>671</v>
      </c>
      <c r="G1353" s="1">
        <f>VLOOKUP(B1353,[1]Compare!$B:$G,6,FALSE)</f>
        <v>1704</v>
      </c>
      <c r="H1353" s="2">
        <f t="shared" si="42"/>
        <v>0.27272727272727271</v>
      </c>
      <c r="I1353" s="2">
        <f t="shared" si="43"/>
        <v>-6.3967136150234735E-2</v>
      </c>
    </row>
    <row r="1354" spans="1:9" x14ac:dyDescent="0.2">
      <c r="A1354" s="8" t="s">
        <v>340</v>
      </c>
      <c r="B1354" s="19">
        <v>27079</v>
      </c>
      <c r="C1354" s="20" t="s">
        <v>1325</v>
      </c>
      <c r="D1354" s="13">
        <v>5848</v>
      </c>
      <c r="E1354" s="13">
        <v>10628</v>
      </c>
      <c r="F1354" s="1">
        <f>VLOOKUP(B1354,[1]Compare!$B:$F,5,FALSE)</f>
        <v>5672</v>
      </c>
      <c r="G1354" s="1">
        <f>VLOOKUP(B1354,[1]Compare!$B:$G,6,FALSE)</f>
        <v>10775</v>
      </c>
      <c r="H1354" s="2">
        <f t="shared" si="42"/>
        <v>3.1029619181946404E-2</v>
      </c>
      <c r="I1354" s="2">
        <f t="shared" si="43"/>
        <v>-1.3642691415313225E-2</v>
      </c>
    </row>
    <row r="1355" spans="1:9" x14ac:dyDescent="0.2">
      <c r="A1355" s="7" t="s">
        <v>340</v>
      </c>
      <c r="B1355" s="21">
        <v>27081</v>
      </c>
      <c r="C1355" s="22" t="s">
        <v>530</v>
      </c>
      <c r="D1355" s="12">
        <v>1087</v>
      </c>
      <c r="E1355" s="12">
        <v>1875</v>
      </c>
      <c r="F1355" s="1">
        <f>VLOOKUP(B1355,[1]Compare!$B:$F,5,FALSE)</f>
        <v>937</v>
      </c>
      <c r="G1355" s="1">
        <f>VLOOKUP(B1355,[1]Compare!$B:$G,6,FALSE)</f>
        <v>2121</v>
      </c>
      <c r="H1355" s="2">
        <f t="shared" si="42"/>
        <v>0.16008537886872998</v>
      </c>
      <c r="I1355" s="2">
        <f t="shared" si="43"/>
        <v>-0.11598302687411598</v>
      </c>
    </row>
    <row r="1356" spans="1:9" x14ac:dyDescent="0.2">
      <c r="A1356" s="8" t="s">
        <v>340</v>
      </c>
      <c r="B1356" s="19">
        <v>27083</v>
      </c>
      <c r="C1356" s="20" t="s">
        <v>993</v>
      </c>
      <c r="D1356" s="13">
        <v>5636</v>
      </c>
      <c r="E1356" s="13">
        <v>7546</v>
      </c>
      <c r="F1356" s="1">
        <f>VLOOKUP(B1356,[1]Compare!$B:$F,5,FALSE)</f>
        <v>4634</v>
      </c>
      <c r="G1356" s="1">
        <f>VLOOKUP(B1356,[1]Compare!$B:$G,6,FALSE)</f>
        <v>7979</v>
      </c>
      <c r="H1356" s="2">
        <f t="shared" si="42"/>
        <v>0.21622788088044886</v>
      </c>
      <c r="I1356" s="2">
        <f t="shared" si="43"/>
        <v>-5.4267452061661864E-2</v>
      </c>
    </row>
    <row r="1357" spans="1:9" x14ac:dyDescent="0.2">
      <c r="A1357" s="7" t="s">
        <v>340</v>
      </c>
      <c r="B1357" s="21">
        <v>27085</v>
      </c>
      <c r="C1357" s="22" t="s">
        <v>1326</v>
      </c>
      <c r="D1357" s="12">
        <v>5901</v>
      </c>
      <c r="E1357" s="12">
        <v>13753</v>
      </c>
      <c r="F1357" s="1">
        <f>VLOOKUP(B1357,[1]Compare!$B:$F,5,FALSE)</f>
        <v>6413</v>
      </c>
      <c r="G1357" s="1">
        <f>VLOOKUP(B1357,[1]Compare!$B:$G,6,FALSE)</f>
        <v>13986</v>
      </c>
      <c r="H1357" s="2">
        <f t="shared" si="42"/>
        <v>-7.9837829409012948E-2</v>
      </c>
      <c r="I1357" s="2">
        <f t="shared" si="43"/>
        <v>-1.6659516659516659E-2</v>
      </c>
    </row>
    <row r="1358" spans="1:9" x14ac:dyDescent="0.2">
      <c r="A1358" s="8" t="s">
        <v>340</v>
      </c>
      <c r="B1358" s="19">
        <v>27087</v>
      </c>
      <c r="C1358" s="20" t="s">
        <v>1327</v>
      </c>
      <c r="D1358" s="13">
        <v>1266</v>
      </c>
      <c r="E1358" s="13">
        <v>1066</v>
      </c>
      <c r="F1358" s="1">
        <f>VLOOKUP(B1358,[1]Compare!$B:$F,5,FALSE)</f>
        <v>1112</v>
      </c>
      <c r="G1358" s="1">
        <f>VLOOKUP(B1358,[1]Compare!$B:$G,6,FALSE)</f>
        <v>1142</v>
      </c>
      <c r="H1358" s="2">
        <f t="shared" si="42"/>
        <v>0.13848920863309352</v>
      </c>
      <c r="I1358" s="2">
        <f t="shared" si="43"/>
        <v>-6.6549912434325745E-2</v>
      </c>
    </row>
    <row r="1359" spans="1:9" x14ac:dyDescent="0.2">
      <c r="A1359" s="7" t="s">
        <v>340</v>
      </c>
      <c r="B1359" s="21">
        <v>27089</v>
      </c>
      <c r="C1359" s="22" t="s">
        <v>437</v>
      </c>
      <c r="D1359" s="12">
        <v>1521</v>
      </c>
      <c r="E1359" s="12">
        <v>3114</v>
      </c>
      <c r="F1359" s="1">
        <f>VLOOKUP(B1359,[1]Compare!$B:$F,5,FALSE)</f>
        <v>1295</v>
      </c>
      <c r="G1359" s="1">
        <f>VLOOKUP(B1359,[1]Compare!$B:$G,6,FALSE)</f>
        <v>3721</v>
      </c>
      <c r="H1359" s="2">
        <f t="shared" si="42"/>
        <v>0.17451737451737451</v>
      </c>
      <c r="I1359" s="2">
        <f t="shared" si="43"/>
        <v>-0.16312819134641227</v>
      </c>
    </row>
    <row r="1360" spans="1:9" x14ac:dyDescent="0.2">
      <c r="A1360" s="8" t="s">
        <v>340</v>
      </c>
      <c r="B1360" s="19">
        <v>27091</v>
      </c>
      <c r="C1360" s="20" t="s">
        <v>709</v>
      </c>
      <c r="D1360" s="13">
        <v>4551</v>
      </c>
      <c r="E1360" s="13">
        <v>7523</v>
      </c>
      <c r="F1360" s="1">
        <f>VLOOKUP(B1360,[1]Compare!$B:$F,5,FALSE)</f>
        <v>3305</v>
      </c>
      <c r="G1360" s="1">
        <f>VLOOKUP(B1360,[1]Compare!$B:$G,6,FALSE)</f>
        <v>7480</v>
      </c>
      <c r="H1360" s="2">
        <f t="shared" si="42"/>
        <v>0.37700453857791227</v>
      </c>
      <c r="I1360" s="2">
        <f t="shared" si="43"/>
        <v>5.7486631016042782E-3</v>
      </c>
    </row>
    <row r="1361" spans="1:9" x14ac:dyDescent="0.2">
      <c r="A1361" s="7" t="s">
        <v>340</v>
      </c>
      <c r="B1361" s="21">
        <v>27093</v>
      </c>
      <c r="C1361" s="22" t="s">
        <v>1328</v>
      </c>
      <c r="D1361" s="12">
        <v>4607</v>
      </c>
      <c r="E1361" s="12">
        <v>8882</v>
      </c>
      <c r="F1361" s="1">
        <f>VLOOKUP(B1361,[1]Compare!$B:$F,5,FALSE)</f>
        <v>3867</v>
      </c>
      <c r="G1361" s="1">
        <f>VLOOKUP(B1361,[1]Compare!$B:$G,6,FALSE)</f>
        <v>9359</v>
      </c>
      <c r="H1361" s="2">
        <f t="shared" si="42"/>
        <v>0.19136281355055598</v>
      </c>
      <c r="I1361" s="2">
        <f t="shared" si="43"/>
        <v>-5.0966983652099583E-2</v>
      </c>
    </row>
    <row r="1362" spans="1:9" x14ac:dyDescent="0.2">
      <c r="A1362" s="8" t="s">
        <v>340</v>
      </c>
      <c r="B1362" s="19">
        <v>27095</v>
      </c>
      <c r="C1362" s="20" t="s">
        <v>1329</v>
      </c>
      <c r="D1362" s="13">
        <v>4397</v>
      </c>
      <c r="E1362" s="13">
        <v>9833</v>
      </c>
      <c r="F1362" s="1">
        <f>VLOOKUP(B1362,[1]Compare!$B:$F,5,FALSE)</f>
        <v>4404</v>
      </c>
      <c r="G1362" s="1">
        <f>VLOOKUP(B1362,[1]Compare!$B:$G,6,FALSE)</f>
        <v>9952</v>
      </c>
      <c r="H1362" s="2">
        <f t="shared" si="42"/>
        <v>-1.5894641235240691E-3</v>
      </c>
      <c r="I1362" s="2">
        <f t="shared" si="43"/>
        <v>-1.1957395498392283E-2</v>
      </c>
    </row>
    <row r="1363" spans="1:9" x14ac:dyDescent="0.2">
      <c r="A1363" s="7" t="s">
        <v>340</v>
      </c>
      <c r="B1363" s="21">
        <v>27097</v>
      </c>
      <c r="C1363" s="22" t="s">
        <v>1330</v>
      </c>
      <c r="D1363" s="12">
        <v>5722</v>
      </c>
      <c r="E1363" s="12">
        <v>13609</v>
      </c>
      <c r="F1363" s="1">
        <f>VLOOKUP(B1363,[1]Compare!$B:$F,5,FALSE)</f>
        <v>4367</v>
      </c>
      <c r="G1363" s="1">
        <f>VLOOKUP(B1363,[1]Compare!$B:$G,6,FALSE)</f>
        <v>14821</v>
      </c>
      <c r="H1363" s="2">
        <f t="shared" si="42"/>
        <v>0.31028165788871076</v>
      </c>
      <c r="I1363" s="2">
        <f t="shared" si="43"/>
        <v>-8.1775858579043251E-2</v>
      </c>
    </row>
    <row r="1364" spans="1:9" x14ac:dyDescent="0.2">
      <c r="A1364" s="8" t="s">
        <v>340</v>
      </c>
      <c r="B1364" s="19">
        <v>27099</v>
      </c>
      <c r="C1364" s="20" t="s">
        <v>1331</v>
      </c>
      <c r="D1364" s="13">
        <v>11487</v>
      </c>
      <c r="E1364" s="13">
        <v>8901</v>
      </c>
      <c r="F1364" s="1">
        <f>VLOOKUP(B1364,[1]Compare!$B:$F,5,FALSE)</f>
        <v>8899</v>
      </c>
      <c r="G1364" s="1">
        <f>VLOOKUP(B1364,[1]Compare!$B:$G,6,FALSE)</f>
        <v>10025</v>
      </c>
      <c r="H1364" s="2">
        <f t="shared" si="42"/>
        <v>0.29081919316777166</v>
      </c>
      <c r="I1364" s="2">
        <f t="shared" si="43"/>
        <v>-0.11211970074812967</v>
      </c>
    </row>
    <row r="1365" spans="1:9" x14ac:dyDescent="0.2">
      <c r="A1365" s="7" t="s">
        <v>340</v>
      </c>
      <c r="B1365" s="21">
        <v>27101</v>
      </c>
      <c r="C1365" s="22" t="s">
        <v>798</v>
      </c>
      <c r="D1365" s="12">
        <v>1726</v>
      </c>
      <c r="E1365" s="12">
        <v>3029</v>
      </c>
      <c r="F1365" s="1">
        <f>VLOOKUP(B1365,[1]Compare!$B:$F,5,FALSE)</f>
        <v>1449</v>
      </c>
      <c r="G1365" s="1">
        <f>VLOOKUP(B1365,[1]Compare!$B:$G,6,FALSE)</f>
        <v>3363</v>
      </c>
      <c r="H1365" s="2">
        <f t="shared" si="42"/>
        <v>0.19116632160110422</v>
      </c>
      <c r="I1365" s="2">
        <f t="shared" si="43"/>
        <v>-9.9316086827237582E-2</v>
      </c>
    </row>
    <row r="1366" spans="1:9" x14ac:dyDescent="0.2">
      <c r="A1366" s="8" t="s">
        <v>340</v>
      </c>
      <c r="B1366" s="19">
        <v>27103</v>
      </c>
      <c r="C1366" s="20" t="s">
        <v>1332</v>
      </c>
      <c r="D1366" s="13">
        <v>9128</v>
      </c>
      <c r="E1366" s="13">
        <v>9177</v>
      </c>
      <c r="F1366" s="1">
        <f>VLOOKUP(B1366,[1]Compare!$B:$F,5,FALSE)</f>
        <v>9622</v>
      </c>
      <c r="G1366" s="1">
        <f>VLOOKUP(B1366,[1]Compare!$B:$G,6,FALSE)</f>
        <v>9018</v>
      </c>
      <c r="H1366" s="2">
        <f t="shared" si="42"/>
        <v>-5.1340677613801705E-2</v>
      </c>
      <c r="I1366" s="2">
        <f t="shared" si="43"/>
        <v>1.763140385894877E-2</v>
      </c>
    </row>
    <row r="1367" spans="1:9" x14ac:dyDescent="0.2">
      <c r="A1367" s="7" t="s">
        <v>340</v>
      </c>
      <c r="B1367" s="21">
        <v>27105</v>
      </c>
      <c r="C1367" s="22" t="s">
        <v>1333</v>
      </c>
      <c r="D1367" s="12">
        <v>3231</v>
      </c>
      <c r="E1367" s="12">
        <v>5054</v>
      </c>
      <c r="F1367" s="1">
        <f>VLOOKUP(B1367,[1]Compare!$B:$F,5,FALSE)</f>
        <v>2933</v>
      </c>
      <c r="G1367" s="1">
        <f>VLOOKUP(B1367,[1]Compare!$B:$G,6,FALSE)</f>
        <v>5600</v>
      </c>
      <c r="H1367" s="2">
        <f t="shared" si="42"/>
        <v>0.10160245482441187</v>
      </c>
      <c r="I1367" s="2">
        <f t="shared" si="43"/>
        <v>-9.7500000000000003E-2</v>
      </c>
    </row>
    <row r="1368" spans="1:9" x14ac:dyDescent="0.2">
      <c r="A1368" s="8" t="s">
        <v>340</v>
      </c>
      <c r="B1368" s="19">
        <v>27107</v>
      </c>
      <c r="C1368" s="20" t="s">
        <v>1334</v>
      </c>
      <c r="D1368" s="13">
        <v>1516</v>
      </c>
      <c r="E1368" s="13">
        <v>2054</v>
      </c>
      <c r="F1368" s="1">
        <f>VLOOKUP(B1368,[1]Compare!$B:$F,5,FALSE)</f>
        <v>1404</v>
      </c>
      <c r="G1368" s="1">
        <f>VLOOKUP(B1368,[1]Compare!$B:$G,6,FALSE)</f>
        <v>1953</v>
      </c>
      <c r="H1368" s="2">
        <f t="shared" si="42"/>
        <v>7.9772079772079771E-2</v>
      </c>
      <c r="I1368" s="2">
        <f t="shared" si="43"/>
        <v>5.1715309779825906E-2</v>
      </c>
    </row>
    <row r="1369" spans="1:9" x14ac:dyDescent="0.2">
      <c r="A1369" s="7" t="s">
        <v>340</v>
      </c>
      <c r="B1369" s="21">
        <v>27109</v>
      </c>
      <c r="C1369" s="22" t="s">
        <v>1335</v>
      </c>
      <c r="D1369" s="12">
        <v>48674</v>
      </c>
      <c r="E1369" s="12">
        <v>41106</v>
      </c>
      <c r="F1369" s="1">
        <f>VLOOKUP(B1369,[1]Compare!$B:$F,5,FALSE)</f>
        <v>49491</v>
      </c>
      <c r="G1369" s="1">
        <f>VLOOKUP(B1369,[1]Compare!$B:$G,6,FALSE)</f>
        <v>39692</v>
      </c>
      <c r="H1369" s="2">
        <f t="shared" si="42"/>
        <v>-1.6508051969044878E-2</v>
      </c>
      <c r="I1369" s="2">
        <f t="shared" si="43"/>
        <v>3.5624307165171822E-2</v>
      </c>
    </row>
    <row r="1370" spans="1:9" x14ac:dyDescent="0.2">
      <c r="A1370" s="8" t="s">
        <v>340</v>
      </c>
      <c r="B1370" s="19">
        <v>27111</v>
      </c>
      <c r="C1370" s="20" t="s">
        <v>1336</v>
      </c>
      <c r="D1370" s="13">
        <v>10793</v>
      </c>
      <c r="E1370" s="13">
        <v>23644</v>
      </c>
      <c r="F1370" s="1">
        <f>VLOOKUP(B1370,[1]Compare!$B:$F,5,FALSE)</f>
        <v>11958</v>
      </c>
      <c r="G1370" s="1">
        <f>VLOOKUP(B1370,[1]Compare!$B:$G,6,FALSE)</f>
        <v>23800</v>
      </c>
      <c r="H1370" s="2">
        <f t="shared" si="42"/>
        <v>-9.742431844790099E-2</v>
      </c>
      <c r="I1370" s="2">
        <f t="shared" si="43"/>
        <v>-6.5546218487394954E-3</v>
      </c>
    </row>
    <row r="1371" spans="1:9" x14ac:dyDescent="0.2">
      <c r="A1371" s="7" t="s">
        <v>340</v>
      </c>
      <c r="B1371" s="21">
        <v>27113</v>
      </c>
      <c r="C1371" s="22" t="s">
        <v>1337</v>
      </c>
      <c r="D1371" s="12">
        <v>3073</v>
      </c>
      <c r="E1371" s="12">
        <v>3918</v>
      </c>
      <c r="F1371" s="1">
        <f>VLOOKUP(B1371,[1]Compare!$B:$F,5,FALSE)</f>
        <v>2568</v>
      </c>
      <c r="G1371" s="1">
        <f>VLOOKUP(B1371,[1]Compare!$B:$G,6,FALSE)</f>
        <v>4532</v>
      </c>
      <c r="H1371" s="2">
        <f t="shared" si="42"/>
        <v>0.19665109034267914</v>
      </c>
      <c r="I1371" s="2">
        <f t="shared" si="43"/>
        <v>-0.13548102383053839</v>
      </c>
    </row>
    <row r="1372" spans="1:9" x14ac:dyDescent="0.2">
      <c r="A1372" s="8" t="s">
        <v>340</v>
      </c>
      <c r="B1372" s="19">
        <v>27115</v>
      </c>
      <c r="C1372" s="20" t="s">
        <v>1338</v>
      </c>
      <c r="D1372" s="13">
        <v>5420</v>
      </c>
      <c r="E1372" s="13">
        <v>10291</v>
      </c>
      <c r="F1372" s="1">
        <f>VLOOKUP(B1372,[1]Compare!$B:$F,5,FALSE)</f>
        <v>5419</v>
      </c>
      <c r="G1372" s="1">
        <f>VLOOKUP(B1372,[1]Compare!$B:$G,6,FALSE)</f>
        <v>10256</v>
      </c>
      <c r="H1372" s="2">
        <f t="shared" si="42"/>
        <v>1.8453589223103894E-4</v>
      </c>
      <c r="I1372" s="2">
        <f t="shared" si="43"/>
        <v>3.4126365054602185E-3</v>
      </c>
    </row>
    <row r="1373" spans="1:9" x14ac:dyDescent="0.2">
      <c r="A1373" s="7" t="s">
        <v>340</v>
      </c>
      <c r="B1373" s="21">
        <v>27117</v>
      </c>
      <c r="C1373" s="22" t="s">
        <v>1339</v>
      </c>
      <c r="D1373" s="12">
        <v>1530</v>
      </c>
      <c r="E1373" s="12">
        <v>3278</v>
      </c>
      <c r="F1373" s="1">
        <f>VLOOKUP(B1373,[1]Compare!$B:$F,5,FALSE)</f>
        <v>1306</v>
      </c>
      <c r="G1373" s="1">
        <f>VLOOKUP(B1373,[1]Compare!$B:$G,6,FALSE)</f>
        <v>3553</v>
      </c>
      <c r="H1373" s="2">
        <f t="shared" si="42"/>
        <v>0.17151607963246554</v>
      </c>
      <c r="I1373" s="2">
        <f t="shared" si="43"/>
        <v>-7.7399380804953566E-2</v>
      </c>
    </row>
    <row r="1374" spans="1:9" x14ac:dyDescent="0.2">
      <c r="A1374" s="8" t="s">
        <v>340</v>
      </c>
      <c r="B1374" s="19">
        <v>27119</v>
      </c>
      <c r="C1374" s="20" t="s">
        <v>541</v>
      </c>
      <c r="D1374" s="13">
        <v>7330</v>
      </c>
      <c r="E1374" s="13">
        <v>8337</v>
      </c>
      <c r="F1374" s="1">
        <f>VLOOKUP(B1374,[1]Compare!$B:$F,5,FALSE)</f>
        <v>5439</v>
      </c>
      <c r="G1374" s="1">
        <f>VLOOKUP(B1374,[1]Compare!$B:$G,6,FALSE)</f>
        <v>9865</v>
      </c>
      <c r="H1374" s="2">
        <f t="shared" si="42"/>
        <v>0.34767420481706196</v>
      </c>
      <c r="I1374" s="2">
        <f t="shared" si="43"/>
        <v>-0.15489102889001521</v>
      </c>
    </row>
    <row r="1375" spans="1:9" x14ac:dyDescent="0.2">
      <c r="A1375" s="7" t="s">
        <v>340</v>
      </c>
      <c r="B1375" s="21">
        <v>27121</v>
      </c>
      <c r="C1375" s="22" t="s">
        <v>542</v>
      </c>
      <c r="D1375" s="12">
        <v>3055</v>
      </c>
      <c r="E1375" s="12">
        <v>4020</v>
      </c>
      <c r="F1375" s="1">
        <f>VLOOKUP(B1375,[1]Compare!$B:$F,5,FALSE)</f>
        <v>2477</v>
      </c>
      <c r="G1375" s="1">
        <f>VLOOKUP(B1375,[1]Compare!$B:$G,6,FALSE)</f>
        <v>4417</v>
      </c>
      <c r="H1375" s="2">
        <f t="shared" si="42"/>
        <v>0.23334679047234558</v>
      </c>
      <c r="I1375" s="2">
        <f t="shared" si="43"/>
        <v>-8.9880009055920307E-2</v>
      </c>
    </row>
    <row r="1376" spans="1:9" x14ac:dyDescent="0.2">
      <c r="A1376" s="8" t="s">
        <v>340</v>
      </c>
      <c r="B1376" s="19">
        <v>27123</v>
      </c>
      <c r="C1376" s="20" t="s">
        <v>1340</v>
      </c>
      <c r="D1376" s="13">
        <v>200379</v>
      </c>
      <c r="E1376" s="13">
        <v>88083</v>
      </c>
      <c r="F1376" s="1">
        <f>VLOOKUP(B1376,[1]Compare!$B:$F,5,FALSE)</f>
        <v>211620</v>
      </c>
      <c r="G1376" s="1">
        <f>VLOOKUP(B1376,[1]Compare!$B:$G,6,FALSE)</f>
        <v>77376</v>
      </c>
      <c r="H1376" s="2">
        <f t="shared" si="42"/>
        <v>-5.3118797845194216E-2</v>
      </c>
      <c r="I1376" s="2">
        <f t="shared" si="43"/>
        <v>0.13837624069478907</v>
      </c>
    </row>
    <row r="1377" spans="1:9" x14ac:dyDescent="0.2">
      <c r="A1377" s="7" t="s">
        <v>340</v>
      </c>
      <c r="B1377" s="21">
        <v>27125</v>
      </c>
      <c r="C1377" s="22" t="s">
        <v>1341</v>
      </c>
      <c r="D1377" s="12">
        <v>727</v>
      </c>
      <c r="E1377" s="12">
        <v>1201</v>
      </c>
      <c r="F1377" s="1">
        <f>VLOOKUP(B1377,[1]Compare!$B:$F,5,FALSE)</f>
        <v>691</v>
      </c>
      <c r="G1377" s="1">
        <f>VLOOKUP(B1377,[1]Compare!$B:$G,6,FALSE)</f>
        <v>1454</v>
      </c>
      <c r="H1377" s="2">
        <f t="shared" si="42"/>
        <v>5.2098408104196817E-2</v>
      </c>
      <c r="I1377" s="2">
        <f t="shared" si="43"/>
        <v>-0.17400275103163687</v>
      </c>
    </row>
    <row r="1378" spans="1:9" x14ac:dyDescent="0.2">
      <c r="A1378" s="8" t="s">
        <v>340</v>
      </c>
      <c r="B1378" s="19">
        <v>27127</v>
      </c>
      <c r="C1378" s="20" t="s">
        <v>1342</v>
      </c>
      <c r="D1378" s="13">
        <v>2643</v>
      </c>
      <c r="E1378" s="13">
        <v>5431</v>
      </c>
      <c r="F1378" s="1">
        <f>VLOOKUP(B1378,[1]Compare!$B:$F,5,FALSE)</f>
        <v>2355</v>
      </c>
      <c r="G1378" s="1">
        <f>VLOOKUP(B1378,[1]Compare!$B:$G,6,FALSE)</f>
        <v>5771</v>
      </c>
      <c r="H1378" s="2">
        <f t="shared" si="42"/>
        <v>0.12229299363057325</v>
      </c>
      <c r="I1378" s="2">
        <f t="shared" si="43"/>
        <v>-5.89152659850979E-2</v>
      </c>
    </row>
    <row r="1379" spans="1:9" x14ac:dyDescent="0.2">
      <c r="A1379" s="7" t="s">
        <v>340</v>
      </c>
      <c r="B1379" s="21">
        <v>27129</v>
      </c>
      <c r="C1379" s="22" t="s">
        <v>1343</v>
      </c>
      <c r="D1379" s="12">
        <v>2862</v>
      </c>
      <c r="E1379" s="12">
        <v>5235</v>
      </c>
      <c r="F1379" s="1">
        <f>VLOOKUP(B1379,[1]Compare!$B:$F,5,FALSE)</f>
        <v>2496</v>
      </c>
      <c r="G1379" s="1">
        <f>VLOOKUP(B1379,[1]Compare!$B:$G,6,FALSE)</f>
        <v>5467</v>
      </c>
      <c r="H1379" s="2">
        <f t="shared" si="42"/>
        <v>0.14663461538461539</v>
      </c>
      <c r="I1379" s="2">
        <f t="shared" si="43"/>
        <v>-4.2436436802633988E-2</v>
      </c>
    </row>
    <row r="1380" spans="1:9" x14ac:dyDescent="0.2">
      <c r="A1380" s="8" t="s">
        <v>340</v>
      </c>
      <c r="B1380" s="19">
        <v>27131</v>
      </c>
      <c r="C1380" s="20" t="s">
        <v>1062</v>
      </c>
      <c r="D1380" s="13">
        <v>16543</v>
      </c>
      <c r="E1380" s="13">
        <v>17767</v>
      </c>
      <c r="F1380" s="1">
        <f>VLOOKUP(B1380,[1]Compare!$B:$F,5,FALSE)</f>
        <v>17402</v>
      </c>
      <c r="G1380" s="1">
        <f>VLOOKUP(B1380,[1]Compare!$B:$G,6,FALSE)</f>
        <v>17464</v>
      </c>
      <c r="H1380" s="2">
        <f t="shared" si="42"/>
        <v>-4.9362142282496267E-2</v>
      </c>
      <c r="I1380" s="2">
        <f t="shared" si="43"/>
        <v>1.7349977095739808E-2</v>
      </c>
    </row>
    <row r="1381" spans="1:9" x14ac:dyDescent="0.2">
      <c r="A1381" s="7" t="s">
        <v>340</v>
      </c>
      <c r="B1381" s="21">
        <v>27133</v>
      </c>
      <c r="C1381" s="22" t="s">
        <v>1344</v>
      </c>
      <c r="D1381" s="12">
        <v>1883</v>
      </c>
      <c r="E1381" s="12">
        <v>3216</v>
      </c>
      <c r="F1381" s="1">
        <f>VLOOKUP(B1381,[1]Compare!$B:$F,5,FALSE)</f>
        <v>1556</v>
      </c>
      <c r="G1381" s="1">
        <f>VLOOKUP(B1381,[1]Compare!$B:$G,6,FALSE)</f>
        <v>3583</v>
      </c>
      <c r="H1381" s="2">
        <f t="shared" si="42"/>
        <v>0.21015424164524421</v>
      </c>
      <c r="I1381" s="2">
        <f t="shared" si="43"/>
        <v>-0.10242813284956741</v>
      </c>
    </row>
    <row r="1382" spans="1:9" x14ac:dyDescent="0.2">
      <c r="A1382" s="8" t="s">
        <v>340</v>
      </c>
      <c r="B1382" s="19">
        <v>27135</v>
      </c>
      <c r="C1382" s="20" t="s">
        <v>1345</v>
      </c>
      <c r="D1382" s="13">
        <v>2716</v>
      </c>
      <c r="E1382" s="13">
        <v>5718</v>
      </c>
      <c r="F1382" s="1">
        <f>VLOOKUP(B1382,[1]Compare!$B:$F,5,FALSE)</f>
        <v>2188</v>
      </c>
      <c r="G1382" s="1">
        <f>VLOOKUP(B1382,[1]Compare!$B:$G,6,FALSE)</f>
        <v>6065</v>
      </c>
      <c r="H1382" s="2">
        <f t="shared" si="42"/>
        <v>0.24131627056672761</v>
      </c>
      <c r="I1382" s="2">
        <f t="shared" si="43"/>
        <v>-5.7213520197856554E-2</v>
      </c>
    </row>
    <row r="1383" spans="1:9" x14ac:dyDescent="0.2">
      <c r="A1383" s="7" t="s">
        <v>340</v>
      </c>
      <c r="B1383" s="21">
        <v>27137</v>
      </c>
      <c r="C1383" s="22" t="s">
        <v>1346</v>
      </c>
      <c r="D1383" s="12">
        <v>71933</v>
      </c>
      <c r="E1383" s="12">
        <v>43098</v>
      </c>
      <c r="F1383" s="1">
        <f>VLOOKUP(B1383,[1]Compare!$B:$F,5,FALSE)</f>
        <v>67704</v>
      </c>
      <c r="G1383" s="1">
        <f>VLOOKUP(B1383,[1]Compare!$B:$G,6,FALSE)</f>
        <v>49017</v>
      </c>
      <c r="H1383" s="2">
        <f t="shared" si="42"/>
        <v>6.2463074559848751E-2</v>
      </c>
      <c r="I1383" s="2">
        <f t="shared" si="43"/>
        <v>-0.12075402411408287</v>
      </c>
    </row>
    <row r="1384" spans="1:9" x14ac:dyDescent="0.2">
      <c r="A1384" s="8" t="s">
        <v>340</v>
      </c>
      <c r="B1384" s="19">
        <v>27139</v>
      </c>
      <c r="C1384" s="20" t="s">
        <v>547</v>
      </c>
      <c r="D1384" s="13">
        <v>43585</v>
      </c>
      <c r="E1384" s="13">
        <v>48127</v>
      </c>
      <c r="F1384" s="1">
        <f>VLOOKUP(B1384,[1]Compare!$B:$F,5,FALSE)</f>
        <v>40040</v>
      </c>
      <c r="G1384" s="1">
        <f>VLOOKUP(B1384,[1]Compare!$B:$G,6,FALSE)</f>
        <v>45872</v>
      </c>
      <c r="H1384" s="2">
        <f t="shared" si="42"/>
        <v>8.8536463536463536E-2</v>
      </c>
      <c r="I1384" s="2">
        <f t="shared" si="43"/>
        <v>4.9158528078130447E-2</v>
      </c>
    </row>
    <row r="1385" spans="1:9" x14ac:dyDescent="0.2">
      <c r="A1385" s="7" t="s">
        <v>340</v>
      </c>
      <c r="B1385" s="21">
        <v>27141</v>
      </c>
      <c r="C1385" s="22" t="s">
        <v>1347</v>
      </c>
      <c r="D1385" s="12">
        <v>17435</v>
      </c>
      <c r="E1385" s="12">
        <v>39025</v>
      </c>
      <c r="F1385" s="1">
        <f>VLOOKUP(B1385,[1]Compare!$B:$F,5,FALSE)</f>
        <v>18065</v>
      </c>
      <c r="G1385" s="1">
        <f>VLOOKUP(B1385,[1]Compare!$B:$G,6,FALSE)</f>
        <v>36222</v>
      </c>
      <c r="H1385" s="2">
        <f t="shared" si="42"/>
        <v>-3.4874065873235535E-2</v>
      </c>
      <c r="I1385" s="2">
        <f t="shared" si="43"/>
        <v>7.7383910330738229E-2</v>
      </c>
    </row>
    <row r="1386" spans="1:9" x14ac:dyDescent="0.2">
      <c r="A1386" s="8" t="s">
        <v>340</v>
      </c>
      <c r="B1386" s="19">
        <v>27143</v>
      </c>
      <c r="C1386" s="20" t="s">
        <v>1348</v>
      </c>
      <c r="D1386" s="13">
        <v>3289</v>
      </c>
      <c r="E1386" s="13">
        <v>5752</v>
      </c>
      <c r="F1386" s="1">
        <f>VLOOKUP(B1386,[1]Compare!$B:$F,5,FALSE)</f>
        <v>2417</v>
      </c>
      <c r="G1386" s="1">
        <f>VLOOKUP(B1386,[1]Compare!$B:$G,6,FALSE)</f>
        <v>5864</v>
      </c>
      <c r="H1386" s="2">
        <f t="shared" si="42"/>
        <v>0.36077782374844847</v>
      </c>
      <c r="I1386" s="2">
        <f t="shared" si="43"/>
        <v>-1.9099590723055934E-2</v>
      </c>
    </row>
    <row r="1387" spans="1:9" x14ac:dyDescent="0.2">
      <c r="A1387" s="7" t="s">
        <v>340</v>
      </c>
      <c r="B1387" s="21">
        <v>27145</v>
      </c>
      <c r="C1387" s="22" t="s">
        <v>1349</v>
      </c>
      <c r="D1387" s="12">
        <v>29804</v>
      </c>
      <c r="E1387" s="12">
        <v>51141</v>
      </c>
      <c r="F1387" s="1">
        <f>VLOOKUP(B1387,[1]Compare!$B:$F,5,FALSE)</f>
        <v>31879</v>
      </c>
      <c r="G1387" s="1">
        <f>VLOOKUP(B1387,[1]Compare!$B:$G,6,FALSE)</f>
        <v>50959</v>
      </c>
      <c r="H1387" s="2">
        <f t="shared" si="42"/>
        <v>-6.5089871075002359E-2</v>
      </c>
      <c r="I1387" s="2">
        <f t="shared" si="43"/>
        <v>3.5714986557820994E-3</v>
      </c>
    </row>
    <row r="1388" spans="1:9" x14ac:dyDescent="0.2">
      <c r="A1388" s="8" t="s">
        <v>340</v>
      </c>
      <c r="B1388" s="19">
        <v>27147</v>
      </c>
      <c r="C1388" s="20" t="s">
        <v>1350</v>
      </c>
      <c r="D1388" s="13">
        <v>7265</v>
      </c>
      <c r="E1388" s="13">
        <v>12501</v>
      </c>
      <c r="F1388" s="1">
        <f>VLOOKUP(B1388,[1]Compare!$B:$F,5,FALSE)</f>
        <v>7917</v>
      </c>
      <c r="G1388" s="1">
        <f>VLOOKUP(B1388,[1]Compare!$B:$G,6,FALSE)</f>
        <v>12656</v>
      </c>
      <c r="H1388" s="2">
        <f t="shared" si="42"/>
        <v>-8.2354427182013384E-2</v>
      </c>
      <c r="I1388" s="2">
        <f t="shared" si="43"/>
        <v>-1.2247155499367888E-2</v>
      </c>
    </row>
    <row r="1389" spans="1:9" x14ac:dyDescent="0.2">
      <c r="A1389" s="7" t="s">
        <v>340</v>
      </c>
      <c r="B1389" s="21">
        <v>27149</v>
      </c>
      <c r="C1389" s="22" t="s">
        <v>1072</v>
      </c>
      <c r="D1389" s="12">
        <v>2542</v>
      </c>
      <c r="E1389" s="12">
        <v>2941</v>
      </c>
      <c r="F1389" s="1">
        <f>VLOOKUP(B1389,[1]Compare!$B:$F,5,FALSE)</f>
        <v>1922</v>
      </c>
      <c r="G1389" s="1">
        <f>VLOOKUP(B1389,[1]Compare!$B:$G,6,FALSE)</f>
        <v>3044</v>
      </c>
      <c r="H1389" s="2">
        <f t="shared" si="42"/>
        <v>0.32258064516129031</v>
      </c>
      <c r="I1389" s="2">
        <f t="shared" si="43"/>
        <v>-3.3837056504599214E-2</v>
      </c>
    </row>
    <row r="1390" spans="1:9" x14ac:dyDescent="0.2">
      <c r="A1390" s="8" t="s">
        <v>340</v>
      </c>
      <c r="B1390" s="19">
        <v>27151</v>
      </c>
      <c r="C1390" s="20" t="s">
        <v>1351</v>
      </c>
      <c r="D1390" s="13">
        <v>2000</v>
      </c>
      <c r="E1390" s="13">
        <v>2757</v>
      </c>
      <c r="F1390" s="1">
        <f>VLOOKUP(B1390,[1]Compare!$B:$F,5,FALSE)</f>
        <v>1784</v>
      </c>
      <c r="G1390" s="1">
        <f>VLOOKUP(B1390,[1]Compare!$B:$G,6,FALSE)</f>
        <v>3316</v>
      </c>
      <c r="H1390" s="2">
        <f t="shared" si="42"/>
        <v>0.1210762331838565</v>
      </c>
      <c r="I1390" s="2">
        <f t="shared" si="43"/>
        <v>-0.16857659831121832</v>
      </c>
    </row>
    <row r="1391" spans="1:9" x14ac:dyDescent="0.2">
      <c r="A1391" s="7" t="s">
        <v>340</v>
      </c>
      <c r="B1391" s="21">
        <v>27153</v>
      </c>
      <c r="C1391" s="22" t="s">
        <v>1132</v>
      </c>
      <c r="D1391" s="12">
        <v>4866</v>
      </c>
      <c r="E1391" s="12">
        <v>8619</v>
      </c>
      <c r="F1391" s="1">
        <f>VLOOKUP(B1391,[1]Compare!$B:$F,5,FALSE)</f>
        <v>3286</v>
      </c>
      <c r="G1391" s="1">
        <f>VLOOKUP(B1391,[1]Compare!$B:$G,6,FALSE)</f>
        <v>9753</v>
      </c>
      <c r="H1391" s="2">
        <f t="shared" si="42"/>
        <v>0.48082775410833839</v>
      </c>
      <c r="I1391" s="2">
        <f t="shared" si="43"/>
        <v>-0.11627191633343587</v>
      </c>
    </row>
    <row r="1392" spans="1:9" x14ac:dyDescent="0.2">
      <c r="A1392" s="8" t="s">
        <v>340</v>
      </c>
      <c r="B1392" s="19">
        <v>27155</v>
      </c>
      <c r="C1392" s="20" t="s">
        <v>1352</v>
      </c>
      <c r="D1392" s="13">
        <v>730</v>
      </c>
      <c r="E1392" s="13">
        <v>1113</v>
      </c>
      <c r="F1392" s="1">
        <f>VLOOKUP(B1392,[1]Compare!$B:$F,5,FALSE)</f>
        <v>661</v>
      </c>
      <c r="G1392" s="1">
        <f>VLOOKUP(B1392,[1]Compare!$B:$G,6,FALSE)</f>
        <v>1172</v>
      </c>
      <c r="H1392" s="2">
        <f t="shared" si="42"/>
        <v>0.1043872919818457</v>
      </c>
      <c r="I1392" s="2">
        <f t="shared" si="43"/>
        <v>-5.0341296928327645E-2</v>
      </c>
    </row>
    <row r="1393" spans="1:9" x14ac:dyDescent="0.2">
      <c r="A1393" s="7" t="s">
        <v>340</v>
      </c>
      <c r="B1393" s="21">
        <v>27157</v>
      </c>
      <c r="C1393" s="22" t="s">
        <v>1353</v>
      </c>
      <c r="D1393" s="12">
        <v>4459</v>
      </c>
      <c r="E1393" s="12">
        <v>8018</v>
      </c>
      <c r="F1393" s="1">
        <f>VLOOKUP(B1393,[1]Compare!$B:$F,5,FALSE)</f>
        <v>4696</v>
      </c>
      <c r="G1393" s="1">
        <f>VLOOKUP(B1393,[1]Compare!$B:$G,6,FALSE)</f>
        <v>8153</v>
      </c>
      <c r="H1393" s="2">
        <f t="shared" si="42"/>
        <v>-5.0468483816013626E-2</v>
      </c>
      <c r="I1393" s="2">
        <f t="shared" si="43"/>
        <v>-1.6558322090028211E-2</v>
      </c>
    </row>
    <row r="1394" spans="1:9" x14ac:dyDescent="0.2">
      <c r="A1394" s="8" t="s">
        <v>340</v>
      </c>
      <c r="B1394" s="19">
        <v>27159</v>
      </c>
      <c r="C1394" s="20" t="s">
        <v>1354</v>
      </c>
      <c r="D1394" s="13">
        <v>2519</v>
      </c>
      <c r="E1394" s="13">
        <v>5073</v>
      </c>
      <c r="F1394" s="1">
        <f>VLOOKUP(B1394,[1]Compare!$B:$F,5,FALSE)</f>
        <v>2023</v>
      </c>
      <c r="G1394" s="1">
        <f>VLOOKUP(B1394,[1]Compare!$B:$G,6,FALSE)</f>
        <v>5520</v>
      </c>
      <c r="H1394" s="2">
        <f t="shared" si="42"/>
        <v>0.24518042511122096</v>
      </c>
      <c r="I1394" s="2">
        <f t="shared" si="43"/>
        <v>-8.0978260869565222E-2</v>
      </c>
    </row>
    <row r="1395" spans="1:9" x14ac:dyDescent="0.2">
      <c r="A1395" s="7" t="s">
        <v>340</v>
      </c>
      <c r="B1395" s="21">
        <v>27161</v>
      </c>
      <c r="C1395" s="22" t="s">
        <v>1355</v>
      </c>
      <c r="D1395" s="12">
        <v>3668</v>
      </c>
      <c r="E1395" s="12">
        <v>5926</v>
      </c>
      <c r="F1395" s="1">
        <f>VLOOKUP(B1395,[1]Compare!$B:$F,5,FALSE)</f>
        <v>3496</v>
      </c>
      <c r="G1395" s="1">
        <f>VLOOKUP(B1395,[1]Compare!$B:$G,6,FALSE)</f>
        <v>6624</v>
      </c>
      <c r="H1395" s="2">
        <f t="shared" si="42"/>
        <v>4.9199084668192221E-2</v>
      </c>
      <c r="I1395" s="2">
        <f t="shared" si="43"/>
        <v>-0.1053743961352657</v>
      </c>
    </row>
    <row r="1396" spans="1:9" x14ac:dyDescent="0.2">
      <c r="A1396" s="8" t="s">
        <v>340</v>
      </c>
      <c r="B1396" s="19">
        <v>27163</v>
      </c>
      <c r="C1396" s="20" t="s">
        <v>454</v>
      </c>
      <c r="D1396" s="13">
        <v>91598</v>
      </c>
      <c r="E1396" s="13">
        <v>76575</v>
      </c>
      <c r="F1396" s="1">
        <f>VLOOKUP(B1396,[1]Compare!$B:$F,5,FALSE)</f>
        <v>89165</v>
      </c>
      <c r="G1396" s="1">
        <f>VLOOKUP(B1396,[1]Compare!$B:$G,6,FALSE)</f>
        <v>73764</v>
      </c>
      <c r="H1396" s="2">
        <f t="shared" si="42"/>
        <v>2.7286491336286661E-2</v>
      </c>
      <c r="I1396" s="2">
        <f t="shared" si="43"/>
        <v>3.8108020172441845E-2</v>
      </c>
    </row>
    <row r="1397" spans="1:9" x14ac:dyDescent="0.2">
      <c r="A1397" s="7" t="s">
        <v>340</v>
      </c>
      <c r="B1397" s="21">
        <v>27165</v>
      </c>
      <c r="C1397" s="22" t="s">
        <v>1356</v>
      </c>
      <c r="D1397" s="12">
        <v>2615</v>
      </c>
      <c r="E1397" s="12">
        <v>3245</v>
      </c>
      <c r="F1397" s="1">
        <f>VLOOKUP(B1397,[1]Compare!$B:$F,5,FALSE)</f>
        <v>1987</v>
      </c>
      <c r="G1397" s="1">
        <f>VLOOKUP(B1397,[1]Compare!$B:$G,6,FALSE)</f>
        <v>3103</v>
      </c>
      <c r="H1397" s="2">
        <f t="shared" si="42"/>
        <v>0.31605435329642678</v>
      </c>
      <c r="I1397" s="2">
        <f t="shared" si="43"/>
        <v>4.5762165646148885E-2</v>
      </c>
    </row>
    <row r="1398" spans="1:9" x14ac:dyDescent="0.2">
      <c r="A1398" s="8" t="s">
        <v>340</v>
      </c>
      <c r="B1398" s="19">
        <v>27167</v>
      </c>
      <c r="C1398" s="20" t="s">
        <v>1357</v>
      </c>
      <c r="D1398" s="13">
        <v>1097</v>
      </c>
      <c r="E1398" s="13">
        <v>2221</v>
      </c>
      <c r="F1398" s="1">
        <f>VLOOKUP(B1398,[1]Compare!$B:$F,5,FALSE)</f>
        <v>1026</v>
      </c>
      <c r="G1398" s="1">
        <f>VLOOKUP(B1398,[1]Compare!$B:$G,6,FALSE)</f>
        <v>2328</v>
      </c>
      <c r="H1398" s="2">
        <f t="shared" si="42"/>
        <v>6.9200779727095513E-2</v>
      </c>
      <c r="I1398" s="2">
        <f t="shared" si="43"/>
        <v>-4.596219931271478E-2</v>
      </c>
    </row>
    <row r="1399" spans="1:9" x14ac:dyDescent="0.2">
      <c r="A1399" s="7" t="s">
        <v>340</v>
      </c>
      <c r="B1399" s="21">
        <v>27169</v>
      </c>
      <c r="C1399" s="22" t="s">
        <v>1358</v>
      </c>
      <c r="D1399" s="12">
        <v>13851</v>
      </c>
      <c r="E1399" s="12">
        <v>13232</v>
      </c>
      <c r="F1399" s="1">
        <f>VLOOKUP(B1399,[1]Compare!$B:$F,5,FALSE)</f>
        <v>13333</v>
      </c>
      <c r="G1399" s="1">
        <f>VLOOKUP(B1399,[1]Compare!$B:$G,6,FALSE)</f>
        <v>13227</v>
      </c>
      <c r="H1399" s="2">
        <f t="shared" si="42"/>
        <v>3.8850971274281859E-2</v>
      </c>
      <c r="I1399" s="2">
        <f t="shared" si="43"/>
        <v>3.7801466696907841E-4</v>
      </c>
    </row>
    <row r="1400" spans="1:9" x14ac:dyDescent="0.2">
      <c r="A1400" s="8" t="s">
        <v>340</v>
      </c>
      <c r="B1400" s="19">
        <v>27171</v>
      </c>
      <c r="C1400" s="20" t="s">
        <v>1013</v>
      </c>
      <c r="D1400" s="13">
        <v>26321</v>
      </c>
      <c r="E1400" s="13">
        <v>55305</v>
      </c>
      <c r="F1400" s="1">
        <f>VLOOKUP(B1400,[1]Compare!$B:$F,5,FALSE)</f>
        <v>28430</v>
      </c>
      <c r="G1400" s="1">
        <f>VLOOKUP(B1400,[1]Compare!$B:$G,6,FALSE)</f>
        <v>51973</v>
      </c>
      <c r="H1400" s="2">
        <f t="shared" si="42"/>
        <v>-7.4182201899402042E-2</v>
      </c>
      <c r="I1400" s="2">
        <f t="shared" si="43"/>
        <v>6.4110211071133086E-2</v>
      </c>
    </row>
    <row r="1401" spans="1:9" x14ac:dyDescent="0.2">
      <c r="A1401" s="7" t="s">
        <v>340</v>
      </c>
      <c r="B1401" s="21">
        <v>27173</v>
      </c>
      <c r="C1401" s="22" t="s">
        <v>1359</v>
      </c>
      <c r="D1401" s="12">
        <v>1993</v>
      </c>
      <c r="E1401" s="12">
        <v>3364</v>
      </c>
      <c r="F1401" s="1">
        <f>VLOOKUP(B1401,[1]Compare!$B:$F,5,FALSE)</f>
        <v>1688</v>
      </c>
      <c r="G1401" s="1">
        <f>VLOOKUP(B1401,[1]Compare!$B:$G,6,FALSE)</f>
        <v>3734</v>
      </c>
      <c r="H1401" s="2">
        <f t="shared" si="42"/>
        <v>0.18068720379146919</v>
      </c>
      <c r="I1401" s="2">
        <f t="shared" si="43"/>
        <v>-9.9089448312801282E-2</v>
      </c>
    </row>
    <row r="1402" spans="1:9" x14ac:dyDescent="0.2">
      <c r="A1402" s="8" t="s">
        <v>341</v>
      </c>
      <c r="B1402" s="19">
        <v>28001</v>
      </c>
      <c r="C1402" s="20" t="s">
        <v>614</v>
      </c>
      <c r="D1402" s="13">
        <v>7667</v>
      </c>
      <c r="E1402" s="13">
        <v>5746</v>
      </c>
      <c r="F1402" s="1">
        <f>VLOOKUP(B1402,[1]Compare!$B:$F,5,FALSE)</f>
        <v>7917</v>
      </c>
      <c r="G1402" s="1">
        <f>VLOOKUP(B1402,[1]Compare!$B:$G,6,FALSE)</f>
        <v>5696</v>
      </c>
      <c r="H1402" s="2">
        <f t="shared" si="42"/>
        <v>-3.1577617784514338E-2</v>
      </c>
      <c r="I1402" s="2">
        <f t="shared" si="43"/>
        <v>8.7780898876404501E-3</v>
      </c>
    </row>
    <row r="1403" spans="1:9" x14ac:dyDescent="0.2">
      <c r="A1403" s="7" t="s">
        <v>341</v>
      </c>
      <c r="B1403" s="21">
        <v>28003</v>
      </c>
      <c r="C1403" s="22" t="s">
        <v>1360</v>
      </c>
      <c r="D1403" s="12">
        <v>3543</v>
      </c>
      <c r="E1403" s="12">
        <v>12246</v>
      </c>
      <c r="F1403" s="1">
        <f>VLOOKUP(B1403,[1]Compare!$B:$F,5,FALSE)</f>
        <v>2782</v>
      </c>
      <c r="G1403" s="1">
        <f>VLOOKUP(B1403,[1]Compare!$B:$G,6,FALSE)</f>
        <v>12818</v>
      </c>
      <c r="H1403" s="2">
        <f t="shared" si="42"/>
        <v>0.27354421279654922</v>
      </c>
      <c r="I1403" s="2">
        <f t="shared" si="43"/>
        <v>-4.4624746450304259E-2</v>
      </c>
    </row>
    <row r="1404" spans="1:9" x14ac:dyDescent="0.2">
      <c r="A1404" s="8" t="s">
        <v>341</v>
      </c>
      <c r="B1404" s="19">
        <v>28005</v>
      </c>
      <c r="C1404" s="20" t="s">
        <v>1361</v>
      </c>
      <c r="D1404" s="13">
        <v>2526</v>
      </c>
      <c r="E1404" s="13">
        <v>4163</v>
      </c>
      <c r="F1404" s="1">
        <f>VLOOKUP(B1404,[1]Compare!$B:$F,5,FALSE)</f>
        <v>2620</v>
      </c>
      <c r="G1404" s="1">
        <f>VLOOKUP(B1404,[1]Compare!$B:$G,6,FALSE)</f>
        <v>4503</v>
      </c>
      <c r="H1404" s="2">
        <f t="shared" si="42"/>
        <v>-3.5877862595419849E-2</v>
      </c>
      <c r="I1404" s="2">
        <f t="shared" si="43"/>
        <v>-7.5505218743060182E-2</v>
      </c>
    </row>
    <row r="1405" spans="1:9" x14ac:dyDescent="0.2">
      <c r="A1405" s="7" t="s">
        <v>341</v>
      </c>
      <c r="B1405" s="21">
        <v>28007</v>
      </c>
      <c r="C1405" s="22" t="s">
        <v>1362</v>
      </c>
      <c r="D1405" s="12">
        <v>3237</v>
      </c>
      <c r="E1405" s="12">
        <v>3494</v>
      </c>
      <c r="F1405" s="1">
        <f>VLOOKUP(B1405,[1]Compare!$B:$F,5,FALSE)</f>
        <v>3542</v>
      </c>
      <c r="G1405" s="1">
        <f>VLOOKUP(B1405,[1]Compare!$B:$G,6,FALSE)</f>
        <v>5178</v>
      </c>
      <c r="H1405" s="2">
        <f t="shared" si="42"/>
        <v>-8.610954263128176E-2</v>
      </c>
      <c r="I1405" s="2">
        <f t="shared" si="43"/>
        <v>-0.32522209347238318</v>
      </c>
    </row>
    <row r="1406" spans="1:9" x14ac:dyDescent="0.2">
      <c r="A1406" s="8" t="s">
        <v>341</v>
      </c>
      <c r="B1406" s="19">
        <v>28009</v>
      </c>
      <c r="C1406" s="20" t="s">
        <v>504</v>
      </c>
      <c r="D1406" s="13">
        <v>1635</v>
      </c>
      <c r="E1406" s="13">
        <v>2288</v>
      </c>
      <c r="F1406" s="1">
        <f>VLOOKUP(B1406,[1]Compare!$B:$F,5,FALSE)</f>
        <v>1679</v>
      </c>
      <c r="G1406" s="1">
        <f>VLOOKUP(B1406,[1]Compare!$B:$G,6,FALSE)</f>
        <v>2570</v>
      </c>
      <c r="H1406" s="2">
        <f t="shared" si="42"/>
        <v>-2.6206075044669448E-2</v>
      </c>
      <c r="I1406" s="2">
        <f t="shared" si="43"/>
        <v>-0.10972762645914397</v>
      </c>
    </row>
    <row r="1407" spans="1:9" x14ac:dyDescent="0.2">
      <c r="A1407" s="7" t="s">
        <v>341</v>
      </c>
      <c r="B1407" s="21">
        <v>28011</v>
      </c>
      <c r="C1407" s="22" t="s">
        <v>1363</v>
      </c>
      <c r="D1407" s="12">
        <v>8706</v>
      </c>
      <c r="E1407" s="12">
        <v>4494</v>
      </c>
      <c r="F1407" s="1">
        <f>VLOOKUP(B1407,[1]Compare!$B:$F,5,FALSE)</f>
        <v>8904</v>
      </c>
      <c r="G1407" s="1">
        <f>VLOOKUP(B1407,[1]Compare!$B:$G,6,FALSE)</f>
        <v>4671</v>
      </c>
      <c r="H1407" s="2">
        <f t="shared" si="42"/>
        <v>-2.2237196765498651E-2</v>
      </c>
      <c r="I1407" s="2">
        <f t="shared" si="43"/>
        <v>-3.7893384714193963E-2</v>
      </c>
    </row>
    <row r="1408" spans="1:9" x14ac:dyDescent="0.2">
      <c r="A1408" s="8" t="s">
        <v>341</v>
      </c>
      <c r="B1408" s="19">
        <v>28013</v>
      </c>
      <c r="C1408" s="20" t="s">
        <v>397</v>
      </c>
      <c r="D1408" s="13">
        <v>1725</v>
      </c>
      <c r="E1408" s="13">
        <v>4087</v>
      </c>
      <c r="F1408" s="1">
        <f>VLOOKUP(B1408,[1]Compare!$B:$F,5,FALSE)</f>
        <v>1902</v>
      </c>
      <c r="G1408" s="1">
        <f>VLOOKUP(B1408,[1]Compare!$B:$G,6,FALSE)</f>
        <v>4625</v>
      </c>
      <c r="H1408" s="2">
        <f t="shared" si="42"/>
        <v>-9.3059936908517354E-2</v>
      </c>
      <c r="I1408" s="2">
        <f t="shared" si="43"/>
        <v>-0.11632432432432432</v>
      </c>
    </row>
    <row r="1409" spans="1:9" x14ac:dyDescent="0.2">
      <c r="A1409" s="7" t="s">
        <v>341</v>
      </c>
      <c r="B1409" s="21">
        <v>28015</v>
      </c>
      <c r="C1409" s="22" t="s">
        <v>507</v>
      </c>
      <c r="D1409" s="12">
        <v>1657</v>
      </c>
      <c r="E1409" s="12">
        <v>3713</v>
      </c>
      <c r="F1409" s="1">
        <f>VLOOKUP(B1409,[1]Compare!$B:$F,5,FALSE)</f>
        <v>1729</v>
      </c>
      <c r="G1409" s="1">
        <f>VLOOKUP(B1409,[1]Compare!$B:$G,6,FALSE)</f>
        <v>3924</v>
      </c>
      <c r="H1409" s="2">
        <f t="shared" si="42"/>
        <v>-4.1642567958357433E-2</v>
      </c>
      <c r="I1409" s="2">
        <f t="shared" si="43"/>
        <v>-5.3771661569826705E-2</v>
      </c>
    </row>
    <row r="1410" spans="1:9" x14ac:dyDescent="0.2">
      <c r="A1410" s="8" t="s">
        <v>341</v>
      </c>
      <c r="B1410" s="19">
        <v>28017</v>
      </c>
      <c r="C1410" s="20" t="s">
        <v>979</v>
      </c>
      <c r="D1410" s="13">
        <v>3594</v>
      </c>
      <c r="E1410" s="13">
        <v>3724</v>
      </c>
      <c r="F1410" s="1">
        <f>VLOOKUP(B1410,[1]Compare!$B:$F,5,FALSE)</f>
        <v>3810</v>
      </c>
      <c r="G1410" s="1">
        <f>VLOOKUP(B1410,[1]Compare!$B:$G,6,FALSE)</f>
        <v>4175</v>
      </c>
      <c r="H1410" s="2">
        <f t="shared" si="42"/>
        <v>-5.6692913385826771E-2</v>
      </c>
      <c r="I1410" s="2">
        <f t="shared" si="43"/>
        <v>-0.10802395209580838</v>
      </c>
    </row>
    <row r="1411" spans="1:9" x14ac:dyDescent="0.2">
      <c r="A1411" s="7" t="s">
        <v>341</v>
      </c>
      <c r="B1411" s="21">
        <v>28019</v>
      </c>
      <c r="C1411" s="22" t="s">
        <v>401</v>
      </c>
      <c r="D1411" s="12">
        <v>1153</v>
      </c>
      <c r="E1411" s="12">
        <v>2579</v>
      </c>
      <c r="F1411" s="1">
        <f>VLOOKUP(B1411,[1]Compare!$B:$F,5,FALSE)</f>
        <v>1185</v>
      </c>
      <c r="G1411" s="1">
        <f>VLOOKUP(B1411,[1]Compare!$B:$G,6,FALSE)</f>
        <v>3001</v>
      </c>
      <c r="H1411" s="2">
        <f t="shared" ref="H1411:H1474" si="44">((D1411-F1411)/F1411)</f>
        <v>-2.7004219409282701E-2</v>
      </c>
      <c r="I1411" s="2">
        <f t="shared" ref="I1411:I1474" si="45">((E1411-G1411)/G1411)</f>
        <v>-0.14061979340219927</v>
      </c>
    </row>
    <row r="1412" spans="1:9" x14ac:dyDescent="0.2">
      <c r="A1412" s="8" t="s">
        <v>341</v>
      </c>
      <c r="B1412" s="19">
        <v>28021</v>
      </c>
      <c r="C1412" s="20" t="s">
        <v>1364</v>
      </c>
      <c r="D1412" s="13">
        <v>3545</v>
      </c>
      <c r="E1412" s="13">
        <v>861</v>
      </c>
      <c r="F1412" s="1">
        <f>VLOOKUP(B1412,[1]Compare!$B:$F,5,FALSE)</f>
        <v>3772</v>
      </c>
      <c r="G1412" s="1">
        <f>VLOOKUP(B1412,[1]Compare!$B:$G,6,FALSE)</f>
        <v>603</v>
      </c>
      <c r="H1412" s="2">
        <f t="shared" si="44"/>
        <v>-6.0180275715800639E-2</v>
      </c>
      <c r="I1412" s="2">
        <f t="shared" si="45"/>
        <v>0.42786069651741293</v>
      </c>
    </row>
    <row r="1413" spans="1:9" x14ac:dyDescent="0.2">
      <c r="A1413" s="7" t="s">
        <v>341</v>
      </c>
      <c r="B1413" s="21">
        <v>28023</v>
      </c>
      <c r="C1413" s="22" t="s">
        <v>402</v>
      </c>
      <c r="D1413" s="12">
        <v>2622</v>
      </c>
      <c r="E1413" s="12">
        <v>4759</v>
      </c>
      <c r="F1413" s="1">
        <f>VLOOKUP(B1413,[1]Compare!$B:$F,5,FALSE)</f>
        <v>2838</v>
      </c>
      <c r="G1413" s="1">
        <f>VLOOKUP(B1413,[1]Compare!$B:$G,6,FALSE)</f>
        <v>5417</v>
      </c>
      <c r="H1413" s="2">
        <f t="shared" si="44"/>
        <v>-7.6109936575052856E-2</v>
      </c>
      <c r="I1413" s="2">
        <f t="shared" si="45"/>
        <v>-0.12146944803396714</v>
      </c>
    </row>
    <row r="1414" spans="1:9" x14ac:dyDescent="0.2">
      <c r="A1414" s="8" t="s">
        <v>341</v>
      </c>
      <c r="B1414" s="19">
        <v>28025</v>
      </c>
      <c r="C1414" s="20" t="s">
        <v>403</v>
      </c>
      <c r="D1414" s="13">
        <v>5688</v>
      </c>
      <c r="E1414" s="13">
        <v>3796</v>
      </c>
      <c r="F1414" s="1">
        <f>VLOOKUP(B1414,[1]Compare!$B:$F,5,FALSE)</f>
        <v>5844</v>
      </c>
      <c r="G1414" s="1">
        <f>VLOOKUP(B1414,[1]Compare!$B:$G,6,FALSE)</f>
        <v>4181</v>
      </c>
      <c r="H1414" s="2">
        <f t="shared" si="44"/>
        <v>-2.6694045174537988E-2</v>
      </c>
      <c r="I1414" s="2">
        <f t="shared" si="45"/>
        <v>-9.2083233676154036E-2</v>
      </c>
    </row>
    <row r="1415" spans="1:9" x14ac:dyDescent="0.2">
      <c r="A1415" s="7" t="s">
        <v>341</v>
      </c>
      <c r="B1415" s="21">
        <v>28027</v>
      </c>
      <c r="C1415" s="22" t="s">
        <v>1365</v>
      </c>
      <c r="D1415" s="12">
        <v>5971</v>
      </c>
      <c r="E1415" s="12">
        <v>3764</v>
      </c>
      <c r="F1415" s="1">
        <f>VLOOKUP(B1415,[1]Compare!$B:$F,5,FALSE)</f>
        <v>6020</v>
      </c>
      <c r="G1415" s="1">
        <f>VLOOKUP(B1415,[1]Compare!$B:$G,6,FALSE)</f>
        <v>2375</v>
      </c>
      <c r="H1415" s="2">
        <f t="shared" si="44"/>
        <v>-8.1395348837209301E-3</v>
      </c>
      <c r="I1415" s="2">
        <f t="shared" si="45"/>
        <v>0.58484210526315794</v>
      </c>
    </row>
    <row r="1416" spans="1:9" x14ac:dyDescent="0.2">
      <c r="A1416" s="8" t="s">
        <v>341</v>
      </c>
      <c r="B1416" s="19">
        <v>28029</v>
      </c>
      <c r="C1416" s="20" t="s">
        <v>1366</v>
      </c>
      <c r="D1416" s="13">
        <v>6148</v>
      </c>
      <c r="E1416" s="13">
        <v>5605</v>
      </c>
      <c r="F1416" s="1">
        <f>VLOOKUP(B1416,[1]Compare!$B:$F,5,FALSE)</f>
        <v>6470</v>
      </c>
      <c r="G1416" s="1">
        <f>VLOOKUP(B1416,[1]Compare!$B:$G,6,FALSE)</f>
        <v>6250</v>
      </c>
      <c r="H1416" s="2">
        <f t="shared" si="44"/>
        <v>-4.9768160741885628E-2</v>
      </c>
      <c r="I1416" s="2">
        <f t="shared" si="45"/>
        <v>-0.1032</v>
      </c>
    </row>
    <row r="1417" spans="1:9" x14ac:dyDescent="0.2">
      <c r="A1417" s="7" t="s">
        <v>341</v>
      </c>
      <c r="B1417" s="21">
        <v>28031</v>
      </c>
      <c r="C1417" s="22" t="s">
        <v>409</v>
      </c>
      <c r="D1417" s="12">
        <v>3244</v>
      </c>
      <c r="E1417" s="12">
        <v>5354</v>
      </c>
      <c r="F1417" s="1">
        <f>VLOOKUP(B1417,[1]Compare!$B:$F,5,FALSE)</f>
        <v>3416</v>
      </c>
      <c r="G1417" s="1">
        <f>VLOOKUP(B1417,[1]Compare!$B:$G,6,FALSE)</f>
        <v>5854</v>
      </c>
      <c r="H1417" s="2">
        <f t="shared" si="44"/>
        <v>-5.0351288056206089E-2</v>
      </c>
      <c r="I1417" s="2">
        <f t="shared" si="45"/>
        <v>-8.5411684318414755E-2</v>
      </c>
    </row>
    <row r="1418" spans="1:9" x14ac:dyDescent="0.2">
      <c r="A1418" s="8" t="s">
        <v>341</v>
      </c>
      <c r="B1418" s="19">
        <v>28033</v>
      </c>
      <c r="C1418" s="20" t="s">
        <v>689</v>
      </c>
      <c r="D1418" s="13">
        <v>28718</v>
      </c>
      <c r="E1418" s="13">
        <v>47048</v>
      </c>
      <c r="F1418" s="1">
        <f>VLOOKUP(B1418,[1]Compare!$B:$F,5,FALSE)</f>
        <v>28265</v>
      </c>
      <c r="G1418" s="1">
        <f>VLOOKUP(B1418,[1]Compare!$B:$G,6,FALSE)</f>
        <v>46462</v>
      </c>
      <c r="H1418" s="2">
        <f t="shared" si="44"/>
        <v>1.6026888377852468E-2</v>
      </c>
      <c r="I1418" s="2">
        <f t="shared" si="45"/>
        <v>1.2612457492144118E-2</v>
      </c>
    </row>
    <row r="1419" spans="1:9" x14ac:dyDescent="0.2">
      <c r="A1419" s="7" t="s">
        <v>341</v>
      </c>
      <c r="B1419" s="21">
        <v>28035</v>
      </c>
      <c r="C1419" s="22" t="s">
        <v>1367</v>
      </c>
      <c r="D1419" s="12">
        <v>13429</v>
      </c>
      <c r="E1419" s="12">
        <v>15521</v>
      </c>
      <c r="F1419" s="1">
        <f>VLOOKUP(B1419,[1]Compare!$B:$F,5,FALSE)</f>
        <v>13755</v>
      </c>
      <c r="G1419" s="1">
        <f>VLOOKUP(B1419,[1]Compare!$B:$G,6,FALSE)</f>
        <v>17290</v>
      </c>
      <c r="H1419" s="2">
        <f t="shared" si="44"/>
        <v>-2.3700472555434386E-2</v>
      </c>
      <c r="I1419" s="2">
        <f t="shared" si="45"/>
        <v>-0.10231347599768652</v>
      </c>
    </row>
    <row r="1420" spans="1:9" x14ac:dyDescent="0.2">
      <c r="A1420" s="8" t="s">
        <v>341</v>
      </c>
      <c r="B1420" s="19">
        <v>28037</v>
      </c>
      <c r="C1420" s="20" t="s">
        <v>419</v>
      </c>
      <c r="D1420" s="13">
        <v>1410</v>
      </c>
      <c r="E1420" s="13">
        <v>2563</v>
      </c>
      <c r="F1420" s="1">
        <f>VLOOKUP(B1420,[1]Compare!$B:$F,5,FALSE)</f>
        <v>1480</v>
      </c>
      <c r="G1420" s="1">
        <f>VLOOKUP(B1420,[1]Compare!$B:$G,6,FALSE)</f>
        <v>2923</v>
      </c>
      <c r="H1420" s="2">
        <f t="shared" si="44"/>
        <v>-4.72972972972973E-2</v>
      </c>
      <c r="I1420" s="2">
        <f t="shared" si="45"/>
        <v>-0.12316113581936367</v>
      </c>
    </row>
    <row r="1421" spans="1:9" x14ac:dyDescent="0.2">
      <c r="A1421" s="7" t="s">
        <v>341</v>
      </c>
      <c r="B1421" s="21">
        <v>28039</v>
      </c>
      <c r="C1421" s="22" t="s">
        <v>1368</v>
      </c>
      <c r="D1421" s="12">
        <v>1490</v>
      </c>
      <c r="E1421" s="12">
        <v>9026</v>
      </c>
      <c r="F1421" s="1">
        <f>VLOOKUP(B1421,[1]Compare!$B:$F,5,FALSE)</f>
        <v>1218</v>
      </c>
      <c r="G1421" s="1">
        <f>VLOOKUP(B1421,[1]Compare!$B:$G,6,FALSE)</f>
        <v>9713</v>
      </c>
      <c r="H1421" s="2">
        <f t="shared" si="44"/>
        <v>0.22331691297208539</v>
      </c>
      <c r="I1421" s="2">
        <f t="shared" si="45"/>
        <v>-7.0729949552146607E-2</v>
      </c>
    </row>
    <row r="1422" spans="1:9" x14ac:dyDescent="0.2">
      <c r="A1422" s="8" t="s">
        <v>341</v>
      </c>
      <c r="B1422" s="19">
        <v>28041</v>
      </c>
      <c r="C1422" s="20" t="s">
        <v>421</v>
      </c>
      <c r="D1422" s="13">
        <v>1064</v>
      </c>
      <c r="E1422" s="13">
        <v>4374</v>
      </c>
      <c r="F1422" s="1">
        <f>VLOOKUP(B1422,[1]Compare!$B:$F,5,FALSE)</f>
        <v>966</v>
      </c>
      <c r="G1422" s="1">
        <f>VLOOKUP(B1422,[1]Compare!$B:$G,6,FALSE)</f>
        <v>4794</v>
      </c>
      <c r="H1422" s="2">
        <f t="shared" si="44"/>
        <v>0.10144927536231885</v>
      </c>
      <c r="I1422" s="2">
        <f t="shared" si="45"/>
        <v>-8.7609511889862324E-2</v>
      </c>
    </row>
    <row r="1423" spans="1:9" x14ac:dyDescent="0.2">
      <c r="A1423" s="7" t="s">
        <v>341</v>
      </c>
      <c r="B1423" s="21">
        <v>28043</v>
      </c>
      <c r="C1423" s="22" t="s">
        <v>1369</v>
      </c>
      <c r="D1423" s="12">
        <v>4583</v>
      </c>
      <c r="E1423" s="12">
        <v>5773</v>
      </c>
      <c r="F1423" s="1">
        <f>VLOOKUP(B1423,[1]Compare!$B:$F,5,FALSE)</f>
        <v>4734</v>
      </c>
      <c r="G1423" s="1">
        <f>VLOOKUP(B1423,[1]Compare!$B:$G,6,FALSE)</f>
        <v>6081</v>
      </c>
      <c r="H1423" s="2">
        <f t="shared" si="44"/>
        <v>-3.189691592733418E-2</v>
      </c>
      <c r="I1423" s="2">
        <f t="shared" si="45"/>
        <v>-5.0649564216411772E-2</v>
      </c>
    </row>
    <row r="1424" spans="1:9" x14ac:dyDescent="0.2">
      <c r="A1424" s="8" t="s">
        <v>341</v>
      </c>
      <c r="B1424" s="19">
        <v>28045</v>
      </c>
      <c r="C1424" s="20" t="s">
        <v>780</v>
      </c>
      <c r="D1424" s="13">
        <v>4186</v>
      </c>
      <c r="E1424" s="13">
        <v>15745</v>
      </c>
      <c r="F1424" s="1">
        <f>VLOOKUP(B1424,[1]Compare!$B:$F,5,FALSE)</f>
        <v>4504</v>
      </c>
      <c r="G1424" s="1">
        <f>VLOOKUP(B1424,[1]Compare!$B:$G,6,FALSE)</f>
        <v>16132</v>
      </c>
      <c r="H1424" s="2">
        <f t="shared" si="44"/>
        <v>-7.0603907637655422E-2</v>
      </c>
      <c r="I1424" s="2">
        <f t="shared" si="45"/>
        <v>-2.3989585916191422E-2</v>
      </c>
    </row>
    <row r="1425" spans="1:9" x14ac:dyDescent="0.2">
      <c r="A1425" s="7" t="s">
        <v>341</v>
      </c>
      <c r="B1425" s="21">
        <v>28047</v>
      </c>
      <c r="C1425" s="22" t="s">
        <v>938</v>
      </c>
      <c r="D1425" s="12">
        <v>26212</v>
      </c>
      <c r="E1425" s="12">
        <v>42518</v>
      </c>
      <c r="F1425" s="1">
        <f>VLOOKUP(B1425,[1]Compare!$B:$F,5,FALSE)</f>
        <v>27728</v>
      </c>
      <c r="G1425" s="1">
        <f>VLOOKUP(B1425,[1]Compare!$B:$G,6,FALSE)</f>
        <v>46822</v>
      </c>
      <c r="H1425" s="2">
        <f t="shared" si="44"/>
        <v>-5.4673975764570108E-2</v>
      </c>
      <c r="I1425" s="2">
        <f t="shared" si="45"/>
        <v>-9.1922600486950584E-2</v>
      </c>
    </row>
    <row r="1426" spans="1:9" x14ac:dyDescent="0.2">
      <c r="A1426" s="8" t="s">
        <v>341</v>
      </c>
      <c r="B1426" s="19">
        <v>28049</v>
      </c>
      <c r="C1426" s="20" t="s">
        <v>1370</v>
      </c>
      <c r="D1426" s="13">
        <v>73957</v>
      </c>
      <c r="E1426" s="13">
        <v>36544</v>
      </c>
      <c r="F1426" s="1">
        <f>VLOOKUP(B1426,[1]Compare!$B:$F,5,FALSE)</f>
        <v>73550</v>
      </c>
      <c r="G1426" s="1">
        <f>VLOOKUP(B1426,[1]Compare!$B:$G,6,FALSE)</f>
        <v>25141</v>
      </c>
      <c r="H1426" s="2">
        <f t="shared" si="44"/>
        <v>5.5336505778382054E-3</v>
      </c>
      <c r="I1426" s="2">
        <f t="shared" si="45"/>
        <v>0.45356191082295849</v>
      </c>
    </row>
    <row r="1427" spans="1:9" x14ac:dyDescent="0.2">
      <c r="A1427" s="7" t="s">
        <v>341</v>
      </c>
      <c r="B1427" s="21">
        <v>28051</v>
      </c>
      <c r="C1427" s="22" t="s">
        <v>703</v>
      </c>
      <c r="D1427" s="12">
        <v>6318</v>
      </c>
      <c r="E1427" s="12">
        <v>1766</v>
      </c>
      <c r="F1427" s="1">
        <f>VLOOKUP(B1427,[1]Compare!$B:$F,5,FALSE)</f>
        <v>6588</v>
      </c>
      <c r="G1427" s="1">
        <f>VLOOKUP(B1427,[1]Compare!$B:$G,6,FALSE)</f>
        <v>1369</v>
      </c>
      <c r="H1427" s="2">
        <f t="shared" si="44"/>
        <v>-4.0983606557377046E-2</v>
      </c>
      <c r="I1427" s="2">
        <f t="shared" si="45"/>
        <v>0.2899926953981008</v>
      </c>
    </row>
    <row r="1428" spans="1:9" x14ac:dyDescent="0.2">
      <c r="A1428" s="8" t="s">
        <v>341</v>
      </c>
      <c r="B1428" s="19">
        <v>28053</v>
      </c>
      <c r="C1428" s="20" t="s">
        <v>1371</v>
      </c>
      <c r="D1428" s="13">
        <v>2909</v>
      </c>
      <c r="E1428" s="13">
        <v>1516</v>
      </c>
      <c r="F1428" s="1">
        <f>VLOOKUP(B1428,[1]Compare!$B:$F,5,FALSE)</f>
        <v>3016</v>
      </c>
      <c r="G1428" s="1">
        <f>VLOOKUP(B1428,[1]Compare!$B:$G,6,FALSE)</f>
        <v>1118</v>
      </c>
      <c r="H1428" s="2">
        <f t="shared" si="44"/>
        <v>-3.5477453580901853E-2</v>
      </c>
      <c r="I1428" s="2">
        <f t="shared" si="45"/>
        <v>0.35599284436493739</v>
      </c>
    </row>
    <row r="1429" spans="1:9" x14ac:dyDescent="0.2">
      <c r="A1429" s="7" t="s">
        <v>341</v>
      </c>
      <c r="B1429" s="21">
        <v>28055</v>
      </c>
      <c r="C1429" s="22" t="s">
        <v>1372</v>
      </c>
      <c r="D1429" s="12">
        <v>388</v>
      </c>
      <c r="E1429" s="12">
        <v>364</v>
      </c>
      <c r="F1429" s="1">
        <f>VLOOKUP(B1429,[1]Compare!$B:$F,5,FALSE)</f>
        <v>355</v>
      </c>
      <c r="G1429" s="1">
        <f>VLOOKUP(B1429,[1]Compare!$B:$G,6,FALSE)</f>
        <v>308</v>
      </c>
      <c r="H1429" s="2">
        <f t="shared" si="44"/>
        <v>9.295774647887324E-2</v>
      </c>
      <c r="I1429" s="2">
        <f t="shared" si="45"/>
        <v>0.18181818181818182</v>
      </c>
    </row>
    <row r="1430" spans="1:9" x14ac:dyDescent="0.2">
      <c r="A1430" s="8" t="s">
        <v>341</v>
      </c>
      <c r="B1430" s="19">
        <v>28057</v>
      </c>
      <c r="C1430" s="20" t="s">
        <v>1373</v>
      </c>
      <c r="D1430" s="13">
        <v>1836</v>
      </c>
      <c r="E1430" s="13">
        <v>8707</v>
      </c>
      <c r="F1430" s="1">
        <f>VLOOKUP(B1430,[1]Compare!$B:$F,5,FALSE)</f>
        <v>1249</v>
      </c>
      <c r="G1430" s="1">
        <f>VLOOKUP(B1430,[1]Compare!$B:$G,6,FALSE)</f>
        <v>9438</v>
      </c>
      <c r="H1430" s="2">
        <f t="shared" si="44"/>
        <v>0.46997598078462771</v>
      </c>
      <c r="I1430" s="2">
        <f t="shared" si="45"/>
        <v>-7.7452850180122906E-2</v>
      </c>
    </row>
    <row r="1431" spans="1:9" x14ac:dyDescent="0.2">
      <c r="A1431" s="7" t="s">
        <v>341</v>
      </c>
      <c r="B1431" s="21">
        <v>28059</v>
      </c>
      <c r="C1431" s="22" t="s">
        <v>425</v>
      </c>
      <c r="D1431" s="12">
        <v>17035</v>
      </c>
      <c r="E1431" s="12">
        <v>34067</v>
      </c>
      <c r="F1431" s="1">
        <f>VLOOKUP(B1431,[1]Compare!$B:$F,5,FALSE)</f>
        <v>17375</v>
      </c>
      <c r="G1431" s="1">
        <f>VLOOKUP(B1431,[1]Compare!$B:$G,6,FALSE)</f>
        <v>36295</v>
      </c>
      <c r="H1431" s="2">
        <f t="shared" si="44"/>
        <v>-1.9568345323741007E-2</v>
      </c>
      <c r="I1431" s="2">
        <f t="shared" si="45"/>
        <v>-6.1385865821738529E-2</v>
      </c>
    </row>
    <row r="1432" spans="1:9" x14ac:dyDescent="0.2">
      <c r="A1432" s="8" t="s">
        <v>341</v>
      </c>
      <c r="B1432" s="19">
        <v>28061</v>
      </c>
      <c r="C1432" s="20" t="s">
        <v>786</v>
      </c>
      <c r="D1432" s="13">
        <v>4141</v>
      </c>
      <c r="E1432" s="13">
        <v>3829</v>
      </c>
      <c r="F1432" s="1">
        <f>VLOOKUP(B1432,[1]Compare!$B:$F,5,FALSE)</f>
        <v>4341</v>
      </c>
      <c r="G1432" s="1">
        <f>VLOOKUP(B1432,[1]Compare!$B:$G,6,FALSE)</f>
        <v>4302</v>
      </c>
      <c r="H1432" s="2">
        <f t="shared" si="44"/>
        <v>-4.6072333563695E-2</v>
      </c>
      <c r="I1432" s="2">
        <f t="shared" si="45"/>
        <v>-0.1099488609948861</v>
      </c>
    </row>
    <row r="1433" spans="1:9" x14ac:dyDescent="0.2">
      <c r="A1433" s="7" t="s">
        <v>341</v>
      </c>
      <c r="B1433" s="21">
        <v>28063</v>
      </c>
      <c r="C1433" s="22" t="s">
        <v>426</v>
      </c>
      <c r="D1433" s="12">
        <v>3228</v>
      </c>
      <c r="E1433" s="12">
        <v>682</v>
      </c>
      <c r="F1433" s="1">
        <f>VLOOKUP(B1433,[1]Compare!$B:$F,5,FALSE)</f>
        <v>3327</v>
      </c>
      <c r="G1433" s="1">
        <f>VLOOKUP(B1433,[1]Compare!$B:$G,6,FALSE)</f>
        <v>531</v>
      </c>
      <c r="H1433" s="2">
        <f t="shared" si="44"/>
        <v>-2.9756537421100092E-2</v>
      </c>
      <c r="I1433" s="2">
        <f t="shared" si="45"/>
        <v>0.28436911487758948</v>
      </c>
    </row>
    <row r="1434" spans="1:9" x14ac:dyDescent="0.2">
      <c r="A1434" s="8" t="s">
        <v>341</v>
      </c>
      <c r="B1434" s="19">
        <v>28065</v>
      </c>
      <c r="C1434" s="20" t="s">
        <v>1374</v>
      </c>
      <c r="D1434" s="13">
        <v>3419</v>
      </c>
      <c r="E1434" s="13">
        <v>2166</v>
      </c>
      <c r="F1434" s="1">
        <f>VLOOKUP(B1434,[1]Compare!$B:$F,5,FALSE)</f>
        <v>3599</v>
      </c>
      <c r="G1434" s="1">
        <f>VLOOKUP(B1434,[1]Compare!$B:$G,6,FALSE)</f>
        <v>2534</v>
      </c>
      <c r="H1434" s="2">
        <f t="shared" si="44"/>
        <v>-5.0013892747985553E-2</v>
      </c>
      <c r="I1434" s="2">
        <f t="shared" si="45"/>
        <v>-0.1452249408050513</v>
      </c>
    </row>
    <row r="1435" spans="1:9" x14ac:dyDescent="0.2">
      <c r="A1435" s="7" t="s">
        <v>341</v>
      </c>
      <c r="B1435" s="21">
        <v>28067</v>
      </c>
      <c r="C1435" s="22" t="s">
        <v>789</v>
      </c>
      <c r="D1435" s="12">
        <v>8213</v>
      </c>
      <c r="E1435" s="12">
        <v>19618</v>
      </c>
      <c r="F1435" s="1">
        <f>VLOOKUP(B1435,[1]Compare!$B:$F,5,FALSE)</f>
        <v>8517</v>
      </c>
      <c r="G1435" s="1">
        <f>VLOOKUP(B1435,[1]Compare!$B:$G,6,FALSE)</f>
        <v>21226</v>
      </c>
      <c r="H1435" s="2">
        <f t="shared" si="44"/>
        <v>-3.5693319243865214E-2</v>
      </c>
      <c r="I1435" s="2">
        <f t="shared" si="45"/>
        <v>-7.5756148120229905E-2</v>
      </c>
    </row>
    <row r="1436" spans="1:9" x14ac:dyDescent="0.2">
      <c r="A1436" s="8" t="s">
        <v>341</v>
      </c>
      <c r="B1436" s="19">
        <v>28069</v>
      </c>
      <c r="C1436" s="20" t="s">
        <v>1375</v>
      </c>
      <c r="D1436" s="13">
        <v>2733</v>
      </c>
      <c r="E1436" s="13">
        <v>1768</v>
      </c>
      <c r="F1436" s="1">
        <f>VLOOKUP(B1436,[1]Compare!$B:$F,5,FALSE)</f>
        <v>2887</v>
      </c>
      <c r="G1436" s="1">
        <f>VLOOKUP(B1436,[1]Compare!$B:$G,6,FALSE)</f>
        <v>1787</v>
      </c>
      <c r="H1436" s="2">
        <f t="shared" si="44"/>
        <v>-5.3342570142015933E-2</v>
      </c>
      <c r="I1436" s="2">
        <f t="shared" si="45"/>
        <v>-1.0632344711807499E-2</v>
      </c>
    </row>
    <row r="1437" spans="1:9" x14ac:dyDescent="0.2">
      <c r="A1437" s="7" t="s">
        <v>341</v>
      </c>
      <c r="B1437" s="21">
        <v>28071</v>
      </c>
      <c r="C1437" s="22" t="s">
        <v>529</v>
      </c>
      <c r="D1437" s="12">
        <v>9968</v>
      </c>
      <c r="E1437" s="12">
        <v>12169</v>
      </c>
      <c r="F1437" s="1">
        <f>VLOOKUP(B1437,[1]Compare!$B:$F,5,FALSE)</f>
        <v>10070</v>
      </c>
      <c r="G1437" s="1">
        <f>VLOOKUP(B1437,[1]Compare!$B:$G,6,FALSE)</f>
        <v>12949</v>
      </c>
      <c r="H1437" s="2">
        <f t="shared" si="44"/>
        <v>-1.012909632571996E-2</v>
      </c>
      <c r="I1437" s="2">
        <f t="shared" si="45"/>
        <v>-6.0236311684299944E-2</v>
      </c>
    </row>
    <row r="1438" spans="1:9" x14ac:dyDescent="0.2">
      <c r="A1438" s="8" t="s">
        <v>341</v>
      </c>
      <c r="B1438" s="19">
        <v>28073</v>
      </c>
      <c r="C1438" s="20" t="s">
        <v>427</v>
      </c>
      <c r="D1438" s="13">
        <v>7604</v>
      </c>
      <c r="E1438" s="13">
        <v>20330</v>
      </c>
      <c r="F1438" s="1">
        <f>VLOOKUP(B1438,[1]Compare!$B:$F,5,FALSE)</f>
        <v>7340</v>
      </c>
      <c r="G1438" s="1">
        <f>VLOOKUP(B1438,[1]Compare!$B:$G,6,FALSE)</f>
        <v>20704</v>
      </c>
      <c r="H1438" s="2">
        <f t="shared" si="44"/>
        <v>3.5967302452316073E-2</v>
      </c>
      <c r="I1438" s="2">
        <f t="shared" si="45"/>
        <v>-1.8064142194744975E-2</v>
      </c>
    </row>
    <row r="1439" spans="1:9" x14ac:dyDescent="0.2">
      <c r="A1439" s="7" t="s">
        <v>341</v>
      </c>
      <c r="B1439" s="21">
        <v>28075</v>
      </c>
      <c r="C1439" s="22" t="s">
        <v>428</v>
      </c>
      <c r="D1439" s="12">
        <v>12341</v>
      </c>
      <c r="E1439" s="12">
        <v>15195</v>
      </c>
      <c r="F1439" s="1">
        <f>VLOOKUP(B1439,[1]Compare!$B:$F,5,FALSE)</f>
        <v>12960</v>
      </c>
      <c r="G1439" s="1">
        <f>VLOOKUP(B1439,[1]Compare!$B:$G,6,FALSE)</f>
        <v>17967</v>
      </c>
      <c r="H1439" s="2">
        <f t="shared" si="44"/>
        <v>-4.7762345679012344E-2</v>
      </c>
      <c r="I1439" s="2">
        <f t="shared" si="45"/>
        <v>-0.1542828518951411</v>
      </c>
    </row>
    <row r="1440" spans="1:9" x14ac:dyDescent="0.2">
      <c r="A1440" s="8" t="s">
        <v>341</v>
      </c>
      <c r="B1440" s="19">
        <v>28077</v>
      </c>
      <c r="C1440" s="20" t="s">
        <v>429</v>
      </c>
      <c r="D1440" s="13">
        <v>2217</v>
      </c>
      <c r="E1440" s="13">
        <v>3935</v>
      </c>
      <c r="F1440" s="1">
        <f>VLOOKUP(B1440,[1]Compare!$B:$F,5,FALSE)</f>
        <v>2260</v>
      </c>
      <c r="G1440" s="1">
        <f>VLOOKUP(B1440,[1]Compare!$B:$G,6,FALSE)</f>
        <v>4285</v>
      </c>
      <c r="H1440" s="2">
        <f t="shared" si="44"/>
        <v>-1.9026548672566371E-2</v>
      </c>
      <c r="I1440" s="2">
        <f t="shared" si="45"/>
        <v>-8.168028004667445E-2</v>
      </c>
    </row>
    <row r="1441" spans="1:9" x14ac:dyDescent="0.2">
      <c r="A1441" s="7" t="s">
        <v>341</v>
      </c>
      <c r="B1441" s="21">
        <v>28079</v>
      </c>
      <c r="C1441" s="22" t="s">
        <v>1376</v>
      </c>
      <c r="D1441" s="12">
        <v>3595</v>
      </c>
      <c r="E1441" s="12">
        <v>3535</v>
      </c>
      <c r="F1441" s="1">
        <f>VLOOKUP(B1441,[1]Compare!$B:$F,5,FALSE)</f>
        <v>3897</v>
      </c>
      <c r="G1441" s="1">
        <f>VLOOKUP(B1441,[1]Compare!$B:$G,6,FALSE)</f>
        <v>5228</v>
      </c>
      <c r="H1441" s="2">
        <f t="shared" si="44"/>
        <v>-7.7495509366179119E-2</v>
      </c>
      <c r="I1441" s="2">
        <f t="shared" si="45"/>
        <v>-0.32383320581484315</v>
      </c>
    </row>
    <row r="1442" spans="1:9" x14ac:dyDescent="0.2">
      <c r="A1442" s="8" t="s">
        <v>341</v>
      </c>
      <c r="B1442" s="19">
        <v>28081</v>
      </c>
      <c r="C1442" s="20" t="s">
        <v>430</v>
      </c>
      <c r="D1442" s="13">
        <v>13466</v>
      </c>
      <c r="E1442" s="13">
        <v>23275</v>
      </c>
      <c r="F1442" s="1">
        <f>VLOOKUP(B1442,[1]Compare!$B:$F,5,FALSE)</f>
        <v>12189</v>
      </c>
      <c r="G1442" s="1">
        <f>VLOOKUP(B1442,[1]Compare!$B:$G,6,FALSE)</f>
        <v>24207</v>
      </c>
      <c r="H1442" s="2">
        <f t="shared" si="44"/>
        <v>0.10476659282960046</v>
      </c>
      <c r="I1442" s="2">
        <f t="shared" si="45"/>
        <v>-3.8501259966125502E-2</v>
      </c>
    </row>
    <row r="1443" spans="1:9" x14ac:dyDescent="0.2">
      <c r="A1443" s="7" t="s">
        <v>341</v>
      </c>
      <c r="B1443" s="21">
        <v>28083</v>
      </c>
      <c r="C1443" s="22" t="s">
        <v>1377</v>
      </c>
      <c r="D1443" s="12">
        <v>7222</v>
      </c>
      <c r="E1443" s="12">
        <v>4714</v>
      </c>
      <c r="F1443" s="1">
        <f>VLOOKUP(B1443,[1]Compare!$B:$F,5,FALSE)</f>
        <v>7648</v>
      </c>
      <c r="G1443" s="1">
        <f>VLOOKUP(B1443,[1]Compare!$B:$G,6,FALSE)</f>
        <v>3129</v>
      </c>
      <c r="H1443" s="2">
        <f t="shared" si="44"/>
        <v>-5.5700836820083685E-2</v>
      </c>
      <c r="I1443" s="2">
        <f t="shared" si="45"/>
        <v>0.50655161393416426</v>
      </c>
    </row>
    <row r="1444" spans="1:9" x14ac:dyDescent="0.2">
      <c r="A1444" s="8" t="s">
        <v>341</v>
      </c>
      <c r="B1444" s="19">
        <v>28085</v>
      </c>
      <c r="C1444" s="20" t="s">
        <v>530</v>
      </c>
      <c r="D1444" s="13">
        <v>4801</v>
      </c>
      <c r="E1444" s="13">
        <v>10232</v>
      </c>
      <c r="F1444" s="1">
        <f>VLOOKUP(B1444,[1]Compare!$B:$F,5,FALSE)</f>
        <v>5040</v>
      </c>
      <c r="G1444" s="1">
        <f>VLOOKUP(B1444,[1]Compare!$B:$G,6,FALSE)</f>
        <v>11596</v>
      </c>
      <c r="H1444" s="2">
        <f t="shared" si="44"/>
        <v>-4.7420634920634919E-2</v>
      </c>
      <c r="I1444" s="2">
        <f t="shared" si="45"/>
        <v>-0.1176267678509831</v>
      </c>
    </row>
    <row r="1445" spans="1:9" x14ac:dyDescent="0.2">
      <c r="A1445" s="7" t="s">
        <v>341</v>
      </c>
      <c r="B1445" s="21">
        <v>28087</v>
      </c>
      <c r="C1445" s="22" t="s">
        <v>432</v>
      </c>
      <c r="D1445" s="12">
        <v>12998</v>
      </c>
      <c r="E1445" s="12">
        <v>13051</v>
      </c>
      <c r="F1445" s="1">
        <f>VLOOKUP(B1445,[1]Compare!$B:$F,5,FALSE)</f>
        <v>13087</v>
      </c>
      <c r="G1445" s="1">
        <f>VLOOKUP(B1445,[1]Compare!$B:$G,6,FALSE)</f>
        <v>13800</v>
      </c>
      <c r="H1445" s="2">
        <f t="shared" si="44"/>
        <v>-6.8006418583326962E-3</v>
      </c>
      <c r="I1445" s="2">
        <f t="shared" si="45"/>
        <v>-5.427536231884058E-2</v>
      </c>
    </row>
    <row r="1446" spans="1:9" x14ac:dyDescent="0.2">
      <c r="A1446" s="8" t="s">
        <v>341</v>
      </c>
      <c r="B1446" s="19">
        <v>28089</v>
      </c>
      <c r="C1446" s="20" t="s">
        <v>434</v>
      </c>
      <c r="D1446" s="13">
        <v>24211</v>
      </c>
      <c r="E1446" s="13">
        <v>31425</v>
      </c>
      <c r="F1446" s="1">
        <f>VLOOKUP(B1446,[1]Compare!$B:$F,5,FALSE)</f>
        <v>24440</v>
      </c>
      <c r="G1446" s="1">
        <f>VLOOKUP(B1446,[1]Compare!$B:$G,6,FALSE)</f>
        <v>31091</v>
      </c>
      <c r="H1446" s="2">
        <f t="shared" si="44"/>
        <v>-9.3698854337152214E-3</v>
      </c>
      <c r="I1446" s="2">
        <f t="shared" si="45"/>
        <v>1.0742658647196939E-2</v>
      </c>
    </row>
    <row r="1447" spans="1:9" x14ac:dyDescent="0.2">
      <c r="A1447" s="7" t="s">
        <v>341</v>
      </c>
      <c r="B1447" s="21">
        <v>28091</v>
      </c>
      <c r="C1447" s="22" t="s">
        <v>436</v>
      </c>
      <c r="D1447" s="12">
        <v>3720</v>
      </c>
      <c r="E1447" s="12">
        <v>7378</v>
      </c>
      <c r="F1447" s="1">
        <f>VLOOKUP(B1447,[1]Compare!$B:$F,5,FALSE)</f>
        <v>3787</v>
      </c>
      <c r="G1447" s="1">
        <f>VLOOKUP(B1447,[1]Compare!$B:$G,6,FALSE)</f>
        <v>8273</v>
      </c>
      <c r="H1447" s="2">
        <f t="shared" si="44"/>
        <v>-1.7692104568259835E-2</v>
      </c>
      <c r="I1447" s="2">
        <f t="shared" si="45"/>
        <v>-0.10818324670615255</v>
      </c>
    </row>
    <row r="1448" spans="1:9" x14ac:dyDescent="0.2">
      <c r="A1448" s="8" t="s">
        <v>341</v>
      </c>
      <c r="B1448" s="19">
        <v>28093</v>
      </c>
      <c r="C1448" s="20" t="s">
        <v>437</v>
      </c>
      <c r="D1448" s="13">
        <v>7859</v>
      </c>
      <c r="E1448" s="13">
        <v>7061</v>
      </c>
      <c r="F1448" s="1">
        <f>VLOOKUP(B1448,[1]Compare!$B:$F,5,FALSE)</f>
        <v>8057</v>
      </c>
      <c r="G1448" s="1">
        <f>VLOOKUP(B1448,[1]Compare!$B:$G,6,FALSE)</f>
        <v>7566</v>
      </c>
      <c r="H1448" s="2">
        <f t="shared" si="44"/>
        <v>-2.4574903810351247E-2</v>
      </c>
      <c r="I1448" s="2">
        <f t="shared" si="45"/>
        <v>-6.6745968807824477E-2</v>
      </c>
    </row>
    <row r="1449" spans="1:9" x14ac:dyDescent="0.2">
      <c r="A1449" s="7" t="s">
        <v>341</v>
      </c>
      <c r="B1449" s="21">
        <v>28095</v>
      </c>
      <c r="C1449" s="22" t="s">
        <v>439</v>
      </c>
      <c r="D1449" s="12">
        <v>5858</v>
      </c>
      <c r="E1449" s="12">
        <v>10010</v>
      </c>
      <c r="F1449" s="1">
        <f>VLOOKUP(B1449,[1]Compare!$B:$F,5,FALSE)</f>
        <v>5874</v>
      </c>
      <c r="G1449" s="1">
        <f>VLOOKUP(B1449,[1]Compare!$B:$G,6,FALSE)</f>
        <v>11177</v>
      </c>
      <c r="H1449" s="2">
        <f t="shared" si="44"/>
        <v>-2.723867892407218E-3</v>
      </c>
      <c r="I1449" s="2">
        <f t="shared" si="45"/>
        <v>-0.10441084369687752</v>
      </c>
    </row>
    <row r="1450" spans="1:9" x14ac:dyDescent="0.2">
      <c r="A1450" s="8" t="s">
        <v>341</v>
      </c>
      <c r="B1450" s="19">
        <v>28097</v>
      </c>
      <c r="C1450" s="20" t="s">
        <v>440</v>
      </c>
      <c r="D1450" s="13">
        <v>2111</v>
      </c>
      <c r="E1450" s="13">
        <v>2198</v>
      </c>
      <c r="F1450" s="1">
        <f>VLOOKUP(B1450,[1]Compare!$B:$F,5,FALSE)</f>
        <v>2121</v>
      </c>
      <c r="G1450" s="1">
        <f>VLOOKUP(B1450,[1]Compare!$B:$G,6,FALSE)</f>
        <v>2917</v>
      </c>
      <c r="H1450" s="2">
        <f t="shared" si="44"/>
        <v>-4.7147571900047151E-3</v>
      </c>
      <c r="I1450" s="2">
        <f t="shared" si="45"/>
        <v>-0.24648611587247171</v>
      </c>
    </row>
    <row r="1451" spans="1:9" x14ac:dyDescent="0.2">
      <c r="A1451" s="7" t="s">
        <v>341</v>
      </c>
      <c r="B1451" s="21">
        <v>28099</v>
      </c>
      <c r="C1451" s="22" t="s">
        <v>1378</v>
      </c>
      <c r="D1451" s="12">
        <v>2953</v>
      </c>
      <c r="E1451" s="12">
        <v>7379</v>
      </c>
      <c r="F1451" s="1">
        <f>VLOOKUP(B1451,[1]Compare!$B:$F,5,FALSE)</f>
        <v>3260</v>
      </c>
      <c r="G1451" s="1">
        <f>VLOOKUP(B1451,[1]Compare!$B:$G,6,FALSE)</f>
        <v>8320</v>
      </c>
      <c r="H1451" s="2">
        <f t="shared" si="44"/>
        <v>-9.4171779141104292E-2</v>
      </c>
      <c r="I1451" s="2">
        <f t="shared" si="45"/>
        <v>-0.11310096153846154</v>
      </c>
    </row>
    <row r="1452" spans="1:9" x14ac:dyDescent="0.2">
      <c r="A1452" s="8" t="s">
        <v>341</v>
      </c>
      <c r="B1452" s="19">
        <v>28101</v>
      </c>
      <c r="C1452" s="20" t="s">
        <v>537</v>
      </c>
      <c r="D1452" s="13">
        <v>2895</v>
      </c>
      <c r="E1452" s="13">
        <v>5959</v>
      </c>
      <c r="F1452" s="1">
        <f>VLOOKUP(B1452,[1]Compare!$B:$F,5,FALSE)</f>
        <v>3075</v>
      </c>
      <c r="G1452" s="1">
        <f>VLOOKUP(B1452,[1]Compare!$B:$G,6,FALSE)</f>
        <v>6997</v>
      </c>
      <c r="H1452" s="2">
        <f t="shared" si="44"/>
        <v>-5.8536585365853662E-2</v>
      </c>
      <c r="I1452" s="2">
        <f t="shared" si="45"/>
        <v>-0.14834929255395168</v>
      </c>
    </row>
    <row r="1453" spans="1:9" x14ac:dyDescent="0.2">
      <c r="A1453" s="7" t="s">
        <v>341</v>
      </c>
      <c r="B1453" s="21">
        <v>28103</v>
      </c>
      <c r="C1453" s="22" t="s">
        <v>1379</v>
      </c>
      <c r="D1453" s="12">
        <v>3871</v>
      </c>
      <c r="E1453" s="12">
        <v>1574</v>
      </c>
      <c r="F1453" s="1">
        <f>VLOOKUP(B1453,[1]Compare!$B:$F,5,FALSE)</f>
        <v>4040</v>
      </c>
      <c r="G1453" s="1">
        <f>VLOOKUP(B1453,[1]Compare!$B:$G,6,FALSE)</f>
        <v>1240</v>
      </c>
      <c r="H1453" s="2">
        <f t="shared" si="44"/>
        <v>-4.1831683168316834E-2</v>
      </c>
      <c r="I1453" s="2">
        <f t="shared" si="45"/>
        <v>0.26935483870967741</v>
      </c>
    </row>
    <row r="1454" spans="1:9" x14ac:dyDescent="0.2">
      <c r="A1454" s="8" t="s">
        <v>341</v>
      </c>
      <c r="B1454" s="19">
        <v>28105</v>
      </c>
      <c r="C1454" s="20" t="s">
        <v>1380</v>
      </c>
      <c r="D1454" s="13">
        <v>10199</v>
      </c>
      <c r="E1454" s="13">
        <v>8336</v>
      </c>
      <c r="F1454" s="1">
        <f>VLOOKUP(B1454,[1]Compare!$B:$F,5,FALSE)</f>
        <v>10299</v>
      </c>
      <c r="G1454" s="1">
        <f>VLOOKUP(B1454,[1]Compare!$B:$G,6,FALSE)</f>
        <v>9004</v>
      </c>
      <c r="H1454" s="2">
        <f t="shared" si="44"/>
        <v>-9.7096805515098552E-3</v>
      </c>
      <c r="I1454" s="2">
        <f t="shared" si="45"/>
        <v>-7.4189249222567741E-2</v>
      </c>
    </row>
    <row r="1455" spans="1:9" x14ac:dyDescent="0.2">
      <c r="A1455" s="7" t="s">
        <v>341</v>
      </c>
      <c r="B1455" s="21">
        <v>28107</v>
      </c>
      <c r="C1455" s="22" t="s">
        <v>1381</v>
      </c>
      <c r="D1455" s="12">
        <v>7143</v>
      </c>
      <c r="E1455" s="12">
        <v>7382</v>
      </c>
      <c r="F1455" s="1">
        <f>VLOOKUP(B1455,[1]Compare!$B:$F,5,FALSE)</f>
        <v>7403</v>
      </c>
      <c r="G1455" s="1">
        <f>VLOOKUP(B1455,[1]Compare!$B:$G,6,FALSE)</f>
        <v>8060</v>
      </c>
      <c r="H1455" s="2">
        <f t="shared" si="44"/>
        <v>-3.5120896933675538E-2</v>
      </c>
      <c r="I1455" s="2">
        <f t="shared" si="45"/>
        <v>-8.4119106699751867E-2</v>
      </c>
    </row>
    <row r="1456" spans="1:9" x14ac:dyDescent="0.2">
      <c r="A1456" s="8" t="s">
        <v>341</v>
      </c>
      <c r="B1456" s="19">
        <v>28109</v>
      </c>
      <c r="C1456" s="20" t="s">
        <v>1382</v>
      </c>
      <c r="D1456" s="13">
        <v>4582</v>
      </c>
      <c r="E1456" s="13">
        <v>18227</v>
      </c>
      <c r="F1456" s="1">
        <f>VLOOKUP(B1456,[1]Compare!$B:$F,5,FALSE)</f>
        <v>4148</v>
      </c>
      <c r="G1456" s="1">
        <f>VLOOKUP(B1456,[1]Compare!$B:$G,6,FALSE)</f>
        <v>19595</v>
      </c>
      <c r="H1456" s="2">
        <f t="shared" si="44"/>
        <v>0.10462873674059787</v>
      </c>
      <c r="I1456" s="2">
        <f t="shared" si="45"/>
        <v>-6.9813727991834648E-2</v>
      </c>
    </row>
    <row r="1457" spans="1:9" x14ac:dyDescent="0.2">
      <c r="A1457" s="7" t="s">
        <v>341</v>
      </c>
      <c r="B1457" s="21">
        <v>28111</v>
      </c>
      <c r="C1457" s="22" t="s">
        <v>442</v>
      </c>
      <c r="D1457" s="12">
        <v>1344</v>
      </c>
      <c r="E1457" s="12">
        <v>4148</v>
      </c>
      <c r="F1457" s="1">
        <f>VLOOKUP(B1457,[1]Compare!$B:$F,5,FALSE)</f>
        <v>1362</v>
      </c>
      <c r="G1457" s="1">
        <f>VLOOKUP(B1457,[1]Compare!$B:$G,6,FALSE)</f>
        <v>4500</v>
      </c>
      <c r="H1457" s="2">
        <f t="shared" si="44"/>
        <v>-1.3215859030837005E-2</v>
      </c>
      <c r="I1457" s="2">
        <f t="shared" si="45"/>
        <v>-7.8222222222222221E-2</v>
      </c>
    </row>
    <row r="1458" spans="1:9" x14ac:dyDescent="0.2">
      <c r="A1458" s="8" t="s">
        <v>341</v>
      </c>
      <c r="B1458" s="19">
        <v>28113</v>
      </c>
      <c r="C1458" s="20" t="s">
        <v>444</v>
      </c>
      <c r="D1458" s="13">
        <v>8388</v>
      </c>
      <c r="E1458" s="13">
        <v>7679</v>
      </c>
      <c r="F1458" s="1">
        <f>VLOOKUP(B1458,[1]Compare!$B:$F,5,FALSE)</f>
        <v>8646</v>
      </c>
      <c r="G1458" s="1">
        <f>VLOOKUP(B1458,[1]Compare!$B:$G,6,FALSE)</f>
        <v>8479</v>
      </c>
      <c r="H1458" s="2">
        <f t="shared" si="44"/>
        <v>-2.9840388619014575E-2</v>
      </c>
      <c r="I1458" s="2">
        <f t="shared" si="45"/>
        <v>-9.4350748909069471E-2</v>
      </c>
    </row>
    <row r="1459" spans="1:9" x14ac:dyDescent="0.2">
      <c r="A1459" s="7" t="s">
        <v>341</v>
      </c>
      <c r="B1459" s="21">
        <v>28115</v>
      </c>
      <c r="C1459" s="22" t="s">
        <v>1383</v>
      </c>
      <c r="D1459" s="12">
        <v>2612</v>
      </c>
      <c r="E1459" s="12">
        <v>10726</v>
      </c>
      <c r="F1459" s="1">
        <f>VLOOKUP(B1459,[1]Compare!$B:$F,5,FALSE)</f>
        <v>2614</v>
      </c>
      <c r="G1459" s="1">
        <f>VLOOKUP(B1459,[1]Compare!$B:$G,6,FALSE)</f>
        <v>11550</v>
      </c>
      <c r="H1459" s="2">
        <f t="shared" si="44"/>
        <v>-7.6511094108645751E-4</v>
      </c>
      <c r="I1459" s="2">
        <f t="shared" si="45"/>
        <v>-7.1341991341991345E-2</v>
      </c>
    </row>
    <row r="1460" spans="1:9" x14ac:dyDescent="0.2">
      <c r="A1460" s="8" t="s">
        <v>341</v>
      </c>
      <c r="B1460" s="19">
        <v>28117</v>
      </c>
      <c r="C1460" s="20" t="s">
        <v>1384</v>
      </c>
      <c r="D1460" s="13">
        <v>2706</v>
      </c>
      <c r="E1460" s="13">
        <v>7782</v>
      </c>
      <c r="F1460" s="1">
        <f>VLOOKUP(B1460,[1]Compare!$B:$F,5,FALSE)</f>
        <v>2153</v>
      </c>
      <c r="G1460" s="1">
        <f>VLOOKUP(B1460,[1]Compare!$B:$G,6,FALSE)</f>
        <v>8370</v>
      </c>
      <c r="H1460" s="2">
        <f t="shared" si="44"/>
        <v>0.25685090571295865</v>
      </c>
      <c r="I1460" s="2">
        <f t="shared" si="45"/>
        <v>-7.0250896057347675E-2</v>
      </c>
    </row>
    <row r="1461" spans="1:9" x14ac:dyDescent="0.2">
      <c r="A1461" s="7" t="s">
        <v>341</v>
      </c>
      <c r="B1461" s="21">
        <v>28119</v>
      </c>
      <c r="C1461" s="22" t="s">
        <v>805</v>
      </c>
      <c r="D1461" s="12">
        <v>2082</v>
      </c>
      <c r="E1461" s="12">
        <v>1477</v>
      </c>
      <c r="F1461" s="1">
        <f>VLOOKUP(B1461,[1]Compare!$B:$F,5,FALSE)</f>
        <v>2150</v>
      </c>
      <c r="G1461" s="1">
        <f>VLOOKUP(B1461,[1]Compare!$B:$G,6,FALSE)</f>
        <v>1026</v>
      </c>
      <c r="H1461" s="2">
        <f t="shared" si="44"/>
        <v>-3.1627906976744183E-2</v>
      </c>
      <c r="I1461" s="2">
        <f t="shared" si="45"/>
        <v>0.43957115009746589</v>
      </c>
    </row>
    <row r="1462" spans="1:9" x14ac:dyDescent="0.2">
      <c r="A1462" s="8" t="s">
        <v>341</v>
      </c>
      <c r="B1462" s="19">
        <v>28121</v>
      </c>
      <c r="C1462" s="20" t="s">
        <v>1385</v>
      </c>
      <c r="D1462" s="13">
        <v>19782</v>
      </c>
      <c r="E1462" s="13">
        <v>50244</v>
      </c>
      <c r="F1462" s="1">
        <f>VLOOKUP(B1462,[1]Compare!$B:$F,5,FALSE)</f>
        <v>18847</v>
      </c>
      <c r="G1462" s="1">
        <f>VLOOKUP(B1462,[1]Compare!$B:$G,6,FALSE)</f>
        <v>50895</v>
      </c>
      <c r="H1462" s="2">
        <f t="shared" si="44"/>
        <v>4.9610017509417945E-2</v>
      </c>
      <c r="I1462" s="2">
        <f t="shared" si="45"/>
        <v>-1.2791040377247273E-2</v>
      </c>
    </row>
    <row r="1463" spans="1:9" x14ac:dyDescent="0.2">
      <c r="A1463" s="7" t="s">
        <v>341</v>
      </c>
      <c r="B1463" s="21">
        <v>28123</v>
      </c>
      <c r="C1463" s="22" t="s">
        <v>547</v>
      </c>
      <c r="D1463" s="12">
        <v>4151</v>
      </c>
      <c r="E1463" s="12">
        <v>5662</v>
      </c>
      <c r="F1463" s="1">
        <f>VLOOKUP(B1463,[1]Compare!$B:$F,5,FALSE)</f>
        <v>4330</v>
      </c>
      <c r="G1463" s="1">
        <f>VLOOKUP(B1463,[1]Compare!$B:$G,6,FALSE)</f>
        <v>6285</v>
      </c>
      <c r="H1463" s="2">
        <f t="shared" si="44"/>
        <v>-4.1339491916859122E-2</v>
      </c>
      <c r="I1463" s="2">
        <f t="shared" si="45"/>
        <v>-9.912490055688146E-2</v>
      </c>
    </row>
    <row r="1464" spans="1:9" x14ac:dyDescent="0.2">
      <c r="A1464" s="8" t="s">
        <v>341</v>
      </c>
      <c r="B1464" s="19">
        <v>28125</v>
      </c>
      <c r="C1464" s="20" t="s">
        <v>1386</v>
      </c>
      <c r="D1464" s="13">
        <v>1395</v>
      </c>
      <c r="E1464" s="13">
        <v>957</v>
      </c>
      <c r="F1464" s="1">
        <f>VLOOKUP(B1464,[1]Compare!$B:$F,5,FALSE)</f>
        <v>1465</v>
      </c>
      <c r="G1464" s="1">
        <f>VLOOKUP(B1464,[1]Compare!$B:$G,6,FALSE)</f>
        <v>688</v>
      </c>
      <c r="H1464" s="2">
        <f t="shared" si="44"/>
        <v>-4.778156996587031E-2</v>
      </c>
      <c r="I1464" s="2">
        <f t="shared" si="45"/>
        <v>0.39098837209302323</v>
      </c>
    </row>
    <row r="1465" spans="1:9" x14ac:dyDescent="0.2">
      <c r="A1465" s="7" t="s">
        <v>341</v>
      </c>
      <c r="B1465" s="21">
        <v>28127</v>
      </c>
      <c r="C1465" s="22" t="s">
        <v>1131</v>
      </c>
      <c r="D1465" s="12">
        <v>3761</v>
      </c>
      <c r="E1465" s="12">
        <v>7093</v>
      </c>
      <c r="F1465" s="1">
        <f>VLOOKUP(B1465,[1]Compare!$B:$F,5,FALSE)</f>
        <v>4037</v>
      </c>
      <c r="G1465" s="1">
        <f>VLOOKUP(B1465,[1]Compare!$B:$G,6,FALSE)</f>
        <v>7635</v>
      </c>
      <c r="H1465" s="2">
        <f t="shared" si="44"/>
        <v>-6.8367599702749568E-2</v>
      </c>
      <c r="I1465" s="2">
        <f t="shared" si="45"/>
        <v>-7.098886705959398E-2</v>
      </c>
    </row>
    <row r="1466" spans="1:9" x14ac:dyDescent="0.2">
      <c r="A1466" s="8" t="s">
        <v>341</v>
      </c>
      <c r="B1466" s="19">
        <v>28129</v>
      </c>
      <c r="C1466" s="20" t="s">
        <v>1069</v>
      </c>
      <c r="D1466" s="13">
        <v>1706</v>
      </c>
      <c r="E1466" s="13">
        <v>5780</v>
      </c>
      <c r="F1466" s="1">
        <f>VLOOKUP(B1466,[1]Compare!$B:$F,5,FALSE)</f>
        <v>1791</v>
      </c>
      <c r="G1466" s="1">
        <f>VLOOKUP(B1466,[1]Compare!$B:$G,6,FALSE)</f>
        <v>6458</v>
      </c>
      <c r="H1466" s="2">
        <f t="shared" si="44"/>
        <v>-4.7459519821328865E-2</v>
      </c>
      <c r="I1466" s="2">
        <f t="shared" si="45"/>
        <v>-0.10498606379684113</v>
      </c>
    </row>
    <row r="1467" spans="1:9" x14ac:dyDescent="0.2">
      <c r="A1467" s="7" t="s">
        <v>341</v>
      </c>
      <c r="B1467" s="21">
        <v>28131</v>
      </c>
      <c r="C1467" s="22" t="s">
        <v>552</v>
      </c>
      <c r="D1467" s="12">
        <v>1662</v>
      </c>
      <c r="E1467" s="12">
        <v>5408</v>
      </c>
      <c r="F1467" s="1">
        <f>VLOOKUP(B1467,[1]Compare!$B:$F,5,FALSE)</f>
        <v>1802</v>
      </c>
      <c r="G1467" s="1">
        <f>VLOOKUP(B1467,[1]Compare!$B:$G,6,FALSE)</f>
        <v>5964</v>
      </c>
      <c r="H1467" s="2">
        <f t="shared" si="44"/>
        <v>-7.7691453940066588E-2</v>
      </c>
      <c r="I1467" s="2">
        <f t="shared" si="45"/>
        <v>-9.3226022803487588E-2</v>
      </c>
    </row>
    <row r="1468" spans="1:9" x14ac:dyDescent="0.2">
      <c r="A1468" s="8" t="s">
        <v>341</v>
      </c>
      <c r="B1468" s="19">
        <v>28133</v>
      </c>
      <c r="C1468" s="20" t="s">
        <v>1387</v>
      </c>
      <c r="D1468" s="13">
        <v>6563</v>
      </c>
      <c r="E1468" s="13">
        <v>3494</v>
      </c>
      <c r="F1468" s="1">
        <f>VLOOKUP(B1468,[1]Compare!$B:$F,5,FALSE)</f>
        <v>6781</v>
      </c>
      <c r="G1468" s="1">
        <f>VLOOKUP(B1468,[1]Compare!$B:$G,6,FALSE)</f>
        <v>2799</v>
      </c>
      <c r="H1468" s="2">
        <f t="shared" si="44"/>
        <v>-3.2148650641498307E-2</v>
      </c>
      <c r="I1468" s="2">
        <f t="shared" si="45"/>
        <v>0.24830296534476598</v>
      </c>
    </row>
    <row r="1469" spans="1:9" x14ac:dyDescent="0.2">
      <c r="A1469" s="7" t="s">
        <v>341</v>
      </c>
      <c r="B1469" s="21">
        <v>28135</v>
      </c>
      <c r="C1469" s="22" t="s">
        <v>1388</v>
      </c>
      <c r="D1469" s="12">
        <v>2982</v>
      </c>
      <c r="E1469" s="12">
        <v>2273</v>
      </c>
      <c r="F1469" s="1">
        <f>VLOOKUP(B1469,[1]Compare!$B:$F,5,FALSE)</f>
        <v>3105</v>
      </c>
      <c r="G1469" s="1">
        <f>VLOOKUP(B1469,[1]Compare!$B:$G,6,FALSE)</f>
        <v>2488</v>
      </c>
      <c r="H1469" s="2">
        <f t="shared" si="44"/>
        <v>-3.961352657004831E-2</v>
      </c>
      <c r="I1469" s="2">
        <f t="shared" si="45"/>
        <v>-8.6414790996784563E-2</v>
      </c>
    </row>
    <row r="1470" spans="1:9" x14ac:dyDescent="0.2">
      <c r="A1470" s="8" t="s">
        <v>341</v>
      </c>
      <c r="B1470" s="19">
        <v>28137</v>
      </c>
      <c r="C1470" s="20" t="s">
        <v>1389</v>
      </c>
      <c r="D1470" s="13">
        <v>4031</v>
      </c>
      <c r="E1470" s="13">
        <v>8012</v>
      </c>
      <c r="F1470" s="1">
        <f>VLOOKUP(B1470,[1]Compare!$B:$F,5,FALSE)</f>
        <v>4183</v>
      </c>
      <c r="G1470" s="1">
        <f>VLOOKUP(B1470,[1]Compare!$B:$G,6,FALSE)</f>
        <v>8707</v>
      </c>
      <c r="H1470" s="2">
        <f t="shared" si="44"/>
        <v>-3.6337556777432466E-2</v>
      </c>
      <c r="I1470" s="2">
        <f t="shared" si="45"/>
        <v>-7.9820833811875505E-2</v>
      </c>
    </row>
    <row r="1471" spans="1:9" x14ac:dyDescent="0.2">
      <c r="A1471" s="7" t="s">
        <v>341</v>
      </c>
      <c r="B1471" s="21">
        <v>28139</v>
      </c>
      <c r="C1471" s="22" t="s">
        <v>1390</v>
      </c>
      <c r="D1471" s="12">
        <v>2287</v>
      </c>
      <c r="E1471" s="12">
        <v>7401</v>
      </c>
      <c r="F1471" s="1">
        <f>VLOOKUP(B1471,[1]Compare!$B:$F,5,FALSE)</f>
        <v>1937</v>
      </c>
      <c r="G1471" s="1">
        <f>VLOOKUP(B1471,[1]Compare!$B:$G,6,FALSE)</f>
        <v>8054</v>
      </c>
      <c r="H1471" s="2">
        <f t="shared" si="44"/>
        <v>0.18069179143004646</v>
      </c>
      <c r="I1471" s="2">
        <f t="shared" si="45"/>
        <v>-8.107772535386143E-2</v>
      </c>
    </row>
    <row r="1472" spans="1:9" x14ac:dyDescent="0.2">
      <c r="A1472" s="8" t="s">
        <v>341</v>
      </c>
      <c r="B1472" s="19">
        <v>28141</v>
      </c>
      <c r="C1472" s="20" t="s">
        <v>1391</v>
      </c>
      <c r="D1472" s="13">
        <v>1802</v>
      </c>
      <c r="E1472" s="13">
        <v>7308</v>
      </c>
      <c r="F1472" s="1">
        <f>VLOOKUP(B1472,[1]Compare!$B:$F,5,FALSE)</f>
        <v>1059</v>
      </c>
      <c r="G1472" s="1">
        <f>VLOOKUP(B1472,[1]Compare!$B:$G,6,FALSE)</f>
        <v>7933</v>
      </c>
      <c r="H1472" s="2">
        <f t="shared" si="44"/>
        <v>0.70160528800755428</v>
      </c>
      <c r="I1472" s="2">
        <f t="shared" si="45"/>
        <v>-7.8784822891718134E-2</v>
      </c>
    </row>
    <row r="1473" spans="1:9" x14ac:dyDescent="0.2">
      <c r="A1473" s="7" t="s">
        <v>341</v>
      </c>
      <c r="B1473" s="21">
        <v>28143</v>
      </c>
      <c r="C1473" s="22" t="s">
        <v>1392</v>
      </c>
      <c r="D1473" s="12">
        <v>2428</v>
      </c>
      <c r="E1473" s="12">
        <v>843</v>
      </c>
      <c r="F1473" s="1">
        <f>VLOOKUP(B1473,[1]Compare!$B:$F,5,FALSE)</f>
        <v>2580</v>
      </c>
      <c r="G1473" s="1">
        <f>VLOOKUP(B1473,[1]Compare!$B:$G,6,FALSE)</f>
        <v>926</v>
      </c>
      <c r="H1473" s="2">
        <f t="shared" si="44"/>
        <v>-5.8914728682170542E-2</v>
      </c>
      <c r="I1473" s="2">
        <f t="shared" si="45"/>
        <v>-8.9632829373650108E-2</v>
      </c>
    </row>
    <row r="1474" spans="1:9" x14ac:dyDescent="0.2">
      <c r="A1474" s="8" t="s">
        <v>341</v>
      </c>
      <c r="B1474" s="19">
        <v>28145</v>
      </c>
      <c r="C1474" s="20" t="s">
        <v>553</v>
      </c>
      <c r="D1474" s="13">
        <v>2492</v>
      </c>
      <c r="E1474" s="13">
        <v>9416</v>
      </c>
      <c r="F1474" s="1">
        <f>VLOOKUP(B1474,[1]Compare!$B:$F,5,FALSE)</f>
        <v>2160</v>
      </c>
      <c r="G1474" s="1">
        <f>VLOOKUP(B1474,[1]Compare!$B:$G,6,FALSE)</f>
        <v>10373</v>
      </c>
      <c r="H1474" s="2">
        <f t="shared" si="44"/>
        <v>0.1537037037037037</v>
      </c>
      <c r="I1474" s="2">
        <f t="shared" si="45"/>
        <v>-9.2258748674443267E-2</v>
      </c>
    </row>
    <row r="1475" spans="1:9" x14ac:dyDescent="0.2">
      <c r="A1475" s="7" t="s">
        <v>341</v>
      </c>
      <c r="B1475" s="21">
        <v>28147</v>
      </c>
      <c r="C1475" s="22" t="s">
        <v>1393</v>
      </c>
      <c r="D1475" s="12">
        <v>2632</v>
      </c>
      <c r="E1475" s="12">
        <v>3623</v>
      </c>
      <c r="F1475" s="1">
        <f>VLOOKUP(B1475,[1]Compare!$B:$F,5,FALSE)</f>
        <v>2835</v>
      </c>
      <c r="G1475" s="1">
        <f>VLOOKUP(B1475,[1]Compare!$B:$G,6,FALSE)</f>
        <v>4220</v>
      </c>
      <c r="H1475" s="2">
        <f t="shared" ref="H1475:H1538" si="46">((D1475-F1475)/F1475)</f>
        <v>-7.160493827160494E-2</v>
      </c>
      <c r="I1475" s="2">
        <f t="shared" ref="I1475:I1538" si="47">((E1475-G1475)/G1475)</f>
        <v>-0.1414691943127962</v>
      </c>
    </row>
    <row r="1476" spans="1:9" x14ac:dyDescent="0.2">
      <c r="A1476" s="8" t="s">
        <v>341</v>
      </c>
      <c r="B1476" s="19">
        <v>28149</v>
      </c>
      <c r="C1476" s="20" t="s">
        <v>829</v>
      </c>
      <c r="D1476" s="13">
        <v>9910</v>
      </c>
      <c r="E1476" s="13">
        <v>9819</v>
      </c>
      <c r="F1476" s="1">
        <f>VLOOKUP(B1476,[1]Compare!$B:$F,5,FALSE)</f>
        <v>10442</v>
      </c>
      <c r="G1476" s="1">
        <f>VLOOKUP(B1476,[1]Compare!$B:$G,6,FALSE)</f>
        <v>10365</v>
      </c>
      <c r="H1476" s="2">
        <f t="shared" si="46"/>
        <v>-5.0948094234820919E-2</v>
      </c>
      <c r="I1476" s="2">
        <f t="shared" si="47"/>
        <v>-5.2677279305354562E-2</v>
      </c>
    </row>
    <row r="1477" spans="1:9" x14ac:dyDescent="0.2">
      <c r="A1477" s="7" t="s">
        <v>341</v>
      </c>
      <c r="B1477" s="21">
        <v>28151</v>
      </c>
      <c r="C1477" s="22" t="s">
        <v>454</v>
      </c>
      <c r="D1477" s="12">
        <v>11929</v>
      </c>
      <c r="E1477" s="12">
        <v>5893</v>
      </c>
      <c r="F1477" s="1">
        <f>VLOOKUP(B1477,[1]Compare!$B:$F,5,FALSE)</f>
        <v>12503</v>
      </c>
      <c r="G1477" s="1">
        <f>VLOOKUP(B1477,[1]Compare!$B:$G,6,FALSE)</f>
        <v>5300</v>
      </c>
      <c r="H1477" s="2">
        <f t="shared" si="46"/>
        <v>-4.5908981844357356E-2</v>
      </c>
      <c r="I1477" s="2">
        <f t="shared" si="47"/>
        <v>0.11188679245283019</v>
      </c>
    </row>
    <row r="1478" spans="1:9" x14ac:dyDescent="0.2">
      <c r="A1478" s="8" t="s">
        <v>341</v>
      </c>
      <c r="B1478" s="19">
        <v>28153</v>
      </c>
      <c r="C1478" s="20" t="s">
        <v>830</v>
      </c>
      <c r="D1478" s="13">
        <v>3490</v>
      </c>
      <c r="E1478" s="13">
        <v>5731</v>
      </c>
      <c r="F1478" s="1">
        <f>VLOOKUP(B1478,[1]Compare!$B:$F,5,FALSE)</f>
        <v>3624</v>
      </c>
      <c r="G1478" s="1">
        <f>VLOOKUP(B1478,[1]Compare!$B:$G,6,FALSE)</f>
        <v>6307</v>
      </c>
      <c r="H1478" s="2">
        <f t="shared" si="46"/>
        <v>-3.69757174392936E-2</v>
      </c>
      <c r="I1478" s="2">
        <f t="shared" si="47"/>
        <v>-9.1327096876486449E-2</v>
      </c>
    </row>
    <row r="1479" spans="1:9" x14ac:dyDescent="0.2">
      <c r="A1479" s="7" t="s">
        <v>341</v>
      </c>
      <c r="B1479" s="21">
        <v>28155</v>
      </c>
      <c r="C1479" s="22" t="s">
        <v>831</v>
      </c>
      <c r="D1479" s="12">
        <v>1119</v>
      </c>
      <c r="E1479" s="12">
        <v>3645</v>
      </c>
      <c r="F1479" s="1">
        <f>VLOOKUP(B1479,[1]Compare!$B:$F,5,FALSE)</f>
        <v>1043</v>
      </c>
      <c r="G1479" s="1">
        <f>VLOOKUP(B1479,[1]Compare!$B:$G,6,FALSE)</f>
        <v>4291</v>
      </c>
      <c r="H1479" s="2">
        <f t="shared" si="46"/>
        <v>7.2866730584851394E-2</v>
      </c>
      <c r="I1479" s="2">
        <f t="shared" si="47"/>
        <v>-0.15054765788860405</v>
      </c>
    </row>
    <row r="1480" spans="1:9" x14ac:dyDescent="0.2">
      <c r="A1480" s="8" t="s">
        <v>341</v>
      </c>
      <c r="B1480" s="19">
        <v>28157</v>
      </c>
      <c r="C1480" s="20" t="s">
        <v>835</v>
      </c>
      <c r="D1480" s="13">
        <v>2642</v>
      </c>
      <c r="E1480" s="13">
        <v>1294</v>
      </c>
      <c r="F1480" s="1">
        <f>VLOOKUP(B1480,[1]Compare!$B:$F,5,FALSE)</f>
        <v>2749</v>
      </c>
      <c r="G1480" s="1">
        <f>VLOOKUP(B1480,[1]Compare!$B:$G,6,FALSE)</f>
        <v>1324</v>
      </c>
      <c r="H1480" s="2">
        <f t="shared" si="46"/>
        <v>-3.8923244816296838E-2</v>
      </c>
      <c r="I1480" s="2">
        <f t="shared" si="47"/>
        <v>-2.2658610271903322E-2</v>
      </c>
    </row>
    <row r="1481" spans="1:9" x14ac:dyDescent="0.2">
      <c r="A1481" s="7" t="s">
        <v>341</v>
      </c>
      <c r="B1481" s="21">
        <v>28159</v>
      </c>
      <c r="C1481" s="22" t="s">
        <v>456</v>
      </c>
      <c r="D1481" s="12">
        <v>4010</v>
      </c>
      <c r="E1481" s="12">
        <v>4708</v>
      </c>
      <c r="F1481" s="1">
        <f>VLOOKUP(B1481,[1]Compare!$B:$F,5,FALSE)</f>
        <v>4040</v>
      </c>
      <c r="G1481" s="1">
        <f>VLOOKUP(B1481,[1]Compare!$B:$G,6,FALSE)</f>
        <v>5112</v>
      </c>
      <c r="H1481" s="2">
        <f t="shared" si="46"/>
        <v>-7.4257425742574254E-3</v>
      </c>
      <c r="I1481" s="2">
        <f t="shared" si="47"/>
        <v>-7.9029733959311427E-2</v>
      </c>
    </row>
    <row r="1482" spans="1:9" x14ac:dyDescent="0.2">
      <c r="A1482" s="8" t="s">
        <v>341</v>
      </c>
      <c r="B1482" s="19">
        <v>28161</v>
      </c>
      <c r="C1482" s="20" t="s">
        <v>1394</v>
      </c>
      <c r="D1482" s="13">
        <v>2608</v>
      </c>
      <c r="E1482" s="13">
        <v>3187</v>
      </c>
      <c r="F1482" s="1">
        <f>VLOOKUP(B1482,[1]Compare!$B:$F,5,FALSE)</f>
        <v>2785</v>
      </c>
      <c r="G1482" s="1">
        <f>VLOOKUP(B1482,[1]Compare!$B:$G,6,FALSE)</f>
        <v>3671</v>
      </c>
      <c r="H1482" s="2">
        <f t="shared" si="46"/>
        <v>-6.3554757630161579E-2</v>
      </c>
      <c r="I1482" s="2">
        <f t="shared" si="47"/>
        <v>-0.13184418414600926</v>
      </c>
    </row>
    <row r="1483" spans="1:9" x14ac:dyDescent="0.2">
      <c r="A1483" s="7" t="s">
        <v>341</v>
      </c>
      <c r="B1483" s="21">
        <v>28163</v>
      </c>
      <c r="C1483" s="22" t="s">
        <v>1395</v>
      </c>
      <c r="D1483" s="12">
        <v>5328</v>
      </c>
      <c r="E1483" s="12">
        <v>4529</v>
      </c>
      <c r="F1483" s="1">
        <f>VLOOKUP(B1483,[1]Compare!$B:$F,5,FALSE)</f>
        <v>5496</v>
      </c>
      <c r="G1483" s="1">
        <f>VLOOKUP(B1483,[1]Compare!$B:$G,6,FALSE)</f>
        <v>4832</v>
      </c>
      <c r="H1483" s="2">
        <f t="shared" si="46"/>
        <v>-3.0567685589519649E-2</v>
      </c>
      <c r="I1483" s="2">
        <f t="shared" si="47"/>
        <v>-6.27069536423841E-2</v>
      </c>
    </row>
    <row r="1484" spans="1:9" x14ac:dyDescent="0.2">
      <c r="A1484" s="8" t="s">
        <v>342</v>
      </c>
      <c r="B1484" s="19">
        <v>29001</v>
      </c>
      <c r="C1484" s="20" t="s">
        <v>969</v>
      </c>
      <c r="D1484" s="13">
        <v>3606</v>
      </c>
      <c r="E1484" s="13">
        <v>6098</v>
      </c>
      <c r="F1484" s="1">
        <f>VLOOKUP(B1484,[1]Compare!$B:$F,5,FALSE)</f>
        <v>3710</v>
      </c>
      <c r="G1484" s="1">
        <f>VLOOKUP(B1484,[1]Compare!$B:$G,6,FALSE)</f>
        <v>6413</v>
      </c>
      <c r="H1484" s="2">
        <f t="shared" si="46"/>
        <v>-2.8032345013477088E-2</v>
      </c>
      <c r="I1484" s="2">
        <f t="shared" si="47"/>
        <v>-4.9118977077810697E-2</v>
      </c>
    </row>
    <row r="1485" spans="1:9" x14ac:dyDescent="0.2">
      <c r="A1485" s="7" t="s">
        <v>342</v>
      </c>
      <c r="B1485" s="21">
        <v>29003</v>
      </c>
      <c r="C1485" s="22" t="s">
        <v>1396</v>
      </c>
      <c r="D1485" s="12">
        <v>2711</v>
      </c>
      <c r="E1485" s="12">
        <v>6688</v>
      </c>
      <c r="F1485" s="1">
        <f>VLOOKUP(B1485,[1]Compare!$B:$F,5,FALSE)</f>
        <v>2351</v>
      </c>
      <c r="G1485" s="1">
        <f>VLOOKUP(B1485,[1]Compare!$B:$G,6,FALSE)</f>
        <v>7255</v>
      </c>
      <c r="H1485" s="2">
        <f t="shared" si="46"/>
        <v>0.15312632922160782</v>
      </c>
      <c r="I1485" s="2">
        <f t="shared" si="47"/>
        <v>-7.8152997932460375E-2</v>
      </c>
    </row>
    <row r="1486" spans="1:9" x14ac:dyDescent="0.2">
      <c r="A1486" s="8" t="s">
        <v>342</v>
      </c>
      <c r="B1486" s="19">
        <v>29005</v>
      </c>
      <c r="C1486" s="20" t="s">
        <v>1015</v>
      </c>
      <c r="D1486" s="13">
        <v>675</v>
      </c>
      <c r="E1486" s="13">
        <v>2199</v>
      </c>
      <c r="F1486" s="1">
        <f>VLOOKUP(B1486,[1]Compare!$B:$F,5,FALSE)</f>
        <v>564</v>
      </c>
      <c r="G1486" s="1">
        <f>VLOOKUP(B1486,[1]Compare!$B:$G,6,FALSE)</f>
        <v>2199</v>
      </c>
      <c r="H1486" s="2">
        <f t="shared" si="46"/>
        <v>0.19680851063829788</v>
      </c>
      <c r="I1486" s="2">
        <f t="shared" si="47"/>
        <v>0</v>
      </c>
    </row>
    <row r="1487" spans="1:9" x14ac:dyDescent="0.2">
      <c r="A1487" s="7" t="s">
        <v>342</v>
      </c>
      <c r="B1487" s="21">
        <v>29007</v>
      </c>
      <c r="C1487" s="22" t="s">
        <v>1397</v>
      </c>
      <c r="D1487" s="12">
        <v>3621</v>
      </c>
      <c r="E1487" s="12">
        <v>6910</v>
      </c>
      <c r="F1487" s="1">
        <f>VLOOKUP(B1487,[1]Compare!$B:$F,5,FALSE)</f>
        <v>2704</v>
      </c>
      <c r="G1487" s="1">
        <f>VLOOKUP(B1487,[1]Compare!$B:$G,6,FALSE)</f>
        <v>7732</v>
      </c>
      <c r="H1487" s="2">
        <f t="shared" si="46"/>
        <v>0.33912721893491127</v>
      </c>
      <c r="I1487" s="2">
        <f t="shared" si="47"/>
        <v>-0.10631143300569064</v>
      </c>
    </row>
    <row r="1488" spans="1:9" x14ac:dyDescent="0.2">
      <c r="A1488" s="8" t="s">
        <v>342</v>
      </c>
      <c r="B1488" s="19">
        <v>29009</v>
      </c>
      <c r="C1488" s="20" t="s">
        <v>1244</v>
      </c>
      <c r="D1488" s="13">
        <v>3598</v>
      </c>
      <c r="E1488" s="13">
        <v>11553</v>
      </c>
      <c r="F1488" s="1">
        <f>VLOOKUP(B1488,[1]Compare!$B:$F,5,FALSE)</f>
        <v>2948</v>
      </c>
      <c r="G1488" s="1">
        <f>VLOOKUP(B1488,[1]Compare!$B:$G,6,FALSE)</f>
        <v>12425</v>
      </c>
      <c r="H1488" s="2">
        <f t="shared" si="46"/>
        <v>0.22048846675712347</v>
      </c>
      <c r="I1488" s="2">
        <f t="shared" si="47"/>
        <v>-7.0181086519114685E-2</v>
      </c>
    </row>
    <row r="1489" spans="1:9" x14ac:dyDescent="0.2">
      <c r="A1489" s="7" t="s">
        <v>342</v>
      </c>
      <c r="B1489" s="21">
        <v>29011</v>
      </c>
      <c r="C1489" s="22" t="s">
        <v>1017</v>
      </c>
      <c r="D1489" s="12">
        <v>1460</v>
      </c>
      <c r="E1489" s="12">
        <v>4492</v>
      </c>
      <c r="F1489" s="1">
        <f>VLOOKUP(B1489,[1]Compare!$B:$F,5,FALSE)</f>
        <v>844</v>
      </c>
      <c r="G1489" s="1">
        <f>VLOOKUP(B1489,[1]Compare!$B:$G,6,FALSE)</f>
        <v>5168</v>
      </c>
      <c r="H1489" s="2">
        <f t="shared" si="46"/>
        <v>0.72985781990521326</v>
      </c>
      <c r="I1489" s="2">
        <f t="shared" si="47"/>
        <v>-0.13080495356037153</v>
      </c>
    </row>
    <row r="1490" spans="1:9" x14ac:dyDescent="0.2">
      <c r="A1490" s="8" t="s">
        <v>342</v>
      </c>
      <c r="B1490" s="19">
        <v>29013</v>
      </c>
      <c r="C1490" s="20" t="s">
        <v>1398</v>
      </c>
      <c r="D1490" s="13">
        <v>2689</v>
      </c>
      <c r="E1490" s="13">
        <v>5560</v>
      </c>
      <c r="F1490" s="1">
        <f>VLOOKUP(B1490,[1]Compare!$B:$F,5,FALSE)</f>
        <v>1672</v>
      </c>
      <c r="G1490" s="1">
        <f>VLOOKUP(B1490,[1]Compare!$B:$G,6,FALSE)</f>
        <v>6597</v>
      </c>
      <c r="H1490" s="2">
        <f t="shared" si="46"/>
        <v>0.60825358851674638</v>
      </c>
      <c r="I1490" s="2">
        <f t="shared" si="47"/>
        <v>-0.1571926633318175</v>
      </c>
    </row>
    <row r="1491" spans="1:9" x14ac:dyDescent="0.2">
      <c r="A1491" s="7" t="s">
        <v>342</v>
      </c>
      <c r="B1491" s="21">
        <v>29015</v>
      </c>
      <c r="C1491" s="22" t="s">
        <v>504</v>
      </c>
      <c r="D1491" s="12">
        <v>2407</v>
      </c>
      <c r="E1491" s="12">
        <v>7993</v>
      </c>
      <c r="F1491" s="1">
        <f>VLOOKUP(B1491,[1]Compare!$B:$F,5,FALSE)</f>
        <v>2180</v>
      </c>
      <c r="G1491" s="1">
        <f>VLOOKUP(B1491,[1]Compare!$B:$G,6,FALSE)</f>
        <v>8109</v>
      </c>
      <c r="H1491" s="2">
        <f t="shared" si="46"/>
        <v>0.10412844036697248</v>
      </c>
      <c r="I1491" s="2">
        <f t="shared" si="47"/>
        <v>-1.430509310642496E-2</v>
      </c>
    </row>
    <row r="1492" spans="1:9" x14ac:dyDescent="0.2">
      <c r="A1492" s="8" t="s">
        <v>342</v>
      </c>
      <c r="B1492" s="19">
        <v>29017</v>
      </c>
      <c r="C1492" s="20" t="s">
        <v>1399</v>
      </c>
      <c r="D1492" s="13">
        <v>1037</v>
      </c>
      <c r="E1492" s="13">
        <v>4868</v>
      </c>
      <c r="F1492" s="1">
        <f>VLOOKUP(B1492,[1]Compare!$B:$F,5,FALSE)</f>
        <v>750</v>
      </c>
      <c r="G1492" s="1">
        <f>VLOOKUP(B1492,[1]Compare!$B:$G,6,FALSE)</f>
        <v>5167</v>
      </c>
      <c r="H1492" s="2">
        <f t="shared" si="46"/>
        <v>0.38266666666666665</v>
      </c>
      <c r="I1492" s="2">
        <f t="shared" si="47"/>
        <v>-5.7867234371976002E-2</v>
      </c>
    </row>
    <row r="1493" spans="1:9" x14ac:dyDescent="0.2">
      <c r="A1493" s="7" t="s">
        <v>342</v>
      </c>
      <c r="B1493" s="21">
        <v>29019</v>
      </c>
      <c r="C1493" s="22" t="s">
        <v>505</v>
      </c>
      <c r="D1493" s="12">
        <v>51036</v>
      </c>
      <c r="E1493" s="12">
        <v>37940</v>
      </c>
      <c r="F1493" s="1">
        <f>VLOOKUP(B1493,[1]Compare!$B:$F,5,FALSE)</f>
        <v>50064</v>
      </c>
      <c r="G1493" s="1">
        <f>VLOOKUP(B1493,[1]Compare!$B:$G,6,FALSE)</f>
        <v>38646</v>
      </c>
      <c r="H1493" s="2">
        <f t="shared" si="46"/>
        <v>1.9415148609779484E-2</v>
      </c>
      <c r="I1493" s="2">
        <f t="shared" si="47"/>
        <v>-1.8268384826372715E-2</v>
      </c>
    </row>
    <row r="1494" spans="1:9" x14ac:dyDescent="0.2">
      <c r="A1494" s="8" t="s">
        <v>342</v>
      </c>
      <c r="B1494" s="19">
        <v>29021</v>
      </c>
      <c r="C1494" s="20" t="s">
        <v>975</v>
      </c>
      <c r="D1494" s="13">
        <v>16094</v>
      </c>
      <c r="E1494" s="13">
        <v>19615</v>
      </c>
      <c r="F1494" s="1">
        <f>VLOOKUP(B1494,[1]Compare!$B:$F,5,FALSE)</f>
        <v>13445</v>
      </c>
      <c r="G1494" s="1">
        <f>VLOOKUP(B1494,[1]Compare!$B:$G,6,FALSE)</f>
        <v>22450</v>
      </c>
      <c r="H1494" s="2">
        <f t="shared" si="46"/>
        <v>0.19702491632577165</v>
      </c>
      <c r="I1494" s="2">
        <f t="shared" si="47"/>
        <v>-0.12628062360801781</v>
      </c>
    </row>
    <row r="1495" spans="1:9" x14ac:dyDescent="0.2">
      <c r="A1495" s="7" t="s">
        <v>342</v>
      </c>
      <c r="B1495" s="21">
        <v>29023</v>
      </c>
      <c r="C1495" s="22" t="s">
        <v>396</v>
      </c>
      <c r="D1495" s="12">
        <v>4394</v>
      </c>
      <c r="E1495" s="12">
        <v>13475</v>
      </c>
      <c r="F1495" s="1">
        <f>VLOOKUP(B1495,[1]Compare!$B:$F,5,FALSE)</f>
        <v>3301</v>
      </c>
      <c r="G1495" s="1">
        <f>VLOOKUP(B1495,[1]Compare!$B:$G,6,FALSE)</f>
        <v>14602</v>
      </c>
      <c r="H1495" s="2">
        <f t="shared" si="46"/>
        <v>0.33111178430778554</v>
      </c>
      <c r="I1495" s="2">
        <f t="shared" si="47"/>
        <v>-7.7181208053691275E-2</v>
      </c>
    </row>
    <row r="1496" spans="1:9" x14ac:dyDescent="0.2">
      <c r="A1496" s="8" t="s">
        <v>342</v>
      </c>
      <c r="B1496" s="19">
        <v>29025</v>
      </c>
      <c r="C1496" s="20" t="s">
        <v>1091</v>
      </c>
      <c r="D1496" s="13">
        <v>1342</v>
      </c>
      <c r="E1496" s="13">
        <v>3213</v>
      </c>
      <c r="F1496" s="1">
        <f>VLOOKUP(B1496,[1]Compare!$B:$F,5,FALSE)</f>
        <v>897</v>
      </c>
      <c r="G1496" s="1">
        <f>VLOOKUP(B1496,[1]Compare!$B:$G,6,FALSE)</f>
        <v>3725</v>
      </c>
      <c r="H1496" s="2">
        <f t="shared" si="46"/>
        <v>0.49609810479375699</v>
      </c>
      <c r="I1496" s="2">
        <f t="shared" si="47"/>
        <v>-0.13744966442953019</v>
      </c>
    </row>
    <row r="1497" spans="1:9" x14ac:dyDescent="0.2">
      <c r="A1497" s="7" t="s">
        <v>342</v>
      </c>
      <c r="B1497" s="21">
        <v>29027</v>
      </c>
      <c r="C1497" s="22" t="s">
        <v>1400</v>
      </c>
      <c r="D1497" s="12">
        <v>5519</v>
      </c>
      <c r="E1497" s="12">
        <v>14988</v>
      </c>
      <c r="F1497" s="1">
        <f>VLOOKUP(B1497,[1]Compare!$B:$F,5,FALSE)</f>
        <v>5870</v>
      </c>
      <c r="G1497" s="1">
        <f>VLOOKUP(B1497,[1]Compare!$B:$G,6,FALSE)</f>
        <v>14815</v>
      </c>
      <c r="H1497" s="2">
        <f t="shared" si="46"/>
        <v>-5.9795570698466784E-2</v>
      </c>
      <c r="I1497" s="2">
        <f t="shared" si="47"/>
        <v>1.1677354033074587E-2</v>
      </c>
    </row>
    <row r="1498" spans="1:9" x14ac:dyDescent="0.2">
      <c r="A1498" s="8" t="s">
        <v>342</v>
      </c>
      <c r="B1498" s="19">
        <v>29029</v>
      </c>
      <c r="C1498" s="20" t="s">
        <v>744</v>
      </c>
      <c r="D1498" s="13">
        <v>5427</v>
      </c>
      <c r="E1498" s="13">
        <v>19236</v>
      </c>
      <c r="F1498" s="1">
        <f>VLOOKUP(B1498,[1]Compare!$B:$F,5,FALSE)</f>
        <v>5652</v>
      </c>
      <c r="G1498" s="1">
        <f>VLOOKUP(B1498,[1]Compare!$B:$G,6,FALSE)</f>
        <v>18850</v>
      </c>
      <c r="H1498" s="2">
        <f t="shared" si="46"/>
        <v>-3.9808917197452227E-2</v>
      </c>
      <c r="I1498" s="2">
        <f t="shared" si="47"/>
        <v>2.0477453580901857E-2</v>
      </c>
    </row>
    <row r="1499" spans="1:9" x14ac:dyDescent="0.2">
      <c r="A1499" s="7" t="s">
        <v>342</v>
      </c>
      <c r="B1499" s="21">
        <v>29031</v>
      </c>
      <c r="C1499" s="22" t="s">
        <v>1401</v>
      </c>
      <c r="D1499" s="12">
        <v>9869</v>
      </c>
      <c r="E1499" s="12">
        <v>28323</v>
      </c>
      <c r="F1499" s="1">
        <f>VLOOKUP(B1499,[1]Compare!$B:$F,5,FALSE)</f>
        <v>10760</v>
      </c>
      <c r="G1499" s="1">
        <f>VLOOKUP(B1499,[1]Compare!$B:$G,6,FALSE)</f>
        <v>28907</v>
      </c>
      <c r="H1499" s="2">
        <f t="shared" si="46"/>
        <v>-8.2806691449814132E-2</v>
      </c>
      <c r="I1499" s="2">
        <f t="shared" si="47"/>
        <v>-2.0202719064586431E-2</v>
      </c>
    </row>
    <row r="1500" spans="1:9" x14ac:dyDescent="0.2">
      <c r="A1500" s="8" t="s">
        <v>342</v>
      </c>
      <c r="B1500" s="19">
        <v>29033</v>
      </c>
      <c r="C1500" s="20" t="s">
        <v>507</v>
      </c>
      <c r="D1500" s="13">
        <v>993</v>
      </c>
      <c r="E1500" s="13">
        <v>3522</v>
      </c>
      <c r="F1500" s="1">
        <f>VLOOKUP(B1500,[1]Compare!$B:$F,5,FALSE)</f>
        <v>786</v>
      </c>
      <c r="G1500" s="1">
        <f>VLOOKUP(B1500,[1]Compare!$B:$G,6,FALSE)</f>
        <v>3706</v>
      </c>
      <c r="H1500" s="2">
        <f t="shared" si="46"/>
        <v>0.26335877862595419</v>
      </c>
      <c r="I1500" s="2">
        <f t="shared" si="47"/>
        <v>-4.96492174851592E-2</v>
      </c>
    </row>
    <row r="1501" spans="1:9" x14ac:dyDescent="0.2">
      <c r="A1501" s="7" t="s">
        <v>342</v>
      </c>
      <c r="B1501" s="21">
        <v>29035</v>
      </c>
      <c r="C1501" s="22" t="s">
        <v>1095</v>
      </c>
      <c r="D1501" s="12">
        <v>730</v>
      </c>
      <c r="E1501" s="12">
        <v>2353</v>
      </c>
      <c r="F1501" s="1">
        <f>VLOOKUP(B1501,[1]Compare!$B:$F,5,FALSE)</f>
        <v>418</v>
      </c>
      <c r="G1501" s="1">
        <f>VLOOKUP(B1501,[1]Compare!$B:$G,6,FALSE)</f>
        <v>2451</v>
      </c>
      <c r="H1501" s="2">
        <f t="shared" si="46"/>
        <v>0.74641148325358853</v>
      </c>
      <c r="I1501" s="2">
        <f t="shared" si="47"/>
        <v>-3.9983680130558953E-2</v>
      </c>
    </row>
    <row r="1502" spans="1:9" x14ac:dyDescent="0.2">
      <c r="A1502" s="8" t="s">
        <v>342</v>
      </c>
      <c r="B1502" s="19">
        <v>29037</v>
      </c>
      <c r="C1502" s="20" t="s">
        <v>878</v>
      </c>
      <c r="D1502" s="13">
        <v>18086</v>
      </c>
      <c r="E1502" s="13">
        <v>38916</v>
      </c>
      <c r="F1502" s="1">
        <f>VLOOKUP(B1502,[1]Compare!$B:$F,5,FALSE)</f>
        <v>19052</v>
      </c>
      <c r="G1502" s="1">
        <f>VLOOKUP(B1502,[1]Compare!$B:$G,6,FALSE)</f>
        <v>37197</v>
      </c>
      <c r="H1502" s="2">
        <f t="shared" si="46"/>
        <v>-5.0703338232206595E-2</v>
      </c>
      <c r="I1502" s="2">
        <f t="shared" si="47"/>
        <v>4.6213404306798933E-2</v>
      </c>
    </row>
    <row r="1503" spans="1:9" x14ac:dyDescent="0.2">
      <c r="A1503" s="7" t="s">
        <v>342</v>
      </c>
      <c r="B1503" s="21">
        <v>29039</v>
      </c>
      <c r="C1503" s="22" t="s">
        <v>977</v>
      </c>
      <c r="D1503" s="12">
        <v>1486</v>
      </c>
      <c r="E1503" s="12">
        <v>5475</v>
      </c>
      <c r="F1503" s="1">
        <f>VLOOKUP(B1503,[1]Compare!$B:$F,5,FALSE)</f>
        <v>1145</v>
      </c>
      <c r="G1503" s="1">
        <f>VLOOKUP(B1503,[1]Compare!$B:$G,6,FALSE)</f>
        <v>5788</v>
      </c>
      <c r="H1503" s="2">
        <f t="shared" si="46"/>
        <v>0.29781659388646287</v>
      </c>
      <c r="I1503" s="2">
        <f t="shared" si="47"/>
        <v>-5.4077401520387008E-2</v>
      </c>
    </row>
    <row r="1504" spans="1:9" x14ac:dyDescent="0.2">
      <c r="A1504" s="8" t="s">
        <v>342</v>
      </c>
      <c r="B1504" s="19">
        <v>29041</v>
      </c>
      <c r="C1504" s="20" t="s">
        <v>1402</v>
      </c>
      <c r="D1504" s="13">
        <v>1098</v>
      </c>
      <c r="E1504" s="13">
        <v>2626</v>
      </c>
      <c r="F1504" s="1">
        <f>VLOOKUP(B1504,[1]Compare!$B:$F,5,FALSE)</f>
        <v>916</v>
      </c>
      <c r="G1504" s="1">
        <f>VLOOKUP(B1504,[1]Compare!$B:$G,6,FALSE)</f>
        <v>3111</v>
      </c>
      <c r="H1504" s="2">
        <f t="shared" si="46"/>
        <v>0.19868995633187772</v>
      </c>
      <c r="I1504" s="2">
        <f t="shared" si="47"/>
        <v>-0.155898424943748</v>
      </c>
    </row>
    <row r="1505" spans="1:9" x14ac:dyDescent="0.2">
      <c r="A1505" s="7" t="s">
        <v>342</v>
      </c>
      <c r="B1505" s="21">
        <v>29043</v>
      </c>
      <c r="C1505" s="22" t="s">
        <v>880</v>
      </c>
      <c r="D1505" s="12">
        <v>10810</v>
      </c>
      <c r="E1505" s="12">
        <v>36019</v>
      </c>
      <c r="F1505" s="1">
        <f>VLOOKUP(B1505,[1]Compare!$B:$F,5,FALSE)</f>
        <v>11131</v>
      </c>
      <c r="G1505" s="1">
        <f>VLOOKUP(B1505,[1]Compare!$B:$G,6,FALSE)</f>
        <v>34920</v>
      </c>
      <c r="H1505" s="2">
        <f t="shared" si="46"/>
        <v>-2.8838379301051119E-2</v>
      </c>
      <c r="I1505" s="2">
        <f t="shared" si="47"/>
        <v>3.1471935853379152E-2</v>
      </c>
    </row>
    <row r="1506" spans="1:9" x14ac:dyDescent="0.2">
      <c r="A1506" s="8" t="s">
        <v>342</v>
      </c>
      <c r="B1506" s="19">
        <v>29045</v>
      </c>
      <c r="C1506" s="20" t="s">
        <v>509</v>
      </c>
      <c r="D1506" s="13">
        <v>1281</v>
      </c>
      <c r="E1506" s="13">
        <v>1972</v>
      </c>
      <c r="F1506" s="1">
        <f>VLOOKUP(B1506,[1]Compare!$B:$F,5,FALSE)</f>
        <v>678</v>
      </c>
      <c r="G1506" s="1">
        <f>VLOOKUP(B1506,[1]Compare!$B:$G,6,FALSE)</f>
        <v>2672</v>
      </c>
      <c r="H1506" s="2">
        <f t="shared" si="46"/>
        <v>0.88938053097345138</v>
      </c>
      <c r="I1506" s="2">
        <f t="shared" si="47"/>
        <v>-0.2619760479041916</v>
      </c>
    </row>
    <row r="1507" spans="1:9" x14ac:dyDescent="0.2">
      <c r="A1507" s="7" t="s">
        <v>342</v>
      </c>
      <c r="B1507" s="21">
        <v>29047</v>
      </c>
      <c r="C1507" s="22" t="s">
        <v>403</v>
      </c>
      <c r="D1507" s="12">
        <v>55303</v>
      </c>
      <c r="E1507" s="12">
        <v>64822</v>
      </c>
      <c r="F1507" s="1">
        <f>VLOOKUP(B1507,[1]Compare!$B:$F,5,FALSE)</f>
        <v>59400</v>
      </c>
      <c r="G1507" s="1">
        <f>VLOOKUP(B1507,[1]Compare!$B:$G,6,FALSE)</f>
        <v>64605</v>
      </c>
      <c r="H1507" s="2">
        <f t="shared" si="46"/>
        <v>-6.8973063973063978E-2</v>
      </c>
      <c r="I1507" s="2">
        <f t="shared" si="47"/>
        <v>3.3588731522327994E-3</v>
      </c>
    </row>
    <row r="1508" spans="1:9" x14ac:dyDescent="0.2">
      <c r="A1508" s="8" t="s">
        <v>342</v>
      </c>
      <c r="B1508" s="19">
        <v>29049</v>
      </c>
      <c r="C1508" s="20" t="s">
        <v>881</v>
      </c>
      <c r="D1508" s="13">
        <v>3227</v>
      </c>
      <c r="E1508" s="13">
        <v>6922</v>
      </c>
      <c r="F1508" s="1">
        <f>VLOOKUP(B1508,[1]Compare!$B:$F,5,FALSE)</f>
        <v>2896</v>
      </c>
      <c r="G1508" s="1">
        <f>VLOOKUP(B1508,[1]Compare!$B:$G,6,FALSE)</f>
        <v>7799</v>
      </c>
      <c r="H1508" s="2">
        <f t="shared" si="46"/>
        <v>0.11429558011049724</v>
      </c>
      <c r="I1508" s="2">
        <f t="shared" si="47"/>
        <v>-0.11245031414283882</v>
      </c>
    </row>
    <row r="1509" spans="1:9" x14ac:dyDescent="0.2">
      <c r="A1509" s="7" t="s">
        <v>342</v>
      </c>
      <c r="B1509" s="21">
        <v>29051</v>
      </c>
      <c r="C1509" s="22" t="s">
        <v>1403</v>
      </c>
      <c r="D1509" s="12">
        <v>11818</v>
      </c>
      <c r="E1509" s="12">
        <v>25667</v>
      </c>
      <c r="F1509" s="1">
        <f>VLOOKUP(B1509,[1]Compare!$B:$F,5,FALSE)</f>
        <v>12694</v>
      </c>
      <c r="G1509" s="1">
        <f>VLOOKUP(B1509,[1]Compare!$B:$G,6,FALSE)</f>
        <v>26086</v>
      </c>
      <c r="H1509" s="2">
        <f t="shared" si="46"/>
        <v>-6.9008980620765714E-2</v>
      </c>
      <c r="I1509" s="2">
        <f t="shared" si="47"/>
        <v>-1.6062255616039255E-2</v>
      </c>
    </row>
    <row r="1510" spans="1:9" x14ac:dyDescent="0.2">
      <c r="A1510" s="8" t="s">
        <v>342</v>
      </c>
      <c r="B1510" s="19">
        <v>29053</v>
      </c>
      <c r="C1510" s="20" t="s">
        <v>1404</v>
      </c>
      <c r="D1510" s="13">
        <v>2435</v>
      </c>
      <c r="E1510" s="13">
        <v>5664</v>
      </c>
      <c r="F1510" s="1">
        <f>VLOOKUP(B1510,[1]Compare!$B:$F,5,FALSE)</f>
        <v>2249</v>
      </c>
      <c r="G1510" s="1">
        <f>VLOOKUP(B1510,[1]Compare!$B:$G,6,FALSE)</f>
        <v>6272</v>
      </c>
      <c r="H1510" s="2">
        <f t="shared" si="46"/>
        <v>8.2703423743886173E-2</v>
      </c>
      <c r="I1510" s="2">
        <f t="shared" si="47"/>
        <v>-9.6938775510204078E-2</v>
      </c>
    </row>
    <row r="1511" spans="1:9" x14ac:dyDescent="0.2">
      <c r="A1511" s="7" t="s">
        <v>342</v>
      </c>
      <c r="B1511" s="21">
        <v>29055</v>
      </c>
      <c r="C1511" s="22" t="s">
        <v>514</v>
      </c>
      <c r="D1511" s="12">
        <v>2676</v>
      </c>
      <c r="E1511" s="12">
        <v>7964</v>
      </c>
      <c r="F1511" s="1">
        <f>VLOOKUP(B1511,[1]Compare!$B:$F,5,FALSE)</f>
        <v>2113</v>
      </c>
      <c r="G1511" s="1">
        <f>VLOOKUP(B1511,[1]Compare!$B:$G,6,FALSE)</f>
        <v>8725</v>
      </c>
      <c r="H1511" s="2">
        <f t="shared" si="46"/>
        <v>0.26644581164221487</v>
      </c>
      <c r="I1511" s="2">
        <f t="shared" si="47"/>
        <v>-8.7220630372492836E-2</v>
      </c>
    </row>
    <row r="1512" spans="1:9" x14ac:dyDescent="0.2">
      <c r="A1512" s="8" t="s">
        <v>342</v>
      </c>
      <c r="B1512" s="19">
        <v>29057</v>
      </c>
      <c r="C1512" s="20" t="s">
        <v>758</v>
      </c>
      <c r="D1512" s="13">
        <v>978</v>
      </c>
      <c r="E1512" s="13">
        <v>3120</v>
      </c>
      <c r="F1512" s="1">
        <f>VLOOKUP(B1512,[1]Compare!$B:$F,5,FALSE)</f>
        <v>656</v>
      </c>
      <c r="G1512" s="1">
        <f>VLOOKUP(B1512,[1]Compare!$B:$G,6,FALSE)</f>
        <v>3414</v>
      </c>
      <c r="H1512" s="2">
        <f t="shared" si="46"/>
        <v>0.49085365853658536</v>
      </c>
      <c r="I1512" s="2">
        <f t="shared" si="47"/>
        <v>-8.6115992970123026E-2</v>
      </c>
    </row>
    <row r="1513" spans="1:9" x14ac:dyDescent="0.2">
      <c r="A1513" s="7" t="s">
        <v>342</v>
      </c>
      <c r="B1513" s="21">
        <v>29059</v>
      </c>
      <c r="C1513" s="22" t="s">
        <v>413</v>
      </c>
      <c r="D1513" s="12">
        <v>1817</v>
      </c>
      <c r="E1513" s="12">
        <v>6392</v>
      </c>
      <c r="F1513" s="1">
        <f>VLOOKUP(B1513,[1]Compare!$B:$F,5,FALSE)</f>
        <v>1380</v>
      </c>
      <c r="G1513" s="1">
        <f>VLOOKUP(B1513,[1]Compare!$B:$G,6,FALSE)</f>
        <v>6619</v>
      </c>
      <c r="H1513" s="2">
        <f t="shared" si="46"/>
        <v>0.31666666666666665</v>
      </c>
      <c r="I1513" s="2">
        <f t="shared" si="47"/>
        <v>-3.4295210756911922E-2</v>
      </c>
    </row>
    <row r="1514" spans="1:9" x14ac:dyDescent="0.2">
      <c r="A1514" s="8" t="s">
        <v>342</v>
      </c>
      <c r="B1514" s="19">
        <v>29061</v>
      </c>
      <c r="C1514" s="20" t="s">
        <v>931</v>
      </c>
      <c r="D1514" s="13">
        <v>943</v>
      </c>
      <c r="E1514" s="13">
        <v>2774</v>
      </c>
      <c r="F1514" s="1">
        <f>VLOOKUP(B1514,[1]Compare!$B:$F,5,FALSE)</f>
        <v>746</v>
      </c>
      <c r="G1514" s="1">
        <f>VLOOKUP(B1514,[1]Compare!$B:$G,6,FALSE)</f>
        <v>3102</v>
      </c>
      <c r="H1514" s="2">
        <f t="shared" si="46"/>
        <v>0.2640750670241287</v>
      </c>
      <c r="I1514" s="2">
        <f t="shared" si="47"/>
        <v>-0.10573823339780787</v>
      </c>
    </row>
    <row r="1515" spans="1:9" x14ac:dyDescent="0.2">
      <c r="A1515" s="7" t="s">
        <v>342</v>
      </c>
      <c r="B1515" s="21">
        <v>29063</v>
      </c>
      <c r="C1515" s="22" t="s">
        <v>414</v>
      </c>
      <c r="D1515" s="12">
        <v>1434</v>
      </c>
      <c r="E1515" s="12">
        <v>3423</v>
      </c>
      <c r="F1515" s="1">
        <f>VLOOKUP(B1515,[1]Compare!$B:$F,5,FALSE)</f>
        <v>930</v>
      </c>
      <c r="G1515" s="1">
        <f>VLOOKUP(B1515,[1]Compare!$B:$G,6,FALSE)</f>
        <v>3828</v>
      </c>
      <c r="H1515" s="2">
        <f t="shared" si="46"/>
        <v>0.54193548387096779</v>
      </c>
      <c r="I1515" s="2">
        <f t="shared" si="47"/>
        <v>-0.10579937304075235</v>
      </c>
    </row>
    <row r="1516" spans="1:9" x14ac:dyDescent="0.2">
      <c r="A1516" s="8" t="s">
        <v>342</v>
      </c>
      <c r="B1516" s="19">
        <v>29065</v>
      </c>
      <c r="C1516" s="20" t="s">
        <v>1405</v>
      </c>
      <c r="D1516" s="13">
        <v>1620</v>
      </c>
      <c r="E1516" s="13">
        <v>5492</v>
      </c>
      <c r="F1516" s="1">
        <f>VLOOKUP(B1516,[1]Compare!$B:$F,5,FALSE)</f>
        <v>1056</v>
      </c>
      <c r="G1516" s="1">
        <f>VLOOKUP(B1516,[1]Compare!$B:$G,6,FALSE)</f>
        <v>5987</v>
      </c>
      <c r="H1516" s="2">
        <f t="shared" si="46"/>
        <v>0.53409090909090906</v>
      </c>
      <c r="I1516" s="2">
        <f t="shared" si="47"/>
        <v>-8.2679138132620678E-2</v>
      </c>
    </row>
    <row r="1517" spans="1:9" x14ac:dyDescent="0.2">
      <c r="A1517" s="7" t="s">
        <v>342</v>
      </c>
      <c r="B1517" s="21">
        <v>29067</v>
      </c>
      <c r="C1517" s="22" t="s">
        <v>632</v>
      </c>
      <c r="D1517" s="12">
        <v>1346</v>
      </c>
      <c r="E1517" s="12">
        <v>5198</v>
      </c>
      <c r="F1517" s="1">
        <f>VLOOKUP(B1517,[1]Compare!$B:$F,5,FALSE)</f>
        <v>1016</v>
      </c>
      <c r="G1517" s="1">
        <f>VLOOKUP(B1517,[1]Compare!$B:$G,6,FALSE)</f>
        <v>5898</v>
      </c>
      <c r="H1517" s="2">
        <f t="shared" si="46"/>
        <v>0.32480314960629919</v>
      </c>
      <c r="I1517" s="2">
        <f t="shared" si="47"/>
        <v>-0.1186842997626314</v>
      </c>
    </row>
    <row r="1518" spans="1:9" x14ac:dyDescent="0.2">
      <c r="A1518" s="8" t="s">
        <v>342</v>
      </c>
      <c r="B1518" s="19">
        <v>29069</v>
      </c>
      <c r="C1518" s="20" t="s">
        <v>1406</v>
      </c>
      <c r="D1518" s="13">
        <v>4039</v>
      </c>
      <c r="E1518" s="13">
        <v>6385</v>
      </c>
      <c r="F1518" s="1">
        <f>VLOOKUP(B1518,[1]Compare!$B:$F,5,FALSE)</f>
        <v>2200</v>
      </c>
      <c r="G1518" s="1">
        <f>VLOOKUP(B1518,[1]Compare!$B:$G,6,FALSE)</f>
        <v>8135</v>
      </c>
      <c r="H1518" s="2">
        <f t="shared" si="46"/>
        <v>0.83590909090909093</v>
      </c>
      <c r="I1518" s="2">
        <f t="shared" si="47"/>
        <v>-0.21511985248924401</v>
      </c>
    </row>
    <row r="1519" spans="1:9" x14ac:dyDescent="0.2">
      <c r="A1519" s="7" t="s">
        <v>342</v>
      </c>
      <c r="B1519" s="21">
        <v>29071</v>
      </c>
      <c r="C1519" s="22" t="s">
        <v>419</v>
      </c>
      <c r="D1519" s="12">
        <v>14688</v>
      </c>
      <c r="E1519" s="12">
        <v>35958</v>
      </c>
      <c r="F1519" s="1">
        <f>VLOOKUP(B1519,[1]Compare!$B:$F,5,FALSE)</f>
        <v>14569</v>
      </c>
      <c r="G1519" s="1">
        <f>VLOOKUP(B1519,[1]Compare!$B:$G,6,FALSE)</f>
        <v>38058</v>
      </c>
      <c r="H1519" s="2">
        <f t="shared" si="46"/>
        <v>8.1680280046674443E-3</v>
      </c>
      <c r="I1519" s="2">
        <f t="shared" si="47"/>
        <v>-5.5178937411319566E-2</v>
      </c>
    </row>
    <row r="1520" spans="1:9" x14ac:dyDescent="0.2">
      <c r="A1520" s="8" t="s">
        <v>342</v>
      </c>
      <c r="B1520" s="19">
        <v>29073</v>
      </c>
      <c r="C1520" s="20" t="s">
        <v>1407</v>
      </c>
      <c r="D1520" s="13">
        <v>1650</v>
      </c>
      <c r="E1520" s="13">
        <v>5549</v>
      </c>
      <c r="F1520" s="1">
        <f>VLOOKUP(B1520,[1]Compare!$B:$F,5,FALSE)</f>
        <v>1601</v>
      </c>
      <c r="G1520" s="1">
        <f>VLOOKUP(B1520,[1]Compare!$B:$G,6,FALSE)</f>
        <v>6222</v>
      </c>
      <c r="H1520" s="2">
        <f t="shared" si="46"/>
        <v>3.0605871330418487E-2</v>
      </c>
      <c r="I1520" s="2">
        <f t="shared" si="47"/>
        <v>-0.10816457730633237</v>
      </c>
    </row>
    <row r="1521" spans="1:9" x14ac:dyDescent="0.2">
      <c r="A1521" s="7" t="s">
        <v>342</v>
      </c>
      <c r="B1521" s="21">
        <v>29075</v>
      </c>
      <c r="C1521" s="22" t="s">
        <v>1408</v>
      </c>
      <c r="D1521" s="12">
        <v>749</v>
      </c>
      <c r="E1521" s="12">
        <v>2317</v>
      </c>
      <c r="F1521" s="1">
        <f>VLOOKUP(B1521,[1]Compare!$B:$F,5,FALSE)</f>
        <v>613</v>
      </c>
      <c r="G1521" s="1">
        <f>VLOOKUP(B1521,[1]Compare!$B:$G,6,FALSE)</f>
        <v>2581</v>
      </c>
      <c r="H1521" s="2">
        <f t="shared" si="46"/>
        <v>0.22185970636215335</v>
      </c>
      <c r="I1521" s="2">
        <f t="shared" si="47"/>
        <v>-0.10228593568384348</v>
      </c>
    </row>
    <row r="1522" spans="1:9" x14ac:dyDescent="0.2">
      <c r="A1522" s="8" t="s">
        <v>342</v>
      </c>
      <c r="B1522" s="19">
        <v>29077</v>
      </c>
      <c r="C1522" s="20" t="s">
        <v>421</v>
      </c>
      <c r="D1522" s="13">
        <v>49494</v>
      </c>
      <c r="E1522" s="13">
        <v>83098</v>
      </c>
      <c r="F1522" s="1">
        <f>VLOOKUP(B1522,[1]Compare!$B:$F,5,FALSE)</f>
        <v>55068</v>
      </c>
      <c r="G1522" s="1">
        <f>VLOOKUP(B1522,[1]Compare!$B:$G,6,FALSE)</f>
        <v>83630</v>
      </c>
      <c r="H1522" s="2">
        <f t="shared" si="46"/>
        <v>-0.10122030943560689</v>
      </c>
      <c r="I1522" s="2">
        <f t="shared" si="47"/>
        <v>-6.3613535812507473E-3</v>
      </c>
    </row>
    <row r="1523" spans="1:9" x14ac:dyDescent="0.2">
      <c r="A1523" s="7" t="s">
        <v>342</v>
      </c>
      <c r="B1523" s="21">
        <v>29079</v>
      </c>
      <c r="C1523" s="22" t="s">
        <v>890</v>
      </c>
      <c r="D1523" s="12">
        <v>1477</v>
      </c>
      <c r="E1523" s="12">
        <v>3182</v>
      </c>
      <c r="F1523" s="1">
        <f>VLOOKUP(B1523,[1]Compare!$B:$F,5,FALSE)</f>
        <v>799</v>
      </c>
      <c r="G1523" s="1">
        <f>VLOOKUP(B1523,[1]Compare!$B:$G,6,FALSE)</f>
        <v>3585</v>
      </c>
      <c r="H1523" s="2">
        <f t="shared" si="46"/>
        <v>0.84856070087609514</v>
      </c>
      <c r="I1523" s="2">
        <f t="shared" si="47"/>
        <v>-0.11241283124128312</v>
      </c>
    </row>
    <row r="1524" spans="1:9" x14ac:dyDescent="0.2">
      <c r="A1524" s="8" t="s">
        <v>342</v>
      </c>
      <c r="B1524" s="19">
        <v>29081</v>
      </c>
      <c r="C1524" s="20" t="s">
        <v>938</v>
      </c>
      <c r="D1524" s="13">
        <v>798</v>
      </c>
      <c r="E1524" s="13">
        <v>3056</v>
      </c>
      <c r="F1524" s="1">
        <f>VLOOKUP(B1524,[1]Compare!$B:$F,5,FALSE)</f>
        <v>597</v>
      </c>
      <c r="G1524" s="1">
        <f>VLOOKUP(B1524,[1]Compare!$B:$G,6,FALSE)</f>
        <v>3198</v>
      </c>
      <c r="H1524" s="2">
        <f t="shared" si="46"/>
        <v>0.33668341708542715</v>
      </c>
      <c r="I1524" s="2">
        <f t="shared" si="47"/>
        <v>-4.4402751719824891E-2</v>
      </c>
    </row>
    <row r="1525" spans="1:9" x14ac:dyDescent="0.2">
      <c r="A1525" s="7" t="s">
        <v>342</v>
      </c>
      <c r="B1525" s="21">
        <v>29083</v>
      </c>
      <c r="C1525" s="22" t="s">
        <v>423</v>
      </c>
      <c r="D1525" s="12">
        <v>3552</v>
      </c>
      <c r="E1525" s="12">
        <v>7092</v>
      </c>
      <c r="F1525" s="1">
        <f>VLOOKUP(B1525,[1]Compare!$B:$F,5,FALSE)</f>
        <v>2619</v>
      </c>
      <c r="G1525" s="1">
        <f>VLOOKUP(B1525,[1]Compare!$B:$G,6,FALSE)</f>
        <v>8027</v>
      </c>
      <c r="H1525" s="2">
        <f t="shared" si="46"/>
        <v>0.35624284077892326</v>
      </c>
      <c r="I1525" s="2">
        <f t="shared" si="47"/>
        <v>-0.11648187367634234</v>
      </c>
    </row>
    <row r="1526" spans="1:9" x14ac:dyDescent="0.2">
      <c r="A1526" s="8" t="s">
        <v>342</v>
      </c>
      <c r="B1526" s="19">
        <v>29085</v>
      </c>
      <c r="C1526" s="20" t="s">
        <v>1409</v>
      </c>
      <c r="D1526" s="13">
        <v>1253</v>
      </c>
      <c r="E1526" s="13">
        <v>3688</v>
      </c>
      <c r="F1526" s="1">
        <f>VLOOKUP(B1526,[1]Compare!$B:$F,5,FALSE)</f>
        <v>1056</v>
      </c>
      <c r="G1526" s="1">
        <f>VLOOKUP(B1526,[1]Compare!$B:$G,6,FALSE)</f>
        <v>3966</v>
      </c>
      <c r="H1526" s="2">
        <f t="shared" si="46"/>
        <v>0.1865530303030303</v>
      </c>
      <c r="I1526" s="2">
        <f t="shared" si="47"/>
        <v>-7.0095814422592037E-2</v>
      </c>
    </row>
    <row r="1527" spans="1:9" x14ac:dyDescent="0.2">
      <c r="A1527" s="7" t="s">
        <v>342</v>
      </c>
      <c r="B1527" s="21">
        <v>29087</v>
      </c>
      <c r="C1527" s="22" t="s">
        <v>1410</v>
      </c>
      <c r="D1527" s="12">
        <v>740</v>
      </c>
      <c r="E1527" s="12">
        <v>1897</v>
      </c>
      <c r="F1527" s="1">
        <f>VLOOKUP(B1527,[1]Compare!$B:$F,5,FALSE)</f>
        <v>338</v>
      </c>
      <c r="G1527" s="1">
        <f>VLOOKUP(B1527,[1]Compare!$B:$G,6,FALSE)</f>
        <v>1976</v>
      </c>
      <c r="H1527" s="2">
        <f t="shared" si="46"/>
        <v>1.1893491124260356</v>
      </c>
      <c r="I1527" s="2">
        <f t="shared" si="47"/>
        <v>-3.9979757085020245E-2</v>
      </c>
    </row>
    <row r="1528" spans="1:9" x14ac:dyDescent="0.2">
      <c r="A1528" s="8" t="s">
        <v>342</v>
      </c>
      <c r="B1528" s="19">
        <v>29089</v>
      </c>
      <c r="C1528" s="20" t="s">
        <v>525</v>
      </c>
      <c r="D1528" s="13">
        <v>1988</v>
      </c>
      <c r="E1528" s="13">
        <v>3147</v>
      </c>
      <c r="F1528" s="1">
        <f>VLOOKUP(B1528,[1]Compare!$B:$F,5,FALSE)</f>
        <v>1413</v>
      </c>
      <c r="G1528" s="1">
        <f>VLOOKUP(B1528,[1]Compare!$B:$G,6,FALSE)</f>
        <v>3553</v>
      </c>
      <c r="H1528" s="2">
        <f t="shared" si="46"/>
        <v>0.40693559801840057</v>
      </c>
      <c r="I1528" s="2">
        <f t="shared" si="47"/>
        <v>-0.11426963129749508</v>
      </c>
    </row>
    <row r="1529" spans="1:9" x14ac:dyDescent="0.2">
      <c r="A1529" s="7" t="s">
        <v>342</v>
      </c>
      <c r="B1529" s="21">
        <v>29091</v>
      </c>
      <c r="C1529" s="22" t="s">
        <v>1411</v>
      </c>
      <c r="D1529" s="12">
        <v>3929</v>
      </c>
      <c r="E1529" s="12">
        <v>14032</v>
      </c>
      <c r="F1529" s="1">
        <f>VLOOKUP(B1529,[1]Compare!$B:$F,5,FALSE)</f>
        <v>3218</v>
      </c>
      <c r="G1529" s="1">
        <f>VLOOKUP(B1529,[1]Compare!$B:$G,6,FALSE)</f>
        <v>15181</v>
      </c>
      <c r="H1529" s="2">
        <f t="shared" si="46"/>
        <v>0.22094468614045992</v>
      </c>
      <c r="I1529" s="2">
        <f t="shared" si="47"/>
        <v>-7.5686713655226931E-2</v>
      </c>
    </row>
    <row r="1530" spans="1:9" x14ac:dyDescent="0.2">
      <c r="A1530" s="8" t="s">
        <v>342</v>
      </c>
      <c r="B1530" s="19">
        <v>29093</v>
      </c>
      <c r="C1530" s="20" t="s">
        <v>1263</v>
      </c>
      <c r="D1530" s="13">
        <v>1617</v>
      </c>
      <c r="E1530" s="13">
        <v>3032</v>
      </c>
      <c r="F1530" s="1">
        <f>VLOOKUP(B1530,[1]Compare!$B:$F,5,FALSE)</f>
        <v>945</v>
      </c>
      <c r="G1530" s="1">
        <f>VLOOKUP(B1530,[1]Compare!$B:$G,6,FALSE)</f>
        <v>3596</v>
      </c>
      <c r="H1530" s="2">
        <f t="shared" si="46"/>
        <v>0.71111111111111114</v>
      </c>
      <c r="I1530" s="2">
        <f t="shared" si="47"/>
        <v>-0.15684093437152391</v>
      </c>
    </row>
    <row r="1531" spans="1:9" x14ac:dyDescent="0.2">
      <c r="A1531" s="7" t="s">
        <v>342</v>
      </c>
      <c r="B1531" s="21">
        <v>29095</v>
      </c>
      <c r="C1531" s="22" t="s">
        <v>425</v>
      </c>
      <c r="D1531" s="12">
        <v>186901</v>
      </c>
      <c r="E1531" s="12">
        <v>122938</v>
      </c>
      <c r="F1531" s="1">
        <f>VLOOKUP(B1531,[1]Compare!$B:$F,5,FALSE)</f>
        <v>199842</v>
      </c>
      <c r="G1531" s="1">
        <f>VLOOKUP(B1531,[1]Compare!$B:$G,6,FALSE)</f>
        <v>126535</v>
      </c>
      <c r="H1531" s="2">
        <f t="shared" si="46"/>
        <v>-6.4756157364317807E-2</v>
      </c>
      <c r="I1531" s="2">
        <f t="shared" si="47"/>
        <v>-2.8426917453668946E-2</v>
      </c>
    </row>
    <row r="1532" spans="1:9" x14ac:dyDescent="0.2">
      <c r="A1532" s="8" t="s">
        <v>342</v>
      </c>
      <c r="B1532" s="19">
        <v>29097</v>
      </c>
      <c r="C1532" s="20" t="s">
        <v>786</v>
      </c>
      <c r="D1532" s="13">
        <v>12803</v>
      </c>
      <c r="E1532" s="13">
        <v>35280</v>
      </c>
      <c r="F1532" s="1">
        <f>VLOOKUP(B1532,[1]Compare!$B:$F,5,FALSE)</f>
        <v>13549</v>
      </c>
      <c r="G1532" s="1">
        <f>VLOOKUP(B1532,[1]Compare!$B:$G,6,FALSE)</f>
        <v>37728</v>
      </c>
      <c r="H1532" s="2">
        <f t="shared" si="46"/>
        <v>-5.5059413978891428E-2</v>
      </c>
      <c r="I1532" s="2">
        <f t="shared" si="47"/>
        <v>-6.4885496183206104E-2</v>
      </c>
    </row>
    <row r="1533" spans="1:9" x14ac:dyDescent="0.2">
      <c r="A1533" s="7" t="s">
        <v>342</v>
      </c>
      <c r="B1533" s="21">
        <v>29099</v>
      </c>
      <c r="C1533" s="22" t="s">
        <v>426</v>
      </c>
      <c r="D1533" s="12">
        <v>38200</v>
      </c>
      <c r="E1533" s="12">
        <v>74769</v>
      </c>
      <c r="F1533" s="1">
        <f>VLOOKUP(B1533,[1]Compare!$B:$F,5,FALSE)</f>
        <v>37523</v>
      </c>
      <c r="G1533" s="1">
        <f>VLOOKUP(B1533,[1]Compare!$B:$G,6,FALSE)</f>
        <v>77046</v>
      </c>
      <c r="H1533" s="2">
        <f t="shared" si="46"/>
        <v>1.8042267409322282E-2</v>
      </c>
      <c r="I1533" s="2">
        <f t="shared" si="47"/>
        <v>-2.955377307063313E-2</v>
      </c>
    </row>
    <row r="1534" spans="1:9" x14ac:dyDescent="0.2">
      <c r="A1534" s="8" t="s">
        <v>342</v>
      </c>
      <c r="B1534" s="19">
        <v>29101</v>
      </c>
      <c r="C1534" s="20" t="s">
        <v>528</v>
      </c>
      <c r="D1534" s="13">
        <v>6951</v>
      </c>
      <c r="E1534" s="13">
        <v>15223</v>
      </c>
      <c r="F1534" s="1">
        <f>VLOOKUP(B1534,[1]Compare!$B:$F,5,FALSE)</f>
        <v>6974</v>
      </c>
      <c r="G1534" s="1">
        <f>VLOOKUP(B1534,[1]Compare!$B:$G,6,FALSE)</f>
        <v>15489</v>
      </c>
      <c r="H1534" s="2">
        <f t="shared" si="46"/>
        <v>-3.2979638657872098E-3</v>
      </c>
      <c r="I1534" s="2">
        <f t="shared" si="47"/>
        <v>-1.7173477952095034E-2</v>
      </c>
    </row>
    <row r="1535" spans="1:9" x14ac:dyDescent="0.2">
      <c r="A1535" s="7" t="s">
        <v>342</v>
      </c>
      <c r="B1535" s="21">
        <v>29103</v>
      </c>
      <c r="C1535" s="22" t="s">
        <v>899</v>
      </c>
      <c r="D1535" s="12">
        <v>636</v>
      </c>
      <c r="E1535" s="12">
        <v>1394</v>
      </c>
      <c r="F1535" s="1">
        <f>VLOOKUP(B1535,[1]Compare!$B:$F,5,FALSE)</f>
        <v>340</v>
      </c>
      <c r="G1535" s="1">
        <f>VLOOKUP(B1535,[1]Compare!$B:$G,6,FALSE)</f>
        <v>1486</v>
      </c>
      <c r="H1535" s="2">
        <f t="shared" si="46"/>
        <v>0.87058823529411766</v>
      </c>
      <c r="I1535" s="2">
        <f t="shared" si="47"/>
        <v>-6.1911170928667561E-2</v>
      </c>
    </row>
    <row r="1536" spans="1:9" x14ac:dyDescent="0.2">
      <c r="A1536" s="8" t="s">
        <v>342</v>
      </c>
      <c r="B1536" s="19">
        <v>29105</v>
      </c>
      <c r="C1536" s="20" t="s">
        <v>1412</v>
      </c>
      <c r="D1536" s="13">
        <v>3391</v>
      </c>
      <c r="E1536" s="13">
        <v>13187</v>
      </c>
      <c r="F1536" s="1">
        <f>VLOOKUP(B1536,[1]Compare!$B:$F,5,FALSE)</f>
        <v>2780</v>
      </c>
      <c r="G1536" s="1">
        <f>VLOOKUP(B1536,[1]Compare!$B:$G,6,FALSE)</f>
        <v>13762</v>
      </c>
      <c r="H1536" s="2">
        <f t="shared" si="46"/>
        <v>0.2197841726618705</v>
      </c>
      <c r="I1536" s="2">
        <f t="shared" si="47"/>
        <v>-4.1781717773579419E-2</v>
      </c>
    </row>
    <row r="1537" spans="1:9" x14ac:dyDescent="0.2">
      <c r="A1537" s="7" t="s">
        <v>342</v>
      </c>
      <c r="B1537" s="21">
        <v>29107</v>
      </c>
      <c r="C1537" s="22" t="s">
        <v>529</v>
      </c>
      <c r="D1537" s="12">
        <v>5634</v>
      </c>
      <c r="E1537" s="12">
        <v>11315</v>
      </c>
      <c r="F1537" s="1">
        <f>VLOOKUP(B1537,[1]Compare!$B:$F,5,FALSE)</f>
        <v>4472</v>
      </c>
      <c r="G1537" s="1">
        <f>VLOOKUP(B1537,[1]Compare!$B:$G,6,FALSE)</f>
        <v>12273</v>
      </c>
      <c r="H1537" s="2">
        <f t="shared" si="46"/>
        <v>0.25983899821109124</v>
      </c>
      <c r="I1537" s="2">
        <f t="shared" si="47"/>
        <v>-7.8057524647600421E-2</v>
      </c>
    </row>
    <row r="1538" spans="1:9" x14ac:dyDescent="0.2">
      <c r="A1538" s="8" t="s">
        <v>342</v>
      </c>
      <c r="B1538" s="19">
        <v>29109</v>
      </c>
      <c r="C1538" s="20" t="s">
        <v>429</v>
      </c>
      <c r="D1538" s="13">
        <v>4050</v>
      </c>
      <c r="E1538" s="13">
        <v>13385</v>
      </c>
      <c r="F1538" s="1">
        <f>VLOOKUP(B1538,[1]Compare!$B:$F,5,FALSE)</f>
        <v>3214</v>
      </c>
      <c r="G1538" s="1">
        <f>VLOOKUP(B1538,[1]Compare!$B:$G,6,FALSE)</f>
        <v>14426</v>
      </c>
      <c r="H1538" s="2">
        <f t="shared" si="46"/>
        <v>0.26011200995644057</v>
      </c>
      <c r="I1538" s="2">
        <f t="shared" si="47"/>
        <v>-7.2161375294606964E-2</v>
      </c>
    </row>
    <row r="1539" spans="1:9" x14ac:dyDescent="0.2">
      <c r="A1539" s="7" t="s">
        <v>342</v>
      </c>
      <c r="B1539" s="21">
        <v>29111</v>
      </c>
      <c r="C1539" s="22" t="s">
        <v>863</v>
      </c>
      <c r="D1539" s="12">
        <v>1586</v>
      </c>
      <c r="E1539" s="12">
        <v>2884</v>
      </c>
      <c r="F1539" s="1">
        <f>VLOOKUP(B1539,[1]Compare!$B:$F,5,FALSE)</f>
        <v>984</v>
      </c>
      <c r="G1539" s="1">
        <f>VLOOKUP(B1539,[1]Compare!$B:$G,6,FALSE)</f>
        <v>3553</v>
      </c>
      <c r="H1539" s="2">
        <f t="shared" ref="H1539:H1602" si="48">((D1539-F1539)/F1539)</f>
        <v>0.61178861788617889</v>
      </c>
      <c r="I1539" s="2">
        <f t="shared" ref="I1539:I1602" si="49">((E1539-G1539)/G1539)</f>
        <v>-0.18829158457641429</v>
      </c>
    </row>
    <row r="1540" spans="1:9" x14ac:dyDescent="0.2">
      <c r="A1540" s="8" t="s">
        <v>342</v>
      </c>
      <c r="B1540" s="19">
        <v>29113</v>
      </c>
      <c r="C1540" s="20" t="s">
        <v>530</v>
      </c>
      <c r="D1540" s="13">
        <v>6296</v>
      </c>
      <c r="E1540" s="13">
        <v>22447</v>
      </c>
      <c r="F1540" s="1">
        <f>VLOOKUP(B1540,[1]Compare!$B:$F,5,FALSE)</f>
        <v>6607</v>
      </c>
      <c r="G1540" s="1">
        <f>VLOOKUP(B1540,[1]Compare!$B:$G,6,FALSE)</f>
        <v>21848</v>
      </c>
      <c r="H1540" s="2">
        <f t="shared" si="48"/>
        <v>-4.7071288027849253E-2</v>
      </c>
      <c r="I1540" s="2">
        <f t="shared" si="49"/>
        <v>2.7416697180519957E-2</v>
      </c>
    </row>
    <row r="1541" spans="1:9" x14ac:dyDescent="0.2">
      <c r="A1541" s="7" t="s">
        <v>342</v>
      </c>
      <c r="B1541" s="21">
        <v>29115</v>
      </c>
      <c r="C1541" s="22" t="s">
        <v>990</v>
      </c>
      <c r="D1541" s="12">
        <v>1518</v>
      </c>
      <c r="E1541" s="12">
        <v>3844</v>
      </c>
      <c r="F1541" s="1">
        <f>VLOOKUP(B1541,[1]Compare!$B:$F,5,FALSE)</f>
        <v>1275</v>
      </c>
      <c r="G1541" s="1">
        <f>VLOOKUP(B1541,[1]Compare!$B:$G,6,FALSE)</f>
        <v>4363</v>
      </c>
      <c r="H1541" s="2">
        <f t="shared" si="48"/>
        <v>0.19058823529411764</v>
      </c>
      <c r="I1541" s="2">
        <f t="shared" si="49"/>
        <v>-0.11895484758193903</v>
      </c>
    </row>
    <row r="1542" spans="1:9" x14ac:dyDescent="0.2">
      <c r="A1542" s="8" t="s">
        <v>342</v>
      </c>
      <c r="B1542" s="19">
        <v>29117</v>
      </c>
      <c r="C1542" s="20" t="s">
        <v>901</v>
      </c>
      <c r="D1542" s="13">
        <v>1704</v>
      </c>
      <c r="E1542" s="13">
        <v>4253</v>
      </c>
      <c r="F1542" s="1">
        <f>VLOOKUP(B1542,[1]Compare!$B:$F,5,FALSE)</f>
        <v>1410</v>
      </c>
      <c r="G1542" s="1">
        <f>VLOOKUP(B1542,[1]Compare!$B:$G,6,FALSE)</f>
        <v>5267</v>
      </c>
      <c r="H1542" s="2">
        <f t="shared" si="48"/>
        <v>0.20851063829787234</v>
      </c>
      <c r="I1542" s="2">
        <f t="shared" si="49"/>
        <v>-0.19251946079362064</v>
      </c>
    </row>
    <row r="1543" spans="1:9" x14ac:dyDescent="0.2">
      <c r="A1543" s="7" t="s">
        <v>342</v>
      </c>
      <c r="B1543" s="21">
        <v>29119</v>
      </c>
      <c r="C1543" s="22" t="s">
        <v>1413</v>
      </c>
      <c r="D1543" s="12">
        <v>1938</v>
      </c>
      <c r="E1543" s="12">
        <v>6949</v>
      </c>
      <c r="F1543" s="1">
        <f>VLOOKUP(B1543,[1]Compare!$B:$F,5,FALSE)</f>
        <v>1439</v>
      </c>
      <c r="G1543" s="1">
        <f>VLOOKUP(B1543,[1]Compare!$B:$G,6,FALSE)</f>
        <v>7465</v>
      </c>
      <c r="H1543" s="2">
        <f t="shared" si="48"/>
        <v>0.34676858929812371</v>
      </c>
      <c r="I1543" s="2">
        <f t="shared" si="49"/>
        <v>-6.912257200267917E-2</v>
      </c>
    </row>
    <row r="1544" spans="1:9" x14ac:dyDescent="0.2">
      <c r="A1544" s="8" t="s">
        <v>342</v>
      </c>
      <c r="B1544" s="19">
        <v>29121</v>
      </c>
      <c r="C1544" s="20" t="s">
        <v>433</v>
      </c>
      <c r="D1544" s="13">
        <v>2486</v>
      </c>
      <c r="E1544" s="13">
        <v>4954</v>
      </c>
      <c r="F1544" s="1">
        <f>VLOOKUP(B1544,[1]Compare!$B:$F,5,FALSE)</f>
        <v>1662</v>
      </c>
      <c r="G1544" s="1">
        <f>VLOOKUP(B1544,[1]Compare!$B:$G,6,FALSE)</f>
        <v>6076</v>
      </c>
      <c r="H1544" s="2">
        <f t="shared" si="48"/>
        <v>0.49578820697954273</v>
      </c>
      <c r="I1544" s="2">
        <f t="shared" si="49"/>
        <v>-0.18466096115865702</v>
      </c>
    </row>
    <row r="1545" spans="1:9" x14ac:dyDescent="0.2">
      <c r="A1545" s="7" t="s">
        <v>342</v>
      </c>
      <c r="B1545" s="21">
        <v>29123</v>
      </c>
      <c r="C1545" s="22" t="s">
        <v>434</v>
      </c>
      <c r="D1545" s="12">
        <v>1635</v>
      </c>
      <c r="E1545" s="12">
        <v>3780</v>
      </c>
      <c r="F1545" s="1">
        <f>VLOOKUP(B1545,[1]Compare!$B:$F,5,FALSE)</f>
        <v>1019</v>
      </c>
      <c r="G1545" s="1">
        <f>VLOOKUP(B1545,[1]Compare!$B:$G,6,FALSE)</f>
        <v>4584</v>
      </c>
      <c r="H1545" s="2">
        <f t="shared" si="48"/>
        <v>0.60451422963689894</v>
      </c>
      <c r="I1545" s="2">
        <f t="shared" si="49"/>
        <v>-0.17539267015706805</v>
      </c>
    </row>
    <row r="1546" spans="1:9" x14ac:dyDescent="0.2">
      <c r="A1546" s="8" t="s">
        <v>342</v>
      </c>
      <c r="B1546" s="19">
        <v>29125</v>
      </c>
      <c r="C1546" s="20" t="s">
        <v>1414</v>
      </c>
      <c r="D1546" s="13">
        <v>1231</v>
      </c>
      <c r="E1546" s="13">
        <v>3729</v>
      </c>
      <c r="F1546" s="1">
        <f>VLOOKUP(B1546,[1]Compare!$B:$F,5,FALSE)</f>
        <v>814</v>
      </c>
      <c r="G1546" s="1">
        <f>VLOOKUP(B1546,[1]Compare!$B:$G,6,FALSE)</f>
        <v>3892</v>
      </c>
      <c r="H1546" s="2">
        <f t="shared" si="48"/>
        <v>0.51228501228501233</v>
      </c>
      <c r="I1546" s="2">
        <f t="shared" si="49"/>
        <v>-4.1880781089414183E-2</v>
      </c>
    </row>
    <row r="1547" spans="1:9" x14ac:dyDescent="0.2">
      <c r="A1547" s="7" t="s">
        <v>342</v>
      </c>
      <c r="B1547" s="21">
        <v>29127</v>
      </c>
      <c r="C1547" s="22" t="s">
        <v>436</v>
      </c>
      <c r="D1547" s="12">
        <v>4491</v>
      </c>
      <c r="E1547" s="12">
        <v>7862</v>
      </c>
      <c r="F1547" s="1">
        <f>VLOOKUP(B1547,[1]Compare!$B:$F,5,FALSE)</f>
        <v>3202</v>
      </c>
      <c r="G1547" s="1">
        <f>VLOOKUP(B1547,[1]Compare!$B:$G,6,FALSE)</f>
        <v>9915</v>
      </c>
      <c r="H1547" s="2">
        <f t="shared" si="48"/>
        <v>0.40256089943785134</v>
      </c>
      <c r="I1547" s="2">
        <f t="shared" si="49"/>
        <v>-0.20706001008572869</v>
      </c>
    </row>
    <row r="1548" spans="1:9" x14ac:dyDescent="0.2">
      <c r="A1548" s="8" t="s">
        <v>342</v>
      </c>
      <c r="B1548" s="19">
        <v>29129</v>
      </c>
      <c r="C1548" s="20" t="s">
        <v>909</v>
      </c>
      <c r="D1548" s="13">
        <v>307</v>
      </c>
      <c r="E1548" s="13">
        <v>1221</v>
      </c>
      <c r="F1548" s="1">
        <f>VLOOKUP(B1548,[1]Compare!$B:$F,5,FALSE)</f>
        <v>222</v>
      </c>
      <c r="G1548" s="1">
        <f>VLOOKUP(B1548,[1]Compare!$B:$G,6,FALSE)</f>
        <v>1541</v>
      </c>
      <c r="H1548" s="2">
        <f t="shared" si="48"/>
        <v>0.38288288288288286</v>
      </c>
      <c r="I1548" s="2">
        <f t="shared" si="49"/>
        <v>-0.20765736534717716</v>
      </c>
    </row>
    <row r="1549" spans="1:9" x14ac:dyDescent="0.2">
      <c r="A1549" s="7" t="s">
        <v>342</v>
      </c>
      <c r="B1549" s="21">
        <v>29131</v>
      </c>
      <c r="C1549" s="22" t="s">
        <v>534</v>
      </c>
      <c r="D1549" s="12">
        <v>2310</v>
      </c>
      <c r="E1549" s="12">
        <v>9586</v>
      </c>
      <c r="F1549" s="1">
        <f>VLOOKUP(B1549,[1]Compare!$B:$F,5,FALSE)</f>
        <v>2038</v>
      </c>
      <c r="G1549" s="1">
        <f>VLOOKUP(B1549,[1]Compare!$B:$G,6,FALSE)</f>
        <v>10176</v>
      </c>
      <c r="H1549" s="2">
        <f t="shared" si="48"/>
        <v>0.13346418056918546</v>
      </c>
      <c r="I1549" s="2">
        <f t="shared" si="49"/>
        <v>-5.7979559748427674E-2</v>
      </c>
    </row>
    <row r="1550" spans="1:9" x14ac:dyDescent="0.2">
      <c r="A1550" s="8" t="s">
        <v>342</v>
      </c>
      <c r="B1550" s="19">
        <v>29133</v>
      </c>
      <c r="C1550" s="20" t="s">
        <v>535</v>
      </c>
      <c r="D1550" s="13">
        <v>1781</v>
      </c>
      <c r="E1550" s="13">
        <v>3083</v>
      </c>
      <c r="F1550" s="1">
        <f>VLOOKUP(B1550,[1]Compare!$B:$F,5,FALSE)</f>
        <v>1178</v>
      </c>
      <c r="G1550" s="1">
        <f>VLOOKUP(B1550,[1]Compare!$B:$G,6,FALSE)</f>
        <v>3537</v>
      </c>
      <c r="H1550" s="2">
        <f t="shared" si="48"/>
        <v>0.51188455008488964</v>
      </c>
      <c r="I1550" s="2">
        <f t="shared" si="49"/>
        <v>-0.12835736499858638</v>
      </c>
    </row>
    <row r="1551" spans="1:9" x14ac:dyDescent="0.2">
      <c r="A1551" s="7" t="s">
        <v>342</v>
      </c>
      <c r="B1551" s="21">
        <v>29135</v>
      </c>
      <c r="C1551" s="22" t="s">
        <v>1415</v>
      </c>
      <c r="D1551" s="12">
        <v>1583</v>
      </c>
      <c r="E1551" s="12">
        <v>5457</v>
      </c>
      <c r="F1551" s="1">
        <f>VLOOKUP(B1551,[1]Compare!$B:$F,5,FALSE)</f>
        <v>1308</v>
      </c>
      <c r="G1551" s="1">
        <f>VLOOKUP(B1551,[1]Compare!$B:$G,6,FALSE)</f>
        <v>5744</v>
      </c>
      <c r="H1551" s="2">
        <f t="shared" si="48"/>
        <v>0.21024464831804282</v>
      </c>
      <c r="I1551" s="2">
        <f t="shared" si="49"/>
        <v>-4.9965181058495824E-2</v>
      </c>
    </row>
    <row r="1552" spans="1:9" x14ac:dyDescent="0.2">
      <c r="A1552" s="8" t="s">
        <v>342</v>
      </c>
      <c r="B1552" s="19">
        <v>29137</v>
      </c>
      <c r="C1552" s="20" t="s">
        <v>439</v>
      </c>
      <c r="D1552" s="13">
        <v>1514</v>
      </c>
      <c r="E1552" s="13">
        <v>3020</v>
      </c>
      <c r="F1552" s="1">
        <f>VLOOKUP(B1552,[1]Compare!$B:$F,5,FALSE)</f>
        <v>936</v>
      </c>
      <c r="G1552" s="1">
        <f>VLOOKUP(B1552,[1]Compare!$B:$G,6,FALSE)</f>
        <v>3477</v>
      </c>
      <c r="H1552" s="2">
        <f t="shared" si="48"/>
        <v>0.61752136752136755</v>
      </c>
      <c r="I1552" s="2">
        <f t="shared" si="49"/>
        <v>-0.13143514524014954</v>
      </c>
    </row>
    <row r="1553" spans="1:9" x14ac:dyDescent="0.2">
      <c r="A1553" s="7" t="s">
        <v>342</v>
      </c>
      <c r="B1553" s="21">
        <v>29139</v>
      </c>
      <c r="C1553" s="22" t="s">
        <v>440</v>
      </c>
      <c r="D1553" s="12">
        <v>1807</v>
      </c>
      <c r="E1553" s="12">
        <v>3837</v>
      </c>
      <c r="F1553" s="1">
        <f>VLOOKUP(B1553,[1]Compare!$B:$F,5,FALSE)</f>
        <v>1208</v>
      </c>
      <c r="G1553" s="1">
        <f>VLOOKUP(B1553,[1]Compare!$B:$G,6,FALSE)</f>
        <v>4465</v>
      </c>
      <c r="H1553" s="2">
        <f t="shared" si="48"/>
        <v>0.49586092715231789</v>
      </c>
      <c r="I1553" s="2">
        <f t="shared" si="49"/>
        <v>-0.1406494960806271</v>
      </c>
    </row>
    <row r="1554" spans="1:9" x14ac:dyDescent="0.2">
      <c r="A1554" s="8" t="s">
        <v>342</v>
      </c>
      <c r="B1554" s="19">
        <v>29141</v>
      </c>
      <c r="C1554" s="20" t="s">
        <v>441</v>
      </c>
      <c r="D1554" s="13">
        <v>2246</v>
      </c>
      <c r="E1554" s="13">
        <v>7082</v>
      </c>
      <c r="F1554" s="1">
        <f>VLOOKUP(B1554,[1]Compare!$B:$F,5,FALSE)</f>
        <v>1924</v>
      </c>
      <c r="G1554" s="1">
        <f>VLOOKUP(B1554,[1]Compare!$B:$G,6,FALSE)</f>
        <v>7442</v>
      </c>
      <c r="H1554" s="2">
        <f t="shared" si="48"/>
        <v>0.16735966735966737</v>
      </c>
      <c r="I1554" s="2">
        <f t="shared" si="49"/>
        <v>-4.8374092985756519E-2</v>
      </c>
    </row>
    <row r="1555" spans="1:9" x14ac:dyDescent="0.2">
      <c r="A1555" s="7" t="s">
        <v>342</v>
      </c>
      <c r="B1555" s="21">
        <v>29143</v>
      </c>
      <c r="C1555" s="22" t="s">
        <v>1416</v>
      </c>
      <c r="D1555" s="12">
        <v>2678</v>
      </c>
      <c r="E1555" s="12">
        <v>4198</v>
      </c>
      <c r="F1555" s="1">
        <f>VLOOKUP(B1555,[1]Compare!$B:$F,5,FALSE)</f>
        <v>1748</v>
      </c>
      <c r="G1555" s="1">
        <f>VLOOKUP(B1555,[1]Compare!$B:$G,6,FALSE)</f>
        <v>5447</v>
      </c>
      <c r="H1555" s="2">
        <f t="shared" si="48"/>
        <v>0.53203661327231122</v>
      </c>
      <c r="I1555" s="2">
        <f t="shared" si="49"/>
        <v>-0.2293005324031577</v>
      </c>
    </row>
    <row r="1556" spans="1:9" x14ac:dyDescent="0.2">
      <c r="A1556" s="8" t="s">
        <v>342</v>
      </c>
      <c r="B1556" s="19">
        <v>29145</v>
      </c>
      <c r="C1556" s="20" t="s">
        <v>537</v>
      </c>
      <c r="D1556" s="13">
        <v>6039</v>
      </c>
      <c r="E1556" s="13">
        <v>21327</v>
      </c>
      <c r="F1556" s="1">
        <f>VLOOKUP(B1556,[1]Compare!$B:$F,5,FALSE)</f>
        <v>5818</v>
      </c>
      <c r="G1556" s="1">
        <f>VLOOKUP(B1556,[1]Compare!$B:$G,6,FALSE)</f>
        <v>22120</v>
      </c>
      <c r="H1556" s="2">
        <f t="shared" si="48"/>
        <v>3.7985562048814023E-2</v>
      </c>
      <c r="I1556" s="2">
        <f t="shared" si="49"/>
        <v>-3.5849909584086799E-2</v>
      </c>
    </row>
    <row r="1557" spans="1:9" x14ac:dyDescent="0.2">
      <c r="A1557" s="7" t="s">
        <v>342</v>
      </c>
      <c r="B1557" s="21">
        <v>29147</v>
      </c>
      <c r="C1557" s="22" t="s">
        <v>1417</v>
      </c>
      <c r="D1557" s="12">
        <v>3580</v>
      </c>
      <c r="E1557" s="12">
        <v>6013</v>
      </c>
      <c r="F1557" s="1">
        <f>VLOOKUP(B1557,[1]Compare!$B:$F,5,FALSE)</f>
        <v>2853</v>
      </c>
      <c r="G1557" s="1">
        <f>VLOOKUP(B1557,[1]Compare!$B:$G,6,FALSE)</f>
        <v>6865</v>
      </c>
      <c r="H1557" s="2">
        <f t="shared" si="48"/>
        <v>0.25481948825797407</v>
      </c>
      <c r="I1557" s="2">
        <f t="shared" si="49"/>
        <v>-0.12410779315367808</v>
      </c>
    </row>
    <row r="1558" spans="1:9" x14ac:dyDescent="0.2">
      <c r="A1558" s="8" t="s">
        <v>342</v>
      </c>
      <c r="B1558" s="19">
        <v>29149</v>
      </c>
      <c r="C1558" s="20" t="s">
        <v>1418</v>
      </c>
      <c r="D1558" s="13">
        <v>1386</v>
      </c>
      <c r="E1558" s="13">
        <v>3242</v>
      </c>
      <c r="F1558" s="1">
        <f>VLOOKUP(B1558,[1]Compare!$B:$F,5,FALSE)</f>
        <v>823</v>
      </c>
      <c r="G1558" s="1">
        <f>VLOOKUP(B1558,[1]Compare!$B:$G,6,FALSE)</f>
        <v>3847</v>
      </c>
      <c r="H1558" s="2">
        <f t="shared" si="48"/>
        <v>0.68408262454434998</v>
      </c>
      <c r="I1558" s="2">
        <f t="shared" si="49"/>
        <v>-0.15726540161164543</v>
      </c>
    </row>
    <row r="1559" spans="1:9" x14ac:dyDescent="0.2">
      <c r="A1559" s="7" t="s">
        <v>342</v>
      </c>
      <c r="B1559" s="21">
        <v>29151</v>
      </c>
      <c r="C1559" s="22" t="s">
        <v>1053</v>
      </c>
      <c r="D1559" s="12">
        <v>1428</v>
      </c>
      <c r="E1559" s="12">
        <v>6142</v>
      </c>
      <c r="F1559" s="1">
        <f>VLOOKUP(B1559,[1]Compare!$B:$F,5,FALSE)</f>
        <v>1037</v>
      </c>
      <c r="G1559" s="1">
        <f>VLOOKUP(B1559,[1]Compare!$B:$G,6,FALSE)</f>
        <v>6425</v>
      </c>
      <c r="H1559" s="2">
        <f t="shared" si="48"/>
        <v>0.37704918032786883</v>
      </c>
      <c r="I1559" s="2">
        <f t="shared" si="49"/>
        <v>-4.404669260700389E-2</v>
      </c>
    </row>
    <row r="1560" spans="1:9" x14ac:dyDescent="0.2">
      <c r="A1560" s="8" t="s">
        <v>342</v>
      </c>
      <c r="B1560" s="19">
        <v>29153</v>
      </c>
      <c r="C1560" s="20" t="s">
        <v>1419</v>
      </c>
      <c r="D1560" s="13">
        <v>958</v>
      </c>
      <c r="E1560" s="13">
        <v>3769</v>
      </c>
      <c r="F1560" s="1">
        <f>VLOOKUP(B1560,[1]Compare!$B:$F,5,FALSE)</f>
        <v>752</v>
      </c>
      <c r="G1560" s="1">
        <f>VLOOKUP(B1560,[1]Compare!$B:$G,6,FALSE)</f>
        <v>4064</v>
      </c>
      <c r="H1560" s="2">
        <f t="shared" si="48"/>
        <v>0.27393617021276595</v>
      </c>
      <c r="I1560" s="2">
        <f t="shared" si="49"/>
        <v>-7.258858267716535E-2</v>
      </c>
    </row>
    <row r="1561" spans="1:9" x14ac:dyDescent="0.2">
      <c r="A1561" s="7" t="s">
        <v>342</v>
      </c>
      <c r="B1561" s="21">
        <v>29155</v>
      </c>
      <c r="C1561" s="22" t="s">
        <v>1420</v>
      </c>
      <c r="D1561" s="12">
        <v>2187</v>
      </c>
      <c r="E1561" s="12">
        <v>3423</v>
      </c>
      <c r="F1561" s="1">
        <f>VLOOKUP(B1561,[1]Compare!$B:$F,5,FALSE)</f>
        <v>1560</v>
      </c>
      <c r="G1561" s="1">
        <f>VLOOKUP(B1561,[1]Compare!$B:$G,6,FALSE)</f>
        <v>4120</v>
      </c>
      <c r="H1561" s="2">
        <f t="shared" si="48"/>
        <v>0.40192307692307694</v>
      </c>
      <c r="I1561" s="2">
        <f t="shared" si="49"/>
        <v>-0.1691747572815534</v>
      </c>
    </row>
    <row r="1562" spans="1:9" x14ac:dyDescent="0.2">
      <c r="A1562" s="8" t="s">
        <v>342</v>
      </c>
      <c r="B1562" s="19">
        <v>29157</v>
      </c>
      <c r="C1562" s="20" t="s">
        <v>442</v>
      </c>
      <c r="D1562" s="13">
        <v>2262</v>
      </c>
      <c r="E1562" s="13">
        <v>7055</v>
      </c>
      <c r="F1562" s="1">
        <f>VLOOKUP(B1562,[1]Compare!$B:$F,5,FALSE)</f>
        <v>1664</v>
      </c>
      <c r="G1562" s="1">
        <f>VLOOKUP(B1562,[1]Compare!$B:$G,6,FALSE)</f>
        <v>7657</v>
      </c>
      <c r="H1562" s="2">
        <f t="shared" si="48"/>
        <v>0.359375</v>
      </c>
      <c r="I1562" s="2">
        <f t="shared" si="49"/>
        <v>-7.8620869792346879E-2</v>
      </c>
    </row>
    <row r="1563" spans="1:9" x14ac:dyDescent="0.2">
      <c r="A1563" s="7" t="s">
        <v>342</v>
      </c>
      <c r="B1563" s="21">
        <v>29159</v>
      </c>
      <c r="C1563" s="22" t="s">
        <v>1421</v>
      </c>
      <c r="D1563" s="12">
        <v>5705</v>
      </c>
      <c r="E1563" s="12">
        <v>11886</v>
      </c>
      <c r="F1563" s="1">
        <f>VLOOKUP(B1563,[1]Compare!$B:$F,5,FALSE)</f>
        <v>4783</v>
      </c>
      <c r="G1563" s="1">
        <f>VLOOKUP(B1563,[1]Compare!$B:$G,6,FALSE)</f>
        <v>13854</v>
      </c>
      <c r="H1563" s="2">
        <f t="shared" si="48"/>
        <v>0.19276604641438427</v>
      </c>
      <c r="I1563" s="2">
        <f t="shared" si="49"/>
        <v>-0.14205283672585534</v>
      </c>
    </row>
    <row r="1564" spans="1:9" x14ac:dyDescent="0.2">
      <c r="A1564" s="8" t="s">
        <v>342</v>
      </c>
      <c r="B1564" s="19">
        <v>29161</v>
      </c>
      <c r="C1564" s="20" t="s">
        <v>1422</v>
      </c>
      <c r="D1564" s="13">
        <v>5742</v>
      </c>
      <c r="E1564" s="13">
        <v>12940</v>
      </c>
      <c r="F1564" s="1">
        <f>VLOOKUP(B1564,[1]Compare!$B:$F,5,FALSE)</f>
        <v>5637</v>
      </c>
      <c r="G1564" s="1">
        <f>VLOOKUP(B1564,[1]Compare!$B:$G,6,FALSE)</f>
        <v>13480</v>
      </c>
      <c r="H1564" s="2">
        <f t="shared" si="48"/>
        <v>1.8626929217668974E-2</v>
      </c>
      <c r="I1564" s="2">
        <f t="shared" si="49"/>
        <v>-4.0059347181008904E-2</v>
      </c>
    </row>
    <row r="1565" spans="1:9" x14ac:dyDescent="0.2">
      <c r="A1565" s="7" t="s">
        <v>342</v>
      </c>
      <c r="B1565" s="21">
        <v>29163</v>
      </c>
      <c r="C1565" s="22" t="s">
        <v>444</v>
      </c>
      <c r="D1565" s="12">
        <v>2585</v>
      </c>
      <c r="E1565" s="12">
        <v>5134</v>
      </c>
      <c r="F1565" s="1">
        <f>VLOOKUP(B1565,[1]Compare!$B:$F,5,FALSE)</f>
        <v>1717</v>
      </c>
      <c r="G1565" s="1">
        <f>VLOOKUP(B1565,[1]Compare!$B:$G,6,FALSE)</f>
        <v>5863</v>
      </c>
      <c r="H1565" s="2">
        <f t="shared" si="48"/>
        <v>0.50553290623179969</v>
      </c>
      <c r="I1565" s="2">
        <f t="shared" si="49"/>
        <v>-0.12433907555858775</v>
      </c>
    </row>
    <row r="1566" spans="1:9" x14ac:dyDescent="0.2">
      <c r="A1566" s="8" t="s">
        <v>342</v>
      </c>
      <c r="B1566" s="19">
        <v>29165</v>
      </c>
      <c r="C1566" s="20" t="s">
        <v>1423</v>
      </c>
      <c r="D1566" s="13">
        <v>31294</v>
      </c>
      <c r="E1566" s="13">
        <v>29868</v>
      </c>
      <c r="F1566" s="1">
        <f>VLOOKUP(B1566,[1]Compare!$B:$F,5,FALSE)</f>
        <v>27179</v>
      </c>
      <c r="G1566" s="1">
        <f>VLOOKUP(B1566,[1]Compare!$B:$G,6,FALSE)</f>
        <v>28917</v>
      </c>
      <c r="H1566" s="2">
        <f t="shared" si="48"/>
        <v>0.15140365723536553</v>
      </c>
      <c r="I1566" s="2">
        <f t="shared" si="49"/>
        <v>3.2887228965660341E-2</v>
      </c>
    </row>
    <row r="1567" spans="1:9" x14ac:dyDescent="0.2">
      <c r="A1567" s="7" t="s">
        <v>342</v>
      </c>
      <c r="B1567" s="21">
        <v>29167</v>
      </c>
      <c r="C1567" s="22" t="s">
        <v>541</v>
      </c>
      <c r="D1567" s="12">
        <v>3058</v>
      </c>
      <c r="E1567" s="12">
        <v>11642</v>
      </c>
      <c r="F1567" s="1">
        <f>VLOOKUP(B1567,[1]Compare!$B:$F,5,FALSE)</f>
        <v>2885</v>
      </c>
      <c r="G1567" s="1">
        <f>VLOOKUP(B1567,[1]Compare!$B:$G,6,FALSE)</f>
        <v>11850</v>
      </c>
      <c r="H1567" s="2">
        <f t="shared" si="48"/>
        <v>5.9965337954939343E-2</v>
      </c>
      <c r="I1567" s="2">
        <f t="shared" si="49"/>
        <v>-1.7552742616033755E-2</v>
      </c>
    </row>
    <row r="1568" spans="1:9" x14ac:dyDescent="0.2">
      <c r="A1568" s="8" t="s">
        <v>342</v>
      </c>
      <c r="B1568" s="19">
        <v>29169</v>
      </c>
      <c r="C1568" s="20" t="s">
        <v>544</v>
      </c>
      <c r="D1568" s="13">
        <v>3624</v>
      </c>
      <c r="E1568" s="13">
        <v>9617</v>
      </c>
      <c r="F1568" s="1">
        <f>VLOOKUP(B1568,[1]Compare!$B:$F,5,FALSE)</f>
        <v>3740</v>
      </c>
      <c r="G1568" s="1">
        <f>VLOOKUP(B1568,[1]Compare!$B:$G,6,FALSE)</f>
        <v>10329</v>
      </c>
      <c r="H1568" s="2">
        <f t="shared" si="48"/>
        <v>-3.1016042780748664E-2</v>
      </c>
      <c r="I1568" s="2">
        <f t="shared" si="49"/>
        <v>-6.8932132829896409E-2</v>
      </c>
    </row>
    <row r="1569" spans="1:9" x14ac:dyDescent="0.2">
      <c r="A1569" s="7" t="s">
        <v>342</v>
      </c>
      <c r="B1569" s="21">
        <v>29171</v>
      </c>
      <c r="C1569" s="22" t="s">
        <v>718</v>
      </c>
      <c r="D1569" s="12">
        <v>684</v>
      </c>
      <c r="E1569" s="12">
        <v>1861</v>
      </c>
      <c r="F1569" s="1">
        <f>VLOOKUP(B1569,[1]Compare!$B:$F,5,FALSE)</f>
        <v>361</v>
      </c>
      <c r="G1569" s="1">
        <f>VLOOKUP(B1569,[1]Compare!$B:$G,6,FALSE)</f>
        <v>1984</v>
      </c>
      <c r="H1569" s="2">
        <f t="shared" si="48"/>
        <v>0.89473684210526316</v>
      </c>
      <c r="I1569" s="2">
        <f t="shared" si="49"/>
        <v>-6.1995967741935484E-2</v>
      </c>
    </row>
    <row r="1570" spans="1:9" x14ac:dyDescent="0.2">
      <c r="A1570" s="8" t="s">
        <v>342</v>
      </c>
      <c r="B1570" s="19">
        <v>29173</v>
      </c>
      <c r="C1570" s="20" t="s">
        <v>1424</v>
      </c>
      <c r="D1570" s="13">
        <v>1768</v>
      </c>
      <c r="E1570" s="13">
        <v>3995</v>
      </c>
      <c r="F1570" s="1">
        <f>VLOOKUP(B1570,[1]Compare!$B:$F,5,FALSE)</f>
        <v>1205</v>
      </c>
      <c r="G1570" s="1">
        <f>VLOOKUP(B1570,[1]Compare!$B:$G,6,FALSE)</f>
        <v>4396</v>
      </c>
      <c r="H1570" s="2">
        <f t="shared" si="48"/>
        <v>0.46721991701244814</v>
      </c>
      <c r="I1570" s="2">
        <f t="shared" si="49"/>
        <v>-9.1219290263876249E-2</v>
      </c>
    </row>
    <row r="1571" spans="1:9" x14ac:dyDescent="0.2">
      <c r="A1571" s="7" t="s">
        <v>342</v>
      </c>
      <c r="B1571" s="21">
        <v>29175</v>
      </c>
      <c r="C1571" s="22" t="s">
        <v>445</v>
      </c>
      <c r="D1571" s="12">
        <v>3287</v>
      </c>
      <c r="E1571" s="12">
        <v>7048</v>
      </c>
      <c r="F1571" s="1">
        <f>VLOOKUP(B1571,[1]Compare!$B:$F,5,FALSE)</f>
        <v>2485</v>
      </c>
      <c r="G1571" s="1">
        <f>VLOOKUP(B1571,[1]Compare!$B:$G,6,FALSE)</f>
        <v>8018</v>
      </c>
      <c r="H1571" s="2">
        <f t="shared" si="48"/>
        <v>0.32273641851106638</v>
      </c>
      <c r="I1571" s="2">
        <f t="shared" si="49"/>
        <v>-0.12097779995011225</v>
      </c>
    </row>
    <row r="1572" spans="1:9" x14ac:dyDescent="0.2">
      <c r="A1572" s="8" t="s">
        <v>342</v>
      </c>
      <c r="B1572" s="19">
        <v>29177</v>
      </c>
      <c r="C1572" s="20" t="s">
        <v>1425</v>
      </c>
      <c r="D1572" s="13">
        <v>3986</v>
      </c>
      <c r="E1572" s="13">
        <v>7626</v>
      </c>
      <c r="F1572" s="1">
        <f>VLOOKUP(B1572,[1]Compare!$B:$F,5,FALSE)</f>
        <v>3109</v>
      </c>
      <c r="G1572" s="1">
        <f>VLOOKUP(B1572,[1]Compare!$B:$G,6,FALSE)</f>
        <v>8345</v>
      </c>
      <c r="H1572" s="2">
        <f t="shared" si="48"/>
        <v>0.28208427146992604</v>
      </c>
      <c r="I1572" s="2">
        <f t="shared" si="49"/>
        <v>-8.6159376872378665E-2</v>
      </c>
    </row>
    <row r="1573" spans="1:9" x14ac:dyDescent="0.2">
      <c r="A1573" s="7" t="s">
        <v>342</v>
      </c>
      <c r="B1573" s="21">
        <v>29179</v>
      </c>
      <c r="C1573" s="22" t="s">
        <v>1426</v>
      </c>
      <c r="D1573" s="12">
        <v>817</v>
      </c>
      <c r="E1573" s="12">
        <v>2399</v>
      </c>
      <c r="F1573" s="1">
        <f>VLOOKUP(B1573,[1]Compare!$B:$F,5,FALSE)</f>
        <v>529</v>
      </c>
      <c r="G1573" s="1">
        <f>VLOOKUP(B1573,[1]Compare!$B:$G,6,FALSE)</f>
        <v>2733</v>
      </c>
      <c r="H1573" s="2">
        <f t="shared" si="48"/>
        <v>0.54442344045368618</v>
      </c>
      <c r="I1573" s="2">
        <f t="shared" si="49"/>
        <v>-0.12221002561287962</v>
      </c>
    </row>
    <row r="1574" spans="1:9" x14ac:dyDescent="0.2">
      <c r="A1574" s="8" t="s">
        <v>342</v>
      </c>
      <c r="B1574" s="19">
        <v>29181</v>
      </c>
      <c r="C1574" s="20" t="s">
        <v>953</v>
      </c>
      <c r="D1574" s="13">
        <v>1448</v>
      </c>
      <c r="E1574" s="13">
        <v>4243</v>
      </c>
      <c r="F1574" s="1">
        <f>VLOOKUP(B1574,[1]Compare!$B:$F,5,FALSE)</f>
        <v>833</v>
      </c>
      <c r="G1574" s="1">
        <f>VLOOKUP(B1574,[1]Compare!$B:$G,6,FALSE)</f>
        <v>4839</v>
      </c>
      <c r="H1574" s="2">
        <f t="shared" si="48"/>
        <v>0.73829531812725091</v>
      </c>
      <c r="I1574" s="2">
        <f t="shared" si="49"/>
        <v>-0.12316594337673073</v>
      </c>
    </row>
    <row r="1575" spans="1:9" x14ac:dyDescent="0.2">
      <c r="A1575" s="7" t="s">
        <v>342</v>
      </c>
      <c r="B1575" s="21">
        <v>29183</v>
      </c>
      <c r="C1575" s="22" t="s">
        <v>1427</v>
      </c>
      <c r="D1575" s="12">
        <v>94800</v>
      </c>
      <c r="E1575" s="12">
        <v>129176</v>
      </c>
      <c r="F1575" s="1">
        <f>VLOOKUP(B1575,[1]Compare!$B:$F,5,FALSE)</f>
        <v>89530</v>
      </c>
      <c r="G1575" s="1">
        <f>VLOOKUP(B1575,[1]Compare!$B:$G,6,FALSE)</f>
        <v>128389</v>
      </c>
      <c r="H1575" s="2">
        <f t="shared" si="48"/>
        <v>5.8862950966156596E-2</v>
      </c>
      <c r="I1575" s="2">
        <f t="shared" si="49"/>
        <v>6.1298086284650556E-3</v>
      </c>
    </row>
    <row r="1576" spans="1:9" x14ac:dyDescent="0.2">
      <c r="A1576" s="8" t="s">
        <v>342</v>
      </c>
      <c r="B1576" s="19">
        <v>29185</v>
      </c>
      <c r="C1576" s="20" t="s">
        <v>447</v>
      </c>
      <c r="D1576" s="13">
        <v>1465</v>
      </c>
      <c r="E1576" s="13">
        <v>3327</v>
      </c>
      <c r="F1576" s="1">
        <f>VLOOKUP(B1576,[1]Compare!$B:$F,5,FALSE)</f>
        <v>988</v>
      </c>
      <c r="G1576" s="1">
        <f>VLOOKUP(B1576,[1]Compare!$B:$G,6,FALSE)</f>
        <v>3932</v>
      </c>
      <c r="H1576" s="2">
        <f t="shared" si="48"/>
        <v>0.48279352226720645</v>
      </c>
      <c r="I1576" s="2">
        <f t="shared" si="49"/>
        <v>-0.15386571719226858</v>
      </c>
    </row>
    <row r="1577" spans="1:9" x14ac:dyDescent="0.2">
      <c r="A1577" s="7" t="s">
        <v>342</v>
      </c>
      <c r="B1577" s="21">
        <v>29186</v>
      </c>
      <c r="C1577" s="22" t="s">
        <v>1428</v>
      </c>
      <c r="D1577" s="12">
        <v>3412</v>
      </c>
      <c r="E1577" s="12">
        <v>5945</v>
      </c>
      <c r="F1577" s="1">
        <f>VLOOKUP(B1577,[1]Compare!$B:$F,5,FALSE)</f>
        <v>2713</v>
      </c>
      <c r="G1577" s="1">
        <f>VLOOKUP(B1577,[1]Compare!$B:$G,6,FALSE)</f>
        <v>6630</v>
      </c>
      <c r="H1577" s="2">
        <f t="shared" si="48"/>
        <v>0.25764835974935496</v>
      </c>
      <c r="I1577" s="2">
        <f t="shared" si="49"/>
        <v>-0.1033182503770739</v>
      </c>
    </row>
    <row r="1578" spans="1:9" x14ac:dyDescent="0.2">
      <c r="A1578" s="8" t="s">
        <v>342</v>
      </c>
      <c r="B1578" s="19">
        <v>29187</v>
      </c>
      <c r="C1578" s="20" t="s">
        <v>1429</v>
      </c>
      <c r="D1578" s="13">
        <v>7926</v>
      </c>
      <c r="E1578" s="13">
        <v>19447</v>
      </c>
      <c r="F1578" s="1">
        <f>VLOOKUP(B1578,[1]Compare!$B:$F,5,FALSE)</f>
        <v>7044</v>
      </c>
      <c r="G1578" s="1">
        <f>VLOOKUP(B1578,[1]Compare!$B:$G,6,FALSE)</f>
        <v>20511</v>
      </c>
      <c r="H1578" s="2">
        <f t="shared" si="48"/>
        <v>0.12521294718909709</v>
      </c>
      <c r="I1578" s="2">
        <f t="shared" si="49"/>
        <v>-5.1874603871093557E-2</v>
      </c>
    </row>
    <row r="1579" spans="1:9" x14ac:dyDescent="0.2">
      <c r="A1579" s="7" t="s">
        <v>342</v>
      </c>
      <c r="B1579" s="21">
        <v>29189</v>
      </c>
      <c r="C1579" s="22" t="s">
        <v>1346</v>
      </c>
      <c r="D1579" s="12">
        <v>310134</v>
      </c>
      <c r="E1579" s="12">
        <v>218008</v>
      </c>
      <c r="F1579" s="1">
        <f>VLOOKUP(B1579,[1]Compare!$B:$F,5,FALSE)</f>
        <v>328151</v>
      </c>
      <c r="G1579" s="1">
        <f>VLOOKUP(B1579,[1]Compare!$B:$G,6,FALSE)</f>
        <v>199493</v>
      </c>
      <c r="H1579" s="2">
        <f t="shared" si="48"/>
        <v>-5.4904601844882384E-2</v>
      </c>
      <c r="I1579" s="2">
        <f t="shared" si="49"/>
        <v>9.2810274044703323E-2</v>
      </c>
    </row>
    <row r="1580" spans="1:9" x14ac:dyDescent="0.2">
      <c r="A1580" s="8" t="s">
        <v>342</v>
      </c>
      <c r="B1580" s="19">
        <v>29195</v>
      </c>
      <c r="C1580" s="20" t="s">
        <v>546</v>
      </c>
      <c r="D1580" s="13">
        <v>3907</v>
      </c>
      <c r="E1580" s="13">
        <v>5877</v>
      </c>
      <c r="F1580" s="1">
        <f>VLOOKUP(B1580,[1]Compare!$B:$F,5,FALSE)</f>
        <v>2904</v>
      </c>
      <c r="G1580" s="1">
        <f>VLOOKUP(B1580,[1]Compare!$B:$G,6,FALSE)</f>
        <v>6451</v>
      </c>
      <c r="H1580" s="2">
        <f t="shared" si="48"/>
        <v>0.34538567493112948</v>
      </c>
      <c r="I1580" s="2">
        <f t="shared" si="49"/>
        <v>-8.8978452953030543E-2</v>
      </c>
    </row>
    <row r="1581" spans="1:9" x14ac:dyDescent="0.2">
      <c r="A1581" s="7" t="s">
        <v>342</v>
      </c>
      <c r="B1581" s="21">
        <v>29197</v>
      </c>
      <c r="C1581" s="22" t="s">
        <v>917</v>
      </c>
      <c r="D1581" s="12">
        <v>456</v>
      </c>
      <c r="E1581" s="12">
        <v>1306</v>
      </c>
      <c r="F1581" s="1">
        <f>VLOOKUP(B1581,[1]Compare!$B:$F,5,FALSE)</f>
        <v>373</v>
      </c>
      <c r="G1581" s="1">
        <f>VLOOKUP(B1581,[1]Compare!$B:$G,6,FALSE)</f>
        <v>1606</v>
      </c>
      <c r="H1581" s="2">
        <f t="shared" si="48"/>
        <v>0.22252010723860591</v>
      </c>
      <c r="I1581" s="2">
        <f t="shared" si="49"/>
        <v>-0.18679950186799502</v>
      </c>
    </row>
    <row r="1582" spans="1:9" x14ac:dyDescent="0.2">
      <c r="A1582" s="8" t="s">
        <v>342</v>
      </c>
      <c r="B1582" s="19">
        <v>29199</v>
      </c>
      <c r="C1582" s="20" t="s">
        <v>1430</v>
      </c>
      <c r="D1582" s="13">
        <v>449</v>
      </c>
      <c r="E1582" s="13">
        <v>1398</v>
      </c>
      <c r="F1582" s="1">
        <f>VLOOKUP(B1582,[1]Compare!$B:$F,5,FALSE)</f>
        <v>388</v>
      </c>
      <c r="G1582" s="1">
        <f>VLOOKUP(B1582,[1]Compare!$B:$G,6,FALSE)</f>
        <v>1560</v>
      </c>
      <c r="H1582" s="2">
        <f t="shared" si="48"/>
        <v>0.15721649484536082</v>
      </c>
      <c r="I1582" s="2">
        <f t="shared" si="49"/>
        <v>-0.10384615384615385</v>
      </c>
    </row>
    <row r="1583" spans="1:9" x14ac:dyDescent="0.2">
      <c r="A1583" s="7" t="s">
        <v>342</v>
      </c>
      <c r="B1583" s="21">
        <v>29201</v>
      </c>
      <c r="C1583" s="22" t="s">
        <v>547</v>
      </c>
      <c r="D1583" s="12">
        <v>5285</v>
      </c>
      <c r="E1583" s="12">
        <v>12923</v>
      </c>
      <c r="F1583" s="1">
        <f>VLOOKUP(B1583,[1]Compare!$B:$F,5,FALSE)</f>
        <v>3753</v>
      </c>
      <c r="G1583" s="1">
        <f>VLOOKUP(B1583,[1]Compare!$B:$G,6,FALSE)</f>
        <v>13769</v>
      </c>
      <c r="H1583" s="2">
        <f t="shared" si="48"/>
        <v>0.40820676791899813</v>
      </c>
      <c r="I1583" s="2">
        <f t="shared" si="49"/>
        <v>-6.1442370542523057E-2</v>
      </c>
    </row>
    <row r="1584" spans="1:9" x14ac:dyDescent="0.2">
      <c r="A1584" s="8" t="s">
        <v>342</v>
      </c>
      <c r="B1584" s="19">
        <v>29203</v>
      </c>
      <c r="C1584" s="20" t="s">
        <v>1431</v>
      </c>
      <c r="D1584" s="13">
        <v>1333</v>
      </c>
      <c r="E1584" s="13">
        <v>2738</v>
      </c>
      <c r="F1584" s="1">
        <f>VLOOKUP(B1584,[1]Compare!$B:$F,5,FALSE)</f>
        <v>706</v>
      </c>
      <c r="G1584" s="1">
        <f>VLOOKUP(B1584,[1]Compare!$B:$G,6,FALSE)</f>
        <v>3165</v>
      </c>
      <c r="H1584" s="2">
        <f t="shared" si="48"/>
        <v>0.88810198300283283</v>
      </c>
      <c r="I1584" s="2">
        <f t="shared" si="49"/>
        <v>-0.13491311216429699</v>
      </c>
    </row>
    <row r="1585" spans="1:9" x14ac:dyDescent="0.2">
      <c r="A1585" s="7" t="s">
        <v>342</v>
      </c>
      <c r="B1585" s="21">
        <v>29205</v>
      </c>
      <c r="C1585" s="22" t="s">
        <v>448</v>
      </c>
      <c r="D1585" s="12">
        <v>703</v>
      </c>
      <c r="E1585" s="12">
        <v>2302</v>
      </c>
      <c r="F1585" s="1">
        <f>VLOOKUP(B1585,[1]Compare!$B:$F,5,FALSE)</f>
        <v>592</v>
      </c>
      <c r="G1585" s="1">
        <f>VLOOKUP(B1585,[1]Compare!$B:$G,6,FALSE)</f>
        <v>2700</v>
      </c>
      <c r="H1585" s="2">
        <f t="shared" si="48"/>
        <v>0.1875</v>
      </c>
      <c r="I1585" s="2">
        <f t="shared" si="49"/>
        <v>-0.1474074074074074</v>
      </c>
    </row>
    <row r="1586" spans="1:9" x14ac:dyDescent="0.2">
      <c r="A1586" s="8" t="s">
        <v>342</v>
      </c>
      <c r="B1586" s="19">
        <v>29207</v>
      </c>
      <c r="C1586" s="20" t="s">
        <v>1432</v>
      </c>
      <c r="D1586" s="13">
        <v>3264</v>
      </c>
      <c r="E1586" s="13">
        <v>10118</v>
      </c>
      <c r="F1586" s="1">
        <f>VLOOKUP(B1586,[1]Compare!$B:$F,5,FALSE)</f>
        <v>1819</v>
      </c>
      <c r="G1586" s="1">
        <f>VLOOKUP(B1586,[1]Compare!$B:$G,6,FALSE)</f>
        <v>11484</v>
      </c>
      <c r="H1586" s="2">
        <f t="shared" si="48"/>
        <v>0.79439252336448596</v>
      </c>
      <c r="I1586" s="2">
        <f t="shared" si="49"/>
        <v>-0.11894810170672239</v>
      </c>
    </row>
    <row r="1587" spans="1:9" x14ac:dyDescent="0.2">
      <c r="A1587" s="7" t="s">
        <v>342</v>
      </c>
      <c r="B1587" s="21">
        <v>29209</v>
      </c>
      <c r="C1587" s="22" t="s">
        <v>552</v>
      </c>
      <c r="D1587" s="12">
        <v>3732</v>
      </c>
      <c r="E1587" s="12">
        <v>15172</v>
      </c>
      <c r="F1587" s="1">
        <f>VLOOKUP(B1587,[1]Compare!$B:$F,5,FALSE)</f>
        <v>3506</v>
      </c>
      <c r="G1587" s="1">
        <f>VLOOKUP(B1587,[1]Compare!$B:$G,6,FALSE)</f>
        <v>14800</v>
      </c>
      <c r="H1587" s="2">
        <f t="shared" si="48"/>
        <v>6.4460924130062755E-2</v>
      </c>
      <c r="I1587" s="2">
        <f t="shared" si="49"/>
        <v>2.5135135135135135E-2</v>
      </c>
    </row>
    <row r="1588" spans="1:9" x14ac:dyDescent="0.2">
      <c r="A1588" s="8" t="s">
        <v>342</v>
      </c>
      <c r="B1588" s="19">
        <v>29211</v>
      </c>
      <c r="C1588" s="20" t="s">
        <v>959</v>
      </c>
      <c r="D1588" s="13">
        <v>577</v>
      </c>
      <c r="E1588" s="13">
        <v>1969</v>
      </c>
      <c r="F1588" s="1">
        <f>VLOOKUP(B1588,[1]Compare!$B:$F,5,FALSE)</f>
        <v>478</v>
      </c>
      <c r="G1588" s="1">
        <f>VLOOKUP(B1588,[1]Compare!$B:$G,6,FALSE)</f>
        <v>1974</v>
      </c>
      <c r="H1588" s="2">
        <f t="shared" si="48"/>
        <v>0.20711297071129708</v>
      </c>
      <c r="I1588" s="2">
        <f t="shared" si="49"/>
        <v>-2.5329280648429585E-3</v>
      </c>
    </row>
    <row r="1589" spans="1:9" x14ac:dyDescent="0.2">
      <c r="A1589" s="7" t="s">
        <v>342</v>
      </c>
      <c r="B1589" s="21">
        <v>29213</v>
      </c>
      <c r="C1589" s="22" t="s">
        <v>1433</v>
      </c>
      <c r="D1589" s="12">
        <v>5305</v>
      </c>
      <c r="E1589" s="12">
        <v>20921</v>
      </c>
      <c r="F1589" s="1">
        <f>VLOOKUP(B1589,[1]Compare!$B:$F,5,FALSE)</f>
        <v>5339</v>
      </c>
      <c r="G1589" s="1">
        <f>VLOOKUP(B1589,[1]Compare!$B:$G,6,FALSE)</f>
        <v>20508</v>
      </c>
      <c r="H1589" s="2">
        <f t="shared" si="48"/>
        <v>-6.368233751638884E-3</v>
      </c>
      <c r="I1589" s="2">
        <f t="shared" si="49"/>
        <v>2.0138482543397698E-2</v>
      </c>
    </row>
    <row r="1590" spans="1:9" x14ac:dyDescent="0.2">
      <c r="A1590" s="8" t="s">
        <v>342</v>
      </c>
      <c r="B1590" s="19">
        <v>29215</v>
      </c>
      <c r="C1590" s="20" t="s">
        <v>1434</v>
      </c>
      <c r="D1590" s="13">
        <v>2813</v>
      </c>
      <c r="E1590" s="13">
        <v>8399</v>
      </c>
      <c r="F1590" s="1">
        <f>VLOOKUP(B1590,[1]Compare!$B:$F,5,FALSE)</f>
        <v>1716</v>
      </c>
      <c r="G1590" s="1">
        <f>VLOOKUP(B1590,[1]Compare!$B:$G,6,FALSE)</f>
        <v>9478</v>
      </c>
      <c r="H1590" s="2">
        <f t="shared" si="48"/>
        <v>0.63927738927738931</v>
      </c>
      <c r="I1590" s="2">
        <f t="shared" si="49"/>
        <v>-0.11384258282338046</v>
      </c>
    </row>
    <row r="1591" spans="1:9" x14ac:dyDescent="0.2">
      <c r="A1591" s="7" t="s">
        <v>342</v>
      </c>
      <c r="B1591" s="21">
        <v>29217</v>
      </c>
      <c r="C1591" s="22" t="s">
        <v>1435</v>
      </c>
      <c r="D1591" s="12">
        <v>2741</v>
      </c>
      <c r="E1591" s="12">
        <v>6671</v>
      </c>
      <c r="F1591" s="1">
        <f>VLOOKUP(B1591,[1]Compare!$B:$F,5,FALSE)</f>
        <v>1903</v>
      </c>
      <c r="G1591" s="1">
        <f>VLOOKUP(B1591,[1]Compare!$B:$G,6,FALSE)</f>
        <v>7155</v>
      </c>
      <c r="H1591" s="2">
        <f t="shared" si="48"/>
        <v>0.44035733053074094</v>
      </c>
      <c r="I1591" s="2">
        <f t="shared" si="49"/>
        <v>-6.7645003494060094E-2</v>
      </c>
    </row>
    <row r="1592" spans="1:9" x14ac:dyDescent="0.2">
      <c r="A1592" s="8" t="s">
        <v>342</v>
      </c>
      <c r="B1592" s="19">
        <v>29219</v>
      </c>
      <c r="C1592" s="20" t="s">
        <v>829</v>
      </c>
      <c r="D1592" s="13">
        <v>4654</v>
      </c>
      <c r="E1592" s="13">
        <v>13630</v>
      </c>
      <c r="F1592" s="1">
        <f>VLOOKUP(B1592,[1]Compare!$B:$F,5,FALSE)</f>
        <v>4769</v>
      </c>
      <c r="G1592" s="1">
        <f>VLOOKUP(B1592,[1]Compare!$B:$G,6,FALSE)</f>
        <v>13222</v>
      </c>
      <c r="H1592" s="2">
        <f t="shared" si="48"/>
        <v>-2.4114070035646886E-2</v>
      </c>
      <c r="I1592" s="2">
        <f t="shared" si="49"/>
        <v>3.0857661473302073E-2</v>
      </c>
    </row>
    <row r="1593" spans="1:9" x14ac:dyDescent="0.2">
      <c r="A1593" s="7" t="s">
        <v>342</v>
      </c>
      <c r="B1593" s="21">
        <v>29221</v>
      </c>
      <c r="C1593" s="22" t="s">
        <v>454</v>
      </c>
      <c r="D1593" s="12">
        <v>2553</v>
      </c>
      <c r="E1593" s="12">
        <v>7423</v>
      </c>
      <c r="F1593" s="1">
        <f>VLOOKUP(B1593,[1]Compare!$B:$F,5,FALSE)</f>
        <v>1804</v>
      </c>
      <c r="G1593" s="1">
        <f>VLOOKUP(B1593,[1]Compare!$B:$G,6,FALSE)</f>
        <v>8047</v>
      </c>
      <c r="H1593" s="2">
        <f t="shared" si="48"/>
        <v>0.41518847006651882</v>
      </c>
      <c r="I1593" s="2">
        <f t="shared" si="49"/>
        <v>-7.7544426494345717E-2</v>
      </c>
    </row>
    <row r="1594" spans="1:9" x14ac:dyDescent="0.2">
      <c r="A1594" s="8" t="s">
        <v>342</v>
      </c>
      <c r="B1594" s="19">
        <v>29223</v>
      </c>
      <c r="C1594" s="20" t="s">
        <v>830</v>
      </c>
      <c r="D1594" s="13">
        <v>1667</v>
      </c>
      <c r="E1594" s="13">
        <v>4589</v>
      </c>
      <c r="F1594" s="1">
        <f>VLOOKUP(B1594,[1]Compare!$B:$F,5,FALSE)</f>
        <v>845</v>
      </c>
      <c r="G1594" s="1">
        <f>VLOOKUP(B1594,[1]Compare!$B:$G,6,FALSE)</f>
        <v>4987</v>
      </c>
      <c r="H1594" s="2">
        <f t="shared" si="48"/>
        <v>0.97278106508875739</v>
      </c>
      <c r="I1594" s="2">
        <f t="shared" si="49"/>
        <v>-7.9807499498696616E-2</v>
      </c>
    </row>
    <row r="1595" spans="1:9" x14ac:dyDescent="0.2">
      <c r="A1595" s="7" t="s">
        <v>342</v>
      </c>
      <c r="B1595" s="21">
        <v>29225</v>
      </c>
      <c r="C1595" s="22" t="s">
        <v>831</v>
      </c>
      <c r="D1595" s="12">
        <v>3554</v>
      </c>
      <c r="E1595" s="12">
        <v>14925</v>
      </c>
      <c r="F1595" s="1">
        <f>VLOOKUP(B1595,[1]Compare!$B:$F,5,FALSE)</f>
        <v>3573</v>
      </c>
      <c r="G1595" s="1">
        <f>VLOOKUP(B1595,[1]Compare!$B:$G,6,FALSE)</f>
        <v>14880</v>
      </c>
      <c r="H1595" s="2">
        <f t="shared" si="48"/>
        <v>-5.3176602294990206E-3</v>
      </c>
      <c r="I1595" s="2">
        <f t="shared" si="49"/>
        <v>3.0241935483870967E-3</v>
      </c>
    </row>
    <row r="1596" spans="1:9" x14ac:dyDescent="0.2">
      <c r="A1596" s="8" t="s">
        <v>342</v>
      </c>
      <c r="B1596" s="19">
        <v>29227</v>
      </c>
      <c r="C1596" s="20" t="s">
        <v>836</v>
      </c>
      <c r="D1596" s="13">
        <v>386</v>
      </c>
      <c r="E1596" s="13">
        <v>841</v>
      </c>
      <c r="F1596" s="1">
        <f>VLOOKUP(B1596,[1]Compare!$B:$F,5,FALSE)</f>
        <v>215</v>
      </c>
      <c r="G1596" s="1">
        <f>VLOOKUP(B1596,[1]Compare!$B:$G,6,FALSE)</f>
        <v>877</v>
      </c>
      <c r="H1596" s="2">
        <f t="shared" si="48"/>
        <v>0.79534883720930227</v>
      </c>
      <c r="I1596" s="2">
        <f t="shared" si="49"/>
        <v>-4.1049030786773091E-2</v>
      </c>
    </row>
    <row r="1597" spans="1:9" x14ac:dyDescent="0.2">
      <c r="A1597" s="7" t="s">
        <v>342</v>
      </c>
      <c r="B1597" s="21">
        <v>29229</v>
      </c>
      <c r="C1597" s="22" t="s">
        <v>1013</v>
      </c>
      <c r="D1597" s="12">
        <v>1829</v>
      </c>
      <c r="E1597" s="12">
        <v>6928</v>
      </c>
      <c r="F1597" s="1">
        <f>VLOOKUP(B1597,[1]Compare!$B:$F,5,FALSE)</f>
        <v>1168</v>
      </c>
      <c r="G1597" s="1">
        <f>VLOOKUP(B1597,[1]Compare!$B:$G,6,FALSE)</f>
        <v>7453</v>
      </c>
      <c r="H1597" s="2">
        <f t="shared" si="48"/>
        <v>0.56592465753424659</v>
      </c>
      <c r="I1597" s="2">
        <f t="shared" si="49"/>
        <v>-7.0441432980008045E-2</v>
      </c>
    </row>
    <row r="1598" spans="1:9" x14ac:dyDescent="0.2">
      <c r="A1598" s="8" t="s">
        <v>342</v>
      </c>
      <c r="B1598" s="19">
        <v>29510</v>
      </c>
      <c r="C1598" s="20" t="s">
        <v>1436</v>
      </c>
      <c r="D1598" s="13">
        <v>117600</v>
      </c>
      <c r="E1598" s="13">
        <v>25764</v>
      </c>
      <c r="F1598" s="1">
        <f>VLOOKUP(B1598,[1]Compare!$B:$F,5,FALSE)</f>
        <v>110089</v>
      </c>
      <c r="G1598" s="1">
        <f>VLOOKUP(B1598,[1]Compare!$B:$G,6,FALSE)</f>
        <v>21474</v>
      </c>
      <c r="H1598" s="2">
        <f t="shared" si="48"/>
        <v>6.8226616646531443E-2</v>
      </c>
      <c r="I1598" s="2">
        <f t="shared" si="49"/>
        <v>0.19977647387538419</v>
      </c>
    </row>
    <row r="1599" spans="1:9" x14ac:dyDescent="0.2">
      <c r="A1599" s="7" t="s">
        <v>343</v>
      </c>
      <c r="B1599" s="21">
        <v>30001</v>
      </c>
      <c r="C1599" s="22" t="s">
        <v>1437</v>
      </c>
      <c r="D1599" s="12">
        <v>1376</v>
      </c>
      <c r="E1599" s="12">
        <v>3788</v>
      </c>
      <c r="F1599" s="1">
        <f>VLOOKUP(B1599,[1]Compare!$B:$F,5,FALSE)</f>
        <v>1608</v>
      </c>
      <c r="G1599" s="1">
        <f>VLOOKUP(B1599,[1]Compare!$B:$G,6,FALSE)</f>
        <v>3923</v>
      </c>
      <c r="H1599" s="2">
        <f t="shared" si="48"/>
        <v>-0.14427860696517414</v>
      </c>
      <c r="I1599" s="2">
        <f t="shared" si="49"/>
        <v>-3.4412439459597245E-2</v>
      </c>
    </row>
    <row r="1600" spans="1:9" x14ac:dyDescent="0.2">
      <c r="A1600" s="8" t="s">
        <v>343</v>
      </c>
      <c r="B1600" s="19">
        <v>30003</v>
      </c>
      <c r="C1600" s="20" t="s">
        <v>1438</v>
      </c>
      <c r="D1600" s="13">
        <v>2345</v>
      </c>
      <c r="E1600" s="13">
        <v>2008</v>
      </c>
      <c r="F1600" s="1">
        <f>VLOOKUP(B1600,[1]Compare!$B:$F,5,FALSE)</f>
        <v>2491</v>
      </c>
      <c r="G1600" s="1">
        <f>VLOOKUP(B1600,[1]Compare!$B:$G,6,FALSE)</f>
        <v>2207</v>
      </c>
      <c r="H1600" s="2">
        <f t="shared" si="48"/>
        <v>-5.86109995985548E-2</v>
      </c>
      <c r="I1600" s="2">
        <f t="shared" si="49"/>
        <v>-9.0167648391481656E-2</v>
      </c>
    </row>
    <row r="1601" spans="1:9" x14ac:dyDescent="0.2">
      <c r="A1601" s="7" t="s">
        <v>343</v>
      </c>
      <c r="B1601" s="21">
        <v>30005</v>
      </c>
      <c r="C1601" s="22" t="s">
        <v>846</v>
      </c>
      <c r="D1601" s="12">
        <v>1603</v>
      </c>
      <c r="E1601" s="12">
        <v>1452</v>
      </c>
      <c r="F1601" s="1">
        <f>VLOOKUP(B1601,[1]Compare!$B:$F,5,FALSE)</f>
        <v>1589</v>
      </c>
      <c r="G1601" s="1">
        <f>VLOOKUP(B1601,[1]Compare!$B:$G,6,FALSE)</f>
        <v>1469</v>
      </c>
      <c r="H1601" s="2">
        <f t="shared" si="48"/>
        <v>8.8105726872246704E-3</v>
      </c>
      <c r="I1601" s="2">
        <f t="shared" si="49"/>
        <v>-1.1572498298162015E-2</v>
      </c>
    </row>
    <row r="1602" spans="1:9" x14ac:dyDescent="0.2">
      <c r="A1602" s="8" t="s">
        <v>343</v>
      </c>
      <c r="B1602" s="19">
        <v>30007</v>
      </c>
      <c r="C1602" s="20" t="s">
        <v>1439</v>
      </c>
      <c r="D1602" s="13">
        <v>445</v>
      </c>
      <c r="E1602" s="13">
        <v>2740</v>
      </c>
      <c r="F1602" s="1">
        <f>VLOOKUP(B1602,[1]Compare!$B:$F,5,FALSE)</f>
        <v>835</v>
      </c>
      <c r="G1602" s="1">
        <f>VLOOKUP(B1602,[1]Compare!$B:$G,6,FALSE)</f>
        <v>3173</v>
      </c>
      <c r="H1602" s="2">
        <f t="shared" si="48"/>
        <v>-0.46706586826347307</v>
      </c>
      <c r="I1602" s="2">
        <f t="shared" si="49"/>
        <v>-0.13646391427670973</v>
      </c>
    </row>
    <row r="1603" spans="1:9" x14ac:dyDescent="0.2">
      <c r="A1603" s="7" t="s">
        <v>343</v>
      </c>
      <c r="B1603" s="21">
        <v>30009</v>
      </c>
      <c r="C1603" s="22" t="s">
        <v>1440</v>
      </c>
      <c r="D1603" s="12">
        <v>2013</v>
      </c>
      <c r="E1603" s="12">
        <v>4522</v>
      </c>
      <c r="F1603" s="1">
        <f>VLOOKUP(B1603,[1]Compare!$B:$F,5,FALSE)</f>
        <v>2421</v>
      </c>
      <c r="G1603" s="1">
        <f>VLOOKUP(B1603,[1]Compare!$B:$G,6,FALSE)</f>
        <v>4468</v>
      </c>
      <c r="H1603" s="2">
        <f t="shared" ref="H1603:H1666" si="50">((D1603-F1603)/F1603)</f>
        <v>-0.16852540272614622</v>
      </c>
      <c r="I1603" s="2">
        <f t="shared" ref="I1603:I1666" si="51">((E1603-G1603)/G1603)</f>
        <v>1.2085944494180842E-2</v>
      </c>
    </row>
    <row r="1604" spans="1:9" x14ac:dyDescent="0.2">
      <c r="A1604" s="8" t="s">
        <v>343</v>
      </c>
      <c r="B1604" s="19">
        <v>30011</v>
      </c>
      <c r="C1604" s="20" t="s">
        <v>1095</v>
      </c>
      <c r="D1604" s="13">
        <v>91</v>
      </c>
      <c r="E1604" s="13">
        <v>695</v>
      </c>
      <c r="F1604" s="1">
        <f>VLOOKUP(B1604,[1]Compare!$B:$F,5,FALSE)</f>
        <v>74</v>
      </c>
      <c r="G1604" s="1">
        <f>VLOOKUP(B1604,[1]Compare!$B:$G,6,FALSE)</f>
        <v>775</v>
      </c>
      <c r="H1604" s="2">
        <f t="shared" si="50"/>
        <v>0.22972972972972974</v>
      </c>
      <c r="I1604" s="2">
        <f t="shared" si="51"/>
        <v>-0.1032258064516129</v>
      </c>
    </row>
    <row r="1605" spans="1:9" x14ac:dyDescent="0.2">
      <c r="A1605" s="7" t="s">
        <v>343</v>
      </c>
      <c r="B1605" s="21">
        <v>30013</v>
      </c>
      <c r="C1605" s="22" t="s">
        <v>1441</v>
      </c>
      <c r="D1605" s="12">
        <v>14004</v>
      </c>
      <c r="E1605" s="12">
        <v>23449</v>
      </c>
      <c r="F1605" s="1">
        <f>VLOOKUP(B1605,[1]Compare!$B:$F,5,FALSE)</f>
        <v>15456</v>
      </c>
      <c r="G1605" s="1">
        <f>VLOOKUP(B1605,[1]Compare!$B:$G,6,FALSE)</f>
        <v>23315</v>
      </c>
      <c r="H1605" s="2">
        <f t="shared" si="50"/>
        <v>-9.3944099378881984E-2</v>
      </c>
      <c r="I1605" s="2">
        <f t="shared" si="51"/>
        <v>5.7473729358781898E-3</v>
      </c>
    </row>
    <row r="1606" spans="1:9" x14ac:dyDescent="0.2">
      <c r="A1606" s="8" t="s">
        <v>343</v>
      </c>
      <c r="B1606" s="19">
        <v>30015</v>
      </c>
      <c r="C1606" s="20" t="s">
        <v>1442</v>
      </c>
      <c r="D1606" s="13">
        <v>996</v>
      </c>
      <c r="E1606" s="13">
        <v>1913</v>
      </c>
      <c r="F1606" s="1">
        <f>VLOOKUP(B1606,[1]Compare!$B:$F,5,FALSE)</f>
        <v>991</v>
      </c>
      <c r="G1606" s="1">
        <f>VLOOKUP(B1606,[1]Compare!$B:$G,6,FALSE)</f>
        <v>1891</v>
      </c>
      <c r="H1606" s="2">
        <f t="shared" si="50"/>
        <v>5.0454086781029266E-3</v>
      </c>
      <c r="I1606" s="2">
        <f t="shared" si="51"/>
        <v>1.1634056054997356E-2</v>
      </c>
    </row>
    <row r="1607" spans="1:9" x14ac:dyDescent="0.2">
      <c r="A1607" s="7" t="s">
        <v>343</v>
      </c>
      <c r="B1607" s="21">
        <v>30017</v>
      </c>
      <c r="C1607" s="22" t="s">
        <v>628</v>
      </c>
      <c r="D1607" s="12">
        <v>2055</v>
      </c>
      <c r="E1607" s="12">
        <v>4060</v>
      </c>
      <c r="F1607" s="1">
        <f>VLOOKUP(B1607,[1]Compare!$B:$F,5,FALSE)</f>
        <v>1514</v>
      </c>
      <c r="G1607" s="1">
        <f>VLOOKUP(B1607,[1]Compare!$B:$G,6,FALSE)</f>
        <v>4205</v>
      </c>
      <c r="H1607" s="2">
        <f t="shared" si="50"/>
        <v>0.35733157199471599</v>
      </c>
      <c r="I1607" s="2">
        <f t="shared" si="51"/>
        <v>-3.4482758620689655E-2</v>
      </c>
    </row>
    <row r="1608" spans="1:9" x14ac:dyDescent="0.2">
      <c r="A1608" s="8" t="s">
        <v>343</v>
      </c>
      <c r="B1608" s="19">
        <v>30019</v>
      </c>
      <c r="C1608" s="20" t="s">
        <v>1443</v>
      </c>
      <c r="D1608" s="13">
        <v>219</v>
      </c>
      <c r="E1608" s="13">
        <v>799</v>
      </c>
      <c r="F1608" s="1">
        <f>VLOOKUP(B1608,[1]Compare!$B:$F,5,FALSE)</f>
        <v>195</v>
      </c>
      <c r="G1608" s="1">
        <f>VLOOKUP(B1608,[1]Compare!$B:$G,6,FALSE)</f>
        <v>799</v>
      </c>
      <c r="H1608" s="2">
        <f t="shared" si="50"/>
        <v>0.12307692307692308</v>
      </c>
      <c r="I1608" s="2">
        <f t="shared" si="51"/>
        <v>0</v>
      </c>
    </row>
    <row r="1609" spans="1:9" x14ac:dyDescent="0.2">
      <c r="A1609" s="7" t="s">
        <v>343</v>
      </c>
      <c r="B1609" s="21">
        <v>30021</v>
      </c>
      <c r="C1609" s="22" t="s">
        <v>759</v>
      </c>
      <c r="D1609" s="12">
        <v>1149</v>
      </c>
      <c r="E1609" s="12">
        <v>3638</v>
      </c>
      <c r="F1609" s="1">
        <f>VLOOKUP(B1609,[1]Compare!$B:$F,5,FALSE)</f>
        <v>962</v>
      </c>
      <c r="G1609" s="1">
        <f>VLOOKUP(B1609,[1]Compare!$B:$G,6,FALSE)</f>
        <v>3758</v>
      </c>
      <c r="H1609" s="2">
        <f t="shared" si="50"/>
        <v>0.1943866943866944</v>
      </c>
      <c r="I1609" s="2">
        <f t="shared" si="51"/>
        <v>-3.1931878658861094E-2</v>
      </c>
    </row>
    <row r="1610" spans="1:9" x14ac:dyDescent="0.2">
      <c r="A1610" s="8" t="s">
        <v>343</v>
      </c>
      <c r="B1610" s="19">
        <v>30023</v>
      </c>
      <c r="C1610" s="20" t="s">
        <v>1444</v>
      </c>
      <c r="D1610" s="13">
        <v>2597</v>
      </c>
      <c r="E1610" s="13">
        <v>2056</v>
      </c>
      <c r="F1610" s="1">
        <f>VLOOKUP(B1610,[1]Compare!$B:$F,5,FALSE)</f>
        <v>2562</v>
      </c>
      <c r="G1610" s="1">
        <f>VLOOKUP(B1610,[1]Compare!$B:$G,6,FALSE)</f>
        <v>2186</v>
      </c>
      <c r="H1610" s="2">
        <f t="shared" si="50"/>
        <v>1.3661202185792349E-2</v>
      </c>
      <c r="I1610" s="2">
        <f t="shared" si="51"/>
        <v>-5.9469350411710885E-2</v>
      </c>
    </row>
    <row r="1611" spans="1:9" x14ac:dyDescent="0.2">
      <c r="A1611" s="7" t="s">
        <v>343</v>
      </c>
      <c r="B1611" s="21">
        <v>30025</v>
      </c>
      <c r="C1611" s="22" t="s">
        <v>1445</v>
      </c>
      <c r="D1611" s="12">
        <v>225</v>
      </c>
      <c r="E1611" s="12">
        <v>1246</v>
      </c>
      <c r="F1611" s="1">
        <f>VLOOKUP(B1611,[1]Compare!$B:$F,5,FALSE)</f>
        <v>172</v>
      </c>
      <c r="G1611" s="1">
        <f>VLOOKUP(B1611,[1]Compare!$B:$G,6,FALSE)</f>
        <v>1375</v>
      </c>
      <c r="H1611" s="2">
        <f t="shared" si="50"/>
        <v>0.30813953488372092</v>
      </c>
      <c r="I1611" s="2">
        <f t="shared" si="51"/>
        <v>-9.3818181818181814E-2</v>
      </c>
    </row>
    <row r="1612" spans="1:9" x14ac:dyDescent="0.2">
      <c r="A1612" s="8" t="s">
        <v>343</v>
      </c>
      <c r="B1612" s="19">
        <v>30027</v>
      </c>
      <c r="C1612" s="20" t="s">
        <v>1446</v>
      </c>
      <c r="D1612" s="13">
        <v>2079</v>
      </c>
      <c r="E1612" s="13">
        <v>4433</v>
      </c>
      <c r="F1612" s="1">
        <f>VLOOKUP(B1612,[1]Compare!$B:$F,5,FALSE)</f>
        <v>1496</v>
      </c>
      <c r="G1612" s="1">
        <f>VLOOKUP(B1612,[1]Compare!$B:$G,6,FALSE)</f>
        <v>4869</v>
      </c>
      <c r="H1612" s="2">
        <f t="shared" si="50"/>
        <v>0.38970588235294118</v>
      </c>
      <c r="I1612" s="2">
        <f t="shared" si="51"/>
        <v>-8.9546108030396379E-2</v>
      </c>
    </row>
    <row r="1613" spans="1:9" x14ac:dyDescent="0.2">
      <c r="A1613" s="7" t="s">
        <v>343</v>
      </c>
      <c r="B1613" s="21">
        <v>30029</v>
      </c>
      <c r="C1613" s="22" t="s">
        <v>1447</v>
      </c>
      <c r="D1613" s="12">
        <v>17263</v>
      </c>
      <c r="E1613" s="12">
        <v>40945</v>
      </c>
      <c r="F1613" s="1">
        <f>VLOOKUP(B1613,[1]Compare!$B:$F,5,FALSE)</f>
        <v>20274</v>
      </c>
      <c r="G1613" s="1">
        <f>VLOOKUP(B1613,[1]Compare!$B:$G,6,FALSE)</f>
        <v>38321</v>
      </c>
      <c r="H1613" s="2">
        <f t="shared" si="50"/>
        <v>-0.14851533984413534</v>
      </c>
      <c r="I1613" s="2">
        <f t="shared" si="51"/>
        <v>6.847420474413507E-2</v>
      </c>
    </row>
    <row r="1614" spans="1:9" x14ac:dyDescent="0.2">
      <c r="A1614" s="8" t="s">
        <v>343</v>
      </c>
      <c r="B1614" s="19">
        <v>30031</v>
      </c>
      <c r="C1614" s="20" t="s">
        <v>889</v>
      </c>
      <c r="D1614" s="13">
        <v>43597</v>
      </c>
      <c r="E1614" s="13">
        <v>33120</v>
      </c>
      <c r="F1614" s="1">
        <f>VLOOKUP(B1614,[1]Compare!$B:$F,5,FALSE)</f>
        <v>37044</v>
      </c>
      <c r="G1614" s="1">
        <f>VLOOKUP(B1614,[1]Compare!$B:$G,6,FALSE)</f>
        <v>31696</v>
      </c>
      <c r="H1614" s="2">
        <f t="shared" si="50"/>
        <v>0.17689774322427385</v>
      </c>
      <c r="I1614" s="2">
        <f t="shared" si="51"/>
        <v>4.4926804644119134E-2</v>
      </c>
    </row>
    <row r="1615" spans="1:9" x14ac:dyDescent="0.2">
      <c r="A1615" s="7" t="s">
        <v>343</v>
      </c>
      <c r="B1615" s="21">
        <v>30033</v>
      </c>
      <c r="C1615" s="22" t="s">
        <v>637</v>
      </c>
      <c r="D1615" s="12">
        <v>58</v>
      </c>
      <c r="E1615" s="12">
        <v>689</v>
      </c>
      <c r="F1615" s="1">
        <f>VLOOKUP(B1615,[1]Compare!$B:$F,5,FALSE)</f>
        <v>41</v>
      </c>
      <c r="G1615" s="1">
        <f>VLOOKUP(B1615,[1]Compare!$B:$G,6,FALSE)</f>
        <v>764</v>
      </c>
      <c r="H1615" s="2">
        <f t="shared" si="50"/>
        <v>0.41463414634146339</v>
      </c>
      <c r="I1615" s="2">
        <f t="shared" si="51"/>
        <v>-9.8167539267015713E-2</v>
      </c>
    </row>
    <row r="1616" spans="1:9" x14ac:dyDescent="0.2">
      <c r="A1616" s="8" t="s">
        <v>343</v>
      </c>
      <c r="B1616" s="19">
        <v>30035</v>
      </c>
      <c r="C1616" s="20" t="s">
        <v>1448</v>
      </c>
      <c r="D1616" s="13">
        <v>3349</v>
      </c>
      <c r="E1616" s="13">
        <v>1861</v>
      </c>
      <c r="F1616" s="1">
        <f>VLOOKUP(B1616,[1]Compare!$B:$F,5,FALSE)</f>
        <v>3610</v>
      </c>
      <c r="G1616" s="1">
        <f>VLOOKUP(B1616,[1]Compare!$B:$G,6,FALSE)</f>
        <v>1884</v>
      </c>
      <c r="H1616" s="2">
        <f t="shared" si="50"/>
        <v>-7.2299168975069258E-2</v>
      </c>
      <c r="I1616" s="2">
        <f t="shared" si="51"/>
        <v>-1.2208067940552018E-2</v>
      </c>
    </row>
    <row r="1617" spans="1:9" x14ac:dyDescent="0.2">
      <c r="A1617" s="7" t="s">
        <v>343</v>
      </c>
      <c r="B1617" s="21">
        <v>30037</v>
      </c>
      <c r="C1617" s="22" t="s">
        <v>1449</v>
      </c>
      <c r="D1617" s="12">
        <v>96</v>
      </c>
      <c r="E1617" s="12">
        <v>376</v>
      </c>
      <c r="F1617" s="1">
        <f>VLOOKUP(B1617,[1]Compare!$B:$F,5,FALSE)</f>
        <v>78</v>
      </c>
      <c r="G1617" s="1">
        <f>VLOOKUP(B1617,[1]Compare!$B:$G,6,FALSE)</f>
        <v>414</v>
      </c>
      <c r="H1617" s="2">
        <f t="shared" si="50"/>
        <v>0.23076923076923078</v>
      </c>
      <c r="I1617" s="2">
        <f t="shared" si="51"/>
        <v>-9.1787439613526575E-2</v>
      </c>
    </row>
    <row r="1618" spans="1:9" x14ac:dyDescent="0.2">
      <c r="A1618" s="8" t="s">
        <v>343</v>
      </c>
      <c r="B1618" s="19">
        <v>30039</v>
      </c>
      <c r="C1618" s="20" t="s">
        <v>1450</v>
      </c>
      <c r="D1618" s="13">
        <v>549</v>
      </c>
      <c r="E1618" s="13">
        <v>1476</v>
      </c>
      <c r="F1618" s="1">
        <f>VLOOKUP(B1618,[1]Compare!$B:$F,5,FALSE)</f>
        <v>638</v>
      </c>
      <c r="G1618" s="1">
        <f>VLOOKUP(B1618,[1]Compare!$B:$G,6,FALSE)</f>
        <v>1419</v>
      </c>
      <c r="H1618" s="2">
        <f t="shared" si="50"/>
        <v>-0.13949843260188088</v>
      </c>
      <c r="I1618" s="2">
        <f t="shared" si="51"/>
        <v>4.0169133192389003E-2</v>
      </c>
    </row>
    <row r="1619" spans="1:9" x14ac:dyDescent="0.2">
      <c r="A1619" s="7" t="s">
        <v>343</v>
      </c>
      <c r="B1619" s="21">
        <v>30041</v>
      </c>
      <c r="C1619" s="22" t="s">
        <v>1451</v>
      </c>
      <c r="D1619" s="12">
        <v>3634</v>
      </c>
      <c r="E1619" s="12">
        <v>3822</v>
      </c>
      <c r="F1619" s="1">
        <f>VLOOKUP(B1619,[1]Compare!$B:$F,5,FALSE)</f>
        <v>2981</v>
      </c>
      <c r="G1619" s="1">
        <f>VLOOKUP(B1619,[1]Compare!$B:$G,6,FALSE)</f>
        <v>3957</v>
      </c>
      <c r="H1619" s="2">
        <f t="shared" si="50"/>
        <v>0.21905400872190539</v>
      </c>
      <c r="I1619" s="2">
        <f t="shared" si="51"/>
        <v>-3.4116755117513269E-2</v>
      </c>
    </row>
    <row r="1620" spans="1:9" x14ac:dyDescent="0.2">
      <c r="A1620" s="8" t="s">
        <v>343</v>
      </c>
      <c r="B1620" s="19">
        <v>30043</v>
      </c>
      <c r="C1620" s="20" t="s">
        <v>426</v>
      </c>
      <c r="D1620" s="13">
        <v>2375</v>
      </c>
      <c r="E1620" s="13">
        <v>5590</v>
      </c>
      <c r="F1620" s="1">
        <f>VLOOKUP(B1620,[1]Compare!$B:$F,5,FALSE)</f>
        <v>2625</v>
      </c>
      <c r="G1620" s="1">
        <f>VLOOKUP(B1620,[1]Compare!$B:$G,6,FALSE)</f>
        <v>5345</v>
      </c>
      <c r="H1620" s="2">
        <f t="shared" si="50"/>
        <v>-9.5238095238095233E-2</v>
      </c>
      <c r="I1620" s="2">
        <f t="shared" si="51"/>
        <v>4.5837231057062673E-2</v>
      </c>
    </row>
    <row r="1621" spans="1:9" x14ac:dyDescent="0.2">
      <c r="A1621" s="7" t="s">
        <v>343</v>
      </c>
      <c r="B1621" s="21">
        <v>30045</v>
      </c>
      <c r="C1621" s="22" t="s">
        <v>1452</v>
      </c>
      <c r="D1621" s="12">
        <v>301</v>
      </c>
      <c r="E1621" s="12">
        <v>953</v>
      </c>
      <c r="F1621" s="1">
        <f>VLOOKUP(B1621,[1]Compare!$B:$F,5,FALSE)</f>
        <v>275</v>
      </c>
      <c r="G1621" s="1">
        <f>VLOOKUP(B1621,[1]Compare!$B:$G,6,FALSE)</f>
        <v>1040</v>
      </c>
      <c r="H1621" s="2">
        <f t="shared" si="50"/>
        <v>9.4545454545454544E-2</v>
      </c>
      <c r="I1621" s="2">
        <f t="shared" si="51"/>
        <v>-8.3653846153846148E-2</v>
      </c>
    </row>
    <row r="1622" spans="1:9" x14ac:dyDescent="0.2">
      <c r="A1622" s="8" t="s">
        <v>343</v>
      </c>
      <c r="B1622" s="19">
        <v>30047</v>
      </c>
      <c r="C1622" s="20" t="s">
        <v>574</v>
      </c>
      <c r="D1622" s="13">
        <v>5977</v>
      </c>
      <c r="E1622" s="13">
        <v>9554</v>
      </c>
      <c r="F1622" s="1">
        <f>VLOOKUP(B1622,[1]Compare!$B:$F,5,FALSE)</f>
        <v>6916</v>
      </c>
      <c r="G1622" s="1">
        <f>VLOOKUP(B1622,[1]Compare!$B:$G,6,FALSE)</f>
        <v>9322</v>
      </c>
      <c r="H1622" s="2">
        <f t="shared" si="50"/>
        <v>-0.13577212261422789</v>
      </c>
      <c r="I1622" s="2">
        <f t="shared" si="51"/>
        <v>2.4887363226775368E-2</v>
      </c>
    </row>
    <row r="1623" spans="1:9" x14ac:dyDescent="0.2">
      <c r="A1623" s="7" t="s">
        <v>343</v>
      </c>
      <c r="B1623" s="21">
        <v>30049</v>
      </c>
      <c r="C1623" s="22" t="s">
        <v>1453</v>
      </c>
      <c r="D1623" s="12">
        <v>17941</v>
      </c>
      <c r="E1623" s="12">
        <v>21657</v>
      </c>
      <c r="F1623" s="1">
        <f>VLOOKUP(B1623,[1]Compare!$B:$F,5,FALSE)</f>
        <v>19743</v>
      </c>
      <c r="G1623" s="1">
        <f>VLOOKUP(B1623,[1]Compare!$B:$G,6,FALSE)</f>
        <v>21409</v>
      </c>
      <c r="H1623" s="2">
        <f t="shared" si="50"/>
        <v>-9.1272856202198244E-2</v>
      </c>
      <c r="I1623" s="2">
        <f t="shared" si="51"/>
        <v>1.1583913307487505E-2</v>
      </c>
    </row>
    <row r="1624" spans="1:9" x14ac:dyDescent="0.2">
      <c r="A1624" s="8" t="s">
        <v>343</v>
      </c>
      <c r="B1624" s="19">
        <v>30051</v>
      </c>
      <c r="C1624" s="20" t="s">
        <v>707</v>
      </c>
      <c r="D1624" s="13">
        <v>346</v>
      </c>
      <c r="E1624" s="13">
        <v>743</v>
      </c>
      <c r="F1624" s="1">
        <f>VLOOKUP(B1624,[1]Compare!$B:$F,5,FALSE)</f>
        <v>249</v>
      </c>
      <c r="G1624" s="1">
        <f>VLOOKUP(B1624,[1]Compare!$B:$G,6,FALSE)</f>
        <v>821</v>
      </c>
      <c r="H1624" s="2">
        <f t="shared" si="50"/>
        <v>0.38955823293172692</v>
      </c>
      <c r="I1624" s="2">
        <f t="shared" si="51"/>
        <v>-9.5006090133982951E-2</v>
      </c>
    </row>
    <row r="1625" spans="1:9" x14ac:dyDescent="0.2">
      <c r="A1625" s="7" t="s">
        <v>343</v>
      </c>
      <c r="B1625" s="21">
        <v>30053</v>
      </c>
      <c r="C1625" s="22" t="s">
        <v>530</v>
      </c>
      <c r="D1625" s="12">
        <v>2847</v>
      </c>
      <c r="E1625" s="12">
        <v>9176</v>
      </c>
      <c r="F1625" s="1">
        <f>VLOOKUP(B1625,[1]Compare!$B:$F,5,FALSE)</f>
        <v>2835</v>
      </c>
      <c r="G1625" s="1">
        <f>VLOOKUP(B1625,[1]Compare!$B:$G,6,FALSE)</f>
        <v>8672</v>
      </c>
      <c r="H1625" s="2">
        <f t="shared" si="50"/>
        <v>4.2328042328042331E-3</v>
      </c>
      <c r="I1625" s="2">
        <f t="shared" si="51"/>
        <v>5.8118081180811805E-2</v>
      </c>
    </row>
    <row r="1626" spans="1:9" x14ac:dyDescent="0.2">
      <c r="A1626" s="8" t="s">
        <v>343</v>
      </c>
      <c r="B1626" s="19">
        <v>30055</v>
      </c>
      <c r="C1626" s="20" t="s">
        <v>1454</v>
      </c>
      <c r="D1626" s="13">
        <v>743</v>
      </c>
      <c r="E1626" s="13">
        <v>793</v>
      </c>
      <c r="F1626" s="1">
        <f>VLOOKUP(B1626,[1]Compare!$B:$F,5,FALSE)</f>
        <v>155</v>
      </c>
      <c r="G1626" s="1">
        <f>VLOOKUP(B1626,[1]Compare!$B:$G,6,FALSE)</f>
        <v>956</v>
      </c>
      <c r="H1626" s="2">
        <f t="shared" si="50"/>
        <v>3.7935483870967741</v>
      </c>
      <c r="I1626" s="2">
        <f t="shared" si="51"/>
        <v>-0.17050209205020919</v>
      </c>
    </row>
    <row r="1627" spans="1:9" x14ac:dyDescent="0.2">
      <c r="A1627" s="7" t="s">
        <v>343</v>
      </c>
      <c r="B1627" s="21">
        <v>30057</v>
      </c>
      <c r="C1627" s="22" t="s">
        <v>434</v>
      </c>
      <c r="D1627" s="12">
        <v>757</v>
      </c>
      <c r="E1627" s="12">
        <v>3060</v>
      </c>
      <c r="F1627" s="1">
        <f>VLOOKUP(B1627,[1]Compare!$B:$F,5,FALSE)</f>
        <v>1771</v>
      </c>
      <c r="G1627" s="1">
        <f>VLOOKUP(B1627,[1]Compare!$B:$G,6,FALSE)</f>
        <v>4191</v>
      </c>
      <c r="H1627" s="2">
        <f t="shared" si="50"/>
        <v>-0.57255787690570303</v>
      </c>
      <c r="I1627" s="2">
        <f t="shared" si="51"/>
        <v>-0.2698639942734431</v>
      </c>
    </row>
    <row r="1628" spans="1:9" x14ac:dyDescent="0.2">
      <c r="A1628" s="8" t="s">
        <v>343</v>
      </c>
      <c r="B1628" s="19">
        <v>30059</v>
      </c>
      <c r="C1628" s="20" t="s">
        <v>1455</v>
      </c>
      <c r="D1628" s="13">
        <v>316</v>
      </c>
      <c r="E1628" s="13">
        <v>748</v>
      </c>
      <c r="F1628" s="1">
        <f>VLOOKUP(B1628,[1]Compare!$B:$F,5,FALSE)</f>
        <v>258</v>
      </c>
      <c r="G1628" s="1">
        <f>VLOOKUP(B1628,[1]Compare!$B:$G,6,FALSE)</f>
        <v>833</v>
      </c>
      <c r="H1628" s="2">
        <f t="shared" si="50"/>
        <v>0.22480620155038761</v>
      </c>
      <c r="I1628" s="2">
        <f t="shared" si="51"/>
        <v>-0.10204081632653061</v>
      </c>
    </row>
    <row r="1629" spans="1:9" x14ac:dyDescent="0.2">
      <c r="A1629" s="7" t="s">
        <v>343</v>
      </c>
      <c r="B1629" s="21">
        <v>30061</v>
      </c>
      <c r="C1629" s="22" t="s">
        <v>649</v>
      </c>
      <c r="D1629" s="12">
        <v>709</v>
      </c>
      <c r="E1629" s="12">
        <v>2111</v>
      </c>
      <c r="F1629" s="1">
        <f>VLOOKUP(B1629,[1]Compare!$B:$F,5,FALSE)</f>
        <v>686</v>
      </c>
      <c r="G1629" s="1">
        <f>VLOOKUP(B1629,[1]Compare!$B:$G,6,FALSE)</f>
        <v>1828</v>
      </c>
      <c r="H1629" s="2">
        <f t="shared" si="50"/>
        <v>3.3527696793002916E-2</v>
      </c>
      <c r="I1629" s="2">
        <f t="shared" si="51"/>
        <v>0.15481400437636761</v>
      </c>
    </row>
    <row r="1630" spans="1:9" x14ac:dyDescent="0.2">
      <c r="A1630" s="8" t="s">
        <v>343</v>
      </c>
      <c r="B1630" s="19">
        <v>30063</v>
      </c>
      <c r="C1630" s="20" t="s">
        <v>1456</v>
      </c>
      <c r="D1630" s="13">
        <v>39614</v>
      </c>
      <c r="E1630" s="13">
        <v>25407</v>
      </c>
      <c r="F1630" s="1">
        <f>VLOOKUP(B1630,[1]Compare!$B:$F,5,FALSE)</f>
        <v>43357</v>
      </c>
      <c r="G1630" s="1">
        <f>VLOOKUP(B1630,[1]Compare!$B:$G,6,FALSE)</f>
        <v>26347</v>
      </c>
      <c r="H1630" s="2">
        <f t="shared" si="50"/>
        <v>-8.6329773738957949E-2</v>
      </c>
      <c r="I1630" s="2">
        <f t="shared" si="51"/>
        <v>-3.5677686264090791E-2</v>
      </c>
    </row>
    <row r="1631" spans="1:9" x14ac:dyDescent="0.2">
      <c r="A1631" s="7" t="s">
        <v>343</v>
      </c>
      <c r="B1631" s="21">
        <v>30065</v>
      </c>
      <c r="C1631" s="22" t="s">
        <v>1457</v>
      </c>
      <c r="D1631" s="12">
        <v>450</v>
      </c>
      <c r="E1631" s="12">
        <v>2605</v>
      </c>
      <c r="F1631" s="1">
        <f>VLOOKUP(B1631,[1]Compare!$B:$F,5,FALSE)</f>
        <v>413</v>
      </c>
      <c r="G1631" s="1">
        <f>VLOOKUP(B1631,[1]Compare!$B:$G,6,FALSE)</f>
        <v>2423</v>
      </c>
      <c r="H1631" s="2">
        <f t="shared" si="50"/>
        <v>8.9588377723970949E-2</v>
      </c>
      <c r="I1631" s="2">
        <f t="shared" si="51"/>
        <v>7.5113495666529098E-2</v>
      </c>
    </row>
    <row r="1632" spans="1:9" x14ac:dyDescent="0.2">
      <c r="A1632" s="8" t="s">
        <v>343</v>
      </c>
      <c r="B1632" s="19">
        <v>30067</v>
      </c>
      <c r="C1632" s="20" t="s">
        <v>655</v>
      </c>
      <c r="D1632" s="13">
        <v>4427</v>
      </c>
      <c r="E1632" s="13">
        <v>5707</v>
      </c>
      <c r="F1632" s="1">
        <f>VLOOKUP(B1632,[1]Compare!$B:$F,5,FALSE)</f>
        <v>5280</v>
      </c>
      <c r="G1632" s="1">
        <f>VLOOKUP(B1632,[1]Compare!$B:$G,6,FALSE)</f>
        <v>6025</v>
      </c>
      <c r="H1632" s="2">
        <f t="shared" si="50"/>
        <v>-0.16155303030303031</v>
      </c>
      <c r="I1632" s="2">
        <f t="shared" si="51"/>
        <v>-5.2780082987551866E-2</v>
      </c>
    </row>
    <row r="1633" spans="1:9" x14ac:dyDescent="0.2">
      <c r="A1633" s="7" t="s">
        <v>343</v>
      </c>
      <c r="B1633" s="21">
        <v>30069</v>
      </c>
      <c r="C1633" s="22" t="s">
        <v>1458</v>
      </c>
      <c r="D1633" s="12">
        <v>59</v>
      </c>
      <c r="E1633" s="12">
        <v>254</v>
      </c>
      <c r="F1633" s="1">
        <f>VLOOKUP(B1633,[1]Compare!$B:$F,5,FALSE)</f>
        <v>39</v>
      </c>
      <c r="G1633" s="1">
        <f>VLOOKUP(B1633,[1]Compare!$B:$G,6,FALSE)</f>
        <v>298</v>
      </c>
      <c r="H1633" s="2">
        <f t="shared" si="50"/>
        <v>0.51282051282051277</v>
      </c>
      <c r="I1633" s="2">
        <f t="shared" si="51"/>
        <v>-0.1476510067114094</v>
      </c>
    </row>
    <row r="1634" spans="1:9" x14ac:dyDescent="0.2">
      <c r="A1634" s="8" t="s">
        <v>343</v>
      </c>
      <c r="B1634" s="19">
        <v>30071</v>
      </c>
      <c r="C1634" s="20" t="s">
        <v>539</v>
      </c>
      <c r="D1634" s="13">
        <v>453</v>
      </c>
      <c r="E1634" s="13">
        <v>1733</v>
      </c>
      <c r="F1634" s="1">
        <f>VLOOKUP(B1634,[1]Compare!$B:$F,5,FALSE)</f>
        <v>416</v>
      </c>
      <c r="G1634" s="1">
        <f>VLOOKUP(B1634,[1]Compare!$B:$G,6,FALSE)</f>
        <v>1936</v>
      </c>
      <c r="H1634" s="2">
        <f t="shared" si="50"/>
        <v>8.8942307692307696E-2</v>
      </c>
      <c r="I1634" s="2">
        <f t="shared" si="51"/>
        <v>-0.10485537190082644</v>
      </c>
    </row>
    <row r="1635" spans="1:9" x14ac:dyDescent="0.2">
      <c r="A1635" s="7" t="s">
        <v>343</v>
      </c>
      <c r="B1635" s="21">
        <v>30073</v>
      </c>
      <c r="C1635" s="22" t="s">
        <v>1459</v>
      </c>
      <c r="D1635" s="12">
        <v>1176</v>
      </c>
      <c r="E1635" s="12">
        <v>1915</v>
      </c>
      <c r="F1635" s="1">
        <f>VLOOKUP(B1635,[1]Compare!$B:$F,5,FALSE)</f>
        <v>903</v>
      </c>
      <c r="G1635" s="1">
        <f>VLOOKUP(B1635,[1]Compare!$B:$G,6,FALSE)</f>
        <v>2031</v>
      </c>
      <c r="H1635" s="2">
        <f t="shared" si="50"/>
        <v>0.30232558139534882</v>
      </c>
      <c r="I1635" s="2">
        <f t="shared" si="51"/>
        <v>-5.7114721811915313E-2</v>
      </c>
    </row>
    <row r="1636" spans="1:9" x14ac:dyDescent="0.2">
      <c r="A1636" s="8" t="s">
        <v>343</v>
      </c>
      <c r="B1636" s="19">
        <v>30075</v>
      </c>
      <c r="C1636" s="20" t="s">
        <v>1460</v>
      </c>
      <c r="D1636" s="13">
        <v>228</v>
      </c>
      <c r="E1636" s="13">
        <v>881</v>
      </c>
      <c r="F1636" s="1">
        <f>VLOOKUP(B1636,[1]Compare!$B:$F,5,FALSE)</f>
        <v>154</v>
      </c>
      <c r="G1636" s="1">
        <f>VLOOKUP(B1636,[1]Compare!$B:$G,6,FALSE)</f>
        <v>970</v>
      </c>
      <c r="H1636" s="2">
        <f t="shared" si="50"/>
        <v>0.48051948051948051</v>
      </c>
      <c r="I1636" s="2">
        <f t="shared" si="51"/>
        <v>-9.1752577319587622E-2</v>
      </c>
    </row>
    <row r="1637" spans="1:9" x14ac:dyDescent="0.2">
      <c r="A1637" s="7" t="s">
        <v>343</v>
      </c>
      <c r="B1637" s="21">
        <v>30077</v>
      </c>
      <c r="C1637" s="22" t="s">
        <v>1127</v>
      </c>
      <c r="D1637" s="12">
        <v>1094</v>
      </c>
      <c r="E1637" s="12">
        <v>2259</v>
      </c>
      <c r="F1637" s="1">
        <f>VLOOKUP(B1637,[1]Compare!$B:$F,5,FALSE)</f>
        <v>752</v>
      </c>
      <c r="G1637" s="1">
        <f>VLOOKUP(B1637,[1]Compare!$B:$G,6,FALSE)</f>
        <v>2355</v>
      </c>
      <c r="H1637" s="2">
        <f t="shared" si="50"/>
        <v>0.45478723404255317</v>
      </c>
      <c r="I1637" s="2">
        <f t="shared" si="51"/>
        <v>-4.0764331210191081E-2</v>
      </c>
    </row>
    <row r="1638" spans="1:9" x14ac:dyDescent="0.2">
      <c r="A1638" s="8" t="s">
        <v>343</v>
      </c>
      <c r="B1638" s="19">
        <v>30079</v>
      </c>
      <c r="C1638" s="20" t="s">
        <v>543</v>
      </c>
      <c r="D1638" s="13">
        <v>154</v>
      </c>
      <c r="E1638" s="13">
        <v>595</v>
      </c>
      <c r="F1638" s="1">
        <f>VLOOKUP(B1638,[1]Compare!$B:$F,5,FALSE)</f>
        <v>126</v>
      </c>
      <c r="G1638" s="1">
        <f>VLOOKUP(B1638,[1]Compare!$B:$G,6,FALSE)</f>
        <v>603</v>
      </c>
      <c r="H1638" s="2">
        <f t="shared" si="50"/>
        <v>0.22222222222222221</v>
      </c>
      <c r="I1638" s="2">
        <f t="shared" si="51"/>
        <v>-1.3266998341625208E-2</v>
      </c>
    </row>
    <row r="1639" spans="1:9" x14ac:dyDescent="0.2">
      <c r="A1639" s="7" t="s">
        <v>343</v>
      </c>
      <c r="B1639" s="21">
        <v>30081</v>
      </c>
      <c r="C1639" s="22" t="s">
        <v>1461</v>
      </c>
      <c r="D1639" s="12">
        <v>7669</v>
      </c>
      <c r="E1639" s="12">
        <v>20387</v>
      </c>
      <c r="F1639" s="1">
        <f>VLOOKUP(B1639,[1]Compare!$B:$F,5,FALSE)</f>
        <v>8763</v>
      </c>
      <c r="G1639" s="1">
        <f>VLOOKUP(B1639,[1]Compare!$B:$G,6,FALSE)</f>
        <v>19114</v>
      </c>
      <c r="H1639" s="2">
        <f t="shared" si="50"/>
        <v>-0.12484309026589067</v>
      </c>
      <c r="I1639" s="2">
        <f t="shared" si="51"/>
        <v>6.6600397614314119E-2</v>
      </c>
    </row>
    <row r="1640" spans="1:9" x14ac:dyDescent="0.2">
      <c r="A1640" s="8" t="s">
        <v>343</v>
      </c>
      <c r="B1640" s="19">
        <v>30083</v>
      </c>
      <c r="C1640" s="20" t="s">
        <v>914</v>
      </c>
      <c r="D1640" s="13">
        <v>996</v>
      </c>
      <c r="E1640" s="13">
        <v>4738</v>
      </c>
      <c r="F1640" s="1">
        <f>VLOOKUP(B1640,[1]Compare!$B:$F,5,FALSE)</f>
        <v>875</v>
      </c>
      <c r="G1640" s="1">
        <f>VLOOKUP(B1640,[1]Compare!$B:$G,6,FALSE)</f>
        <v>4800</v>
      </c>
      <c r="H1640" s="2">
        <f t="shared" si="50"/>
        <v>0.13828571428571429</v>
      </c>
      <c r="I1640" s="2">
        <f t="shared" si="51"/>
        <v>-1.2916666666666667E-2</v>
      </c>
    </row>
    <row r="1641" spans="1:9" x14ac:dyDescent="0.2">
      <c r="A1641" s="7" t="s">
        <v>343</v>
      </c>
      <c r="B1641" s="21">
        <v>30085</v>
      </c>
      <c r="C1641" s="22" t="s">
        <v>1462</v>
      </c>
      <c r="D1641" s="12">
        <v>1999</v>
      </c>
      <c r="E1641" s="12">
        <v>1955</v>
      </c>
      <c r="F1641" s="1">
        <f>VLOOKUP(B1641,[1]Compare!$B:$F,5,FALSE)</f>
        <v>1910</v>
      </c>
      <c r="G1641" s="1">
        <f>VLOOKUP(B1641,[1]Compare!$B:$G,6,FALSE)</f>
        <v>1996</v>
      </c>
      <c r="H1641" s="2">
        <f t="shared" si="50"/>
        <v>4.6596858638743459E-2</v>
      </c>
      <c r="I1641" s="2">
        <f t="shared" si="51"/>
        <v>-2.0541082164328657E-2</v>
      </c>
    </row>
    <row r="1642" spans="1:9" x14ac:dyDescent="0.2">
      <c r="A1642" s="8" t="s">
        <v>343</v>
      </c>
      <c r="B1642" s="19">
        <v>30087</v>
      </c>
      <c r="C1642" s="20" t="s">
        <v>1463</v>
      </c>
      <c r="D1642" s="13">
        <v>1283</v>
      </c>
      <c r="E1642" s="13">
        <v>2422</v>
      </c>
      <c r="F1642" s="1">
        <f>VLOOKUP(B1642,[1]Compare!$B:$F,5,FALSE)</f>
        <v>1199</v>
      </c>
      <c r="G1642" s="1">
        <f>VLOOKUP(B1642,[1]Compare!$B:$G,6,FALSE)</f>
        <v>2486</v>
      </c>
      <c r="H1642" s="2">
        <f t="shared" si="50"/>
        <v>7.0058381984987483E-2</v>
      </c>
      <c r="I1642" s="2">
        <f t="shared" si="51"/>
        <v>-2.5744167337087689E-2</v>
      </c>
    </row>
    <row r="1643" spans="1:9" x14ac:dyDescent="0.2">
      <c r="A1643" s="7" t="s">
        <v>343</v>
      </c>
      <c r="B1643" s="21">
        <v>30089</v>
      </c>
      <c r="C1643" s="22" t="s">
        <v>1464</v>
      </c>
      <c r="D1643" s="12">
        <v>1494</v>
      </c>
      <c r="E1643" s="12">
        <v>6244</v>
      </c>
      <c r="F1643" s="1">
        <f>VLOOKUP(B1643,[1]Compare!$B:$F,5,FALSE)</f>
        <v>1820</v>
      </c>
      <c r="G1643" s="1">
        <f>VLOOKUP(B1643,[1]Compare!$B:$G,6,FALSE)</f>
        <v>5660</v>
      </c>
      <c r="H1643" s="2">
        <f t="shared" si="50"/>
        <v>-0.17912087912087912</v>
      </c>
      <c r="I1643" s="2">
        <f t="shared" si="51"/>
        <v>0.10318021201413427</v>
      </c>
    </row>
    <row r="1644" spans="1:9" x14ac:dyDescent="0.2">
      <c r="A1644" s="8" t="s">
        <v>343</v>
      </c>
      <c r="B1644" s="19">
        <v>30091</v>
      </c>
      <c r="C1644" s="20" t="s">
        <v>1067</v>
      </c>
      <c r="D1644" s="13">
        <v>661</v>
      </c>
      <c r="E1644" s="13">
        <v>1338</v>
      </c>
      <c r="F1644" s="1">
        <f>VLOOKUP(B1644,[1]Compare!$B:$F,5,FALSE)</f>
        <v>574</v>
      </c>
      <c r="G1644" s="1">
        <f>VLOOKUP(B1644,[1]Compare!$B:$G,6,FALSE)</f>
        <v>1403</v>
      </c>
      <c r="H1644" s="2">
        <f t="shared" si="50"/>
        <v>0.15156794425087108</v>
      </c>
      <c r="I1644" s="2">
        <f t="shared" si="51"/>
        <v>-4.6329294369208837E-2</v>
      </c>
    </row>
    <row r="1645" spans="1:9" x14ac:dyDescent="0.2">
      <c r="A1645" s="7" t="s">
        <v>343</v>
      </c>
      <c r="B1645" s="21">
        <v>30093</v>
      </c>
      <c r="C1645" s="22" t="s">
        <v>1465</v>
      </c>
      <c r="D1645" s="12">
        <v>11716</v>
      </c>
      <c r="E1645" s="12">
        <v>7710</v>
      </c>
      <c r="F1645" s="1">
        <f>VLOOKUP(B1645,[1]Compare!$B:$F,5,FALSE)</f>
        <v>10392</v>
      </c>
      <c r="G1645" s="1">
        <f>VLOOKUP(B1645,[1]Compare!$B:$G,6,FALSE)</f>
        <v>7745</v>
      </c>
      <c r="H1645" s="2">
        <f t="shared" si="50"/>
        <v>0.12740569668976134</v>
      </c>
      <c r="I1645" s="2">
        <f t="shared" si="51"/>
        <v>-4.5190445448676569E-3</v>
      </c>
    </row>
    <row r="1646" spans="1:9" x14ac:dyDescent="0.2">
      <c r="A1646" s="8" t="s">
        <v>343</v>
      </c>
      <c r="B1646" s="19">
        <v>30095</v>
      </c>
      <c r="C1646" s="20" t="s">
        <v>1466</v>
      </c>
      <c r="D1646" s="13">
        <v>1194</v>
      </c>
      <c r="E1646" s="13">
        <v>4692</v>
      </c>
      <c r="F1646" s="1">
        <f>VLOOKUP(B1646,[1]Compare!$B:$F,5,FALSE)</f>
        <v>1156</v>
      </c>
      <c r="G1646" s="1">
        <f>VLOOKUP(B1646,[1]Compare!$B:$G,6,FALSE)</f>
        <v>4462</v>
      </c>
      <c r="H1646" s="2">
        <f t="shared" si="50"/>
        <v>3.2871972318339097E-2</v>
      </c>
      <c r="I1646" s="2">
        <f t="shared" si="51"/>
        <v>5.1546391752577317E-2</v>
      </c>
    </row>
    <row r="1647" spans="1:9" x14ac:dyDescent="0.2">
      <c r="A1647" s="7" t="s">
        <v>343</v>
      </c>
      <c r="B1647" s="21">
        <v>30097</v>
      </c>
      <c r="C1647" s="22" t="s">
        <v>1467</v>
      </c>
      <c r="D1647" s="12">
        <v>397</v>
      </c>
      <c r="E1647" s="12">
        <v>1890</v>
      </c>
      <c r="F1647" s="1">
        <f>VLOOKUP(B1647,[1]Compare!$B:$F,5,FALSE)</f>
        <v>549</v>
      </c>
      <c r="G1647" s="1">
        <f>VLOOKUP(B1647,[1]Compare!$B:$G,6,FALSE)</f>
        <v>1840</v>
      </c>
      <c r="H1647" s="2">
        <f t="shared" si="50"/>
        <v>-0.27686703096539161</v>
      </c>
      <c r="I1647" s="2">
        <f t="shared" si="51"/>
        <v>2.717391304347826E-2</v>
      </c>
    </row>
    <row r="1648" spans="1:9" x14ac:dyDescent="0.2">
      <c r="A1648" s="8" t="s">
        <v>343</v>
      </c>
      <c r="B1648" s="19">
        <v>30099</v>
      </c>
      <c r="C1648" s="20" t="s">
        <v>871</v>
      </c>
      <c r="D1648" s="13">
        <v>1251</v>
      </c>
      <c r="E1648" s="13">
        <v>2301</v>
      </c>
      <c r="F1648" s="1">
        <f>VLOOKUP(B1648,[1]Compare!$B:$F,5,FALSE)</f>
        <v>1007</v>
      </c>
      <c r="G1648" s="1">
        <f>VLOOKUP(B1648,[1]Compare!$B:$G,6,FALSE)</f>
        <v>2608</v>
      </c>
      <c r="H1648" s="2">
        <f t="shared" si="50"/>
        <v>0.24230387288977159</v>
      </c>
      <c r="I1648" s="2">
        <f t="shared" si="51"/>
        <v>-0.11771472392638037</v>
      </c>
    </row>
    <row r="1649" spans="1:9" x14ac:dyDescent="0.2">
      <c r="A1649" s="7" t="s">
        <v>343</v>
      </c>
      <c r="B1649" s="21">
        <v>30101</v>
      </c>
      <c r="C1649" s="22" t="s">
        <v>1468</v>
      </c>
      <c r="D1649" s="12">
        <v>811</v>
      </c>
      <c r="E1649" s="12">
        <v>1569</v>
      </c>
      <c r="F1649" s="1">
        <f>VLOOKUP(B1649,[1]Compare!$B:$F,5,FALSE)</f>
        <v>467</v>
      </c>
      <c r="G1649" s="1">
        <f>VLOOKUP(B1649,[1]Compare!$B:$G,6,FALSE)</f>
        <v>1596</v>
      </c>
      <c r="H1649" s="2">
        <f t="shared" si="50"/>
        <v>0.7366167023554604</v>
      </c>
      <c r="I1649" s="2">
        <f t="shared" si="51"/>
        <v>-1.6917293233082706E-2</v>
      </c>
    </row>
    <row r="1650" spans="1:9" x14ac:dyDescent="0.2">
      <c r="A1650" s="8" t="s">
        <v>343</v>
      </c>
      <c r="B1650" s="19">
        <v>30103</v>
      </c>
      <c r="C1650" s="20" t="s">
        <v>1469</v>
      </c>
      <c r="D1650" s="13">
        <v>91</v>
      </c>
      <c r="E1650" s="13">
        <v>344</v>
      </c>
      <c r="F1650" s="1">
        <f>VLOOKUP(B1650,[1]Compare!$B:$F,5,FALSE)</f>
        <v>78</v>
      </c>
      <c r="G1650" s="1">
        <f>VLOOKUP(B1650,[1]Compare!$B:$G,6,FALSE)</f>
        <v>373</v>
      </c>
      <c r="H1650" s="2">
        <f t="shared" si="50"/>
        <v>0.16666666666666666</v>
      </c>
      <c r="I1650" s="2">
        <f t="shared" si="51"/>
        <v>-7.7747989276139406E-2</v>
      </c>
    </row>
    <row r="1651" spans="1:9" x14ac:dyDescent="0.2">
      <c r="A1651" s="7" t="s">
        <v>343</v>
      </c>
      <c r="B1651" s="21">
        <v>30105</v>
      </c>
      <c r="C1651" s="22" t="s">
        <v>873</v>
      </c>
      <c r="D1651" s="12">
        <v>1138</v>
      </c>
      <c r="E1651" s="12">
        <v>2772</v>
      </c>
      <c r="F1651" s="1">
        <f>VLOOKUP(B1651,[1]Compare!$B:$F,5,FALSE)</f>
        <v>1030</v>
      </c>
      <c r="G1651" s="1">
        <f>VLOOKUP(B1651,[1]Compare!$B:$G,6,FALSE)</f>
        <v>3135</v>
      </c>
      <c r="H1651" s="2">
        <f t="shared" si="50"/>
        <v>0.10485436893203884</v>
      </c>
      <c r="I1651" s="2">
        <f t="shared" si="51"/>
        <v>-0.11578947368421053</v>
      </c>
    </row>
    <row r="1652" spans="1:9" x14ac:dyDescent="0.2">
      <c r="A1652" s="8" t="s">
        <v>343</v>
      </c>
      <c r="B1652" s="19">
        <v>30107</v>
      </c>
      <c r="C1652" s="20" t="s">
        <v>1470</v>
      </c>
      <c r="D1652" s="13">
        <v>244</v>
      </c>
      <c r="E1652" s="13">
        <v>806</v>
      </c>
      <c r="F1652" s="1">
        <f>VLOOKUP(B1652,[1]Compare!$B:$F,5,FALSE)</f>
        <v>225</v>
      </c>
      <c r="G1652" s="1">
        <f>VLOOKUP(B1652,[1]Compare!$B:$G,6,FALSE)</f>
        <v>823</v>
      </c>
      <c r="H1652" s="2">
        <f t="shared" si="50"/>
        <v>8.4444444444444447E-2</v>
      </c>
      <c r="I1652" s="2">
        <f t="shared" si="51"/>
        <v>-2.0656136087484813E-2</v>
      </c>
    </row>
    <row r="1653" spans="1:9" x14ac:dyDescent="0.2">
      <c r="A1653" s="7" t="s">
        <v>343</v>
      </c>
      <c r="B1653" s="21">
        <v>30109</v>
      </c>
      <c r="C1653" s="22" t="s">
        <v>1471</v>
      </c>
      <c r="D1653" s="12">
        <v>86</v>
      </c>
      <c r="E1653" s="12">
        <v>447</v>
      </c>
      <c r="F1653" s="1">
        <f>VLOOKUP(B1653,[1]Compare!$B:$F,5,FALSE)</f>
        <v>77</v>
      </c>
      <c r="G1653" s="1">
        <f>VLOOKUP(B1653,[1]Compare!$B:$G,6,FALSE)</f>
        <v>516</v>
      </c>
      <c r="H1653" s="2">
        <f t="shared" si="50"/>
        <v>0.11688311688311688</v>
      </c>
      <c r="I1653" s="2">
        <f t="shared" si="51"/>
        <v>-0.13372093023255813</v>
      </c>
    </row>
    <row r="1654" spans="1:9" x14ac:dyDescent="0.2">
      <c r="A1654" s="8" t="s">
        <v>343</v>
      </c>
      <c r="B1654" s="19">
        <v>30111</v>
      </c>
      <c r="C1654" s="20" t="s">
        <v>1472</v>
      </c>
      <c r="D1654" s="13">
        <v>26369</v>
      </c>
      <c r="E1654" s="13">
        <v>48741</v>
      </c>
      <c r="F1654" s="1">
        <f>VLOOKUP(B1654,[1]Compare!$B:$F,5,FALSE)</f>
        <v>30679</v>
      </c>
      <c r="G1654" s="1">
        <f>VLOOKUP(B1654,[1]Compare!$B:$G,6,FALSE)</f>
        <v>50772</v>
      </c>
      <c r="H1654" s="2">
        <f t="shared" si="50"/>
        <v>-0.14048697806317026</v>
      </c>
      <c r="I1654" s="2">
        <f t="shared" si="51"/>
        <v>-4.000236350744505E-2</v>
      </c>
    </row>
    <row r="1655" spans="1:9" x14ac:dyDescent="0.2">
      <c r="A1655" s="7" t="s">
        <v>344</v>
      </c>
      <c r="B1655" s="21">
        <v>31001</v>
      </c>
      <c r="C1655" s="22" t="s">
        <v>614</v>
      </c>
      <c r="D1655" s="12">
        <v>4311</v>
      </c>
      <c r="E1655" s="12">
        <v>9174</v>
      </c>
      <c r="F1655" s="1">
        <f>VLOOKUP(B1655,[1]Compare!$B:$F,5,FALSE)</f>
        <v>4213</v>
      </c>
      <c r="G1655" s="1">
        <f>VLOOKUP(B1655,[1]Compare!$B:$G,6,FALSE)</f>
        <v>10085</v>
      </c>
      <c r="H1655" s="2">
        <f t="shared" si="50"/>
        <v>2.3261333966294803E-2</v>
      </c>
      <c r="I1655" s="2">
        <f t="shared" si="51"/>
        <v>-9.0332176499752101E-2</v>
      </c>
    </row>
    <row r="1656" spans="1:9" x14ac:dyDescent="0.2">
      <c r="A1656" s="8" t="s">
        <v>344</v>
      </c>
      <c r="B1656" s="19">
        <v>31003</v>
      </c>
      <c r="C1656" s="20" t="s">
        <v>1473</v>
      </c>
      <c r="D1656" s="13">
        <v>573</v>
      </c>
      <c r="E1656" s="13">
        <v>2958</v>
      </c>
      <c r="F1656" s="1">
        <f>VLOOKUP(B1656,[1]Compare!$B:$F,5,FALSE)</f>
        <v>452</v>
      </c>
      <c r="G1656" s="1">
        <f>VLOOKUP(B1656,[1]Compare!$B:$G,6,FALSE)</f>
        <v>3093</v>
      </c>
      <c r="H1656" s="2">
        <f t="shared" si="50"/>
        <v>0.26769911504424782</v>
      </c>
      <c r="I1656" s="2">
        <f t="shared" si="51"/>
        <v>-4.3646944713870033E-2</v>
      </c>
    </row>
    <row r="1657" spans="1:9" x14ac:dyDescent="0.2">
      <c r="A1657" s="7" t="s">
        <v>344</v>
      </c>
      <c r="B1657" s="21">
        <v>31005</v>
      </c>
      <c r="C1657" s="22" t="s">
        <v>1474</v>
      </c>
      <c r="D1657" s="12">
        <v>30</v>
      </c>
      <c r="E1657" s="12">
        <v>243</v>
      </c>
      <c r="F1657" s="1">
        <f>VLOOKUP(B1657,[1]Compare!$B:$F,5,FALSE)</f>
        <v>21</v>
      </c>
      <c r="G1657" s="1">
        <f>VLOOKUP(B1657,[1]Compare!$B:$G,6,FALSE)</f>
        <v>260</v>
      </c>
      <c r="H1657" s="2">
        <f t="shared" si="50"/>
        <v>0.42857142857142855</v>
      </c>
      <c r="I1657" s="2">
        <f t="shared" si="51"/>
        <v>-6.5384615384615388E-2</v>
      </c>
    </row>
    <row r="1658" spans="1:9" x14ac:dyDescent="0.2">
      <c r="A1658" s="8" t="s">
        <v>344</v>
      </c>
      <c r="B1658" s="19">
        <v>31007</v>
      </c>
      <c r="C1658" s="20" t="s">
        <v>1475</v>
      </c>
      <c r="D1658" s="13">
        <v>85</v>
      </c>
      <c r="E1658" s="13">
        <v>383</v>
      </c>
      <c r="F1658" s="1">
        <f>VLOOKUP(B1658,[1]Compare!$B:$F,5,FALSE)</f>
        <v>43</v>
      </c>
      <c r="G1658" s="1">
        <f>VLOOKUP(B1658,[1]Compare!$B:$G,6,FALSE)</f>
        <v>362</v>
      </c>
      <c r="H1658" s="2">
        <f t="shared" si="50"/>
        <v>0.97674418604651159</v>
      </c>
      <c r="I1658" s="2">
        <f t="shared" si="51"/>
        <v>5.8011049723756904E-2</v>
      </c>
    </row>
    <row r="1659" spans="1:9" x14ac:dyDescent="0.2">
      <c r="A1659" s="7" t="s">
        <v>344</v>
      </c>
      <c r="B1659" s="21">
        <v>31009</v>
      </c>
      <c r="C1659" s="22" t="s">
        <v>846</v>
      </c>
      <c r="D1659" s="12">
        <v>46</v>
      </c>
      <c r="E1659" s="12">
        <v>289</v>
      </c>
      <c r="F1659" s="1">
        <f>VLOOKUP(B1659,[1]Compare!$B:$F,5,FALSE)</f>
        <v>35</v>
      </c>
      <c r="G1659" s="1">
        <f>VLOOKUP(B1659,[1]Compare!$B:$G,6,FALSE)</f>
        <v>280</v>
      </c>
      <c r="H1659" s="2">
        <f t="shared" si="50"/>
        <v>0.31428571428571428</v>
      </c>
      <c r="I1659" s="2">
        <f t="shared" si="51"/>
        <v>3.214285714285714E-2</v>
      </c>
    </row>
    <row r="1660" spans="1:9" x14ac:dyDescent="0.2">
      <c r="A1660" s="8" t="s">
        <v>344</v>
      </c>
      <c r="B1660" s="19">
        <v>31011</v>
      </c>
      <c r="C1660" s="20" t="s">
        <v>505</v>
      </c>
      <c r="D1660" s="13">
        <v>865</v>
      </c>
      <c r="E1660" s="13">
        <v>2419</v>
      </c>
      <c r="F1660" s="1">
        <f>VLOOKUP(B1660,[1]Compare!$B:$F,5,FALSE)</f>
        <v>499</v>
      </c>
      <c r="G1660" s="1">
        <f>VLOOKUP(B1660,[1]Compare!$B:$G,6,FALSE)</f>
        <v>2653</v>
      </c>
      <c r="H1660" s="2">
        <f t="shared" si="50"/>
        <v>0.73346693386773543</v>
      </c>
      <c r="I1660" s="2">
        <f t="shared" si="51"/>
        <v>-8.8202035431586889E-2</v>
      </c>
    </row>
    <row r="1661" spans="1:9" x14ac:dyDescent="0.2">
      <c r="A1661" s="7" t="s">
        <v>344</v>
      </c>
      <c r="B1661" s="21">
        <v>31013</v>
      </c>
      <c r="C1661" s="22" t="s">
        <v>1476</v>
      </c>
      <c r="D1661" s="12">
        <v>1514</v>
      </c>
      <c r="E1661" s="12">
        <v>3507</v>
      </c>
      <c r="F1661" s="1">
        <f>VLOOKUP(B1661,[1]Compare!$B:$F,5,FALSE)</f>
        <v>1051</v>
      </c>
      <c r="G1661" s="1">
        <f>VLOOKUP(B1661,[1]Compare!$B:$G,6,FALSE)</f>
        <v>4002</v>
      </c>
      <c r="H1661" s="2">
        <f t="shared" si="50"/>
        <v>0.44053282588011416</v>
      </c>
      <c r="I1661" s="2">
        <f t="shared" si="51"/>
        <v>-0.12368815592203898</v>
      </c>
    </row>
    <row r="1662" spans="1:9" x14ac:dyDescent="0.2">
      <c r="A1662" s="8" t="s">
        <v>344</v>
      </c>
      <c r="B1662" s="19">
        <v>31015</v>
      </c>
      <c r="C1662" s="20" t="s">
        <v>1085</v>
      </c>
      <c r="D1662" s="13">
        <v>190</v>
      </c>
      <c r="E1662" s="13">
        <v>1010</v>
      </c>
      <c r="F1662" s="1">
        <f>VLOOKUP(B1662,[1]Compare!$B:$F,5,FALSE)</f>
        <v>135</v>
      </c>
      <c r="G1662" s="1">
        <f>VLOOKUP(B1662,[1]Compare!$B:$G,6,FALSE)</f>
        <v>1010</v>
      </c>
      <c r="H1662" s="2">
        <f t="shared" si="50"/>
        <v>0.40740740740740738</v>
      </c>
      <c r="I1662" s="2">
        <f t="shared" si="51"/>
        <v>0</v>
      </c>
    </row>
    <row r="1663" spans="1:9" x14ac:dyDescent="0.2">
      <c r="A1663" s="7" t="s">
        <v>344</v>
      </c>
      <c r="B1663" s="21">
        <v>31017</v>
      </c>
      <c r="C1663" s="22" t="s">
        <v>876</v>
      </c>
      <c r="D1663" s="12">
        <v>255</v>
      </c>
      <c r="E1663" s="12">
        <v>1404</v>
      </c>
      <c r="F1663" s="1">
        <f>VLOOKUP(B1663,[1]Compare!$B:$F,5,FALSE)</f>
        <v>191</v>
      </c>
      <c r="G1663" s="1">
        <f>VLOOKUP(B1663,[1]Compare!$B:$G,6,FALSE)</f>
        <v>1470</v>
      </c>
      <c r="H1663" s="2">
        <f t="shared" si="50"/>
        <v>0.33507853403141363</v>
      </c>
      <c r="I1663" s="2">
        <f t="shared" si="51"/>
        <v>-4.4897959183673466E-2</v>
      </c>
    </row>
    <row r="1664" spans="1:9" x14ac:dyDescent="0.2">
      <c r="A1664" s="8" t="s">
        <v>344</v>
      </c>
      <c r="B1664" s="19">
        <v>31019</v>
      </c>
      <c r="C1664" s="20" t="s">
        <v>1477</v>
      </c>
      <c r="D1664" s="13">
        <v>5026</v>
      </c>
      <c r="E1664" s="13">
        <v>17347</v>
      </c>
      <c r="F1664" s="1">
        <f>VLOOKUP(B1664,[1]Compare!$B:$F,5,FALSE)</f>
        <v>6350</v>
      </c>
      <c r="G1664" s="1">
        <f>VLOOKUP(B1664,[1]Compare!$B:$G,6,FALSE)</f>
        <v>16640</v>
      </c>
      <c r="H1664" s="2">
        <f t="shared" si="50"/>
        <v>-0.20850393700787401</v>
      </c>
      <c r="I1664" s="2">
        <f t="shared" si="51"/>
        <v>4.2487980769230771E-2</v>
      </c>
    </row>
    <row r="1665" spans="1:9" x14ac:dyDescent="0.2">
      <c r="A1665" s="7" t="s">
        <v>344</v>
      </c>
      <c r="B1665" s="21">
        <v>31021</v>
      </c>
      <c r="C1665" s="22" t="s">
        <v>1478</v>
      </c>
      <c r="D1665" s="12">
        <v>1283</v>
      </c>
      <c r="E1665" s="12">
        <v>2738</v>
      </c>
      <c r="F1665" s="1">
        <f>VLOOKUP(B1665,[1]Compare!$B:$F,5,FALSE)</f>
        <v>1063</v>
      </c>
      <c r="G1665" s="1">
        <f>VLOOKUP(B1665,[1]Compare!$B:$G,6,FALSE)</f>
        <v>2580</v>
      </c>
      <c r="H1665" s="2">
        <f t="shared" si="50"/>
        <v>0.20696142991533395</v>
      </c>
      <c r="I1665" s="2">
        <f t="shared" si="51"/>
        <v>6.1240310077519379E-2</v>
      </c>
    </row>
    <row r="1666" spans="1:9" x14ac:dyDescent="0.2">
      <c r="A1666" s="8" t="s">
        <v>344</v>
      </c>
      <c r="B1666" s="19">
        <v>31023</v>
      </c>
      <c r="C1666" s="20" t="s">
        <v>396</v>
      </c>
      <c r="D1666" s="13">
        <v>960</v>
      </c>
      <c r="E1666" s="13">
        <v>3183</v>
      </c>
      <c r="F1666" s="1">
        <f>VLOOKUP(B1666,[1]Compare!$B:$F,5,FALSE)</f>
        <v>873</v>
      </c>
      <c r="G1666" s="1">
        <f>VLOOKUP(B1666,[1]Compare!$B:$G,6,FALSE)</f>
        <v>3542</v>
      </c>
      <c r="H1666" s="2">
        <f t="shared" si="50"/>
        <v>9.9656357388316158E-2</v>
      </c>
      <c r="I1666" s="2">
        <f t="shared" si="51"/>
        <v>-0.10135516657255787</v>
      </c>
    </row>
    <row r="1667" spans="1:9" x14ac:dyDescent="0.2">
      <c r="A1667" s="7" t="s">
        <v>344</v>
      </c>
      <c r="B1667" s="21">
        <v>31025</v>
      </c>
      <c r="C1667" s="22" t="s">
        <v>878</v>
      </c>
      <c r="D1667" s="12">
        <v>3911</v>
      </c>
      <c r="E1667" s="12">
        <v>10016</v>
      </c>
      <c r="F1667" s="1">
        <f>VLOOKUP(B1667,[1]Compare!$B:$F,5,FALSE)</f>
        <v>4737</v>
      </c>
      <c r="G1667" s="1">
        <f>VLOOKUP(B1667,[1]Compare!$B:$G,6,FALSE)</f>
        <v>10121</v>
      </c>
      <c r="H1667" s="2">
        <f t="shared" ref="H1667:H1730" si="52">((D1667-F1667)/F1667)</f>
        <v>-0.17437196537893182</v>
      </c>
      <c r="I1667" s="2">
        <f t="shared" ref="I1667:I1730" si="53">((E1667-G1667)/G1667)</f>
        <v>-1.0374468925995455E-2</v>
      </c>
    </row>
    <row r="1668" spans="1:9" x14ac:dyDescent="0.2">
      <c r="A1668" s="8" t="s">
        <v>344</v>
      </c>
      <c r="B1668" s="19">
        <v>31027</v>
      </c>
      <c r="C1668" s="20" t="s">
        <v>977</v>
      </c>
      <c r="D1668" s="13">
        <v>1230</v>
      </c>
      <c r="E1668" s="13">
        <v>3815</v>
      </c>
      <c r="F1668" s="1">
        <f>VLOOKUP(B1668,[1]Compare!$B:$F,5,FALSE)</f>
        <v>725</v>
      </c>
      <c r="G1668" s="1">
        <f>VLOOKUP(B1668,[1]Compare!$B:$G,6,FALSE)</f>
        <v>4174</v>
      </c>
      <c r="H1668" s="2">
        <f t="shared" si="52"/>
        <v>0.69655172413793098</v>
      </c>
      <c r="I1668" s="2">
        <f t="shared" si="53"/>
        <v>-8.6008624820316237E-2</v>
      </c>
    </row>
    <row r="1669" spans="1:9" x14ac:dyDescent="0.2">
      <c r="A1669" s="7" t="s">
        <v>344</v>
      </c>
      <c r="B1669" s="21">
        <v>31029</v>
      </c>
      <c r="C1669" s="22" t="s">
        <v>1019</v>
      </c>
      <c r="D1669" s="12">
        <v>367</v>
      </c>
      <c r="E1669" s="12">
        <v>1576</v>
      </c>
      <c r="F1669" s="1">
        <f>VLOOKUP(B1669,[1]Compare!$B:$F,5,FALSE)</f>
        <v>226</v>
      </c>
      <c r="G1669" s="1">
        <f>VLOOKUP(B1669,[1]Compare!$B:$G,6,FALSE)</f>
        <v>1740</v>
      </c>
      <c r="H1669" s="2">
        <f t="shared" si="52"/>
        <v>0.62389380530973448</v>
      </c>
      <c r="I1669" s="2">
        <f t="shared" si="53"/>
        <v>-9.4252873563218389E-2</v>
      </c>
    </row>
    <row r="1670" spans="1:9" x14ac:dyDescent="0.2">
      <c r="A1670" s="8" t="s">
        <v>344</v>
      </c>
      <c r="B1670" s="19">
        <v>31031</v>
      </c>
      <c r="C1670" s="20" t="s">
        <v>1479</v>
      </c>
      <c r="D1670" s="13">
        <v>517</v>
      </c>
      <c r="E1670" s="13">
        <v>2645</v>
      </c>
      <c r="F1670" s="1">
        <f>VLOOKUP(B1670,[1]Compare!$B:$F,5,FALSE)</f>
        <v>373</v>
      </c>
      <c r="G1670" s="1">
        <f>VLOOKUP(B1670,[1]Compare!$B:$G,6,FALSE)</f>
        <v>2844</v>
      </c>
      <c r="H1670" s="2">
        <f t="shared" si="52"/>
        <v>0.38605898123324395</v>
      </c>
      <c r="I1670" s="2">
        <f t="shared" si="53"/>
        <v>-6.9971870604781994E-2</v>
      </c>
    </row>
    <row r="1671" spans="1:9" x14ac:dyDescent="0.2">
      <c r="A1671" s="7" t="s">
        <v>344</v>
      </c>
      <c r="B1671" s="21">
        <v>31033</v>
      </c>
      <c r="C1671" s="22" t="s">
        <v>623</v>
      </c>
      <c r="D1671" s="12">
        <v>1211</v>
      </c>
      <c r="E1671" s="12">
        <v>3427</v>
      </c>
      <c r="F1671" s="1">
        <f>VLOOKUP(B1671,[1]Compare!$B:$F,5,FALSE)</f>
        <v>855</v>
      </c>
      <c r="G1671" s="1">
        <f>VLOOKUP(B1671,[1]Compare!$B:$G,6,FALSE)</f>
        <v>3813</v>
      </c>
      <c r="H1671" s="2">
        <f t="shared" si="52"/>
        <v>0.41637426900584795</v>
      </c>
      <c r="I1671" s="2">
        <f t="shared" si="53"/>
        <v>-0.1012326252294781</v>
      </c>
    </row>
    <row r="1672" spans="1:9" x14ac:dyDescent="0.2">
      <c r="A1672" s="8" t="s">
        <v>344</v>
      </c>
      <c r="B1672" s="19">
        <v>31035</v>
      </c>
      <c r="C1672" s="20" t="s">
        <v>403</v>
      </c>
      <c r="D1672" s="13">
        <v>714</v>
      </c>
      <c r="E1672" s="13">
        <v>2670</v>
      </c>
      <c r="F1672" s="1">
        <f>VLOOKUP(B1672,[1]Compare!$B:$F,5,FALSE)</f>
        <v>632</v>
      </c>
      <c r="G1672" s="1">
        <f>VLOOKUP(B1672,[1]Compare!$B:$G,6,FALSE)</f>
        <v>2848</v>
      </c>
      <c r="H1672" s="2">
        <f t="shared" si="52"/>
        <v>0.12974683544303797</v>
      </c>
      <c r="I1672" s="2">
        <f t="shared" si="53"/>
        <v>-6.25E-2</v>
      </c>
    </row>
    <row r="1673" spans="1:9" x14ac:dyDescent="0.2">
      <c r="A1673" s="7" t="s">
        <v>344</v>
      </c>
      <c r="B1673" s="21">
        <v>31037</v>
      </c>
      <c r="C1673" s="22" t="s">
        <v>1480</v>
      </c>
      <c r="D1673" s="12">
        <v>1310</v>
      </c>
      <c r="E1673" s="12">
        <v>2522</v>
      </c>
      <c r="F1673" s="1">
        <f>VLOOKUP(B1673,[1]Compare!$B:$F,5,FALSE)</f>
        <v>1025</v>
      </c>
      <c r="G1673" s="1">
        <f>VLOOKUP(B1673,[1]Compare!$B:$G,6,FALSE)</f>
        <v>2636</v>
      </c>
      <c r="H1673" s="2">
        <f t="shared" si="52"/>
        <v>0.2780487804878049</v>
      </c>
      <c r="I1673" s="2">
        <f t="shared" si="53"/>
        <v>-4.3247344461305008E-2</v>
      </c>
    </row>
    <row r="1674" spans="1:9" x14ac:dyDescent="0.2">
      <c r="A1674" s="8" t="s">
        <v>344</v>
      </c>
      <c r="B1674" s="19">
        <v>31039</v>
      </c>
      <c r="C1674" s="20" t="s">
        <v>1481</v>
      </c>
      <c r="D1674" s="13">
        <v>1217</v>
      </c>
      <c r="E1674" s="13">
        <v>3553</v>
      </c>
      <c r="F1674" s="1">
        <f>VLOOKUP(B1674,[1]Compare!$B:$F,5,FALSE)</f>
        <v>870</v>
      </c>
      <c r="G1674" s="1">
        <f>VLOOKUP(B1674,[1]Compare!$B:$G,6,FALSE)</f>
        <v>3507</v>
      </c>
      <c r="H1674" s="2">
        <f t="shared" si="52"/>
        <v>0.39885057471264368</v>
      </c>
      <c r="I1674" s="2">
        <f t="shared" si="53"/>
        <v>1.3116623895067009E-2</v>
      </c>
    </row>
    <row r="1675" spans="1:9" x14ac:dyDescent="0.2">
      <c r="A1675" s="7" t="s">
        <v>344</v>
      </c>
      <c r="B1675" s="21">
        <v>31041</v>
      </c>
      <c r="C1675" s="22" t="s">
        <v>628</v>
      </c>
      <c r="D1675" s="12">
        <v>1449</v>
      </c>
      <c r="E1675" s="12">
        <v>4752</v>
      </c>
      <c r="F1675" s="1">
        <f>VLOOKUP(B1675,[1]Compare!$B:$F,5,FALSE)</f>
        <v>786</v>
      </c>
      <c r="G1675" s="1">
        <f>VLOOKUP(B1675,[1]Compare!$B:$G,6,FALSE)</f>
        <v>5090</v>
      </c>
      <c r="H1675" s="2">
        <f t="shared" si="52"/>
        <v>0.84351145038167941</v>
      </c>
      <c r="I1675" s="2">
        <f t="shared" si="53"/>
        <v>-6.640471512770138E-2</v>
      </c>
    </row>
    <row r="1676" spans="1:9" x14ac:dyDescent="0.2">
      <c r="A1676" s="8" t="s">
        <v>344</v>
      </c>
      <c r="B1676" s="19">
        <v>31043</v>
      </c>
      <c r="C1676" s="20" t="s">
        <v>1310</v>
      </c>
      <c r="D1676" s="13">
        <v>2678</v>
      </c>
      <c r="E1676" s="13">
        <v>3194</v>
      </c>
      <c r="F1676" s="1">
        <f>VLOOKUP(B1676,[1]Compare!$B:$F,5,FALSE)</f>
        <v>2744</v>
      </c>
      <c r="G1676" s="1">
        <f>VLOOKUP(B1676,[1]Compare!$B:$G,6,FALSE)</f>
        <v>3926</v>
      </c>
      <c r="H1676" s="2">
        <f t="shared" si="52"/>
        <v>-2.4052478134110787E-2</v>
      </c>
      <c r="I1676" s="2">
        <f t="shared" si="53"/>
        <v>-0.18644931227712686</v>
      </c>
    </row>
    <row r="1677" spans="1:9" x14ac:dyDescent="0.2">
      <c r="A1677" s="7" t="s">
        <v>344</v>
      </c>
      <c r="B1677" s="21">
        <v>31045</v>
      </c>
      <c r="C1677" s="22" t="s">
        <v>1482</v>
      </c>
      <c r="D1677" s="12">
        <v>988</v>
      </c>
      <c r="E1677" s="12">
        <v>2836</v>
      </c>
      <c r="F1677" s="1">
        <f>VLOOKUP(B1677,[1]Compare!$B:$F,5,FALSE)</f>
        <v>1082</v>
      </c>
      <c r="G1677" s="1">
        <f>VLOOKUP(B1677,[1]Compare!$B:$G,6,FALSE)</f>
        <v>2931</v>
      </c>
      <c r="H1677" s="2">
        <f t="shared" si="52"/>
        <v>-8.6876155268022184E-2</v>
      </c>
      <c r="I1677" s="2">
        <f t="shared" si="53"/>
        <v>-3.2412146025247356E-2</v>
      </c>
    </row>
    <row r="1678" spans="1:9" x14ac:dyDescent="0.2">
      <c r="A1678" s="8" t="s">
        <v>344</v>
      </c>
      <c r="B1678" s="19">
        <v>31047</v>
      </c>
      <c r="C1678" s="20" t="s">
        <v>759</v>
      </c>
      <c r="D1678" s="13">
        <v>2277</v>
      </c>
      <c r="E1678" s="13">
        <v>6242</v>
      </c>
      <c r="F1678" s="1">
        <f>VLOOKUP(B1678,[1]Compare!$B:$F,5,FALSE)</f>
        <v>2497</v>
      </c>
      <c r="G1678" s="1">
        <f>VLOOKUP(B1678,[1]Compare!$B:$G,6,FALSE)</f>
        <v>6524</v>
      </c>
      <c r="H1678" s="2">
        <f t="shared" si="52"/>
        <v>-8.8105726872246701E-2</v>
      </c>
      <c r="I1678" s="2">
        <f t="shared" si="53"/>
        <v>-4.3225015328019617E-2</v>
      </c>
    </row>
    <row r="1679" spans="1:9" x14ac:dyDescent="0.2">
      <c r="A1679" s="7" t="s">
        <v>344</v>
      </c>
      <c r="B1679" s="21">
        <v>31049</v>
      </c>
      <c r="C1679" s="22" t="s">
        <v>1483</v>
      </c>
      <c r="D1679" s="12">
        <v>254</v>
      </c>
      <c r="E1679" s="12">
        <v>906</v>
      </c>
      <c r="F1679" s="1">
        <f>VLOOKUP(B1679,[1]Compare!$B:$F,5,FALSE)</f>
        <v>141</v>
      </c>
      <c r="G1679" s="1">
        <f>VLOOKUP(B1679,[1]Compare!$B:$G,6,FALSE)</f>
        <v>871</v>
      </c>
      <c r="H1679" s="2">
        <f t="shared" si="52"/>
        <v>0.8014184397163121</v>
      </c>
      <c r="I1679" s="2">
        <f t="shared" si="53"/>
        <v>4.0183696900114814E-2</v>
      </c>
    </row>
    <row r="1680" spans="1:9" x14ac:dyDescent="0.2">
      <c r="A1680" s="8" t="s">
        <v>344</v>
      </c>
      <c r="B1680" s="19">
        <v>31051</v>
      </c>
      <c r="C1680" s="20" t="s">
        <v>1484</v>
      </c>
      <c r="D1680" s="13">
        <v>1073</v>
      </c>
      <c r="E1680" s="13">
        <v>2235</v>
      </c>
      <c r="F1680" s="1">
        <f>VLOOKUP(B1680,[1]Compare!$B:$F,5,FALSE)</f>
        <v>651</v>
      </c>
      <c r="G1680" s="1">
        <f>VLOOKUP(B1680,[1]Compare!$B:$G,6,FALSE)</f>
        <v>2335</v>
      </c>
      <c r="H1680" s="2">
        <f t="shared" si="52"/>
        <v>0.64823348694316441</v>
      </c>
      <c r="I1680" s="2">
        <f t="shared" si="53"/>
        <v>-4.2826552462526764E-2</v>
      </c>
    </row>
    <row r="1681" spans="1:9" x14ac:dyDescent="0.2">
      <c r="A1681" s="7" t="s">
        <v>344</v>
      </c>
      <c r="B1681" s="21">
        <v>31053</v>
      </c>
      <c r="C1681" s="22" t="s">
        <v>761</v>
      </c>
      <c r="D1681" s="12">
        <v>4860</v>
      </c>
      <c r="E1681" s="12">
        <v>9901</v>
      </c>
      <c r="F1681" s="1">
        <f>VLOOKUP(B1681,[1]Compare!$B:$F,5,FALSE)</f>
        <v>5544</v>
      </c>
      <c r="G1681" s="1">
        <f>VLOOKUP(B1681,[1]Compare!$B:$G,6,FALSE)</f>
        <v>10984</v>
      </c>
      <c r="H1681" s="2">
        <f t="shared" si="52"/>
        <v>-0.12337662337662338</v>
      </c>
      <c r="I1681" s="2">
        <f t="shared" si="53"/>
        <v>-9.8597960670065543E-2</v>
      </c>
    </row>
    <row r="1682" spans="1:9" x14ac:dyDescent="0.2">
      <c r="A1682" s="8" t="s">
        <v>344</v>
      </c>
      <c r="B1682" s="19">
        <v>31055</v>
      </c>
      <c r="C1682" s="20" t="s">
        <v>632</v>
      </c>
      <c r="D1682" s="13">
        <v>138621</v>
      </c>
      <c r="E1682" s="13">
        <v>112703</v>
      </c>
      <c r="F1682" s="1">
        <f>VLOOKUP(B1682,[1]Compare!$B:$F,5,FALSE)</f>
        <v>150350</v>
      </c>
      <c r="G1682" s="1">
        <f>VLOOKUP(B1682,[1]Compare!$B:$G,6,FALSE)</f>
        <v>119159</v>
      </c>
      <c r="H1682" s="2">
        <f t="shared" si="52"/>
        <v>-7.8011306950448958E-2</v>
      </c>
      <c r="I1682" s="2">
        <f t="shared" si="53"/>
        <v>-5.4179709463825644E-2</v>
      </c>
    </row>
    <row r="1683" spans="1:9" x14ac:dyDescent="0.2">
      <c r="A1683" s="7" t="s">
        <v>344</v>
      </c>
      <c r="B1683" s="21">
        <v>31057</v>
      </c>
      <c r="C1683" s="22" t="s">
        <v>1485</v>
      </c>
      <c r="D1683" s="12">
        <v>222</v>
      </c>
      <c r="E1683" s="12">
        <v>876</v>
      </c>
      <c r="F1683" s="1">
        <f>VLOOKUP(B1683,[1]Compare!$B:$F,5,FALSE)</f>
        <v>105</v>
      </c>
      <c r="G1683" s="1">
        <f>VLOOKUP(B1683,[1]Compare!$B:$G,6,FALSE)</f>
        <v>883</v>
      </c>
      <c r="H1683" s="2">
        <f t="shared" si="52"/>
        <v>1.1142857142857143</v>
      </c>
      <c r="I1683" s="2">
        <f t="shared" si="53"/>
        <v>-7.9275198187995465E-3</v>
      </c>
    </row>
    <row r="1684" spans="1:9" x14ac:dyDescent="0.2">
      <c r="A1684" s="8" t="s">
        <v>344</v>
      </c>
      <c r="B1684" s="19">
        <v>31059</v>
      </c>
      <c r="C1684" s="20" t="s">
        <v>1312</v>
      </c>
      <c r="D1684" s="13">
        <v>800</v>
      </c>
      <c r="E1684" s="13">
        <v>2344</v>
      </c>
      <c r="F1684" s="1">
        <f>VLOOKUP(B1684,[1]Compare!$B:$F,5,FALSE)</f>
        <v>693</v>
      </c>
      <c r="G1684" s="1">
        <f>VLOOKUP(B1684,[1]Compare!$B:$G,6,FALSE)</f>
        <v>2359</v>
      </c>
      <c r="H1684" s="2">
        <f t="shared" si="52"/>
        <v>0.1544011544011544</v>
      </c>
      <c r="I1684" s="2">
        <f t="shared" si="53"/>
        <v>-6.3586265366680798E-3</v>
      </c>
    </row>
    <row r="1685" spans="1:9" x14ac:dyDescent="0.2">
      <c r="A1685" s="7" t="s">
        <v>344</v>
      </c>
      <c r="B1685" s="21">
        <v>31061</v>
      </c>
      <c r="C1685" s="22" t="s">
        <v>419</v>
      </c>
      <c r="D1685" s="12">
        <v>544</v>
      </c>
      <c r="E1685" s="12">
        <v>1401</v>
      </c>
      <c r="F1685" s="1">
        <f>VLOOKUP(B1685,[1]Compare!$B:$F,5,FALSE)</f>
        <v>276</v>
      </c>
      <c r="G1685" s="1">
        <f>VLOOKUP(B1685,[1]Compare!$B:$G,6,FALSE)</f>
        <v>1437</v>
      </c>
      <c r="H1685" s="2">
        <f t="shared" si="52"/>
        <v>0.97101449275362317</v>
      </c>
      <c r="I1685" s="2">
        <f t="shared" si="53"/>
        <v>-2.5052192066805846E-2</v>
      </c>
    </row>
    <row r="1686" spans="1:9" x14ac:dyDescent="0.2">
      <c r="A1686" s="8" t="s">
        <v>344</v>
      </c>
      <c r="B1686" s="19">
        <v>31063</v>
      </c>
      <c r="C1686" s="20" t="s">
        <v>1486</v>
      </c>
      <c r="D1686" s="13">
        <v>393</v>
      </c>
      <c r="E1686" s="13">
        <v>1219</v>
      </c>
      <c r="F1686" s="1">
        <f>VLOOKUP(B1686,[1]Compare!$B:$F,5,FALSE)</f>
        <v>189</v>
      </c>
      <c r="G1686" s="1">
        <f>VLOOKUP(B1686,[1]Compare!$B:$G,6,FALSE)</f>
        <v>1229</v>
      </c>
      <c r="H1686" s="2">
        <f t="shared" si="52"/>
        <v>1.0793650793650793</v>
      </c>
      <c r="I1686" s="2">
        <f t="shared" si="53"/>
        <v>-8.1366965012205049E-3</v>
      </c>
    </row>
    <row r="1687" spans="1:9" x14ac:dyDescent="0.2">
      <c r="A1687" s="7" t="s">
        <v>344</v>
      </c>
      <c r="B1687" s="21">
        <v>31065</v>
      </c>
      <c r="C1687" s="22" t="s">
        <v>1487</v>
      </c>
      <c r="D1687" s="12">
        <v>628</v>
      </c>
      <c r="E1687" s="12">
        <v>2167</v>
      </c>
      <c r="F1687" s="1">
        <f>VLOOKUP(B1687,[1]Compare!$B:$F,5,FALSE)</f>
        <v>399</v>
      </c>
      <c r="G1687" s="1">
        <f>VLOOKUP(B1687,[1]Compare!$B:$G,6,FALSE)</f>
        <v>2163</v>
      </c>
      <c r="H1687" s="2">
        <f t="shared" si="52"/>
        <v>0.57393483709273185</v>
      </c>
      <c r="I1687" s="2">
        <f t="shared" si="53"/>
        <v>1.8492834026814608E-3</v>
      </c>
    </row>
    <row r="1688" spans="1:9" x14ac:dyDescent="0.2">
      <c r="A1688" s="8" t="s">
        <v>344</v>
      </c>
      <c r="B1688" s="19">
        <v>31067</v>
      </c>
      <c r="C1688" s="20" t="s">
        <v>1488</v>
      </c>
      <c r="D1688" s="13">
        <v>3985</v>
      </c>
      <c r="E1688" s="13">
        <v>6368</v>
      </c>
      <c r="F1688" s="1">
        <f>VLOOKUP(B1688,[1]Compare!$B:$F,5,FALSE)</f>
        <v>3385</v>
      </c>
      <c r="G1688" s="1">
        <f>VLOOKUP(B1688,[1]Compare!$B:$G,6,FALSE)</f>
        <v>7445</v>
      </c>
      <c r="H1688" s="2">
        <f t="shared" si="52"/>
        <v>0.17725258493353027</v>
      </c>
      <c r="I1688" s="2">
        <f t="shared" si="53"/>
        <v>-0.14466084620550707</v>
      </c>
    </row>
    <row r="1689" spans="1:9" x14ac:dyDescent="0.2">
      <c r="A1689" s="7" t="s">
        <v>344</v>
      </c>
      <c r="B1689" s="21">
        <v>31069</v>
      </c>
      <c r="C1689" s="22" t="s">
        <v>1489</v>
      </c>
      <c r="D1689" s="12">
        <v>283</v>
      </c>
      <c r="E1689" s="12">
        <v>1023</v>
      </c>
      <c r="F1689" s="1">
        <f>VLOOKUP(B1689,[1]Compare!$B:$F,5,FALSE)</f>
        <v>161</v>
      </c>
      <c r="G1689" s="1">
        <f>VLOOKUP(B1689,[1]Compare!$B:$G,6,FALSE)</f>
        <v>1016</v>
      </c>
      <c r="H1689" s="2">
        <f t="shared" si="52"/>
        <v>0.75776397515527949</v>
      </c>
      <c r="I1689" s="2">
        <f t="shared" si="53"/>
        <v>6.889763779527559E-3</v>
      </c>
    </row>
    <row r="1690" spans="1:9" x14ac:dyDescent="0.2">
      <c r="A1690" s="8" t="s">
        <v>344</v>
      </c>
      <c r="B1690" s="19">
        <v>31071</v>
      </c>
      <c r="C1690" s="20" t="s">
        <v>637</v>
      </c>
      <c r="D1690" s="13">
        <v>216</v>
      </c>
      <c r="E1690" s="13">
        <v>881</v>
      </c>
      <c r="F1690" s="1">
        <f>VLOOKUP(B1690,[1]Compare!$B:$F,5,FALSE)</f>
        <v>133</v>
      </c>
      <c r="G1690" s="1">
        <f>VLOOKUP(B1690,[1]Compare!$B:$G,6,FALSE)</f>
        <v>933</v>
      </c>
      <c r="H1690" s="2">
        <f t="shared" si="52"/>
        <v>0.62406015037593987</v>
      </c>
      <c r="I1690" s="2">
        <f t="shared" si="53"/>
        <v>-5.5734190782422297E-2</v>
      </c>
    </row>
    <row r="1691" spans="1:9" x14ac:dyDescent="0.2">
      <c r="A1691" s="7" t="s">
        <v>344</v>
      </c>
      <c r="B1691" s="21">
        <v>31073</v>
      </c>
      <c r="C1691" s="22" t="s">
        <v>1490</v>
      </c>
      <c r="D1691" s="12">
        <v>270</v>
      </c>
      <c r="E1691" s="12">
        <v>791</v>
      </c>
      <c r="F1691" s="1">
        <f>VLOOKUP(B1691,[1]Compare!$B:$F,5,FALSE)</f>
        <v>215</v>
      </c>
      <c r="G1691" s="1">
        <f>VLOOKUP(B1691,[1]Compare!$B:$G,6,FALSE)</f>
        <v>893</v>
      </c>
      <c r="H1691" s="2">
        <f t="shared" si="52"/>
        <v>0.2558139534883721</v>
      </c>
      <c r="I1691" s="2">
        <f t="shared" si="53"/>
        <v>-0.11422172452407615</v>
      </c>
    </row>
    <row r="1692" spans="1:9" x14ac:dyDescent="0.2">
      <c r="A1692" s="8" t="s">
        <v>344</v>
      </c>
      <c r="B1692" s="19">
        <v>31075</v>
      </c>
      <c r="C1692" s="20" t="s">
        <v>522</v>
      </c>
      <c r="D1692" s="13">
        <v>34</v>
      </c>
      <c r="E1692" s="13">
        <v>347</v>
      </c>
      <c r="F1692" s="1">
        <f>VLOOKUP(B1692,[1]Compare!$B:$F,5,FALSE)</f>
        <v>20</v>
      </c>
      <c r="G1692" s="1">
        <f>VLOOKUP(B1692,[1]Compare!$B:$G,6,FALSE)</f>
        <v>375</v>
      </c>
      <c r="H1692" s="2">
        <f t="shared" si="52"/>
        <v>0.7</v>
      </c>
      <c r="I1692" s="2">
        <f t="shared" si="53"/>
        <v>-7.4666666666666673E-2</v>
      </c>
    </row>
    <row r="1693" spans="1:9" x14ac:dyDescent="0.2">
      <c r="A1693" s="7" t="s">
        <v>344</v>
      </c>
      <c r="B1693" s="21">
        <v>31077</v>
      </c>
      <c r="C1693" s="22" t="s">
        <v>1033</v>
      </c>
      <c r="D1693" s="12">
        <v>428</v>
      </c>
      <c r="E1693" s="12">
        <v>912</v>
      </c>
      <c r="F1693" s="1">
        <f>VLOOKUP(B1693,[1]Compare!$B:$F,5,FALSE)</f>
        <v>229</v>
      </c>
      <c r="G1693" s="1">
        <f>VLOOKUP(B1693,[1]Compare!$B:$G,6,FALSE)</f>
        <v>1016</v>
      </c>
      <c r="H1693" s="2">
        <f t="shared" si="52"/>
        <v>0.86899563318777295</v>
      </c>
      <c r="I1693" s="2">
        <f t="shared" si="53"/>
        <v>-0.10236220472440945</v>
      </c>
    </row>
    <row r="1694" spans="1:9" x14ac:dyDescent="0.2">
      <c r="A1694" s="8" t="s">
        <v>344</v>
      </c>
      <c r="B1694" s="19">
        <v>31079</v>
      </c>
      <c r="C1694" s="20" t="s">
        <v>779</v>
      </c>
      <c r="D1694" s="13">
        <v>6011</v>
      </c>
      <c r="E1694" s="13">
        <v>15143</v>
      </c>
      <c r="F1694" s="1">
        <f>VLOOKUP(B1694,[1]Compare!$B:$F,5,FALSE)</f>
        <v>7681</v>
      </c>
      <c r="G1694" s="1">
        <f>VLOOKUP(B1694,[1]Compare!$B:$G,6,FALSE)</f>
        <v>16189</v>
      </c>
      <c r="H1694" s="2">
        <f t="shared" si="52"/>
        <v>-0.21741960682202838</v>
      </c>
      <c r="I1694" s="2">
        <f t="shared" si="53"/>
        <v>-6.4611773426400648E-2</v>
      </c>
    </row>
    <row r="1695" spans="1:9" x14ac:dyDescent="0.2">
      <c r="A1695" s="7" t="s">
        <v>344</v>
      </c>
      <c r="B1695" s="21">
        <v>31081</v>
      </c>
      <c r="C1695" s="22" t="s">
        <v>697</v>
      </c>
      <c r="D1695" s="12">
        <v>1139</v>
      </c>
      <c r="E1695" s="12">
        <v>4015</v>
      </c>
      <c r="F1695" s="1">
        <f>VLOOKUP(B1695,[1]Compare!$B:$F,5,FALSE)</f>
        <v>1118</v>
      </c>
      <c r="G1695" s="1">
        <f>VLOOKUP(B1695,[1]Compare!$B:$G,6,FALSE)</f>
        <v>4309</v>
      </c>
      <c r="H1695" s="2">
        <f t="shared" si="52"/>
        <v>1.8783542039355994E-2</v>
      </c>
      <c r="I1695" s="2">
        <f t="shared" si="53"/>
        <v>-6.8229287537711764E-2</v>
      </c>
    </row>
    <row r="1696" spans="1:9" x14ac:dyDescent="0.2">
      <c r="A1696" s="8" t="s">
        <v>344</v>
      </c>
      <c r="B1696" s="19">
        <v>31083</v>
      </c>
      <c r="C1696" s="20" t="s">
        <v>1106</v>
      </c>
      <c r="D1696" s="13">
        <v>338</v>
      </c>
      <c r="E1696" s="13">
        <v>1539</v>
      </c>
      <c r="F1696" s="1">
        <f>VLOOKUP(B1696,[1]Compare!$B:$F,5,FALSE)</f>
        <v>282</v>
      </c>
      <c r="G1696" s="1">
        <f>VLOOKUP(B1696,[1]Compare!$B:$G,6,FALSE)</f>
        <v>1615</v>
      </c>
      <c r="H1696" s="2">
        <f t="shared" si="52"/>
        <v>0.19858156028368795</v>
      </c>
      <c r="I1696" s="2">
        <f t="shared" si="53"/>
        <v>-4.7058823529411764E-2</v>
      </c>
    </row>
    <row r="1697" spans="1:9" x14ac:dyDescent="0.2">
      <c r="A1697" s="7" t="s">
        <v>344</v>
      </c>
      <c r="B1697" s="21">
        <v>31085</v>
      </c>
      <c r="C1697" s="22" t="s">
        <v>1491</v>
      </c>
      <c r="D1697" s="12">
        <v>79</v>
      </c>
      <c r="E1697" s="12">
        <v>506</v>
      </c>
      <c r="F1697" s="1">
        <f>VLOOKUP(B1697,[1]Compare!$B:$F,5,FALSE)</f>
        <v>34</v>
      </c>
      <c r="G1697" s="1">
        <f>VLOOKUP(B1697,[1]Compare!$B:$G,6,FALSE)</f>
        <v>494</v>
      </c>
      <c r="H1697" s="2">
        <f t="shared" si="52"/>
        <v>1.3235294117647058</v>
      </c>
      <c r="I1697" s="2">
        <f t="shared" si="53"/>
        <v>2.4291497975708502E-2</v>
      </c>
    </row>
    <row r="1698" spans="1:9" x14ac:dyDescent="0.2">
      <c r="A1698" s="8" t="s">
        <v>344</v>
      </c>
      <c r="B1698" s="19">
        <v>31087</v>
      </c>
      <c r="C1698" s="20" t="s">
        <v>1492</v>
      </c>
      <c r="D1698" s="13">
        <v>369</v>
      </c>
      <c r="E1698" s="13">
        <v>1190</v>
      </c>
      <c r="F1698" s="1">
        <f>VLOOKUP(B1698,[1]Compare!$B:$F,5,FALSE)</f>
        <v>175</v>
      </c>
      <c r="G1698" s="1">
        <f>VLOOKUP(B1698,[1]Compare!$B:$G,6,FALSE)</f>
        <v>1264</v>
      </c>
      <c r="H1698" s="2">
        <f t="shared" si="52"/>
        <v>1.1085714285714285</v>
      </c>
      <c r="I1698" s="2">
        <f t="shared" si="53"/>
        <v>-5.8544303797468354E-2</v>
      </c>
    </row>
    <row r="1699" spans="1:9" x14ac:dyDescent="0.2">
      <c r="A1699" s="7" t="s">
        <v>344</v>
      </c>
      <c r="B1699" s="21">
        <v>31089</v>
      </c>
      <c r="C1699" s="22" t="s">
        <v>1410</v>
      </c>
      <c r="D1699" s="12">
        <v>820</v>
      </c>
      <c r="E1699" s="12">
        <v>4154</v>
      </c>
      <c r="F1699" s="1">
        <f>VLOOKUP(B1699,[1]Compare!$B:$F,5,FALSE)</f>
        <v>686</v>
      </c>
      <c r="G1699" s="1">
        <f>VLOOKUP(B1699,[1]Compare!$B:$G,6,FALSE)</f>
        <v>4769</v>
      </c>
      <c r="H1699" s="2">
        <f t="shared" si="52"/>
        <v>0.19533527696793002</v>
      </c>
      <c r="I1699" s="2">
        <f t="shared" si="53"/>
        <v>-0.128957852799329</v>
      </c>
    </row>
    <row r="1700" spans="1:9" x14ac:dyDescent="0.2">
      <c r="A1700" s="8" t="s">
        <v>344</v>
      </c>
      <c r="B1700" s="19">
        <v>31091</v>
      </c>
      <c r="C1700" s="20" t="s">
        <v>1493</v>
      </c>
      <c r="D1700" s="13">
        <v>92</v>
      </c>
      <c r="E1700" s="13">
        <v>368</v>
      </c>
      <c r="F1700" s="1">
        <f>VLOOKUP(B1700,[1]Compare!$B:$F,5,FALSE)</f>
        <v>59</v>
      </c>
      <c r="G1700" s="1">
        <f>VLOOKUP(B1700,[1]Compare!$B:$G,6,FALSE)</f>
        <v>376</v>
      </c>
      <c r="H1700" s="2">
        <f t="shared" si="52"/>
        <v>0.55932203389830504</v>
      </c>
      <c r="I1700" s="2">
        <f t="shared" si="53"/>
        <v>-2.1276595744680851E-2</v>
      </c>
    </row>
    <row r="1701" spans="1:9" x14ac:dyDescent="0.2">
      <c r="A1701" s="7" t="s">
        <v>344</v>
      </c>
      <c r="B1701" s="21">
        <v>31093</v>
      </c>
      <c r="C1701" s="22" t="s">
        <v>525</v>
      </c>
      <c r="D1701" s="12">
        <v>985</v>
      </c>
      <c r="E1701" s="12">
        <v>2467</v>
      </c>
      <c r="F1701" s="1">
        <f>VLOOKUP(B1701,[1]Compare!$B:$F,5,FALSE)</f>
        <v>648</v>
      </c>
      <c r="G1701" s="1">
        <f>VLOOKUP(B1701,[1]Compare!$B:$G,6,FALSE)</f>
        <v>2786</v>
      </c>
      <c r="H1701" s="2">
        <f t="shared" si="52"/>
        <v>0.52006172839506171</v>
      </c>
      <c r="I1701" s="2">
        <f t="shared" si="53"/>
        <v>-0.11450107681263461</v>
      </c>
    </row>
    <row r="1702" spans="1:9" x14ac:dyDescent="0.2">
      <c r="A1702" s="8" t="s">
        <v>344</v>
      </c>
      <c r="B1702" s="19">
        <v>31095</v>
      </c>
      <c r="C1702" s="20" t="s">
        <v>426</v>
      </c>
      <c r="D1702" s="13">
        <v>1416</v>
      </c>
      <c r="E1702" s="13">
        <v>2780</v>
      </c>
      <c r="F1702" s="1">
        <f>VLOOKUP(B1702,[1]Compare!$B:$F,5,FALSE)</f>
        <v>1016</v>
      </c>
      <c r="G1702" s="1">
        <f>VLOOKUP(B1702,[1]Compare!$B:$G,6,FALSE)</f>
        <v>2616</v>
      </c>
      <c r="H1702" s="2">
        <f t="shared" si="52"/>
        <v>0.39370078740157483</v>
      </c>
      <c r="I1702" s="2">
        <f t="shared" si="53"/>
        <v>6.2691131498470942E-2</v>
      </c>
    </row>
    <row r="1703" spans="1:9" x14ac:dyDescent="0.2">
      <c r="A1703" s="7" t="s">
        <v>344</v>
      </c>
      <c r="B1703" s="21">
        <v>31097</v>
      </c>
      <c r="C1703" s="22" t="s">
        <v>528</v>
      </c>
      <c r="D1703" s="12">
        <v>933</v>
      </c>
      <c r="E1703" s="12">
        <v>1500</v>
      </c>
      <c r="F1703" s="1">
        <f>VLOOKUP(B1703,[1]Compare!$B:$F,5,FALSE)</f>
        <v>647</v>
      </c>
      <c r="G1703" s="1">
        <f>VLOOKUP(B1703,[1]Compare!$B:$G,6,FALSE)</f>
        <v>1518</v>
      </c>
      <c r="H1703" s="2">
        <f t="shared" si="52"/>
        <v>0.4420401854714065</v>
      </c>
      <c r="I1703" s="2">
        <f t="shared" si="53"/>
        <v>-1.1857707509881422E-2</v>
      </c>
    </row>
    <row r="1704" spans="1:9" x14ac:dyDescent="0.2">
      <c r="A1704" s="8" t="s">
        <v>344</v>
      </c>
      <c r="B1704" s="19">
        <v>31099</v>
      </c>
      <c r="C1704" s="20" t="s">
        <v>1494</v>
      </c>
      <c r="D1704" s="13">
        <v>962</v>
      </c>
      <c r="E1704" s="13">
        <v>2499</v>
      </c>
      <c r="F1704" s="1">
        <f>VLOOKUP(B1704,[1]Compare!$B:$F,5,FALSE)</f>
        <v>701</v>
      </c>
      <c r="G1704" s="1">
        <f>VLOOKUP(B1704,[1]Compare!$B:$G,6,FALSE)</f>
        <v>2822</v>
      </c>
      <c r="H1704" s="2">
        <f t="shared" si="52"/>
        <v>0.37232524964336661</v>
      </c>
      <c r="I1704" s="2">
        <f t="shared" si="53"/>
        <v>-0.1144578313253012</v>
      </c>
    </row>
    <row r="1705" spans="1:9" x14ac:dyDescent="0.2">
      <c r="A1705" s="7" t="s">
        <v>344</v>
      </c>
      <c r="B1705" s="21">
        <v>31101</v>
      </c>
      <c r="C1705" s="22" t="s">
        <v>1495</v>
      </c>
      <c r="D1705" s="12">
        <v>986</v>
      </c>
      <c r="E1705" s="12">
        <v>3276</v>
      </c>
      <c r="F1705" s="1">
        <f>VLOOKUP(B1705,[1]Compare!$B:$F,5,FALSE)</f>
        <v>763</v>
      </c>
      <c r="G1705" s="1">
        <f>VLOOKUP(B1705,[1]Compare!$B:$G,6,FALSE)</f>
        <v>3544</v>
      </c>
      <c r="H1705" s="2">
        <f t="shared" si="52"/>
        <v>0.29226736566186107</v>
      </c>
      <c r="I1705" s="2">
        <f t="shared" si="53"/>
        <v>-7.5620767494356658E-2</v>
      </c>
    </row>
    <row r="1706" spans="1:9" x14ac:dyDescent="0.2">
      <c r="A1706" s="8" t="s">
        <v>344</v>
      </c>
      <c r="B1706" s="19">
        <v>31103</v>
      </c>
      <c r="C1706" s="20" t="s">
        <v>1496</v>
      </c>
      <c r="D1706" s="13">
        <v>75</v>
      </c>
      <c r="E1706" s="13">
        <v>467</v>
      </c>
      <c r="F1706" s="1">
        <f>VLOOKUP(B1706,[1]Compare!$B:$F,5,FALSE)</f>
        <v>49</v>
      </c>
      <c r="G1706" s="1">
        <f>VLOOKUP(B1706,[1]Compare!$B:$G,6,FALSE)</f>
        <v>476</v>
      </c>
      <c r="H1706" s="2">
        <f t="shared" si="52"/>
        <v>0.53061224489795922</v>
      </c>
      <c r="I1706" s="2">
        <f t="shared" si="53"/>
        <v>-1.8907563025210083E-2</v>
      </c>
    </row>
    <row r="1707" spans="1:9" x14ac:dyDescent="0.2">
      <c r="A1707" s="7" t="s">
        <v>344</v>
      </c>
      <c r="B1707" s="21">
        <v>31105</v>
      </c>
      <c r="C1707" s="22" t="s">
        <v>1497</v>
      </c>
      <c r="D1707" s="12">
        <v>552</v>
      </c>
      <c r="E1707" s="12">
        <v>1585</v>
      </c>
      <c r="F1707" s="1">
        <f>VLOOKUP(B1707,[1]Compare!$B:$F,5,FALSE)</f>
        <v>268</v>
      </c>
      <c r="G1707" s="1">
        <f>VLOOKUP(B1707,[1]Compare!$B:$G,6,FALSE)</f>
        <v>1563</v>
      </c>
      <c r="H1707" s="2">
        <f t="shared" si="52"/>
        <v>1.0597014925373134</v>
      </c>
      <c r="I1707" s="2">
        <f t="shared" si="53"/>
        <v>1.4075495841330775E-2</v>
      </c>
    </row>
    <row r="1708" spans="1:9" x14ac:dyDescent="0.2">
      <c r="A1708" s="8" t="s">
        <v>344</v>
      </c>
      <c r="B1708" s="19">
        <v>31107</v>
      </c>
      <c r="C1708" s="20" t="s">
        <v>899</v>
      </c>
      <c r="D1708" s="13">
        <v>1416</v>
      </c>
      <c r="E1708" s="13">
        <v>3475</v>
      </c>
      <c r="F1708" s="1">
        <f>VLOOKUP(B1708,[1]Compare!$B:$F,5,FALSE)</f>
        <v>905</v>
      </c>
      <c r="G1708" s="1">
        <f>VLOOKUP(B1708,[1]Compare!$B:$G,6,FALSE)</f>
        <v>3721</v>
      </c>
      <c r="H1708" s="2">
        <f t="shared" si="52"/>
        <v>0.56464088397790058</v>
      </c>
      <c r="I1708" s="2">
        <f t="shared" si="53"/>
        <v>-6.6111260413867237E-2</v>
      </c>
    </row>
    <row r="1709" spans="1:9" x14ac:dyDescent="0.2">
      <c r="A1709" s="7" t="s">
        <v>344</v>
      </c>
      <c r="B1709" s="21">
        <v>31109</v>
      </c>
      <c r="C1709" s="22" t="s">
        <v>1498</v>
      </c>
      <c r="D1709" s="12">
        <v>76994</v>
      </c>
      <c r="E1709" s="12">
        <v>66410</v>
      </c>
      <c r="F1709" s="1">
        <f>VLOOKUP(B1709,[1]Compare!$B:$F,5,FALSE)</f>
        <v>82293</v>
      </c>
      <c r="G1709" s="1">
        <f>VLOOKUP(B1709,[1]Compare!$B:$G,6,FALSE)</f>
        <v>70092</v>
      </c>
      <c r="H1709" s="2">
        <f t="shared" si="52"/>
        <v>-6.4391868081124765E-2</v>
      </c>
      <c r="I1709" s="2">
        <f t="shared" si="53"/>
        <v>-5.253095931062033E-2</v>
      </c>
    </row>
    <row r="1710" spans="1:9" x14ac:dyDescent="0.2">
      <c r="A1710" s="8" t="s">
        <v>344</v>
      </c>
      <c r="B1710" s="19">
        <v>31111</v>
      </c>
      <c r="C1710" s="20" t="s">
        <v>530</v>
      </c>
      <c r="D1710" s="13">
        <v>4819</v>
      </c>
      <c r="E1710" s="13">
        <v>12318</v>
      </c>
      <c r="F1710" s="1">
        <f>VLOOKUP(B1710,[1]Compare!$B:$F,5,FALSE)</f>
        <v>3692</v>
      </c>
      <c r="G1710" s="1">
        <f>VLOOKUP(B1710,[1]Compare!$B:$G,6,FALSE)</f>
        <v>13071</v>
      </c>
      <c r="H1710" s="2">
        <f t="shared" si="52"/>
        <v>0.30525460455037917</v>
      </c>
      <c r="I1710" s="2">
        <f t="shared" si="53"/>
        <v>-5.7608446178563234E-2</v>
      </c>
    </row>
    <row r="1711" spans="1:9" x14ac:dyDescent="0.2">
      <c r="A1711" s="7" t="s">
        <v>344</v>
      </c>
      <c r="B1711" s="21">
        <v>31113</v>
      </c>
      <c r="C1711" s="22" t="s">
        <v>532</v>
      </c>
      <c r="D1711" s="12">
        <v>65</v>
      </c>
      <c r="E1711" s="12">
        <v>377</v>
      </c>
      <c r="F1711" s="1">
        <f>VLOOKUP(B1711,[1]Compare!$B:$F,5,FALSE)</f>
        <v>38</v>
      </c>
      <c r="G1711" s="1">
        <f>VLOOKUP(B1711,[1]Compare!$B:$G,6,FALSE)</f>
        <v>407</v>
      </c>
      <c r="H1711" s="2">
        <f t="shared" si="52"/>
        <v>0.71052631578947367</v>
      </c>
      <c r="I1711" s="2">
        <f t="shared" si="53"/>
        <v>-7.3710073710073709E-2</v>
      </c>
    </row>
    <row r="1712" spans="1:9" x14ac:dyDescent="0.2">
      <c r="A1712" s="8" t="s">
        <v>344</v>
      </c>
      <c r="B1712" s="19">
        <v>31115</v>
      </c>
      <c r="C1712" s="20" t="s">
        <v>1499</v>
      </c>
      <c r="D1712" s="13">
        <v>82</v>
      </c>
      <c r="E1712" s="13">
        <v>362</v>
      </c>
      <c r="F1712" s="1">
        <f>VLOOKUP(B1712,[1]Compare!$B:$F,5,FALSE)</f>
        <v>75</v>
      </c>
      <c r="G1712" s="1">
        <f>VLOOKUP(B1712,[1]Compare!$B:$G,6,FALSE)</f>
        <v>370</v>
      </c>
      <c r="H1712" s="2">
        <f t="shared" si="52"/>
        <v>9.3333333333333338E-2</v>
      </c>
      <c r="I1712" s="2">
        <f t="shared" si="53"/>
        <v>-2.1621621621621623E-2</v>
      </c>
    </row>
    <row r="1713" spans="1:9" x14ac:dyDescent="0.2">
      <c r="A1713" s="7" t="s">
        <v>344</v>
      </c>
      <c r="B1713" s="21">
        <v>31117</v>
      </c>
      <c r="C1713" s="22" t="s">
        <v>1045</v>
      </c>
      <c r="D1713" s="12">
        <v>46</v>
      </c>
      <c r="E1713" s="12">
        <v>264</v>
      </c>
      <c r="F1713" s="1">
        <f>VLOOKUP(B1713,[1]Compare!$B:$F,5,FALSE)</f>
        <v>17</v>
      </c>
      <c r="G1713" s="1">
        <f>VLOOKUP(B1713,[1]Compare!$B:$G,6,FALSE)</f>
        <v>275</v>
      </c>
      <c r="H1713" s="2">
        <f t="shared" si="52"/>
        <v>1.7058823529411764</v>
      </c>
      <c r="I1713" s="2">
        <f t="shared" si="53"/>
        <v>-0.04</v>
      </c>
    </row>
    <row r="1714" spans="1:9" x14ac:dyDescent="0.2">
      <c r="A1714" s="8" t="s">
        <v>344</v>
      </c>
      <c r="B1714" s="19">
        <v>31119</v>
      </c>
      <c r="C1714" s="20" t="s">
        <v>434</v>
      </c>
      <c r="D1714" s="13">
        <v>3291</v>
      </c>
      <c r="E1714" s="13">
        <v>11080</v>
      </c>
      <c r="F1714" s="1">
        <f>VLOOKUP(B1714,[1]Compare!$B:$F,5,FALSE)</f>
        <v>3478</v>
      </c>
      <c r="G1714" s="1">
        <f>VLOOKUP(B1714,[1]Compare!$B:$G,6,FALSE)</f>
        <v>11940</v>
      </c>
      <c r="H1714" s="2">
        <f t="shared" si="52"/>
        <v>-5.3766532489936743E-2</v>
      </c>
      <c r="I1714" s="2">
        <f t="shared" si="53"/>
        <v>-7.2026800670016752E-2</v>
      </c>
    </row>
    <row r="1715" spans="1:9" x14ac:dyDescent="0.2">
      <c r="A1715" s="7" t="s">
        <v>344</v>
      </c>
      <c r="B1715" s="21">
        <v>31121</v>
      </c>
      <c r="C1715" s="22" t="s">
        <v>1500</v>
      </c>
      <c r="D1715" s="12">
        <v>1047</v>
      </c>
      <c r="E1715" s="12">
        <v>2992</v>
      </c>
      <c r="F1715" s="1">
        <f>VLOOKUP(B1715,[1]Compare!$B:$F,5,FALSE)</f>
        <v>743</v>
      </c>
      <c r="G1715" s="1">
        <f>VLOOKUP(B1715,[1]Compare!$B:$G,6,FALSE)</f>
        <v>3419</v>
      </c>
      <c r="H1715" s="2">
        <f t="shared" si="52"/>
        <v>0.40915208613728127</v>
      </c>
      <c r="I1715" s="2">
        <f t="shared" si="53"/>
        <v>-0.12489031880666862</v>
      </c>
    </row>
    <row r="1716" spans="1:9" x14ac:dyDescent="0.2">
      <c r="A1716" s="8" t="s">
        <v>344</v>
      </c>
      <c r="B1716" s="19">
        <v>31123</v>
      </c>
      <c r="C1716" s="20" t="s">
        <v>1501</v>
      </c>
      <c r="D1716" s="13">
        <v>664</v>
      </c>
      <c r="E1716" s="13">
        <v>1844</v>
      </c>
      <c r="F1716" s="1">
        <f>VLOOKUP(B1716,[1]Compare!$B:$F,5,FALSE)</f>
        <v>386</v>
      </c>
      <c r="G1716" s="1">
        <f>VLOOKUP(B1716,[1]Compare!$B:$G,6,FALSE)</f>
        <v>2113</v>
      </c>
      <c r="H1716" s="2">
        <f t="shared" si="52"/>
        <v>0.72020725388601037</v>
      </c>
      <c r="I1716" s="2">
        <f t="shared" si="53"/>
        <v>-0.12730714623757691</v>
      </c>
    </row>
    <row r="1717" spans="1:9" x14ac:dyDescent="0.2">
      <c r="A1717" s="7" t="s">
        <v>344</v>
      </c>
      <c r="B1717" s="21">
        <v>31125</v>
      </c>
      <c r="C1717" s="22" t="s">
        <v>1502</v>
      </c>
      <c r="D1717" s="12">
        <v>432</v>
      </c>
      <c r="E1717" s="12">
        <v>1347</v>
      </c>
      <c r="F1717" s="1">
        <f>VLOOKUP(B1717,[1]Compare!$B:$F,5,FALSE)</f>
        <v>359</v>
      </c>
      <c r="G1717" s="1">
        <f>VLOOKUP(B1717,[1]Compare!$B:$G,6,FALSE)</f>
        <v>1437</v>
      </c>
      <c r="H1717" s="2">
        <f t="shared" si="52"/>
        <v>0.20334261838440112</v>
      </c>
      <c r="I1717" s="2">
        <f t="shared" si="53"/>
        <v>-6.2630480167014613E-2</v>
      </c>
    </row>
    <row r="1718" spans="1:9" x14ac:dyDescent="0.2">
      <c r="A1718" s="8" t="s">
        <v>344</v>
      </c>
      <c r="B1718" s="19">
        <v>31127</v>
      </c>
      <c r="C1718" s="20" t="s">
        <v>1049</v>
      </c>
      <c r="D1718" s="13">
        <v>1241</v>
      </c>
      <c r="E1718" s="13">
        <v>2413</v>
      </c>
      <c r="F1718" s="1">
        <f>VLOOKUP(B1718,[1]Compare!$B:$F,5,FALSE)</f>
        <v>921</v>
      </c>
      <c r="G1718" s="1">
        <f>VLOOKUP(B1718,[1]Compare!$B:$G,6,FALSE)</f>
        <v>2428</v>
      </c>
      <c r="H1718" s="2">
        <f t="shared" si="52"/>
        <v>0.34744842562432138</v>
      </c>
      <c r="I1718" s="2">
        <f t="shared" si="53"/>
        <v>-6.1779242174629326E-3</v>
      </c>
    </row>
    <row r="1719" spans="1:9" x14ac:dyDescent="0.2">
      <c r="A1719" s="7" t="s">
        <v>344</v>
      </c>
      <c r="B1719" s="21">
        <v>31129</v>
      </c>
      <c r="C1719" s="22" t="s">
        <v>1503</v>
      </c>
      <c r="D1719" s="12">
        <v>498</v>
      </c>
      <c r="E1719" s="12">
        <v>1915</v>
      </c>
      <c r="F1719" s="1">
        <f>VLOOKUP(B1719,[1]Compare!$B:$F,5,FALSE)</f>
        <v>409</v>
      </c>
      <c r="G1719" s="1">
        <f>VLOOKUP(B1719,[1]Compare!$B:$G,6,FALSE)</f>
        <v>1857</v>
      </c>
      <c r="H1719" s="2">
        <f t="shared" si="52"/>
        <v>0.2176039119804401</v>
      </c>
      <c r="I1719" s="2">
        <f t="shared" si="53"/>
        <v>3.1233171782444804E-2</v>
      </c>
    </row>
    <row r="1720" spans="1:9" x14ac:dyDescent="0.2">
      <c r="A1720" s="8" t="s">
        <v>344</v>
      </c>
      <c r="B1720" s="19">
        <v>31131</v>
      </c>
      <c r="C1720" s="20" t="s">
        <v>1504</v>
      </c>
      <c r="D1720" s="13">
        <v>2466</v>
      </c>
      <c r="E1720" s="13">
        <v>4813</v>
      </c>
      <c r="F1720" s="1">
        <f>VLOOKUP(B1720,[1]Compare!$B:$F,5,FALSE)</f>
        <v>2490</v>
      </c>
      <c r="G1720" s="1">
        <f>VLOOKUP(B1720,[1]Compare!$B:$G,6,FALSE)</f>
        <v>5649</v>
      </c>
      <c r="H1720" s="2">
        <f t="shared" si="52"/>
        <v>-9.6385542168674707E-3</v>
      </c>
      <c r="I1720" s="2">
        <f t="shared" si="53"/>
        <v>-0.14799079483094352</v>
      </c>
    </row>
    <row r="1721" spans="1:9" x14ac:dyDescent="0.2">
      <c r="A1721" s="7" t="s">
        <v>344</v>
      </c>
      <c r="B1721" s="21">
        <v>31133</v>
      </c>
      <c r="C1721" s="22" t="s">
        <v>1056</v>
      </c>
      <c r="D1721" s="12">
        <v>397</v>
      </c>
      <c r="E1721" s="12">
        <v>1115</v>
      </c>
      <c r="F1721" s="1">
        <f>VLOOKUP(B1721,[1]Compare!$B:$F,5,FALSE)</f>
        <v>322</v>
      </c>
      <c r="G1721" s="1">
        <f>VLOOKUP(B1721,[1]Compare!$B:$G,6,FALSE)</f>
        <v>1071</v>
      </c>
      <c r="H1721" s="2">
        <f t="shared" si="52"/>
        <v>0.23291925465838509</v>
      </c>
      <c r="I1721" s="2">
        <f t="shared" si="53"/>
        <v>4.1083099906629318E-2</v>
      </c>
    </row>
    <row r="1722" spans="1:9" x14ac:dyDescent="0.2">
      <c r="A1722" s="8" t="s">
        <v>344</v>
      </c>
      <c r="B1722" s="19">
        <v>31135</v>
      </c>
      <c r="C1722" s="20" t="s">
        <v>1505</v>
      </c>
      <c r="D1722" s="13">
        <v>251</v>
      </c>
      <c r="E1722" s="13">
        <v>1226</v>
      </c>
      <c r="F1722" s="1">
        <f>VLOOKUP(B1722,[1]Compare!$B:$F,5,FALSE)</f>
        <v>199</v>
      </c>
      <c r="G1722" s="1">
        <f>VLOOKUP(B1722,[1]Compare!$B:$G,6,FALSE)</f>
        <v>1321</v>
      </c>
      <c r="H1722" s="2">
        <f t="shared" si="52"/>
        <v>0.2613065326633166</v>
      </c>
      <c r="I1722" s="2">
        <f t="shared" si="53"/>
        <v>-7.1915215745647243E-2</v>
      </c>
    </row>
    <row r="1723" spans="1:9" x14ac:dyDescent="0.2">
      <c r="A1723" s="7" t="s">
        <v>344</v>
      </c>
      <c r="B1723" s="21">
        <v>31137</v>
      </c>
      <c r="C1723" s="22" t="s">
        <v>1422</v>
      </c>
      <c r="D1723" s="12">
        <v>1041</v>
      </c>
      <c r="E1723" s="12">
        <v>3837</v>
      </c>
      <c r="F1723" s="1">
        <f>VLOOKUP(B1723,[1]Compare!$B:$F,5,FALSE)</f>
        <v>752</v>
      </c>
      <c r="G1723" s="1">
        <f>VLOOKUP(B1723,[1]Compare!$B:$G,6,FALSE)</f>
        <v>4157</v>
      </c>
      <c r="H1723" s="2">
        <f t="shared" si="52"/>
        <v>0.38430851063829785</v>
      </c>
      <c r="I1723" s="2">
        <f t="shared" si="53"/>
        <v>-7.6978590329564583E-2</v>
      </c>
    </row>
    <row r="1724" spans="1:9" x14ac:dyDescent="0.2">
      <c r="A1724" s="8" t="s">
        <v>344</v>
      </c>
      <c r="B1724" s="19">
        <v>31139</v>
      </c>
      <c r="C1724" s="20" t="s">
        <v>804</v>
      </c>
      <c r="D1724" s="13">
        <v>766</v>
      </c>
      <c r="E1724" s="13">
        <v>3103</v>
      </c>
      <c r="F1724" s="1">
        <f>VLOOKUP(B1724,[1]Compare!$B:$F,5,FALSE)</f>
        <v>480</v>
      </c>
      <c r="G1724" s="1">
        <f>VLOOKUP(B1724,[1]Compare!$B:$G,6,FALSE)</f>
        <v>3462</v>
      </c>
      <c r="H1724" s="2">
        <f t="shared" si="52"/>
        <v>0.59583333333333333</v>
      </c>
      <c r="I1724" s="2">
        <f t="shared" si="53"/>
        <v>-0.10369728480647025</v>
      </c>
    </row>
    <row r="1725" spans="1:9" x14ac:dyDescent="0.2">
      <c r="A1725" s="7" t="s">
        <v>344</v>
      </c>
      <c r="B1725" s="21">
        <v>31141</v>
      </c>
      <c r="C1725" s="22" t="s">
        <v>1423</v>
      </c>
      <c r="D1725" s="12">
        <v>3422</v>
      </c>
      <c r="E1725" s="12">
        <v>11813</v>
      </c>
      <c r="F1725" s="1">
        <f>VLOOKUP(B1725,[1]Compare!$B:$F,5,FALSE)</f>
        <v>3260</v>
      </c>
      <c r="G1725" s="1">
        <f>VLOOKUP(B1725,[1]Compare!$B:$G,6,FALSE)</f>
        <v>12186</v>
      </c>
      <c r="H1725" s="2">
        <f t="shared" si="52"/>
        <v>4.9693251533742329E-2</v>
      </c>
      <c r="I1725" s="2">
        <f t="shared" si="53"/>
        <v>-3.0608895453799443E-2</v>
      </c>
    </row>
    <row r="1726" spans="1:9" x14ac:dyDescent="0.2">
      <c r="A1726" s="8" t="s">
        <v>344</v>
      </c>
      <c r="B1726" s="19">
        <v>31143</v>
      </c>
      <c r="C1726" s="20" t="s">
        <v>541</v>
      </c>
      <c r="D1726" s="13">
        <v>788</v>
      </c>
      <c r="E1726" s="13">
        <v>2134</v>
      </c>
      <c r="F1726" s="1">
        <f>VLOOKUP(B1726,[1]Compare!$B:$F,5,FALSE)</f>
        <v>530</v>
      </c>
      <c r="G1726" s="1">
        <f>VLOOKUP(B1726,[1]Compare!$B:$G,6,FALSE)</f>
        <v>2291</v>
      </c>
      <c r="H1726" s="2">
        <f t="shared" si="52"/>
        <v>0.48679245283018868</v>
      </c>
      <c r="I1726" s="2">
        <f t="shared" si="53"/>
        <v>-6.8529026625927539E-2</v>
      </c>
    </row>
    <row r="1727" spans="1:9" x14ac:dyDescent="0.2">
      <c r="A1727" s="7" t="s">
        <v>344</v>
      </c>
      <c r="B1727" s="21">
        <v>31145</v>
      </c>
      <c r="C1727" s="22" t="s">
        <v>1506</v>
      </c>
      <c r="D1727" s="12">
        <v>1174</v>
      </c>
      <c r="E1727" s="12">
        <v>3944</v>
      </c>
      <c r="F1727" s="1">
        <f>VLOOKUP(B1727,[1]Compare!$B:$F,5,FALSE)</f>
        <v>811</v>
      </c>
      <c r="G1727" s="1">
        <f>VLOOKUP(B1727,[1]Compare!$B:$G,6,FALSE)</f>
        <v>4525</v>
      </c>
      <c r="H1727" s="2">
        <f t="shared" si="52"/>
        <v>0.44759556103575832</v>
      </c>
      <c r="I1727" s="2">
        <f t="shared" si="53"/>
        <v>-0.12839779005524862</v>
      </c>
    </row>
    <row r="1728" spans="1:9" x14ac:dyDescent="0.2">
      <c r="A1728" s="8" t="s">
        <v>344</v>
      </c>
      <c r="B1728" s="19">
        <v>31147</v>
      </c>
      <c r="C1728" s="20" t="s">
        <v>1507</v>
      </c>
      <c r="D1728" s="13">
        <v>1424</v>
      </c>
      <c r="E1728" s="13">
        <v>3381</v>
      </c>
      <c r="F1728" s="1">
        <f>VLOOKUP(B1728,[1]Compare!$B:$F,5,FALSE)</f>
        <v>996</v>
      </c>
      <c r="G1728" s="1">
        <f>VLOOKUP(B1728,[1]Compare!$B:$G,6,FALSE)</f>
        <v>3073</v>
      </c>
      <c r="H1728" s="2">
        <f t="shared" si="52"/>
        <v>0.42971887550200805</v>
      </c>
      <c r="I1728" s="2">
        <f t="shared" si="53"/>
        <v>0.10022779043280182</v>
      </c>
    </row>
    <row r="1729" spans="1:9" x14ac:dyDescent="0.2">
      <c r="A1729" s="7" t="s">
        <v>344</v>
      </c>
      <c r="B1729" s="21">
        <v>31149</v>
      </c>
      <c r="C1729" s="22" t="s">
        <v>1344</v>
      </c>
      <c r="D1729" s="12">
        <v>153</v>
      </c>
      <c r="E1729" s="12">
        <v>788</v>
      </c>
      <c r="F1729" s="1">
        <f>VLOOKUP(B1729,[1]Compare!$B:$F,5,FALSE)</f>
        <v>84</v>
      </c>
      <c r="G1729" s="1">
        <f>VLOOKUP(B1729,[1]Compare!$B:$G,6,FALSE)</f>
        <v>744</v>
      </c>
      <c r="H1729" s="2">
        <f t="shared" si="52"/>
        <v>0.8214285714285714</v>
      </c>
      <c r="I1729" s="2">
        <f t="shared" si="53"/>
        <v>5.9139784946236562E-2</v>
      </c>
    </row>
    <row r="1730" spans="1:9" x14ac:dyDescent="0.2">
      <c r="A1730" s="8" t="s">
        <v>344</v>
      </c>
      <c r="B1730" s="19">
        <v>31151</v>
      </c>
      <c r="C1730" s="20" t="s">
        <v>546</v>
      </c>
      <c r="D1730" s="13">
        <v>2666</v>
      </c>
      <c r="E1730" s="13">
        <v>3081</v>
      </c>
      <c r="F1730" s="1">
        <f>VLOOKUP(B1730,[1]Compare!$B:$F,5,FALSE)</f>
        <v>1986</v>
      </c>
      <c r="G1730" s="1">
        <f>VLOOKUP(B1730,[1]Compare!$B:$G,6,FALSE)</f>
        <v>3631</v>
      </c>
      <c r="H1730" s="2">
        <f t="shared" si="52"/>
        <v>0.34239677744209468</v>
      </c>
      <c r="I1730" s="2">
        <f t="shared" si="53"/>
        <v>-0.15147342329936656</v>
      </c>
    </row>
    <row r="1731" spans="1:9" x14ac:dyDescent="0.2">
      <c r="A1731" s="7" t="s">
        <v>344</v>
      </c>
      <c r="B1731" s="21">
        <v>31153</v>
      </c>
      <c r="C1731" s="22" t="s">
        <v>1508</v>
      </c>
      <c r="D1731" s="12">
        <v>43399</v>
      </c>
      <c r="E1731" s="12">
        <v>53645</v>
      </c>
      <c r="F1731" s="1">
        <f>VLOOKUP(B1731,[1]Compare!$B:$F,5,FALSE)</f>
        <v>41206</v>
      </c>
      <c r="G1731" s="1">
        <f>VLOOKUP(B1731,[1]Compare!$B:$G,6,FALSE)</f>
        <v>51979</v>
      </c>
      <c r="H1731" s="2">
        <f t="shared" ref="H1731:H1794" si="54">((D1731-F1731)/F1731)</f>
        <v>5.322040479541814E-2</v>
      </c>
      <c r="I1731" s="2">
        <f t="shared" ref="I1731:I1794" si="55">((E1731-G1731)/G1731)</f>
        <v>3.2051405375247699E-2</v>
      </c>
    </row>
    <row r="1732" spans="1:9" x14ac:dyDescent="0.2">
      <c r="A1732" s="8" t="s">
        <v>344</v>
      </c>
      <c r="B1732" s="19">
        <v>31155</v>
      </c>
      <c r="C1732" s="20" t="s">
        <v>1509</v>
      </c>
      <c r="D1732" s="13">
        <v>3286</v>
      </c>
      <c r="E1732" s="13">
        <v>9125</v>
      </c>
      <c r="F1732" s="1">
        <f>VLOOKUP(B1732,[1]Compare!$B:$F,5,FALSE)</f>
        <v>3331</v>
      </c>
      <c r="G1732" s="1">
        <f>VLOOKUP(B1732,[1]Compare!$B:$G,6,FALSE)</f>
        <v>9108</v>
      </c>
      <c r="H1732" s="2">
        <f t="shared" si="54"/>
        <v>-1.3509456619633743E-2</v>
      </c>
      <c r="I1732" s="2">
        <f t="shared" si="55"/>
        <v>1.8664909969257795E-3</v>
      </c>
    </row>
    <row r="1733" spans="1:9" x14ac:dyDescent="0.2">
      <c r="A1733" s="7" t="s">
        <v>344</v>
      </c>
      <c r="B1733" s="21">
        <v>31157</v>
      </c>
      <c r="C1733" s="22" t="s">
        <v>1510</v>
      </c>
      <c r="D1733" s="12">
        <v>4618</v>
      </c>
      <c r="E1733" s="12">
        <v>9994</v>
      </c>
      <c r="F1733" s="1">
        <f>VLOOKUP(B1733,[1]Compare!$B:$F,5,FALSE)</f>
        <v>4196</v>
      </c>
      <c r="G1733" s="1">
        <f>VLOOKUP(B1733,[1]Compare!$B:$G,6,FALSE)</f>
        <v>10952</v>
      </c>
      <c r="H1733" s="2">
        <f t="shared" si="54"/>
        <v>0.1005719733079123</v>
      </c>
      <c r="I1733" s="2">
        <f t="shared" si="55"/>
        <v>-8.7472607742878017E-2</v>
      </c>
    </row>
    <row r="1734" spans="1:9" x14ac:dyDescent="0.2">
      <c r="A1734" s="8" t="s">
        <v>344</v>
      </c>
      <c r="B1734" s="19">
        <v>31159</v>
      </c>
      <c r="C1734" s="20" t="s">
        <v>1065</v>
      </c>
      <c r="D1734" s="13">
        <v>2174</v>
      </c>
      <c r="E1734" s="13">
        <v>6402</v>
      </c>
      <c r="F1734" s="1">
        <f>VLOOKUP(B1734,[1]Compare!$B:$F,5,FALSE)</f>
        <v>2438</v>
      </c>
      <c r="G1734" s="1">
        <f>VLOOKUP(B1734,[1]Compare!$B:$G,6,FALSE)</f>
        <v>6490</v>
      </c>
      <c r="H1734" s="2">
        <f t="shared" si="54"/>
        <v>-0.10828547990155865</v>
      </c>
      <c r="I1734" s="2">
        <f t="shared" si="55"/>
        <v>-1.3559322033898305E-2</v>
      </c>
    </row>
    <row r="1735" spans="1:9" x14ac:dyDescent="0.2">
      <c r="A1735" s="7" t="s">
        <v>344</v>
      </c>
      <c r="B1735" s="21">
        <v>31161</v>
      </c>
      <c r="C1735" s="22" t="s">
        <v>1067</v>
      </c>
      <c r="D1735" s="12">
        <v>565</v>
      </c>
      <c r="E1735" s="12">
        <v>2282</v>
      </c>
      <c r="F1735" s="1">
        <f>VLOOKUP(B1735,[1]Compare!$B:$F,5,FALSE)</f>
        <v>340</v>
      </c>
      <c r="G1735" s="1">
        <f>VLOOKUP(B1735,[1]Compare!$B:$G,6,FALSE)</f>
        <v>2292</v>
      </c>
      <c r="H1735" s="2">
        <f t="shared" si="54"/>
        <v>0.66176470588235292</v>
      </c>
      <c r="I1735" s="2">
        <f t="shared" si="55"/>
        <v>-4.3630017452006981E-3</v>
      </c>
    </row>
    <row r="1736" spans="1:9" x14ac:dyDescent="0.2">
      <c r="A1736" s="8" t="s">
        <v>344</v>
      </c>
      <c r="B1736" s="19">
        <v>31163</v>
      </c>
      <c r="C1736" s="20" t="s">
        <v>1068</v>
      </c>
      <c r="D1736" s="13">
        <v>417</v>
      </c>
      <c r="E1736" s="13">
        <v>1132</v>
      </c>
      <c r="F1736" s="1">
        <f>VLOOKUP(B1736,[1]Compare!$B:$F,5,FALSE)</f>
        <v>343</v>
      </c>
      <c r="G1736" s="1">
        <f>VLOOKUP(B1736,[1]Compare!$B:$G,6,FALSE)</f>
        <v>1322</v>
      </c>
      <c r="H1736" s="2">
        <f t="shared" si="54"/>
        <v>0.21574344023323616</v>
      </c>
      <c r="I1736" s="2">
        <f t="shared" si="55"/>
        <v>-0.1437216338880484</v>
      </c>
    </row>
    <row r="1737" spans="1:9" x14ac:dyDescent="0.2">
      <c r="A1737" s="7" t="s">
        <v>344</v>
      </c>
      <c r="B1737" s="21">
        <v>31165</v>
      </c>
      <c r="C1737" s="22" t="s">
        <v>1007</v>
      </c>
      <c r="D1737" s="12">
        <v>139</v>
      </c>
      <c r="E1737" s="12">
        <v>629</v>
      </c>
      <c r="F1737" s="1">
        <f>VLOOKUP(B1737,[1]Compare!$B:$F,5,FALSE)</f>
        <v>72</v>
      </c>
      <c r="G1737" s="1">
        <f>VLOOKUP(B1737,[1]Compare!$B:$G,6,FALSE)</f>
        <v>642</v>
      </c>
      <c r="H1737" s="2">
        <f t="shared" si="54"/>
        <v>0.93055555555555558</v>
      </c>
      <c r="I1737" s="2">
        <f t="shared" si="55"/>
        <v>-2.0249221183800622E-2</v>
      </c>
    </row>
    <row r="1738" spans="1:9" x14ac:dyDescent="0.2">
      <c r="A1738" s="8" t="s">
        <v>344</v>
      </c>
      <c r="B1738" s="19">
        <v>31167</v>
      </c>
      <c r="C1738" s="20" t="s">
        <v>1071</v>
      </c>
      <c r="D1738" s="13">
        <v>656</v>
      </c>
      <c r="E1738" s="13">
        <v>2346</v>
      </c>
      <c r="F1738" s="1">
        <f>VLOOKUP(B1738,[1]Compare!$B:$F,5,FALSE)</f>
        <v>532</v>
      </c>
      <c r="G1738" s="1">
        <f>VLOOKUP(B1738,[1]Compare!$B:$G,6,FALSE)</f>
        <v>2561</v>
      </c>
      <c r="H1738" s="2">
        <f t="shared" si="54"/>
        <v>0.23308270676691728</v>
      </c>
      <c r="I1738" s="2">
        <f t="shared" si="55"/>
        <v>-8.3951581413510348E-2</v>
      </c>
    </row>
    <row r="1739" spans="1:9" x14ac:dyDescent="0.2">
      <c r="A1739" s="7" t="s">
        <v>344</v>
      </c>
      <c r="B1739" s="21">
        <v>31169</v>
      </c>
      <c r="C1739" s="22" t="s">
        <v>1511</v>
      </c>
      <c r="D1739" s="12">
        <v>743</v>
      </c>
      <c r="E1739" s="12">
        <v>2447</v>
      </c>
      <c r="F1739" s="1">
        <f>VLOOKUP(B1739,[1]Compare!$B:$F,5,FALSE)</f>
        <v>624</v>
      </c>
      <c r="G1739" s="1">
        <f>VLOOKUP(B1739,[1]Compare!$B:$G,6,FALSE)</f>
        <v>2308</v>
      </c>
      <c r="H1739" s="2">
        <f t="shared" si="54"/>
        <v>0.19070512820512819</v>
      </c>
      <c r="I1739" s="2">
        <f t="shared" si="55"/>
        <v>6.0225303292894279E-2</v>
      </c>
    </row>
    <row r="1740" spans="1:9" x14ac:dyDescent="0.2">
      <c r="A1740" s="8" t="s">
        <v>344</v>
      </c>
      <c r="B1740" s="19">
        <v>31171</v>
      </c>
      <c r="C1740" s="20" t="s">
        <v>819</v>
      </c>
      <c r="D1740" s="13">
        <v>53</v>
      </c>
      <c r="E1740" s="13">
        <v>338</v>
      </c>
      <c r="F1740" s="1">
        <f>VLOOKUP(B1740,[1]Compare!$B:$F,5,FALSE)</f>
        <v>45</v>
      </c>
      <c r="G1740" s="1">
        <f>VLOOKUP(B1740,[1]Compare!$B:$G,6,FALSE)</f>
        <v>377</v>
      </c>
      <c r="H1740" s="2">
        <f t="shared" si="54"/>
        <v>0.17777777777777778</v>
      </c>
      <c r="I1740" s="2">
        <f t="shared" si="55"/>
        <v>-0.10344827586206896</v>
      </c>
    </row>
    <row r="1741" spans="1:9" x14ac:dyDescent="0.2">
      <c r="A1741" s="7" t="s">
        <v>344</v>
      </c>
      <c r="B1741" s="21">
        <v>31173</v>
      </c>
      <c r="C1741" s="22" t="s">
        <v>1512</v>
      </c>
      <c r="D1741" s="12">
        <v>1019</v>
      </c>
      <c r="E1741" s="12">
        <v>1199</v>
      </c>
      <c r="F1741" s="1">
        <f>VLOOKUP(B1741,[1]Compare!$B:$F,5,FALSE)</f>
        <v>1122</v>
      </c>
      <c r="G1741" s="1">
        <f>VLOOKUP(B1741,[1]Compare!$B:$G,6,FALSE)</f>
        <v>1180</v>
      </c>
      <c r="H1741" s="2">
        <f t="shared" si="54"/>
        <v>-9.1800356506238856E-2</v>
      </c>
      <c r="I1741" s="2">
        <f t="shared" si="55"/>
        <v>1.6101694915254237E-2</v>
      </c>
    </row>
    <row r="1742" spans="1:9" x14ac:dyDescent="0.2">
      <c r="A1742" s="8" t="s">
        <v>344</v>
      </c>
      <c r="B1742" s="19">
        <v>31175</v>
      </c>
      <c r="C1742" s="20" t="s">
        <v>873</v>
      </c>
      <c r="D1742" s="13">
        <v>480</v>
      </c>
      <c r="E1742" s="13">
        <v>1799</v>
      </c>
      <c r="F1742" s="1">
        <f>VLOOKUP(B1742,[1]Compare!$B:$F,5,FALSE)</f>
        <v>412</v>
      </c>
      <c r="G1742" s="1">
        <f>VLOOKUP(B1742,[1]Compare!$B:$G,6,FALSE)</f>
        <v>1901</v>
      </c>
      <c r="H1742" s="2">
        <f t="shared" si="54"/>
        <v>0.1650485436893204</v>
      </c>
      <c r="I1742" s="2">
        <f t="shared" si="55"/>
        <v>-5.3655970541820093E-2</v>
      </c>
    </row>
    <row r="1743" spans="1:9" x14ac:dyDescent="0.2">
      <c r="A1743" s="7" t="s">
        <v>344</v>
      </c>
      <c r="B1743" s="21">
        <v>31177</v>
      </c>
      <c r="C1743" s="22" t="s">
        <v>454</v>
      </c>
      <c r="D1743" s="12">
        <v>2970</v>
      </c>
      <c r="E1743" s="12">
        <v>8562</v>
      </c>
      <c r="F1743" s="1">
        <f>VLOOKUP(B1743,[1]Compare!$B:$F,5,FALSE)</f>
        <v>3554</v>
      </c>
      <c r="G1743" s="1">
        <f>VLOOKUP(B1743,[1]Compare!$B:$G,6,FALSE)</f>
        <v>8583</v>
      </c>
      <c r="H1743" s="2">
        <f t="shared" si="54"/>
        <v>-0.16432189082723692</v>
      </c>
      <c r="I1743" s="2">
        <f t="shared" si="55"/>
        <v>-2.446696959105208E-3</v>
      </c>
    </row>
    <row r="1744" spans="1:9" x14ac:dyDescent="0.2">
      <c r="A1744" s="8" t="s">
        <v>344</v>
      </c>
      <c r="B1744" s="19">
        <v>31179</v>
      </c>
      <c r="C1744" s="20" t="s">
        <v>830</v>
      </c>
      <c r="D1744" s="13">
        <v>994</v>
      </c>
      <c r="E1744" s="13">
        <v>2870</v>
      </c>
      <c r="F1744" s="1">
        <f>VLOOKUP(B1744,[1]Compare!$B:$F,5,FALSE)</f>
        <v>1022</v>
      </c>
      <c r="G1744" s="1">
        <f>VLOOKUP(B1744,[1]Compare!$B:$G,6,FALSE)</f>
        <v>3055</v>
      </c>
      <c r="H1744" s="2">
        <f t="shared" si="54"/>
        <v>-2.7397260273972601E-2</v>
      </c>
      <c r="I1744" s="2">
        <f t="shared" si="55"/>
        <v>-6.0556464811783964E-2</v>
      </c>
    </row>
    <row r="1745" spans="1:9" x14ac:dyDescent="0.2">
      <c r="A1745" s="7" t="s">
        <v>344</v>
      </c>
      <c r="B1745" s="21">
        <v>31181</v>
      </c>
      <c r="C1745" s="22" t="s">
        <v>831</v>
      </c>
      <c r="D1745" s="12">
        <v>452</v>
      </c>
      <c r="E1745" s="12">
        <v>1515</v>
      </c>
      <c r="F1745" s="1">
        <f>VLOOKUP(B1745,[1]Compare!$B:$F,5,FALSE)</f>
        <v>335</v>
      </c>
      <c r="G1745" s="1">
        <f>VLOOKUP(B1745,[1]Compare!$B:$G,6,FALSE)</f>
        <v>1511</v>
      </c>
      <c r="H1745" s="2">
        <f t="shared" si="54"/>
        <v>0.34925373134328358</v>
      </c>
      <c r="I1745" s="2">
        <f t="shared" si="55"/>
        <v>2.6472534745201853E-3</v>
      </c>
    </row>
    <row r="1746" spans="1:9" x14ac:dyDescent="0.2">
      <c r="A1746" s="8" t="s">
        <v>344</v>
      </c>
      <c r="B1746" s="19">
        <v>31183</v>
      </c>
      <c r="C1746" s="20" t="s">
        <v>832</v>
      </c>
      <c r="D1746" s="13">
        <v>105</v>
      </c>
      <c r="E1746" s="13">
        <v>381</v>
      </c>
      <c r="F1746" s="1">
        <f>VLOOKUP(B1746,[1]Compare!$B:$F,5,FALSE)</f>
        <v>59</v>
      </c>
      <c r="G1746" s="1">
        <f>VLOOKUP(B1746,[1]Compare!$B:$G,6,FALSE)</f>
        <v>438</v>
      </c>
      <c r="H1746" s="2">
        <f t="shared" si="54"/>
        <v>0.77966101694915257</v>
      </c>
      <c r="I1746" s="2">
        <f t="shared" si="55"/>
        <v>-0.13013698630136986</v>
      </c>
    </row>
    <row r="1747" spans="1:9" x14ac:dyDescent="0.2">
      <c r="A1747" s="7" t="s">
        <v>344</v>
      </c>
      <c r="B1747" s="21">
        <v>31185</v>
      </c>
      <c r="C1747" s="22" t="s">
        <v>1209</v>
      </c>
      <c r="D1747" s="12">
        <v>1522</v>
      </c>
      <c r="E1747" s="12">
        <v>4868</v>
      </c>
      <c r="F1747" s="1">
        <f>VLOOKUP(B1747,[1]Compare!$B:$F,5,FALSE)</f>
        <v>1630</v>
      </c>
      <c r="G1747" s="1">
        <f>VLOOKUP(B1747,[1]Compare!$B:$G,6,FALSE)</f>
        <v>5337</v>
      </c>
      <c r="H1747" s="2">
        <f t="shared" si="54"/>
        <v>-6.6257668711656448E-2</v>
      </c>
      <c r="I1747" s="2">
        <f t="shared" si="55"/>
        <v>-8.7877084504403222E-2</v>
      </c>
    </row>
    <row r="1748" spans="1:9" x14ac:dyDescent="0.2">
      <c r="A1748" s="8" t="s">
        <v>345</v>
      </c>
      <c r="B1748" s="19">
        <v>32001</v>
      </c>
      <c r="C1748" s="20" t="s">
        <v>1513</v>
      </c>
      <c r="D1748" s="13">
        <v>2717</v>
      </c>
      <c r="E1748" s="13">
        <v>9543</v>
      </c>
      <c r="F1748" s="1">
        <f>VLOOKUP(B1748,[1]Compare!$B:$F,5,FALSE)</f>
        <v>3051</v>
      </c>
      <c r="G1748" s="1">
        <f>VLOOKUP(B1748,[1]Compare!$B:$G,6,FALSE)</f>
        <v>9372</v>
      </c>
      <c r="H1748" s="2">
        <f t="shared" si="54"/>
        <v>-0.10947230416256964</v>
      </c>
      <c r="I1748" s="2">
        <f t="shared" si="55"/>
        <v>1.8245838668373881E-2</v>
      </c>
    </row>
    <row r="1749" spans="1:9" x14ac:dyDescent="0.2">
      <c r="A1749" s="7" t="s">
        <v>345</v>
      </c>
      <c r="B1749" s="21">
        <v>32003</v>
      </c>
      <c r="C1749" s="22" t="s">
        <v>509</v>
      </c>
      <c r="D1749" s="12">
        <v>567334</v>
      </c>
      <c r="E1749" s="12">
        <v>464887</v>
      </c>
      <c r="F1749" s="1">
        <f>VLOOKUP(B1749,[1]Compare!$B:$F,5,FALSE)</f>
        <v>521852</v>
      </c>
      <c r="G1749" s="1">
        <f>VLOOKUP(B1749,[1]Compare!$B:$G,6,FALSE)</f>
        <v>430930</v>
      </c>
      <c r="H1749" s="2">
        <f t="shared" si="54"/>
        <v>8.7154978806251587E-2</v>
      </c>
      <c r="I1749" s="2">
        <f t="shared" si="55"/>
        <v>7.8799340960248765E-2</v>
      </c>
    </row>
    <row r="1750" spans="1:9" x14ac:dyDescent="0.2">
      <c r="A1750" s="8" t="s">
        <v>345</v>
      </c>
      <c r="B1750" s="19">
        <v>32005</v>
      </c>
      <c r="C1750" s="20" t="s">
        <v>632</v>
      </c>
      <c r="D1750" s="13">
        <v>13478</v>
      </c>
      <c r="E1750" s="13">
        <v>22221</v>
      </c>
      <c r="F1750" s="1">
        <f>VLOOKUP(B1750,[1]Compare!$B:$F,5,FALSE)</f>
        <v>11571</v>
      </c>
      <c r="G1750" s="1">
        <f>VLOOKUP(B1750,[1]Compare!$B:$G,6,FALSE)</f>
        <v>21630</v>
      </c>
      <c r="H1750" s="2">
        <f t="shared" si="54"/>
        <v>0.16480857315703051</v>
      </c>
      <c r="I1750" s="2">
        <f t="shared" si="55"/>
        <v>2.7323162274618586E-2</v>
      </c>
    </row>
    <row r="1751" spans="1:9" x14ac:dyDescent="0.2">
      <c r="A1751" s="7" t="s">
        <v>345</v>
      </c>
      <c r="B1751" s="21">
        <v>32007</v>
      </c>
      <c r="C1751" s="22" t="s">
        <v>1514</v>
      </c>
      <c r="D1751" s="12">
        <v>3948</v>
      </c>
      <c r="E1751" s="12">
        <v>18209</v>
      </c>
      <c r="F1751" s="1">
        <f>VLOOKUP(B1751,[1]Compare!$B:$F,5,FALSE)</f>
        <v>4557</v>
      </c>
      <c r="G1751" s="1">
        <f>VLOOKUP(B1751,[1]Compare!$B:$G,6,FALSE)</f>
        <v>16741</v>
      </c>
      <c r="H1751" s="2">
        <f t="shared" si="54"/>
        <v>-0.13364055299539171</v>
      </c>
      <c r="I1751" s="2">
        <f t="shared" si="55"/>
        <v>8.7688907472671884E-2</v>
      </c>
    </row>
    <row r="1752" spans="1:9" x14ac:dyDescent="0.2">
      <c r="A1752" s="8" t="s">
        <v>345</v>
      </c>
      <c r="B1752" s="19">
        <v>32009</v>
      </c>
      <c r="C1752" s="20" t="s">
        <v>1515</v>
      </c>
      <c r="D1752" s="13">
        <v>90</v>
      </c>
      <c r="E1752" s="13">
        <v>358</v>
      </c>
      <c r="F1752" s="1">
        <f>VLOOKUP(B1752,[1]Compare!$B:$F,5,FALSE)</f>
        <v>74</v>
      </c>
      <c r="G1752" s="1">
        <f>VLOOKUP(B1752,[1]Compare!$B:$G,6,FALSE)</f>
        <v>400</v>
      </c>
      <c r="H1752" s="2">
        <f t="shared" si="54"/>
        <v>0.21621621621621623</v>
      </c>
      <c r="I1752" s="2">
        <f t="shared" si="55"/>
        <v>-0.105</v>
      </c>
    </row>
    <row r="1753" spans="1:9" x14ac:dyDescent="0.2">
      <c r="A1753" s="7" t="s">
        <v>345</v>
      </c>
      <c r="B1753" s="21">
        <v>32011</v>
      </c>
      <c r="C1753" s="22" t="s">
        <v>1516</v>
      </c>
      <c r="D1753" s="12">
        <v>152</v>
      </c>
      <c r="E1753" s="12">
        <v>867</v>
      </c>
      <c r="F1753" s="1">
        <f>VLOOKUP(B1753,[1]Compare!$B:$F,5,FALSE)</f>
        <v>105</v>
      </c>
      <c r="G1753" s="1">
        <f>VLOOKUP(B1753,[1]Compare!$B:$G,6,FALSE)</f>
        <v>895</v>
      </c>
      <c r="H1753" s="2">
        <f t="shared" si="54"/>
        <v>0.44761904761904764</v>
      </c>
      <c r="I1753" s="2">
        <f t="shared" si="55"/>
        <v>-3.128491620111732E-2</v>
      </c>
    </row>
    <row r="1754" spans="1:9" x14ac:dyDescent="0.2">
      <c r="A1754" s="8" t="s">
        <v>345</v>
      </c>
      <c r="B1754" s="19">
        <v>32013</v>
      </c>
      <c r="C1754" s="20" t="s">
        <v>569</v>
      </c>
      <c r="D1754" s="13">
        <v>1504</v>
      </c>
      <c r="E1754" s="13">
        <v>6230</v>
      </c>
      <c r="F1754" s="1">
        <f>VLOOKUP(B1754,[1]Compare!$B:$F,5,FALSE)</f>
        <v>1689</v>
      </c>
      <c r="G1754" s="1">
        <f>VLOOKUP(B1754,[1]Compare!$B:$G,6,FALSE)</f>
        <v>5877</v>
      </c>
      <c r="H1754" s="2">
        <f t="shared" si="54"/>
        <v>-0.10953226761397276</v>
      </c>
      <c r="I1754" s="2">
        <f t="shared" si="55"/>
        <v>6.0064658839543983E-2</v>
      </c>
    </row>
    <row r="1755" spans="1:9" x14ac:dyDescent="0.2">
      <c r="A1755" s="7" t="s">
        <v>345</v>
      </c>
      <c r="B1755" s="21">
        <v>32015</v>
      </c>
      <c r="C1755" s="22" t="s">
        <v>1517</v>
      </c>
      <c r="D1755" s="12">
        <v>451</v>
      </c>
      <c r="E1755" s="12">
        <v>2200</v>
      </c>
      <c r="F1755" s="1">
        <f>VLOOKUP(B1755,[1]Compare!$B:$F,5,FALSE)</f>
        <v>496</v>
      </c>
      <c r="G1755" s="1">
        <f>VLOOKUP(B1755,[1]Compare!$B:$G,6,FALSE)</f>
        <v>2198</v>
      </c>
      <c r="H1755" s="2">
        <f t="shared" si="54"/>
        <v>-9.0725806451612906E-2</v>
      </c>
      <c r="I1755" s="2">
        <f t="shared" si="55"/>
        <v>9.099181073703367E-4</v>
      </c>
    </row>
    <row r="1756" spans="1:9" x14ac:dyDescent="0.2">
      <c r="A1756" s="8" t="s">
        <v>345</v>
      </c>
      <c r="B1756" s="19">
        <v>32017</v>
      </c>
      <c r="C1756" s="20" t="s">
        <v>530</v>
      </c>
      <c r="D1756" s="13">
        <v>433</v>
      </c>
      <c r="E1756" s="13">
        <v>2039</v>
      </c>
      <c r="F1756" s="1">
        <f>VLOOKUP(B1756,[1]Compare!$B:$F,5,FALSE)</f>
        <v>330</v>
      </c>
      <c r="G1756" s="1">
        <f>VLOOKUP(B1756,[1]Compare!$B:$G,6,FALSE)</f>
        <v>2067</v>
      </c>
      <c r="H1756" s="2">
        <f t="shared" si="54"/>
        <v>0.31212121212121213</v>
      </c>
      <c r="I1756" s="2">
        <f t="shared" si="55"/>
        <v>-1.3546202225447508E-2</v>
      </c>
    </row>
    <row r="1757" spans="1:9" x14ac:dyDescent="0.2">
      <c r="A1757" s="7" t="s">
        <v>345</v>
      </c>
      <c r="B1757" s="21">
        <v>32019</v>
      </c>
      <c r="C1757" s="22" t="s">
        <v>993</v>
      </c>
      <c r="D1757" s="12">
        <v>9319</v>
      </c>
      <c r="E1757" s="12">
        <v>22376</v>
      </c>
      <c r="F1757" s="1">
        <f>VLOOKUP(B1757,[1]Compare!$B:$F,5,FALSE)</f>
        <v>8473</v>
      </c>
      <c r="G1757" s="1">
        <f>VLOOKUP(B1757,[1]Compare!$B:$G,6,FALSE)</f>
        <v>20914</v>
      </c>
      <c r="H1757" s="2">
        <f t="shared" si="54"/>
        <v>9.9846571462291991E-2</v>
      </c>
      <c r="I1757" s="2">
        <f t="shared" si="55"/>
        <v>6.9905326575499666E-2</v>
      </c>
    </row>
    <row r="1758" spans="1:9" x14ac:dyDescent="0.2">
      <c r="A1758" s="8" t="s">
        <v>345</v>
      </c>
      <c r="B1758" s="19">
        <v>32021</v>
      </c>
      <c r="C1758" s="20" t="s">
        <v>649</v>
      </c>
      <c r="D1758" s="13">
        <v>904</v>
      </c>
      <c r="E1758" s="13">
        <v>1195</v>
      </c>
      <c r="F1758" s="1">
        <f>VLOOKUP(B1758,[1]Compare!$B:$F,5,FALSE)</f>
        <v>829</v>
      </c>
      <c r="G1758" s="1">
        <f>VLOOKUP(B1758,[1]Compare!$B:$G,6,FALSE)</f>
        <v>1423</v>
      </c>
      <c r="H1758" s="2">
        <f t="shared" si="54"/>
        <v>9.0470446320868522E-2</v>
      </c>
      <c r="I1758" s="2">
        <f t="shared" si="55"/>
        <v>-0.16022487702037949</v>
      </c>
    </row>
    <row r="1759" spans="1:9" x14ac:dyDescent="0.2">
      <c r="A1759" s="7" t="s">
        <v>345</v>
      </c>
      <c r="B1759" s="21">
        <v>32023</v>
      </c>
      <c r="C1759" s="22" t="s">
        <v>1518</v>
      </c>
      <c r="D1759" s="12">
        <v>8357</v>
      </c>
      <c r="E1759" s="12">
        <v>19246</v>
      </c>
      <c r="F1759" s="1">
        <f>VLOOKUP(B1759,[1]Compare!$B:$F,5,FALSE)</f>
        <v>7288</v>
      </c>
      <c r="G1759" s="1">
        <f>VLOOKUP(B1759,[1]Compare!$B:$G,6,FALSE)</f>
        <v>17528</v>
      </c>
      <c r="H1759" s="2">
        <f t="shared" si="54"/>
        <v>0.14667947310647639</v>
      </c>
      <c r="I1759" s="2">
        <f t="shared" si="55"/>
        <v>9.8014605203103608E-2</v>
      </c>
    </row>
    <row r="1760" spans="1:9" x14ac:dyDescent="0.2">
      <c r="A1760" s="8" t="s">
        <v>345</v>
      </c>
      <c r="B1760" s="19">
        <v>32027</v>
      </c>
      <c r="C1760" s="20" t="s">
        <v>1519</v>
      </c>
      <c r="D1760" s="13">
        <v>569</v>
      </c>
      <c r="E1760" s="13">
        <v>1658</v>
      </c>
      <c r="F1760" s="1">
        <f>VLOOKUP(B1760,[1]Compare!$B:$F,5,FALSE)</f>
        <v>547</v>
      </c>
      <c r="G1760" s="1">
        <f>VLOOKUP(B1760,[1]Compare!$B:$G,6,FALSE)</f>
        <v>1731</v>
      </c>
      <c r="H1760" s="2">
        <f t="shared" si="54"/>
        <v>4.0219378427787937E-2</v>
      </c>
      <c r="I1760" s="2">
        <f t="shared" si="55"/>
        <v>-4.2172154823801274E-2</v>
      </c>
    </row>
    <row r="1761" spans="1:9" x14ac:dyDescent="0.2">
      <c r="A1761" s="7" t="s">
        <v>345</v>
      </c>
      <c r="B1761" s="21">
        <v>32029</v>
      </c>
      <c r="C1761" s="22" t="s">
        <v>1520</v>
      </c>
      <c r="D1761" s="12">
        <v>968</v>
      </c>
      <c r="E1761" s="12">
        <v>1907</v>
      </c>
      <c r="F1761" s="1">
        <f>VLOOKUP(B1761,[1]Compare!$B:$F,5,FALSE)</f>
        <v>902</v>
      </c>
      <c r="G1761" s="1">
        <f>VLOOKUP(B1761,[1]Compare!$B:$G,6,FALSE)</f>
        <v>1908</v>
      </c>
      <c r="H1761" s="2">
        <f t="shared" si="54"/>
        <v>7.3170731707317069E-2</v>
      </c>
      <c r="I1761" s="2">
        <f t="shared" si="55"/>
        <v>-5.2410901467505244E-4</v>
      </c>
    </row>
    <row r="1762" spans="1:9" x14ac:dyDescent="0.2">
      <c r="A1762" s="8" t="s">
        <v>345</v>
      </c>
      <c r="B1762" s="19">
        <v>32031</v>
      </c>
      <c r="C1762" s="20" t="s">
        <v>1521</v>
      </c>
      <c r="D1762" s="13">
        <v>141788</v>
      </c>
      <c r="E1762" s="13">
        <v>118784</v>
      </c>
      <c r="F1762" s="1">
        <f>VLOOKUP(B1762,[1]Compare!$B:$F,5,FALSE)</f>
        <v>128128</v>
      </c>
      <c r="G1762" s="1">
        <f>VLOOKUP(B1762,[1]Compare!$B:$G,6,FALSE)</f>
        <v>116760</v>
      </c>
      <c r="H1762" s="2">
        <f t="shared" si="54"/>
        <v>0.10661213786213786</v>
      </c>
      <c r="I1762" s="2">
        <f t="shared" si="55"/>
        <v>1.7334703665638919E-2</v>
      </c>
    </row>
    <row r="1763" spans="1:9" x14ac:dyDescent="0.2">
      <c r="A1763" s="7" t="s">
        <v>345</v>
      </c>
      <c r="B1763" s="21">
        <v>32033</v>
      </c>
      <c r="C1763" s="22" t="s">
        <v>1522</v>
      </c>
      <c r="D1763" s="12">
        <v>911</v>
      </c>
      <c r="E1763" s="12">
        <v>3058</v>
      </c>
      <c r="F1763" s="1">
        <f>VLOOKUP(B1763,[1]Compare!$B:$F,5,FALSE)</f>
        <v>859</v>
      </c>
      <c r="G1763" s="1">
        <f>VLOOKUP(B1763,[1]Compare!$B:$G,6,FALSE)</f>
        <v>3403</v>
      </c>
      <c r="H1763" s="2">
        <f t="shared" si="54"/>
        <v>6.0535506402793947E-2</v>
      </c>
      <c r="I1763" s="2">
        <f t="shared" si="55"/>
        <v>-0.10138113429327064</v>
      </c>
    </row>
    <row r="1764" spans="1:9" x14ac:dyDescent="0.2">
      <c r="A1764" s="8" t="s">
        <v>345</v>
      </c>
      <c r="B1764" s="19">
        <v>32510</v>
      </c>
      <c r="C1764" s="20" t="s">
        <v>1523</v>
      </c>
      <c r="D1764" s="13">
        <v>14022</v>
      </c>
      <c r="E1764" s="13">
        <v>16066</v>
      </c>
      <c r="F1764" s="1">
        <f>VLOOKUP(B1764,[1]Compare!$B:$F,5,FALSE)</f>
        <v>12735</v>
      </c>
      <c r="G1764" s="1">
        <f>VLOOKUP(B1764,[1]Compare!$B:$G,6,FALSE)</f>
        <v>16113</v>
      </c>
      <c r="H1764" s="2">
        <f t="shared" si="54"/>
        <v>0.10106007067137809</v>
      </c>
      <c r="I1764" s="2">
        <f t="shared" si="55"/>
        <v>-2.9168993980016136E-3</v>
      </c>
    </row>
    <row r="1765" spans="1:9" x14ac:dyDescent="0.2">
      <c r="A1765" s="7" t="s">
        <v>346</v>
      </c>
      <c r="B1765" s="21">
        <v>33001</v>
      </c>
      <c r="C1765" s="22" t="s">
        <v>1524</v>
      </c>
      <c r="D1765" s="12">
        <v>16317</v>
      </c>
      <c r="E1765" s="12">
        <v>19955</v>
      </c>
      <c r="F1765" s="1">
        <f>VLOOKUP(B1765,[1]Compare!$B:$F,5,FALSE)</f>
        <v>16894</v>
      </c>
      <c r="G1765" s="1">
        <f>VLOOKUP(B1765,[1]Compare!$B:$G,6,FALSE)</f>
        <v>20899</v>
      </c>
      <c r="H1765" s="2">
        <f t="shared" si="54"/>
        <v>-3.4154137563632059E-2</v>
      </c>
      <c r="I1765" s="2">
        <f t="shared" si="55"/>
        <v>-4.5169625340925404E-2</v>
      </c>
    </row>
    <row r="1766" spans="1:9" x14ac:dyDescent="0.2">
      <c r="A1766" s="8" t="s">
        <v>346</v>
      </c>
      <c r="B1766" s="19">
        <v>33003</v>
      </c>
      <c r="C1766" s="20" t="s">
        <v>507</v>
      </c>
      <c r="D1766" s="13">
        <v>18718</v>
      </c>
      <c r="E1766" s="13">
        <v>15547</v>
      </c>
      <c r="F1766" s="1">
        <f>VLOOKUP(B1766,[1]Compare!$B:$F,5,FALSE)</f>
        <v>16649</v>
      </c>
      <c r="G1766" s="1">
        <f>VLOOKUP(B1766,[1]Compare!$B:$G,6,FALSE)</f>
        <v>16150</v>
      </c>
      <c r="H1766" s="2">
        <f t="shared" si="54"/>
        <v>0.12427172803171362</v>
      </c>
      <c r="I1766" s="2">
        <f t="shared" si="55"/>
        <v>-3.7337461300309599E-2</v>
      </c>
    </row>
    <row r="1767" spans="1:9" x14ac:dyDescent="0.2">
      <c r="A1767" s="7" t="s">
        <v>346</v>
      </c>
      <c r="B1767" s="21">
        <v>33005</v>
      </c>
      <c r="C1767" s="22" t="s">
        <v>1525</v>
      </c>
      <c r="D1767" s="12">
        <v>24942</v>
      </c>
      <c r="E1767" s="12">
        <v>16193</v>
      </c>
      <c r="F1767" s="1">
        <f>VLOOKUP(B1767,[1]Compare!$B:$F,5,FALSE)</f>
        <v>25506</v>
      </c>
      <c r="G1767" s="1">
        <f>VLOOKUP(B1767,[1]Compare!$B:$G,6,FALSE)</f>
        <v>17892</v>
      </c>
      <c r="H1767" s="2">
        <f t="shared" si="54"/>
        <v>-2.2112444130792754E-2</v>
      </c>
      <c r="I1767" s="2">
        <f t="shared" si="55"/>
        <v>-9.4958640733288621E-2</v>
      </c>
    </row>
    <row r="1768" spans="1:9" x14ac:dyDescent="0.2">
      <c r="A1768" s="8" t="s">
        <v>346</v>
      </c>
      <c r="B1768" s="19">
        <v>33007</v>
      </c>
      <c r="C1768" s="20" t="s">
        <v>1526</v>
      </c>
      <c r="D1768" s="13">
        <v>9173</v>
      </c>
      <c r="E1768" s="13">
        <v>7921</v>
      </c>
      <c r="F1768" s="1">
        <f>VLOOKUP(B1768,[1]Compare!$B:$F,5,FALSE)</f>
        <v>7640</v>
      </c>
      <c r="G1768" s="1">
        <f>VLOOKUP(B1768,[1]Compare!$B:$G,6,FALSE)</f>
        <v>8617</v>
      </c>
      <c r="H1768" s="2">
        <f t="shared" si="54"/>
        <v>0.20065445026178011</v>
      </c>
      <c r="I1768" s="2">
        <f t="shared" si="55"/>
        <v>-8.0770569803876063E-2</v>
      </c>
    </row>
    <row r="1769" spans="1:9" x14ac:dyDescent="0.2">
      <c r="A1769" s="7" t="s">
        <v>346</v>
      </c>
      <c r="B1769" s="21">
        <v>33009</v>
      </c>
      <c r="C1769" s="22" t="s">
        <v>1527</v>
      </c>
      <c r="D1769" s="12">
        <v>34528</v>
      </c>
      <c r="E1769" s="12">
        <v>18710</v>
      </c>
      <c r="F1769" s="1">
        <f>VLOOKUP(B1769,[1]Compare!$B:$F,5,FALSE)</f>
        <v>33180</v>
      </c>
      <c r="G1769" s="1">
        <f>VLOOKUP(B1769,[1]Compare!$B:$G,6,FALSE)</f>
        <v>19905</v>
      </c>
      <c r="H1769" s="2">
        <f t="shared" si="54"/>
        <v>4.0626883664858351E-2</v>
      </c>
      <c r="I1769" s="2">
        <f t="shared" si="55"/>
        <v>-6.0035167043456419E-2</v>
      </c>
    </row>
    <row r="1770" spans="1:9" x14ac:dyDescent="0.2">
      <c r="A1770" s="8" t="s">
        <v>346</v>
      </c>
      <c r="B1770" s="19">
        <v>33011</v>
      </c>
      <c r="C1770" s="20" t="s">
        <v>702</v>
      </c>
      <c r="D1770" s="13">
        <v>127082</v>
      </c>
      <c r="E1770" s="13">
        <v>99762</v>
      </c>
      <c r="F1770" s="1">
        <f>VLOOKUP(B1770,[1]Compare!$B:$F,5,FALSE)</f>
        <v>122344</v>
      </c>
      <c r="G1770" s="1">
        <f>VLOOKUP(B1770,[1]Compare!$B:$G,6,FALSE)</f>
        <v>104625</v>
      </c>
      <c r="H1770" s="2">
        <f t="shared" si="54"/>
        <v>3.8726868501928989E-2</v>
      </c>
      <c r="I1770" s="2">
        <f t="shared" si="55"/>
        <v>-4.6480286738351258E-2</v>
      </c>
    </row>
    <row r="1771" spans="1:9" x14ac:dyDescent="0.2">
      <c r="A1771" s="7" t="s">
        <v>346</v>
      </c>
      <c r="B1771" s="21">
        <v>33013</v>
      </c>
      <c r="C1771" s="22" t="s">
        <v>1528</v>
      </c>
      <c r="D1771" s="12">
        <v>48428</v>
      </c>
      <c r="E1771" s="12">
        <v>37537</v>
      </c>
      <c r="F1771" s="1">
        <f>VLOOKUP(B1771,[1]Compare!$B:$F,5,FALSE)</f>
        <v>48533</v>
      </c>
      <c r="G1771" s="1">
        <f>VLOOKUP(B1771,[1]Compare!$B:$G,6,FALSE)</f>
        <v>39711</v>
      </c>
      <c r="H1771" s="2">
        <f t="shared" si="54"/>
        <v>-2.1634763975027301E-3</v>
      </c>
      <c r="I1771" s="2">
        <f t="shared" si="55"/>
        <v>-5.4745536501221326E-2</v>
      </c>
    </row>
    <row r="1772" spans="1:9" x14ac:dyDescent="0.2">
      <c r="A1772" s="8" t="s">
        <v>346</v>
      </c>
      <c r="B1772" s="19">
        <v>33015</v>
      </c>
      <c r="C1772" s="20" t="s">
        <v>1529</v>
      </c>
      <c r="D1772" s="13">
        <v>113155</v>
      </c>
      <c r="E1772" s="13">
        <v>95611</v>
      </c>
      <c r="F1772" s="1">
        <f>VLOOKUP(B1772,[1]Compare!$B:$F,5,FALSE)</f>
        <v>100064</v>
      </c>
      <c r="G1772" s="1">
        <f>VLOOKUP(B1772,[1]Compare!$B:$G,6,FALSE)</f>
        <v>95858</v>
      </c>
      <c r="H1772" s="2">
        <f t="shared" si="54"/>
        <v>0.13082627118644069</v>
      </c>
      <c r="I1772" s="2">
        <f t="shared" si="55"/>
        <v>-2.5767280769471508E-3</v>
      </c>
    </row>
    <row r="1773" spans="1:9" x14ac:dyDescent="0.2">
      <c r="A1773" s="7" t="s">
        <v>346</v>
      </c>
      <c r="B1773" s="21">
        <v>33017</v>
      </c>
      <c r="C1773" s="22" t="s">
        <v>1530</v>
      </c>
      <c r="D1773" s="12">
        <v>45058</v>
      </c>
      <c r="E1773" s="12">
        <v>30231</v>
      </c>
      <c r="F1773" s="1">
        <f>VLOOKUP(B1773,[1]Compare!$B:$F,5,FALSE)</f>
        <v>41721</v>
      </c>
      <c r="G1773" s="1">
        <f>VLOOKUP(B1773,[1]Compare!$B:$G,6,FALSE)</f>
        <v>30489</v>
      </c>
      <c r="H1773" s="2">
        <f t="shared" si="54"/>
        <v>7.9983701253565354E-2</v>
      </c>
      <c r="I1773" s="2">
        <f t="shared" si="55"/>
        <v>-8.4620682869231533E-3</v>
      </c>
    </row>
    <row r="1774" spans="1:9" x14ac:dyDescent="0.2">
      <c r="A1774" s="8" t="s">
        <v>346</v>
      </c>
      <c r="B1774" s="19">
        <v>33019</v>
      </c>
      <c r="C1774" s="20" t="s">
        <v>959</v>
      </c>
      <c r="D1774" s="13">
        <v>11547</v>
      </c>
      <c r="E1774" s="13">
        <v>10636</v>
      </c>
      <c r="F1774" s="1">
        <f>VLOOKUP(B1774,[1]Compare!$B:$F,5,FALSE)</f>
        <v>12390</v>
      </c>
      <c r="G1774" s="1">
        <f>VLOOKUP(B1774,[1]Compare!$B:$G,6,FALSE)</f>
        <v>11508</v>
      </c>
      <c r="H1774" s="2">
        <f t="shared" si="54"/>
        <v>-6.8038740920096846E-2</v>
      </c>
      <c r="I1774" s="2">
        <f t="shared" si="55"/>
        <v>-7.5773375043448041E-2</v>
      </c>
    </row>
    <row r="1775" spans="1:9" x14ac:dyDescent="0.2">
      <c r="A1775" s="7" t="s">
        <v>347</v>
      </c>
      <c r="B1775" s="21">
        <v>34001</v>
      </c>
      <c r="C1775" s="22" t="s">
        <v>1531</v>
      </c>
      <c r="D1775" s="12">
        <v>64472</v>
      </c>
      <c r="E1775" s="12">
        <v>61146</v>
      </c>
      <c r="F1775" s="1">
        <f>VLOOKUP(B1775,[1]Compare!$B:$F,5,FALSE)</f>
        <v>73808</v>
      </c>
      <c r="G1775" s="1">
        <f>VLOOKUP(B1775,[1]Compare!$B:$G,6,FALSE)</f>
        <v>64438</v>
      </c>
      <c r="H1775" s="2">
        <f t="shared" si="54"/>
        <v>-0.12649035334923042</v>
      </c>
      <c r="I1775" s="2">
        <f t="shared" si="55"/>
        <v>-5.1087867407430397E-2</v>
      </c>
    </row>
    <row r="1776" spans="1:9" x14ac:dyDescent="0.2">
      <c r="A1776" s="8" t="s">
        <v>347</v>
      </c>
      <c r="B1776" s="19">
        <v>34003</v>
      </c>
      <c r="C1776" s="20" t="s">
        <v>1532</v>
      </c>
      <c r="D1776" s="13">
        <v>227865</v>
      </c>
      <c r="E1776" s="13">
        <v>206876</v>
      </c>
      <c r="F1776" s="1">
        <f>VLOOKUP(B1776,[1]Compare!$B:$F,5,FALSE)</f>
        <v>285967</v>
      </c>
      <c r="G1776" s="1">
        <f>VLOOKUP(B1776,[1]Compare!$B:$G,6,FALSE)</f>
        <v>204417</v>
      </c>
      <c r="H1776" s="2">
        <f t="shared" si="54"/>
        <v>-0.20317728968727161</v>
      </c>
      <c r="I1776" s="2">
        <f t="shared" si="55"/>
        <v>1.2029332198398373E-2</v>
      </c>
    </row>
    <row r="1777" spans="1:9" x14ac:dyDescent="0.2">
      <c r="A1777" s="7" t="s">
        <v>347</v>
      </c>
      <c r="B1777" s="21">
        <v>34005</v>
      </c>
      <c r="C1777" s="22" t="s">
        <v>1533</v>
      </c>
      <c r="D1777" s="12">
        <v>142349</v>
      </c>
      <c r="E1777" s="12">
        <v>104532</v>
      </c>
      <c r="F1777" s="1">
        <f>VLOOKUP(B1777,[1]Compare!$B:$F,5,FALSE)</f>
        <v>154595</v>
      </c>
      <c r="G1777" s="1">
        <f>VLOOKUP(B1777,[1]Compare!$B:$G,6,FALSE)</f>
        <v>103345</v>
      </c>
      <c r="H1777" s="2">
        <f t="shared" si="54"/>
        <v>-7.921342863611372E-2</v>
      </c>
      <c r="I1777" s="2">
        <f t="shared" si="55"/>
        <v>1.1485799990323673E-2</v>
      </c>
    </row>
    <row r="1778" spans="1:9" x14ac:dyDescent="0.2">
      <c r="A1778" s="8" t="s">
        <v>347</v>
      </c>
      <c r="B1778" s="19">
        <v>34007</v>
      </c>
      <c r="C1778" s="20" t="s">
        <v>744</v>
      </c>
      <c r="D1778" s="13">
        <v>157390</v>
      </c>
      <c r="E1778" s="13">
        <v>86152</v>
      </c>
      <c r="F1778" s="1">
        <f>VLOOKUP(B1778,[1]Compare!$B:$F,5,FALSE)</f>
        <v>175065</v>
      </c>
      <c r="G1778" s="1">
        <f>VLOOKUP(B1778,[1]Compare!$B:$G,6,FALSE)</f>
        <v>86207</v>
      </c>
      <c r="H1778" s="2">
        <f t="shared" si="54"/>
        <v>-0.10096249964298974</v>
      </c>
      <c r="I1778" s="2">
        <f t="shared" si="55"/>
        <v>-6.3799923440091869E-4</v>
      </c>
    </row>
    <row r="1779" spans="1:9" x14ac:dyDescent="0.2">
      <c r="A1779" s="7" t="s">
        <v>347</v>
      </c>
      <c r="B1779" s="21">
        <v>34009</v>
      </c>
      <c r="C1779" s="22" t="s">
        <v>1534</v>
      </c>
      <c r="D1779" s="12">
        <v>21586</v>
      </c>
      <c r="E1779" s="12">
        <v>31820</v>
      </c>
      <c r="F1779" s="1">
        <f>VLOOKUP(B1779,[1]Compare!$B:$F,5,FALSE)</f>
        <v>23941</v>
      </c>
      <c r="G1779" s="1">
        <f>VLOOKUP(B1779,[1]Compare!$B:$G,6,FALSE)</f>
        <v>33158</v>
      </c>
      <c r="H1779" s="2">
        <f t="shared" si="54"/>
        <v>-9.8366818428637065E-2</v>
      </c>
      <c r="I1779" s="2">
        <f t="shared" si="55"/>
        <v>-4.0352252849990951E-2</v>
      </c>
    </row>
    <row r="1780" spans="1:9" x14ac:dyDescent="0.2">
      <c r="A1780" s="8" t="s">
        <v>347</v>
      </c>
      <c r="B1780" s="19">
        <v>34011</v>
      </c>
      <c r="C1780" s="20" t="s">
        <v>883</v>
      </c>
      <c r="D1780" s="13">
        <v>28089</v>
      </c>
      <c r="E1780" s="13">
        <v>24953</v>
      </c>
      <c r="F1780" s="1">
        <f>VLOOKUP(B1780,[1]Compare!$B:$F,5,FALSE)</f>
        <v>32742</v>
      </c>
      <c r="G1780" s="1">
        <f>VLOOKUP(B1780,[1]Compare!$B:$G,6,FALSE)</f>
        <v>28952</v>
      </c>
      <c r="H1780" s="2">
        <f t="shared" si="54"/>
        <v>-0.14211105002748764</v>
      </c>
      <c r="I1780" s="2">
        <f t="shared" si="55"/>
        <v>-0.13812517269964078</v>
      </c>
    </row>
    <row r="1781" spans="1:9" x14ac:dyDescent="0.2">
      <c r="A1781" s="7" t="s">
        <v>347</v>
      </c>
      <c r="B1781" s="21">
        <v>34013</v>
      </c>
      <c r="C1781" s="22" t="s">
        <v>1231</v>
      </c>
      <c r="D1781" s="12">
        <v>240615</v>
      </c>
      <c r="E1781" s="12">
        <v>87150</v>
      </c>
      <c r="F1781" s="1">
        <f>VLOOKUP(B1781,[1]Compare!$B:$F,5,FALSE)</f>
        <v>266820</v>
      </c>
      <c r="G1781" s="1">
        <f>VLOOKUP(B1781,[1]Compare!$B:$G,6,FALSE)</f>
        <v>75475</v>
      </c>
      <c r="H1781" s="2">
        <f t="shared" si="54"/>
        <v>-9.8212277940184389E-2</v>
      </c>
      <c r="I1781" s="2">
        <f t="shared" si="55"/>
        <v>0.15468698244451806</v>
      </c>
    </row>
    <row r="1782" spans="1:9" x14ac:dyDescent="0.2">
      <c r="A1782" s="8" t="s">
        <v>347</v>
      </c>
      <c r="B1782" s="19">
        <v>34015</v>
      </c>
      <c r="C1782" s="20" t="s">
        <v>1535</v>
      </c>
      <c r="D1782" s="13">
        <v>81740</v>
      </c>
      <c r="E1782" s="13">
        <v>82555</v>
      </c>
      <c r="F1782" s="1">
        <f>VLOOKUP(B1782,[1]Compare!$B:$F,5,FALSE)</f>
        <v>86702</v>
      </c>
      <c r="G1782" s="1">
        <f>VLOOKUP(B1782,[1]Compare!$B:$G,6,FALSE)</f>
        <v>83340</v>
      </c>
      <c r="H1782" s="2">
        <f t="shared" si="54"/>
        <v>-5.7230513713639825E-2</v>
      </c>
      <c r="I1782" s="2">
        <f t="shared" si="55"/>
        <v>-9.4192464602831771E-3</v>
      </c>
    </row>
    <row r="1783" spans="1:9" x14ac:dyDescent="0.2">
      <c r="A1783" s="7" t="s">
        <v>347</v>
      </c>
      <c r="B1783" s="21">
        <v>34017</v>
      </c>
      <c r="C1783" s="22" t="s">
        <v>1536</v>
      </c>
      <c r="D1783" s="12">
        <v>152808</v>
      </c>
      <c r="E1783" s="12">
        <v>67473</v>
      </c>
      <c r="F1783" s="1">
        <f>VLOOKUP(B1783,[1]Compare!$B:$F,5,FALSE)</f>
        <v>181452</v>
      </c>
      <c r="G1783" s="1">
        <f>VLOOKUP(B1783,[1]Compare!$B:$G,6,FALSE)</f>
        <v>65698</v>
      </c>
      <c r="H1783" s="2">
        <f t="shared" si="54"/>
        <v>-0.15785992989881623</v>
      </c>
      <c r="I1783" s="2">
        <f t="shared" si="55"/>
        <v>2.7017565222685624E-2</v>
      </c>
    </row>
    <row r="1784" spans="1:9" x14ac:dyDescent="0.2">
      <c r="A1784" s="8" t="s">
        <v>347</v>
      </c>
      <c r="B1784" s="19">
        <v>34019</v>
      </c>
      <c r="C1784" s="20" t="s">
        <v>1537</v>
      </c>
      <c r="D1784" s="13">
        <v>40043</v>
      </c>
      <c r="E1784" s="13">
        <v>43484</v>
      </c>
      <c r="F1784" s="1">
        <f>VLOOKUP(B1784,[1]Compare!$B:$F,5,FALSE)</f>
        <v>39457</v>
      </c>
      <c r="G1784" s="1">
        <f>VLOOKUP(B1784,[1]Compare!$B:$G,6,FALSE)</f>
        <v>43153</v>
      </c>
      <c r="H1784" s="2">
        <f t="shared" si="54"/>
        <v>1.4851610614086221E-2</v>
      </c>
      <c r="I1784" s="2">
        <f t="shared" si="55"/>
        <v>7.670382128704841E-3</v>
      </c>
    </row>
    <row r="1785" spans="1:9" x14ac:dyDescent="0.2">
      <c r="A1785" s="7" t="s">
        <v>347</v>
      </c>
      <c r="B1785" s="21">
        <v>34021</v>
      </c>
      <c r="C1785" s="22" t="s">
        <v>909</v>
      </c>
      <c r="D1785" s="12">
        <v>111573</v>
      </c>
      <c r="E1785" s="12">
        <v>55370</v>
      </c>
      <c r="F1785" s="1">
        <f>VLOOKUP(B1785,[1]Compare!$B:$F,5,FALSE)</f>
        <v>122532</v>
      </c>
      <c r="G1785" s="1">
        <f>VLOOKUP(B1785,[1]Compare!$B:$G,6,FALSE)</f>
        <v>51641</v>
      </c>
      <c r="H1785" s="2">
        <f t="shared" si="54"/>
        <v>-8.9437861130153756E-2</v>
      </c>
      <c r="I1785" s="2">
        <f t="shared" si="55"/>
        <v>7.2210065645514229E-2</v>
      </c>
    </row>
    <row r="1786" spans="1:9" x14ac:dyDescent="0.2">
      <c r="A1786" s="8" t="s">
        <v>347</v>
      </c>
      <c r="B1786" s="19">
        <v>34023</v>
      </c>
      <c r="C1786" s="20" t="s">
        <v>672</v>
      </c>
      <c r="D1786" s="13">
        <v>198831</v>
      </c>
      <c r="E1786" s="13">
        <v>141706</v>
      </c>
      <c r="F1786" s="1">
        <f>VLOOKUP(B1786,[1]Compare!$B:$F,5,FALSE)</f>
        <v>226250</v>
      </c>
      <c r="G1786" s="1">
        <f>VLOOKUP(B1786,[1]Compare!$B:$G,6,FALSE)</f>
        <v>143467</v>
      </c>
      <c r="H1786" s="2">
        <f t="shared" si="54"/>
        <v>-0.12118895027624309</v>
      </c>
      <c r="I1786" s="2">
        <f t="shared" si="55"/>
        <v>-1.2274599733736678E-2</v>
      </c>
    </row>
    <row r="1787" spans="1:9" x14ac:dyDescent="0.2">
      <c r="A1787" s="7" t="s">
        <v>347</v>
      </c>
      <c r="B1787" s="21">
        <v>34025</v>
      </c>
      <c r="C1787" s="22" t="s">
        <v>1538</v>
      </c>
      <c r="D1787" s="12">
        <v>163718</v>
      </c>
      <c r="E1787" s="12">
        <v>182447</v>
      </c>
      <c r="F1787" s="1">
        <f>VLOOKUP(B1787,[1]Compare!$B:$F,5,FALSE)</f>
        <v>181291</v>
      </c>
      <c r="G1787" s="1">
        <f>VLOOKUP(B1787,[1]Compare!$B:$G,6,FALSE)</f>
        <v>191808</v>
      </c>
      <c r="H1787" s="2">
        <f t="shared" si="54"/>
        <v>-9.6932555945965324E-2</v>
      </c>
      <c r="I1787" s="2">
        <f t="shared" si="55"/>
        <v>-4.8804012345679014E-2</v>
      </c>
    </row>
    <row r="1788" spans="1:9" x14ac:dyDescent="0.2">
      <c r="A1788" s="8" t="s">
        <v>347</v>
      </c>
      <c r="B1788" s="19">
        <v>34027</v>
      </c>
      <c r="C1788" s="20" t="s">
        <v>1047</v>
      </c>
      <c r="D1788" s="13">
        <v>140141</v>
      </c>
      <c r="E1788" s="13">
        <v>130633</v>
      </c>
      <c r="F1788" s="1">
        <f>VLOOKUP(B1788,[1]Compare!$B:$F,5,FALSE)</f>
        <v>153881</v>
      </c>
      <c r="G1788" s="1">
        <f>VLOOKUP(B1788,[1]Compare!$B:$G,6,FALSE)</f>
        <v>141134</v>
      </c>
      <c r="H1788" s="2">
        <f t="shared" si="54"/>
        <v>-8.9289775865766405E-2</v>
      </c>
      <c r="I1788" s="2">
        <f t="shared" si="55"/>
        <v>-7.4404466677058675E-2</v>
      </c>
    </row>
    <row r="1789" spans="1:9" x14ac:dyDescent="0.2">
      <c r="A1789" s="7" t="s">
        <v>347</v>
      </c>
      <c r="B1789" s="21">
        <v>34029</v>
      </c>
      <c r="C1789" s="22" t="s">
        <v>1539</v>
      </c>
      <c r="D1789" s="12">
        <v>110304</v>
      </c>
      <c r="E1789" s="12">
        <v>222102</v>
      </c>
      <c r="F1789" s="1">
        <f>VLOOKUP(B1789,[1]Compare!$B:$F,5,FALSE)</f>
        <v>119456</v>
      </c>
      <c r="G1789" s="1">
        <f>VLOOKUP(B1789,[1]Compare!$B:$G,6,FALSE)</f>
        <v>217740</v>
      </c>
      <c r="H1789" s="2">
        <f t="shared" si="54"/>
        <v>-7.6613983391374235E-2</v>
      </c>
      <c r="I1789" s="2">
        <f t="shared" si="55"/>
        <v>2.0033066960595206E-2</v>
      </c>
    </row>
    <row r="1790" spans="1:9" x14ac:dyDescent="0.2">
      <c r="A1790" s="8" t="s">
        <v>347</v>
      </c>
      <c r="B1790" s="19">
        <v>34031</v>
      </c>
      <c r="C1790" s="20" t="s">
        <v>1540</v>
      </c>
      <c r="D1790" s="13">
        <v>118504</v>
      </c>
      <c r="E1790" s="13">
        <v>82835</v>
      </c>
      <c r="F1790" s="1">
        <f>VLOOKUP(B1790,[1]Compare!$B:$F,5,FALSE)</f>
        <v>129097</v>
      </c>
      <c r="G1790" s="1">
        <f>VLOOKUP(B1790,[1]Compare!$B:$G,6,FALSE)</f>
        <v>92009</v>
      </c>
      <c r="H1790" s="2">
        <f t="shared" si="54"/>
        <v>-8.2054579114929083E-2</v>
      </c>
      <c r="I1790" s="2">
        <f t="shared" si="55"/>
        <v>-9.9707637296351445E-2</v>
      </c>
    </row>
    <row r="1791" spans="1:9" x14ac:dyDescent="0.2">
      <c r="A1791" s="7" t="s">
        <v>347</v>
      </c>
      <c r="B1791" s="21">
        <v>34033</v>
      </c>
      <c r="C1791" s="22" t="s">
        <v>1541</v>
      </c>
      <c r="D1791" s="12">
        <v>13902</v>
      </c>
      <c r="E1791" s="12">
        <v>16803</v>
      </c>
      <c r="F1791" s="1">
        <f>VLOOKUP(B1791,[1]Compare!$B:$F,5,FALSE)</f>
        <v>14479</v>
      </c>
      <c r="G1791" s="1">
        <f>VLOOKUP(B1791,[1]Compare!$B:$G,6,FALSE)</f>
        <v>18827</v>
      </c>
      <c r="H1791" s="2">
        <f t="shared" si="54"/>
        <v>-3.9850818426686925E-2</v>
      </c>
      <c r="I1791" s="2">
        <f t="shared" si="55"/>
        <v>-0.10750517873267117</v>
      </c>
    </row>
    <row r="1792" spans="1:9" x14ac:dyDescent="0.2">
      <c r="A1792" s="8" t="s">
        <v>347</v>
      </c>
      <c r="B1792" s="19">
        <v>34035</v>
      </c>
      <c r="C1792" s="20" t="s">
        <v>1207</v>
      </c>
      <c r="D1792" s="13">
        <v>108931</v>
      </c>
      <c r="E1792" s="13">
        <v>74049</v>
      </c>
      <c r="F1792" s="1">
        <f>VLOOKUP(B1792,[1]Compare!$B:$F,5,FALSE)</f>
        <v>111173</v>
      </c>
      <c r="G1792" s="1">
        <f>VLOOKUP(B1792,[1]Compare!$B:$G,6,FALSE)</f>
        <v>71996</v>
      </c>
      <c r="H1792" s="2">
        <f t="shared" si="54"/>
        <v>-2.0166767110719328E-2</v>
      </c>
      <c r="I1792" s="2">
        <f t="shared" si="55"/>
        <v>2.851547308183788E-2</v>
      </c>
    </row>
    <row r="1793" spans="1:9" x14ac:dyDescent="0.2">
      <c r="A1793" s="7" t="s">
        <v>347</v>
      </c>
      <c r="B1793" s="21">
        <v>34037</v>
      </c>
      <c r="C1793" s="22" t="s">
        <v>679</v>
      </c>
      <c r="D1793" s="12">
        <v>30352</v>
      </c>
      <c r="E1793" s="12">
        <v>44926</v>
      </c>
      <c r="F1793" s="1">
        <f>VLOOKUP(B1793,[1]Compare!$B:$F,5,FALSE)</f>
        <v>34481</v>
      </c>
      <c r="G1793" s="1">
        <f>VLOOKUP(B1793,[1]Compare!$B:$G,6,FALSE)</f>
        <v>51698</v>
      </c>
      <c r="H1793" s="2">
        <f t="shared" si="54"/>
        <v>-0.11974710710246222</v>
      </c>
      <c r="I1793" s="2">
        <f t="shared" si="55"/>
        <v>-0.13099152771867384</v>
      </c>
    </row>
    <row r="1794" spans="1:9" x14ac:dyDescent="0.2">
      <c r="A1794" s="8" t="s">
        <v>347</v>
      </c>
      <c r="B1794" s="19">
        <v>34039</v>
      </c>
      <c r="C1794" s="20" t="s">
        <v>553</v>
      </c>
      <c r="D1794" s="13">
        <v>150418</v>
      </c>
      <c r="E1794" s="13">
        <v>85427</v>
      </c>
      <c r="F1794" s="1">
        <f>VLOOKUP(B1794,[1]Compare!$B:$F,5,FALSE)</f>
        <v>170245</v>
      </c>
      <c r="G1794" s="1">
        <f>VLOOKUP(B1794,[1]Compare!$B:$G,6,FALSE)</f>
        <v>80002</v>
      </c>
      <c r="H1794" s="2">
        <f t="shared" si="54"/>
        <v>-0.11646157009016418</v>
      </c>
      <c r="I1794" s="2">
        <f t="shared" si="55"/>
        <v>6.7810804729881755E-2</v>
      </c>
    </row>
    <row r="1795" spans="1:9" x14ac:dyDescent="0.2">
      <c r="A1795" s="7" t="s">
        <v>347</v>
      </c>
      <c r="B1795" s="21">
        <v>34041</v>
      </c>
      <c r="C1795" s="22" t="s">
        <v>829</v>
      </c>
      <c r="D1795" s="12">
        <v>19979</v>
      </c>
      <c r="E1795" s="12">
        <v>33649</v>
      </c>
      <c r="F1795" s="1">
        <f>VLOOKUP(B1795,[1]Compare!$B:$F,5,FALSE)</f>
        <v>24901</v>
      </c>
      <c r="G1795" s="1">
        <f>VLOOKUP(B1795,[1]Compare!$B:$G,6,FALSE)</f>
        <v>34769</v>
      </c>
      <c r="H1795" s="2">
        <f t="shared" ref="H1795:H1858" si="56">((D1795-F1795)/F1795)</f>
        <v>-0.19766274446809365</v>
      </c>
      <c r="I1795" s="2">
        <f t="shared" ref="I1795:I1858" si="57">((E1795-G1795)/G1795)</f>
        <v>-3.2212603180994566E-2</v>
      </c>
    </row>
    <row r="1796" spans="1:9" x14ac:dyDescent="0.2">
      <c r="A1796" s="8" t="s">
        <v>348</v>
      </c>
      <c r="B1796" s="19">
        <v>35001</v>
      </c>
      <c r="C1796" s="20" t="s">
        <v>1542</v>
      </c>
      <c r="D1796" s="13">
        <v>206704</v>
      </c>
      <c r="E1796" s="13">
        <v>117456</v>
      </c>
      <c r="F1796" s="1">
        <f>VLOOKUP(B1796,[1]Compare!$B:$F,5,FALSE)</f>
        <v>193757</v>
      </c>
      <c r="G1796" s="1">
        <f>VLOOKUP(B1796,[1]Compare!$B:$G,6,FALSE)</f>
        <v>116135</v>
      </c>
      <c r="H1796" s="2">
        <f t="shared" si="56"/>
        <v>6.6820811635192531E-2</v>
      </c>
      <c r="I1796" s="2">
        <f t="shared" si="57"/>
        <v>1.1374693244930468E-2</v>
      </c>
    </row>
    <row r="1797" spans="1:9" x14ac:dyDescent="0.2">
      <c r="A1797" s="7" t="s">
        <v>348</v>
      </c>
      <c r="B1797" s="21">
        <v>35003</v>
      </c>
      <c r="C1797" s="22" t="s">
        <v>1543</v>
      </c>
      <c r="D1797" s="12">
        <v>574</v>
      </c>
      <c r="E1797" s="12">
        <v>1658</v>
      </c>
      <c r="F1797" s="1">
        <f>VLOOKUP(B1797,[1]Compare!$B:$F,5,FALSE)</f>
        <v>595</v>
      </c>
      <c r="G1797" s="1">
        <f>VLOOKUP(B1797,[1]Compare!$B:$G,6,FALSE)</f>
        <v>1698</v>
      </c>
      <c r="H1797" s="2">
        <f t="shared" si="56"/>
        <v>-3.5294117647058823E-2</v>
      </c>
      <c r="I1797" s="2">
        <f t="shared" si="57"/>
        <v>-2.3557126030624265E-2</v>
      </c>
    </row>
    <row r="1798" spans="1:9" x14ac:dyDescent="0.2">
      <c r="A1798" s="8" t="s">
        <v>348</v>
      </c>
      <c r="B1798" s="19">
        <v>35005</v>
      </c>
      <c r="C1798" s="20" t="s">
        <v>1544</v>
      </c>
      <c r="D1798" s="13">
        <v>6549</v>
      </c>
      <c r="E1798" s="13">
        <v>14547</v>
      </c>
      <c r="F1798" s="1">
        <f>VLOOKUP(B1798,[1]Compare!$B:$F,5,FALSE)</f>
        <v>6381</v>
      </c>
      <c r="G1798" s="1">
        <f>VLOOKUP(B1798,[1]Compare!$B:$G,6,FALSE)</f>
        <v>15656</v>
      </c>
      <c r="H1798" s="2">
        <f t="shared" si="56"/>
        <v>2.6328161730136343E-2</v>
      </c>
      <c r="I1798" s="2">
        <f t="shared" si="57"/>
        <v>-7.0835462442514055E-2</v>
      </c>
    </row>
    <row r="1799" spans="1:9" x14ac:dyDescent="0.2">
      <c r="A1799" s="7" t="s">
        <v>348</v>
      </c>
      <c r="B1799" s="21">
        <v>35006</v>
      </c>
      <c r="C1799" s="22" t="s">
        <v>1545</v>
      </c>
      <c r="D1799" s="12">
        <v>4406</v>
      </c>
      <c r="E1799" s="12">
        <v>3942</v>
      </c>
      <c r="F1799" s="1">
        <f>VLOOKUP(B1799,[1]Compare!$B:$F,5,FALSE)</f>
        <v>4745</v>
      </c>
      <c r="G1799" s="1">
        <f>VLOOKUP(B1799,[1]Compare!$B:$G,6,FALSE)</f>
        <v>3975</v>
      </c>
      <c r="H1799" s="2">
        <f t="shared" si="56"/>
        <v>-7.1443624868282402E-2</v>
      </c>
      <c r="I1799" s="2">
        <f t="shared" si="57"/>
        <v>-8.3018867924528304E-3</v>
      </c>
    </row>
    <row r="1800" spans="1:9" x14ac:dyDescent="0.2">
      <c r="A1800" s="8" t="s">
        <v>348</v>
      </c>
      <c r="B1800" s="19">
        <v>35007</v>
      </c>
      <c r="C1800" s="20" t="s">
        <v>1480</v>
      </c>
      <c r="D1800" s="13">
        <v>2754</v>
      </c>
      <c r="E1800" s="13">
        <v>3218</v>
      </c>
      <c r="F1800" s="1">
        <f>VLOOKUP(B1800,[1]Compare!$B:$F,5,FALSE)</f>
        <v>2611</v>
      </c>
      <c r="G1800" s="1">
        <f>VLOOKUP(B1800,[1]Compare!$B:$G,6,FALSE)</f>
        <v>3271</v>
      </c>
      <c r="H1800" s="2">
        <f t="shared" si="56"/>
        <v>5.476828801225584E-2</v>
      </c>
      <c r="I1800" s="2">
        <f t="shared" si="57"/>
        <v>-1.6202996025680219E-2</v>
      </c>
    </row>
    <row r="1801" spans="1:9" x14ac:dyDescent="0.2">
      <c r="A1801" s="7" t="s">
        <v>348</v>
      </c>
      <c r="B1801" s="21">
        <v>35009</v>
      </c>
      <c r="C1801" s="22" t="s">
        <v>1546</v>
      </c>
      <c r="D1801" s="12">
        <v>3782</v>
      </c>
      <c r="E1801" s="12">
        <v>8984</v>
      </c>
      <c r="F1801" s="1">
        <f>VLOOKUP(B1801,[1]Compare!$B:$F,5,FALSE)</f>
        <v>4307</v>
      </c>
      <c r="G1801" s="1">
        <f>VLOOKUP(B1801,[1]Compare!$B:$G,6,FALSE)</f>
        <v>10444</v>
      </c>
      <c r="H1801" s="2">
        <f t="shared" si="56"/>
        <v>-0.12189459020199675</v>
      </c>
      <c r="I1801" s="2">
        <f t="shared" si="57"/>
        <v>-0.13979318268862506</v>
      </c>
    </row>
    <row r="1802" spans="1:9" x14ac:dyDescent="0.2">
      <c r="A1802" s="8" t="s">
        <v>348</v>
      </c>
      <c r="B1802" s="19">
        <v>35011</v>
      </c>
      <c r="C1802" s="20" t="s">
        <v>1547</v>
      </c>
      <c r="D1802" s="13">
        <v>368</v>
      </c>
      <c r="E1802" s="13">
        <v>632</v>
      </c>
      <c r="F1802" s="1">
        <f>VLOOKUP(B1802,[1]Compare!$B:$F,5,FALSE)</f>
        <v>231</v>
      </c>
      <c r="G1802" s="1">
        <f>VLOOKUP(B1802,[1]Compare!$B:$G,6,FALSE)</f>
        <v>656</v>
      </c>
      <c r="H1802" s="2">
        <f t="shared" si="56"/>
        <v>0.59307359307359309</v>
      </c>
      <c r="I1802" s="2">
        <f t="shared" si="57"/>
        <v>-3.6585365853658534E-2</v>
      </c>
    </row>
    <row r="1803" spans="1:9" x14ac:dyDescent="0.2">
      <c r="A1803" s="7" t="s">
        <v>348</v>
      </c>
      <c r="B1803" s="21">
        <v>35013</v>
      </c>
      <c r="C1803" s="22" t="s">
        <v>1548</v>
      </c>
      <c r="D1803" s="12">
        <v>52016</v>
      </c>
      <c r="E1803" s="12">
        <v>33186</v>
      </c>
      <c r="F1803" s="1">
        <f>VLOOKUP(B1803,[1]Compare!$B:$F,5,FALSE)</f>
        <v>47957</v>
      </c>
      <c r="G1803" s="1">
        <f>VLOOKUP(B1803,[1]Compare!$B:$G,6,FALSE)</f>
        <v>32802</v>
      </c>
      <c r="H1803" s="2">
        <f t="shared" si="56"/>
        <v>8.463832182997269E-2</v>
      </c>
      <c r="I1803" s="2">
        <f t="shared" si="57"/>
        <v>1.1706603255899031E-2</v>
      </c>
    </row>
    <row r="1804" spans="1:9" x14ac:dyDescent="0.2">
      <c r="A1804" s="8" t="s">
        <v>348</v>
      </c>
      <c r="B1804" s="19">
        <v>35015</v>
      </c>
      <c r="C1804" s="20" t="s">
        <v>1549</v>
      </c>
      <c r="D1804" s="13">
        <v>7335</v>
      </c>
      <c r="E1804" s="13">
        <v>16405</v>
      </c>
      <c r="F1804" s="1">
        <f>VLOOKUP(B1804,[1]Compare!$B:$F,5,FALSE)</f>
        <v>5424</v>
      </c>
      <c r="G1804" s="1">
        <f>VLOOKUP(B1804,[1]Compare!$B:$G,6,FALSE)</f>
        <v>17454</v>
      </c>
      <c r="H1804" s="2">
        <f t="shared" si="56"/>
        <v>0.35232300884955753</v>
      </c>
      <c r="I1804" s="2">
        <f t="shared" si="57"/>
        <v>-6.0100836484473473E-2</v>
      </c>
    </row>
    <row r="1805" spans="1:9" x14ac:dyDescent="0.2">
      <c r="A1805" s="7" t="s">
        <v>348</v>
      </c>
      <c r="B1805" s="21">
        <v>35017</v>
      </c>
      <c r="C1805" s="22" t="s">
        <v>522</v>
      </c>
      <c r="D1805" s="12">
        <v>6969</v>
      </c>
      <c r="E1805" s="12">
        <v>6332</v>
      </c>
      <c r="F1805" s="1">
        <f>VLOOKUP(B1805,[1]Compare!$B:$F,5,FALSE)</f>
        <v>7590</v>
      </c>
      <c r="G1805" s="1">
        <f>VLOOKUP(B1805,[1]Compare!$B:$G,6,FALSE)</f>
        <v>6553</v>
      </c>
      <c r="H1805" s="2">
        <f t="shared" si="56"/>
        <v>-8.1818181818181818E-2</v>
      </c>
      <c r="I1805" s="2">
        <f t="shared" si="57"/>
        <v>-3.3725011445139633E-2</v>
      </c>
    </row>
    <row r="1806" spans="1:9" x14ac:dyDescent="0.2">
      <c r="A1806" s="8" t="s">
        <v>348</v>
      </c>
      <c r="B1806" s="19">
        <v>35019</v>
      </c>
      <c r="C1806" s="20" t="s">
        <v>1550</v>
      </c>
      <c r="D1806" s="13">
        <v>1351</v>
      </c>
      <c r="E1806" s="13">
        <v>1004</v>
      </c>
      <c r="F1806" s="1">
        <f>VLOOKUP(B1806,[1]Compare!$B:$F,5,FALSE)</f>
        <v>1234</v>
      </c>
      <c r="G1806" s="1">
        <f>VLOOKUP(B1806,[1]Compare!$B:$G,6,FALSE)</f>
        <v>917</v>
      </c>
      <c r="H1806" s="2">
        <f t="shared" si="56"/>
        <v>9.4813614262560783E-2</v>
      </c>
      <c r="I1806" s="2">
        <f t="shared" si="57"/>
        <v>9.4874591057797164E-2</v>
      </c>
    </row>
    <row r="1807" spans="1:9" x14ac:dyDescent="0.2">
      <c r="A1807" s="7" t="s">
        <v>348</v>
      </c>
      <c r="B1807" s="21">
        <v>35021</v>
      </c>
      <c r="C1807" s="22" t="s">
        <v>1551</v>
      </c>
      <c r="D1807" s="12">
        <v>244</v>
      </c>
      <c r="E1807" s="12">
        <v>359</v>
      </c>
      <c r="F1807" s="1">
        <f>VLOOKUP(B1807,[1]Compare!$B:$F,5,FALSE)</f>
        <v>179</v>
      </c>
      <c r="G1807" s="1">
        <f>VLOOKUP(B1807,[1]Compare!$B:$G,6,FALSE)</f>
        <v>319</v>
      </c>
      <c r="H1807" s="2">
        <f t="shared" si="56"/>
        <v>0.36312849162011174</v>
      </c>
      <c r="I1807" s="2">
        <f t="shared" si="57"/>
        <v>0.12539184952978055</v>
      </c>
    </row>
    <row r="1808" spans="1:9" x14ac:dyDescent="0.2">
      <c r="A1808" s="8" t="s">
        <v>348</v>
      </c>
      <c r="B1808" s="19">
        <v>35023</v>
      </c>
      <c r="C1808" s="20" t="s">
        <v>1552</v>
      </c>
      <c r="D1808" s="13">
        <v>866</v>
      </c>
      <c r="E1808" s="13">
        <v>1046</v>
      </c>
      <c r="F1808" s="1">
        <f>VLOOKUP(B1808,[1]Compare!$B:$F,5,FALSE)</f>
        <v>823</v>
      </c>
      <c r="G1808" s="1">
        <f>VLOOKUP(B1808,[1]Compare!$B:$G,6,FALSE)</f>
        <v>1120</v>
      </c>
      <c r="H1808" s="2">
        <f t="shared" si="56"/>
        <v>5.2247873633049821E-2</v>
      </c>
      <c r="I1808" s="2">
        <f t="shared" si="57"/>
        <v>-6.6071428571428573E-2</v>
      </c>
    </row>
    <row r="1809" spans="1:9" x14ac:dyDescent="0.2">
      <c r="A1809" s="7" t="s">
        <v>348</v>
      </c>
      <c r="B1809" s="21">
        <v>35025</v>
      </c>
      <c r="C1809" s="22" t="s">
        <v>1553</v>
      </c>
      <c r="D1809" s="12">
        <v>4515</v>
      </c>
      <c r="E1809" s="12">
        <v>14195</v>
      </c>
      <c r="F1809" s="1">
        <f>VLOOKUP(B1809,[1]Compare!$B:$F,5,FALSE)</f>
        <v>4061</v>
      </c>
      <c r="G1809" s="1">
        <f>VLOOKUP(B1809,[1]Compare!$B:$G,6,FALSE)</f>
        <v>16531</v>
      </c>
      <c r="H1809" s="2">
        <f t="shared" si="56"/>
        <v>0.11179512435360749</v>
      </c>
      <c r="I1809" s="2">
        <f t="shared" si="57"/>
        <v>-0.141310265561672</v>
      </c>
    </row>
    <row r="1810" spans="1:9" x14ac:dyDescent="0.2">
      <c r="A1810" s="8" t="s">
        <v>348</v>
      </c>
      <c r="B1810" s="19">
        <v>35027</v>
      </c>
      <c r="C1810" s="20" t="s">
        <v>530</v>
      </c>
      <c r="D1810" s="13">
        <v>2871</v>
      </c>
      <c r="E1810" s="13">
        <v>7124</v>
      </c>
      <c r="F1810" s="1">
        <f>VLOOKUP(B1810,[1]Compare!$B:$F,5,FALSE)</f>
        <v>3194</v>
      </c>
      <c r="G1810" s="1">
        <f>VLOOKUP(B1810,[1]Compare!$B:$G,6,FALSE)</f>
        <v>6942</v>
      </c>
      <c r="H1810" s="2">
        <f t="shared" si="56"/>
        <v>-0.10112711333750783</v>
      </c>
      <c r="I1810" s="2">
        <f t="shared" si="57"/>
        <v>2.6217228464419477E-2</v>
      </c>
    </row>
    <row r="1811" spans="1:9" x14ac:dyDescent="0.2">
      <c r="A1811" s="7" t="s">
        <v>348</v>
      </c>
      <c r="B1811" s="21">
        <v>35028</v>
      </c>
      <c r="C1811" s="22" t="s">
        <v>1554</v>
      </c>
      <c r="D1811" s="12">
        <v>7945</v>
      </c>
      <c r="E1811" s="12">
        <v>4928</v>
      </c>
      <c r="F1811" s="1">
        <f>VLOOKUP(B1811,[1]Compare!$B:$F,5,FALSE)</f>
        <v>7554</v>
      </c>
      <c r="G1811" s="1">
        <f>VLOOKUP(B1811,[1]Compare!$B:$G,6,FALSE)</f>
        <v>4278</v>
      </c>
      <c r="H1811" s="2">
        <f t="shared" si="56"/>
        <v>5.1760656605771775E-2</v>
      </c>
      <c r="I1811" s="2">
        <f t="shared" si="57"/>
        <v>0.15194015895278168</v>
      </c>
    </row>
    <row r="1812" spans="1:9" x14ac:dyDescent="0.2">
      <c r="A1812" s="8" t="s">
        <v>348</v>
      </c>
      <c r="B1812" s="19">
        <v>35029</v>
      </c>
      <c r="C1812" s="20" t="s">
        <v>1555</v>
      </c>
      <c r="D1812" s="13">
        <v>3361</v>
      </c>
      <c r="E1812" s="13">
        <v>4387</v>
      </c>
      <c r="F1812" s="1">
        <f>VLOOKUP(B1812,[1]Compare!$B:$F,5,FALSE)</f>
        <v>3563</v>
      </c>
      <c r="G1812" s="1">
        <f>VLOOKUP(B1812,[1]Compare!$B:$G,6,FALSE)</f>
        <v>4408</v>
      </c>
      <c r="H1812" s="2">
        <f t="shared" si="56"/>
        <v>-5.6693797361773789E-2</v>
      </c>
      <c r="I1812" s="2">
        <f t="shared" si="57"/>
        <v>-4.7640653357531757E-3</v>
      </c>
    </row>
    <row r="1813" spans="1:9" x14ac:dyDescent="0.2">
      <c r="A1813" s="7" t="s">
        <v>348</v>
      </c>
      <c r="B1813" s="21">
        <v>35031</v>
      </c>
      <c r="C1813" s="22" t="s">
        <v>1556</v>
      </c>
      <c r="D1813" s="12">
        <v>16513</v>
      </c>
      <c r="E1813" s="12">
        <v>6510</v>
      </c>
      <c r="F1813" s="1">
        <f>VLOOKUP(B1813,[1]Compare!$B:$F,5,FALSE)</f>
        <v>18029</v>
      </c>
      <c r="G1813" s="1">
        <f>VLOOKUP(B1813,[1]Compare!$B:$G,6,FALSE)</f>
        <v>7801</v>
      </c>
      <c r="H1813" s="2">
        <f t="shared" si="56"/>
        <v>-8.4086749126407456E-2</v>
      </c>
      <c r="I1813" s="2">
        <f t="shared" si="57"/>
        <v>-0.1654916036405589</v>
      </c>
    </row>
    <row r="1814" spans="1:9" x14ac:dyDescent="0.2">
      <c r="A1814" s="8" t="s">
        <v>348</v>
      </c>
      <c r="B1814" s="19">
        <v>35033</v>
      </c>
      <c r="C1814" s="20" t="s">
        <v>1557</v>
      </c>
      <c r="D1814" s="13">
        <v>1707</v>
      </c>
      <c r="E1814" s="13">
        <v>858</v>
      </c>
      <c r="F1814" s="1">
        <f>VLOOKUP(B1814,[1]Compare!$B:$F,5,FALSE)</f>
        <v>1745</v>
      </c>
      <c r="G1814" s="1">
        <f>VLOOKUP(B1814,[1]Compare!$B:$G,6,FALSE)</f>
        <v>903</v>
      </c>
      <c r="H1814" s="2">
        <f t="shared" si="56"/>
        <v>-2.177650429799427E-2</v>
      </c>
      <c r="I1814" s="2">
        <f t="shared" si="57"/>
        <v>-4.9833887043189369E-2</v>
      </c>
    </row>
    <row r="1815" spans="1:9" x14ac:dyDescent="0.2">
      <c r="A1815" s="7" t="s">
        <v>348</v>
      </c>
      <c r="B1815" s="21">
        <v>35035</v>
      </c>
      <c r="C1815" s="22" t="s">
        <v>653</v>
      </c>
      <c r="D1815" s="12">
        <v>7008</v>
      </c>
      <c r="E1815" s="12">
        <v>13947</v>
      </c>
      <c r="F1815" s="1">
        <f>VLOOKUP(B1815,[1]Compare!$B:$F,5,FALSE)</f>
        <v>8485</v>
      </c>
      <c r="G1815" s="1">
        <f>VLOOKUP(B1815,[1]Compare!$B:$G,6,FALSE)</f>
        <v>14521</v>
      </c>
      <c r="H1815" s="2">
        <f t="shared" si="56"/>
        <v>-0.17407189157336475</v>
      </c>
      <c r="I1815" s="2">
        <f t="shared" si="57"/>
        <v>-3.9528958060739618E-2</v>
      </c>
    </row>
    <row r="1816" spans="1:9" x14ac:dyDescent="0.2">
      <c r="A1816" s="8" t="s">
        <v>348</v>
      </c>
      <c r="B1816" s="19">
        <v>35037</v>
      </c>
      <c r="C1816" s="20" t="s">
        <v>1558</v>
      </c>
      <c r="D1816" s="13">
        <v>1588</v>
      </c>
      <c r="E1816" s="13">
        <v>2396</v>
      </c>
      <c r="F1816" s="1">
        <f>VLOOKUP(B1816,[1]Compare!$B:$F,5,FALSE)</f>
        <v>1170</v>
      </c>
      <c r="G1816" s="1">
        <f>VLOOKUP(B1816,[1]Compare!$B:$G,6,FALSE)</f>
        <v>2634</v>
      </c>
      <c r="H1816" s="2">
        <f t="shared" si="56"/>
        <v>0.35726495726495727</v>
      </c>
      <c r="I1816" s="2">
        <f t="shared" si="57"/>
        <v>-9.0356871678056186E-2</v>
      </c>
    </row>
    <row r="1817" spans="1:9" x14ac:dyDescent="0.2">
      <c r="A1817" s="7" t="s">
        <v>348</v>
      </c>
      <c r="B1817" s="21">
        <v>35039</v>
      </c>
      <c r="C1817" s="22" t="s">
        <v>1559</v>
      </c>
      <c r="D1817" s="12">
        <v>10453</v>
      </c>
      <c r="E1817" s="12">
        <v>4702</v>
      </c>
      <c r="F1817" s="1">
        <f>VLOOKUP(B1817,[1]Compare!$B:$F,5,FALSE)</f>
        <v>10990</v>
      </c>
      <c r="G1817" s="1">
        <f>VLOOKUP(B1817,[1]Compare!$B:$G,6,FALSE)</f>
        <v>5408</v>
      </c>
      <c r="H1817" s="2">
        <f t="shared" si="56"/>
        <v>-4.8862602365787079E-2</v>
      </c>
      <c r="I1817" s="2">
        <f t="shared" si="57"/>
        <v>-0.1305473372781065</v>
      </c>
    </row>
    <row r="1818" spans="1:9" x14ac:dyDescent="0.2">
      <c r="A1818" s="8" t="s">
        <v>348</v>
      </c>
      <c r="B1818" s="19">
        <v>35041</v>
      </c>
      <c r="C1818" s="20" t="s">
        <v>1462</v>
      </c>
      <c r="D1818" s="13">
        <v>2030</v>
      </c>
      <c r="E1818" s="13">
        <v>4187</v>
      </c>
      <c r="F1818" s="1">
        <f>VLOOKUP(B1818,[1]Compare!$B:$F,5,FALSE)</f>
        <v>1802</v>
      </c>
      <c r="G1818" s="1">
        <f>VLOOKUP(B1818,[1]Compare!$B:$G,6,FALSE)</f>
        <v>4634</v>
      </c>
      <c r="H1818" s="2">
        <f t="shared" si="56"/>
        <v>0.12652608213096558</v>
      </c>
      <c r="I1818" s="2">
        <f t="shared" si="57"/>
        <v>-9.6460940871817002E-2</v>
      </c>
    </row>
    <row r="1819" spans="1:9" x14ac:dyDescent="0.2">
      <c r="A1819" s="7" t="s">
        <v>348</v>
      </c>
      <c r="B1819" s="21">
        <v>35043</v>
      </c>
      <c r="C1819" s="22" t="s">
        <v>1560</v>
      </c>
      <c r="D1819" s="12">
        <v>43331</v>
      </c>
      <c r="E1819" s="12">
        <v>38206</v>
      </c>
      <c r="F1819" s="1">
        <f>VLOOKUP(B1819,[1]Compare!$B:$F,5,FALSE)</f>
        <v>40588</v>
      </c>
      <c r="G1819" s="1">
        <f>VLOOKUP(B1819,[1]Compare!$B:$G,6,FALSE)</f>
        <v>34174</v>
      </c>
      <c r="H1819" s="2">
        <f t="shared" si="56"/>
        <v>6.758155119739824E-2</v>
      </c>
      <c r="I1819" s="2">
        <f t="shared" si="57"/>
        <v>0.11798443260958623</v>
      </c>
    </row>
    <row r="1820" spans="1:9" x14ac:dyDescent="0.2">
      <c r="A1820" s="8" t="s">
        <v>348</v>
      </c>
      <c r="B1820" s="19">
        <v>35045</v>
      </c>
      <c r="C1820" s="20" t="s">
        <v>663</v>
      </c>
      <c r="D1820" s="13">
        <v>16288</v>
      </c>
      <c r="E1820" s="13">
        <v>32885</v>
      </c>
      <c r="F1820" s="1">
        <f>VLOOKUP(B1820,[1]Compare!$B:$F,5,FALSE)</f>
        <v>18083</v>
      </c>
      <c r="G1820" s="1">
        <f>VLOOKUP(B1820,[1]Compare!$B:$G,6,FALSE)</f>
        <v>32874</v>
      </c>
      <c r="H1820" s="2">
        <f t="shared" si="56"/>
        <v>-9.9264502571475968E-2</v>
      </c>
      <c r="I1820" s="2">
        <f t="shared" si="57"/>
        <v>3.3461093873577905E-4</v>
      </c>
    </row>
    <row r="1821" spans="1:9" x14ac:dyDescent="0.2">
      <c r="A1821" s="7" t="s">
        <v>348</v>
      </c>
      <c r="B1821" s="21">
        <v>35047</v>
      </c>
      <c r="C1821" s="22" t="s">
        <v>664</v>
      </c>
      <c r="D1821" s="12">
        <v>7832</v>
      </c>
      <c r="E1821" s="12">
        <v>3465</v>
      </c>
      <c r="F1821" s="1">
        <f>VLOOKUP(B1821,[1]Compare!$B:$F,5,FALSE)</f>
        <v>7888</v>
      </c>
      <c r="G1821" s="1">
        <f>VLOOKUP(B1821,[1]Compare!$B:$G,6,FALSE)</f>
        <v>3421</v>
      </c>
      <c r="H1821" s="2">
        <f t="shared" si="56"/>
        <v>-7.099391480730223E-3</v>
      </c>
      <c r="I1821" s="2">
        <f t="shared" si="57"/>
        <v>1.2861736334405145E-2</v>
      </c>
    </row>
    <row r="1822" spans="1:9" x14ac:dyDescent="0.2">
      <c r="A1822" s="8" t="s">
        <v>348</v>
      </c>
      <c r="B1822" s="19">
        <v>35049</v>
      </c>
      <c r="C1822" s="20" t="s">
        <v>1561</v>
      </c>
      <c r="D1822" s="13">
        <v>67096</v>
      </c>
      <c r="E1822" s="13">
        <v>17707</v>
      </c>
      <c r="F1822" s="1">
        <f>VLOOKUP(B1822,[1]Compare!$B:$F,5,FALSE)</f>
        <v>62530</v>
      </c>
      <c r="G1822" s="1">
        <f>VLOOKUP(B1822,[1]Compare!$B:$G,6,FALSE)</f>
        <v>18329</v>
      </c>
      <c r="H1822" s="2">
        <f t="shared" si="56"/>
        <v>7.3020949944026872E-2</v>
      </c>
      <c r="I1822" s="2">
        <f t="shared" si="57"/>
        <v>-3.3935293796715588E-2</v>
      </c>
    </row>
    <row r="1823" spans="1:9" x14ac:dyDescent="0.2">
      <c r="A1823" s="7" t="s">
        <v>348</v>
      </c>
      <c r="B1823" s="21">
        <v>35051</v>
      </c>
      <c r="C1823" s="22" t="s">
        <v>601</v>
      </c>
      <c r="D1823" s="12">
        <v>1929</v>
      </c>
      <c r="E1823" s="12">
        <v>3338</v>
      </c>
      <c r="F1823" s="1">
        <f>VLOOKUP(B1823,[1]Compare!$B:$F,5,FALSE)</f>
        <v>2265</v>
      </c>
      <c r="G1823" s="1">
        <f>VLOOKUP(B1823,[1]Compare!$B:$G,6,FALSE)</f>
        <v>3542</v>
      </c>
      <c r="H1823" s="2">
        <f t="shared" si="56"/>
        <v>-0.14834437086092717</v>
      </c>
      <c r="I1823" s="2">
        <f t="shared" si="57"/>
        <v>-5.7594579333709768E-2</v>
      </c>
    </row>
    <row r="1824" spans="1:9" x14ac:dyDescent="0.2">
      <c r="A1824" s="8" t="s">
        <v>348</v>
      </c>
      <c r="B1824" s="19">
        <v>35053</v>
      </c>
      <c r="C1824" s="20" t="s">
        <v>1562</v>
      </c>
      <c r="D1824" s="13">
        <v>3615</v>
      </c>
      <c r="E1824" s="13">
        <v>3283</v>
      </c>
      <c r="F1824" s="1">
        <f>VLOOKUP(B1824,[1]Compare!$B:$F,5,FALSE)</f>
        <v>3722</v>
      </c>
      <c r="G1824" s="1">
        <f>VLOOKUP(B1824,[1]Compare!$B:$G,6,FALSE)</f>
        <v>3255</v>
      </c>
      <c r="H1824" s="2">
        <f t="shared" si="56"/>
        <v>-2.874798495432563E-2</v>
      </c>
      <c r="I1824" s="2">
        <f t="shared" si="57"/>
        <v>8.6021505376344086E-3</v>
      </c>
    </row>
    <row r="1825" spans="1:9" x14ac:dyDescent="0.2">
      <c r="A1825" s="7" t="s">
        <v>348</v>
      </c>
      <c r="B1825" s="21">
        <v>35055</v>
      </c>
      <c r="C1825" s="22" t="s">
        <v>1563</v>
      </c>
      <c r="D1825" s="12">
        <v>14478</v>
      </c>
      <c r="E1825" s="12">
        <v>3725</v>
      </c>
      <c r="F1825" s="1">
        <f>VLOOKUP(B1825,[1]Compare!$B:$F,5,FALSE)</f>
        <v>13121</v>
      </c>
      <c r="G1825" s="1">
        <f>VLOOKUP(B1825,[1]Compare!$B:$G,6,FALSE)</f>
        <v>3715</v>
      </c>
      <c r="H1825" s="2">
        <f t="shared" si="56"/>
        <v>0.10342199527475041</v>
      </c>
      <c r="I1825" s="2">
        <f t="shared" si="57"/>
        <v>2.6917900403768506E-3</v>
      </c>
    </row>
    <row r="1826" spans="1:9" x14ac:dyDescent="0.2">
      <c r="A1826" s="8" t="s">
        <v>348</v>
      </c>
      <c r="B1826" s="19">
        <v>35057</v>
      </c>
      <c r="C1826" s="20" t="s">
        <v>1564</v>
      </c>
      <c r="D1826" s="13">
        <v>2124</v>
      </c>
      <c r="E1826" s="13">
        <v>4844</v>
      </c>
      <c r="F1826" s="1">
        <f>VLOOKUP(B1826,[1]Compare!$B:$F,5,FALSE)</f>
        <v>2344</v>
      </c>
      <c r="G1826" s="1">
        <f>VLOOKUP(B1826,[1]Compare!$B:$G,6,FALSE)</f>
        <v>4772</v>
      </c>
      <c r="H1826" s="2">
        <f t="shared" si="56"/>
        <v>-9.3856655290102384E-2</v>
      </c>
      <c r="I1826" s="2">
        <f t="shared" si="57"/>
        <v>1.5088013411567477E-2</v>
      </c>
    </row>
    <row r="1827" spans="1:9" x14ac:dyDescent="0.2">
      <c r="A1827" s="7" t="s">
        <v>348</v>
      </c>
      <c r="B1827" s="21">
        <v>35059</v>
      </c>
      <c r="C1827" s="22" t="s">
        <v>553</v>
      </c>
      <c r="D1827" s="12">
        <v>566</v>
      </c>
      <c r="E1827" s="12">
        <v>1355</v>
      </c>
      <c r="F1827" s="1">
        <f>VLOOKUP(B1827,[1]Compare!$B:$F,5,FALSE)</f>
        <v>383</v>
      </c>
      <c r="G1827" s="1">
        <f>VLOOKUP(B1827,[1]Compare!$B:$G,6,FALSE)</f>
        <v>1388</v>
      </c>
      <c r="H1827" s="2">
        <f t="shared" si="56"/>
        <v>0.47780678851174935</v>
      </c>
      <c r="I1827" s="2">
        <f t="shared" si="57"/>
        <v>-2.3775216138328531E-2</v>
      </c>
    </row>
    <row r="1828" spans="1:9" x14ac:dyDescent="0.2">
      <c r="A1828" s="8" t="s">
        <v>348</v>
      </c>
      <c r="B1828" s="19">
        <v>35061</v>
      </c>
      <c r="C1828" s="20" t="s">
        <v>1565</v>
      </c>
      <c r="D1828" s="13">
        <v>12844</v>
      </c>
      <c r="E1828" s="13">
        <v>16668</v>
      </c>
      <c r="F1828" s="1">
        <f>VLOOKUP(B1828,[1]Compare!$B:$F,5,FALSE)</f>
        <v>14263</v>
      </c>
      <c r="G1828" s="1">
        <f>VLOOKUP(B1828,[1]Compare!$B:$G,6,FALSE)</f>
        <v>17364</v>
      </c>
      <c r="H1828" s="2">
        <f t="shared" si="56"/>
        <v>-9.9488186216083574E-2</v>
      </c>
      <c r="I1828" s="2">
        <f t="shared" si="57"/>
        <v>-4.0082930200414653E-2</v>
      </c>
    </row>
    <row r="1829" spans="1:9" x14ac:dyDescent="0.2">
      <c r="A1829" s="7" t="s">
        <v>349</v>
      </c>
      <c r="B1829" s="21">
        <v>36001</v>
      </c>
      <c r="C1829" s="22" t="s">
        <v>1566</v>
      </c>
      <c r="D1829" s="12">
        <v>92572</v>
      </c>
      <c r="E1829" s="12">
        <v>53647</v>
      </c>
      <c r="F1829" s="1">
        <f>VLOOKUP(B1829,[1]Compare!$B:$F,5,FALSE)</f>
        <v>99474</v>
      </c>
      <c r="G1829" s="1">
        <f>VLOOKUP(B1829,[1]Compare!$B:$G,6,FALSE)</f>
        <v>51081</v>
      </c>
      <c r="H1829" s="2">
        <f t="shared" si="56"/>
        <v>-6.9384964915455288E-2</v>
      </c>
      <c r="I1829" s="2">
        <f t="shared" si="57"/>
        <v>5.023394217027858E-2</v>
      </c>
    </row>
    <row r="1830" spans="1:9" x14ac:dyDescent="0.2">
      <c r="A1830" s="8" t="s">
        <v>349</v>
      </c>
      <c r="B1830" s="19">
        <v>36003</v>
      </c>
      <c r="C1830" s="20" t="s">
        <v>1210</v>
      </c>
      <c r="D1830" s="13">
        <v>6064</v>
      </c>
      <c r="E1830" s="13">
        <v>11740</v>
      </c>
      <c r="F1830" s="1">
        <f>VLOOKUP(B1830,[1]Compare!$B:$F,5,FALSE)</f>
        <v>6048</v>
      </c>
      <c r="G1830" s="1">
        <f>VLOOKUP(B1830,[1]Compare!$B:$G,6,FALSE)</f>
        <v>14135</v>
      </c>
      <c r="H1830" s="2">
        <f t="shared" si="56"/>
        <v>2.6455026455026454E-3</v>
      </c>
      <c r="I1830" s="2">
        <f t="shared" si="57"/>
        <v>-0.16943756632472587</v>
      </c>
    </row>
    <row r="1831" spans="1:9" x14ac:dyDescent="0.2">
      <c r="A1831" s="7" t="s">
        <v>349</v>
      </c>
      <c r="B1831" s="21">
        <v>36005</v>
      </c>
      <c r="C1831" s="22" t="s">
        <v>1567</v>
      </c>
      <c r="D1831" s="12">
        <v>339830</v>
      </c>
      <c r="E1831" s="12">
        <v>60819</v>
      </c>
      <c r="F1831" s="1">
        <f>VLOOKUP(B1831,[1]Compare!$B:$F,5,FALSE)</f>
        <v>355374</v>
      </c>
      <c r="G1831" s="1">
        <f>VLOOKUP(B1831,[1]Compare!$B:$G,6,FALSE)</f>
        <v>67740</v>
      </c>
      <c r="H1831" s="2">
        <f t="shared" si="56"/>
        <v>-4.3739834653069722E-2</v>
      </c>
      <c r="I1831" s="2">
        <f t="shared" si="57"/>
        <v>-0.10217006200177148</v>
      </c>
    </row>
    <row r="1832" spans="1:9" x14ac:dyDescent="0.2">
      <c r="A1832" s="8" t="s">
        <v>349</v>
      </c>
      <c r="B1832" s="19">
        <v>36007</v>
      </c>
      <c r="C1832" s="20" t="s">
        <v>1568</v>
      </c>
      <c r="D1832" s="13">
        <v>42095</v>
      </c>
      <c r="E1832" s="13">
        <v>43476</v>
      </c>
      <c r="F1832" s="1">
        <f>VLOOKUP(B1832,[1]Compare!$B:$F,5,FALSE)</f>
        <v>47010</v>
      </c>
      <c r="G1832" s="1">
        <f>VLOOKUP(B1832,[1]Compare!$B:$G,6,FALSE)</f>
        <v>43800</v>
      </c>
      <c r="H1832" s="2">
        <f t="shared" si="56"/>
        <v>-0.10455222293129121</v>
      </c>
      <c r="I1832" s="2">
        <f t="shared" si="57"/>
        <v>-7.3972602739726025E-3</v>
      </c>
    </row>
    <row r="1833" spans="1:9" x14ac:dyDescent="0.2">
      <c r="A1833" s="7" t="s">
        <v>349</v>
      </c>
      <c r="B1833" s="21">
        <v>36009</v>
      </c>
      <c r="C1833" s="22" t="s">
        <v>1569</v>
      </c>
      <c r="D1833" s="12">
        <v>13279</v>
      </c>
      <c r="E1833" s="12">
        <v>19034</v>
      </c>
      <c r="F1833" s="1">
        <f>VLOOKUP(B1833,[1]Compare!$B:$F,5,FALSE)</f>
        <v>11879</v>
      </c>
      <c r="G1833" s="1">
        <f>VLOOKUP(B1833,[1]Compare!$B:$G,6,FALSE)</f>
        <v>22155</v>
      </c>
      <c r="H1833" s="2">
        <f t="shared" si="56"/>
        <v>0.11785503830288745</v>
      </c>
      <c r="I1833" s="2">
        <f t="shared" si="57"/>
        <v>-0.14087113518393141</v>
      </c>
    </row>
    <row r="1834" spans="1:9" x14ac:dyDescent="0.2">
      <c r="A1834" s="8" t="s">
        <v>349</v>
      </c>
      <c r="B1834" s="19">
        <v>36011</v>
      </c>
      <c r="C1834" s="20" t="s">
        <v>1570</v>
      </c>
      <c r="D1834" s="13">
        <v>16391</v>
      </c>
      <c r="E1834" s="13">
        <v>17148</v>
      </c>
      <c r="F1834" s="1">
        <f>VLOOKUP(B1834,[1]Compare!$B:$F,5,FALSE)</f>
        <v>16149</v>
      </c>
      <c r="G1834" s="1">
        <f>VLOOKUP(B1834,[1]Compare!$B:$G,6,FALSE)</f>
        <v>19512</v>
      </c>
      <c r="H1834" s="2">
        <f t="shared" si="56"/>
        <v>1.4985448015356988E-2</v>
      </c>
      <c r="I1834" s="2">
        <f t="shared" si="57"/>
        <v>-0.12115621156211562</v>
      </c>
    </row>
    <row r="1835" spans="1:9" x14ac:dyDescent="0.2">
      <c r="A1835" s="7" t="s">
        <v>349</v>
      </c>
      <c r="B1835" s="21">
        <v>36013</v>
      </c>
      <c r="C1835" s="22" t="s">
        <v>1020</v>
      </c>
      <c r="D1835" s="12">
        <v>26534</v>
      </c>
      <c r="E1835" s="12">
        <v>31478</v>
      </c>
      <c r="F1835" s="1">
        <f>VLOOKUP(B1835,[1]Compare!$B:$F,5,FALSE)</f>
        <v>23087</v>
      </c>
      <c r="G1835" s="1">
        <f>VLOOKUP(B1835,[1]Compare!$B:$G,6,FALSE)</f>
        <v>34853</v>
      </c>
      <c r="H1835" s="2">
        <f t="shared" si="56"/>
        <v>0.14930480356910816</v>
      </c>
      <c r="I1835" s="2">
        <f t="shared" si="57"/>
        <v>-9.6835279602903626E-2</v>
      </c>
    </row>
    <row r="1836" spans="1:9" x14ac:dyDescent="0.2">
      <c r="A1836" s="8" t="s">
        <v>349</v>
      </c>
      <c r="B1836" s="19">
        <v>36015</v>
      </c>
      <c r="C1836" s="20" t="s">
        <v>1571</v>
      </c>
      <c r="D1836" s="13">
        <v>17624</v>
      </c>
      <c r="E1836" s="13">
        <v>19385</v>
      </c>
      <c r="F1836" s="1">
        <f>VLOOKUP(B1836,[1]Compare!$B:$F,5,FALSE)</f>
        <v>16636</v>
      </c>
      <c r="G1836" s="1">
        <f>VLOOKUP(B1836,[1]Compare!$B:$G,6,FALSE)</f>
        <v>21922</v>
      </c>
      <c r="H1836" s="2">
        <f t="shared" si="56"/>
        <v>5.9389276268333735E-2</v>
      </c>
      <c r="I1836" s="2">
        <f t="shared" si="57"/>
        <v>-0.11572849192591916</v>
      </c>
    </row>
    <row r="1837" spans="1:9" x14ac:dyDescent="0.2">
      <c r="A1837" s="7" t="s">
        <v>349</v>
      </c>
      <c r="B1837" s="21">
        <v>36017</v>
      </c>
      <c r="C1837" s="22" t="s">
        <v>1572</v>
      </c>
      <c r="D1837" s="12">
        <v>7587</v>
      </c>
      <c r="E1837" s="12">
        <v>11122</v>
      </c>
      <c r="F1837" s="1">
        <f>VLOOKUP(B1837,[1]Compare!$B:$F,5,FALSE)</f>
        <v>8290</v>
      </c>
      <c r="G1837" s="1">
        <f>VLOOKUP(B1837,[1]Compare!$B:$G,6,FALSE)</f>
        <v>13482</v>
      </c>
      <c r="H1837" s="2">
        <f t="shared" si="56"/>
        <v>-8.4800965018094088E-2</v>
      </c>
      <c r="I1837" s="2">
        <f t="shared" si="57"/>
        <v>-0.17504821243138999</v>
      </c>
    </row>
    <row r="1838" spans="1:9" x14ac:dyDescent="0.2">
      <c r="A1838" s="8" t="s">
        <v>349</v>
      </c>
      <c r="B1838" s="19">
        <v>36019</v>
      </c>
      <c r="C1838" s="20" t="s">
        <v>881</v>
      </c>
      <c r="D1838" s="13">
        <v>15983</v>
      </c>
      <c r="E1838" s="13">
        <v>14482</v>
      </c>
      <c r="F1838" s="1">
        <f>VLOOKUP(B1838,[1]Compare!$B:$F,5,FALSE)</f>
        <v>18364</v>
      </c>
      <c r="G1838" s="1">
        <f>VLOOKUP(B1838,[1]Compare!$B:$G,6,FALSE)</f>
        <v>16514</v>
      </c>
      <c r="H1838" s="2">
        <f t="shared" si="56"/>
        <v>-0.1296558483990416</v>
      </c>
      <c r="I1838" s="2">
        <f t="shared" si="57"/>
        <v>-0.12304711154172218</v>
      </c>
    </row>
    <row r="1839" spans="1:9" x14ac:dyDescent="0.2">
      <c r="A1839" s="7" t="s">
        <v>349</v>
      </c>
      <c r="B1839" s="21">
        <v>36021</v>
      </c>
      <c r="C1839" s="22" t="s">
        <v>511</v>
      </c>
      <c r="D1839" s="12">
        <v>16168</v>
      </c>
      <c r="E1839" s="12">
        <v>14032</v>
      </c>
      <c r="F1839" s="1">
        <f>VLOOKUP(B1839,[1]Compare!$B:$F,5,FALSE)</f>
        <v>20386</v>
      </c>
      <c r="G1839" s="1">
        <f>VLOOKUP(B1839,[1]Compare!$B:$G,6,FALSE)</f>
        <v>14464</v>
      </c>
      <c r="H1839" s="2">
        <f t="shared" si="56"/>
        <v>-0.20690670067693515</v>
      </c>
      <c r="I1839" s="2">
        <f t="shared" si="57"/>
        <v>-2.9867256637168143E-2</v>
      </c>
    </row>
    <row r="1840" spans="1:9" x14ac:dyDescent="0.2">
      <c r="A1840" s="8" t="s">
        <v>349</v>
      </c>
      <c r="B1840" s="19">
        <v>36023</v>
      </c>
      <c r="C1840" s="20" t="s">
        <v>1573</v>
      </c>
      <c r="D1840" s="13">
        <v>9053</v>
      </c>
      <c r="E1840" s="13">
        <v>9846</v>
      </c>
      <c r="F1840" s="1">
        <f>VLOOKUP(B1840,[1]Compare!$B:$F,5,FALSE)</f>
        <v>10369</v>
      </c>
      <c r="G1840" s="1">
        <f>VLOOKUP(B1840,[1]Compare!$B:$G,6,FALSE)</f>
        <v>10789</v>
      </c>
      <c r="H1840" s="2">
        <f t="shared" si="56"/>
        <v>-0.12691677114475841</v>
      </c>
      <c r="I1840" s="2">
        <f t="shared" si="57"/>
        <v>-8.7403837241635002E-2</v>
      </c>
    </row>
    <row r="1841" spans="1:9" x14ac:dyDescent="0.2">
      <c r="A1841" s="7" t="s">
        <v>349</v>
      </c>
      <c r="B1841" s="21">
        <v>36025</v>
      </c>
      <c r="C1841" s="22" t="s">
        <v>933</v>
      </c>
      <c r="D1841" s="12">
        <v>7151</v>
      </c>
      <c r="E1841" s="12">
        <v>11800</v>
      </c>
      <c r="F1841" s="1">
        <f>VLOOKUP(B1841,[1]Compare!$B:$F,5,FALSE)</f>
        <v>9143</v>
      </c>
      <c r="G1841" s="1">
        <f>VLOOKUP(B1841,[1]Compare!$B:$G,6,FALSE)</f>
        <v>13387</v>
      </c>
      <c r="H1841" s="2">
        <f t="shared" si="56"/>
        <v>-0.21787159575631632</v>
      </c>
      <c r="I1841" s="2">
        <f t="shared" si="57"/>
        <v>-0.11854784492418018</v>
      </c>
    </row>
    <row r="1842" spans="1:9" x14ac:dyDescent="0.2">
      <c r="A1842" s="8" t="s">
        <v>349</v>
      </c>
      <c r="B1842" s="19">
        <v>36027</v>
      </c>
      <c r="C1842" s="20" t="s">
        <v>1574</v>
      </c>
      <c r="D1842" s="13">
        <v>75277</v>
      </c>
      <c r="E1842" s="13">
        <v>61036</v>
      </c>
      <c r="F1842" s="1">
        <f>VLOOKUP(B1842,[1]Compare!$B:$F,5,FALSE)</f>
        <v>81443</v>
      </c>
      <c r="G1842" s="1">
        <f>VLOOKUP(B1842,[1]Compare!$B:$G,6,FALSE)</f>
        <v>66872</v>
      </c>
      <c r="H1842" s="2">
        <f t="shared" si="56"/>
        <v>-7.5709391844602972E-2</v>
      </c>
      <c r="I1842" s="2">
        <f t="shared" si="57"/>
        <v>-8.7271204689556167E-2</v>
      </c>
    </row>
    <row r="1843" spans="1:9" x14ac:dyDescent="0.2">
      <c r="A1843" s="7" t="s">
        <v>349</v>
      </c>
      <c r="B1843" s="21">
        <v>36029</v>
      </c>
      <c r="C1843" s="22" t="s">
        <v>1575</v>
      </c>
      <c r="D1843" s="12">
        <v>269768</v>
      </c>
      <c r="E1843" s="12">
        <v>182420</v>
      </c>
      <c r="F1843" s="1">
        <f>VLOOKUP(B1843,[1]Compare!$B:$F,5,FALSE)</f>
        <v>267174</v>
      </c>
      <c r="G1843" s="1">
        <f>VLOOKUP(B1843,[1]Compare!$B:$G,6,FALSE)</f>
        <v>197527</v>
      </c>
      <c r="H1843" s="2">
        <f t="shared" si="56"/>
        <v>9.7090285731396015E-3</v>
      </c>
      <c r="I1843" s="2">
        <f t="shared" si="57"/>
        <v>-7.6480683653373974E-2</v>
      </c>
    </row>
    <row r="1844" spans="1:9" x14ac:dyDescent="0.2">
      <c r="A1844" s="8" t="s">
        <v>349</v>
      </c>
      <c r="B1844" s="19">
        <v>36031</v>
      </c>
      <c r="C1844" s="20" t="s">
        <v>1231</v>
      </c>
      <c r="D1844" s="13">
        <v>8000</v>
      </c>
      <c r="E1844" s="13">
        <v>9004</v>
      </c>
      <c r="F1844" s="1">
        <f>VLOOKUP(B1844,[1]Compare!$B:$F,5,FALSE)</f>
        <v>9947</v>
      </c>
      <c r="G1844" s="1">
        <f>VLOOKUP(B1844,[1]Compare!$B:$G,6,FALSE)</f>
        <v>8976</v>
      </c>
      <c r="H1844" s="2">
        <f t="shared" si="56"/>
        <v>-0.19573740826379812</v>
      </c>
      <c r="I1844" s="2">
        <f t="shared" si="57"/>
        <v>3.1194295900178253E-3</v>
      </c>
    </row>
    <row r="1845" spans="1:9" x14ac:dyDescent="0.2">
      <c r="A1845" s="7" t="s">
        <v>349</v>
      </c>
      <c r="B1845" s="21">
        <v>36033</v>
      </c>
      <c r="C1845" s="22" t="s">
        <v>419</v>
      </c>
      <c r="D1845" s="12">
        <v>9330</v>
      </c>
      <c r="E1845" s="12">
        <v>8381</v>
      </c>
      <c r="F1845" s="1">
        <f>VLOOKUP(B1845,[1]Compare!$B:$F,5,FALSE)</f>
        <v>9253</v>
      </c>
      <c r="G1845" s="1">
        <f>VLOOKUP(B1845,[1]Compare!$B:$G,6,FALSE)</f>
        <v>9668</v>
      </c>
      <c r="H1845" s="2">
        <f t="shared" si="56"/>
        <v>8.3216254187830976E-3</v>
      </c>
      <c r="I1845" s="2">
        <f t="shared" si="57"/>
        <v>-0.13311956971452213</v>
      </c>
    </row>
    <row r="1846" spans="1:9" x14ac:dyDescent="0.2">
      <c r="A1846" s="8" t="s">
        <v>349</v>
      </c>
      <c r="B1846" s="19">
        <v>36035</v>
      </c>
      <c r="C1846" s="20" t="s">
        <v>520</v>
      </c>
      <c r="D1846" s="13">
        <v>9765</v>
      </c>
      <c r="E1846" s="13">
        <v>11579</v>
      </c>
      <c r="F1846" s="1">
        <f>VLOOKUP(B1846,[1]Compare!$B:$F,5,FALSE)</f>
        <v>7931</v>
      </c>
      <c r="G1846" s="1">
        <f>VLOOKUP(B1846,[1]Compare!$B:$G,6,FALSE)</f>
        <v>15378</v>
      </c>
      <c r="H1846" s="2">
        <f t="shared" si="56"/>
        <v>0.23124448367166814</v>
      </c>
      <c r="I1846" s="2">
        <f t="shared" si="57"/>
        <v>-0.247041227727923</v>
      </c>
    </row>
    <row r="1847" spans="1:9" x14ac:dyDescent="0.2">
      <c r="A1847" s="7" t="s">
        <v>349</v>
      </c>
      <c r="B1847" s="21">
        <v>36037</v>
      </c>
      <c r="C1847" s="22" t="s">
        <v>1252</v>
      </c>
      <c r="D1847" s="12">
        <v>9779</v>
      </c>
      <c r="E1847" s="12">
        <v>15575</v>
      </c>
      <c r="F1847" s="1">
        <f>VLOOKUP(B1847,[1]Compare!$B:$F,5,FALSE)</f>
        <v>9625</v>
      </c>
      <c r="G1847" s="1">
        <f>VLOOKUP(B1847,[1]Compare!$B:$G,6,FALSE)</f>
        <v>18876</v>
      </c>
      <c r="H1847" s="2">
        <f t="shared" si="56"/>
        <v>1.6E-2</v>
      </c>
      <c r="I1847" s="2">
        <f t="shared" si="57"/>
        <v>-0.17487815215087943</v>
      </c>
    </row>
    <row r="1848" spans="1:9" x14ac:dyDescent="0.2">
      <c r="A1848" s="8" t="s">
        <v>349</v>
      </c>
      <c r="B1848" s="19">
        <v>36039</v>
      </c>
      <c r="C1848" s="20" t="s">
        <v>421</v>
      </c>
      <c r="D1848" s="13">
        <v>8247</v>
      </c>
      <c r="E1848" s="13">
        <v>12346</v>
      </c>
      <c r="F1848" s="1">
        <f>VLOOKUP(B1848,[1]Compare!$B:$F,5,FALSE)</f>
        <v>10346</v>
      </c>
      <c r="G1848" s="1">
        <f>VLOOKUP(B1848,[1]Compare!$B:$G,6,FALSE)</f>
        <v>14271</v>
      </c>
      <c r="H1848" s="2">
        <f t="shared" si="56"/>
        <v>-0.20288034022810747</v>
      </c>
      <c r="I1848" s="2">
        <f t="shared" si="57"/>
        <v>-0.13488893560367179</v>
      </c>
    </row>
    <row r="1849" spans="1:9" x14ac:dyDescent="0.2">
      <c r="A1849" s="7" t="s">
        <v>349</v>
      </c>
      <c r="B1849" s="21">
        <v>36041</v>
      </c>
      <c r="C1849" s="22" t="s">
        <v>697</v>
      </c>
      <c r="D1849" s="12">
        <v>961</v>
      </c>
      <c r="E1849" s="12">
        <v>2172</v>
      </c>
      <c r="F1849" s="1">
        <f>VLOOKUP(B1849,[1]Compare!$B:$F,5,FALSE)</f>
        <v>1178</v>
      </c>
      <c r="G1849" s="1">
        <f>VLOOKUP(B1849,[1]Compare!$B:$G,6,FALSE)</f>
        <v>2225</v>
      </c>
      <c r="H1849" s="2">
        <f t="shared" si="56"/>
        <v>-0.18421052631578946</v>
      </c>
      <c r="I1849" s="2">
        <f t="shared" si="57"/>
        <v>-2.3820224719101123E-2</v>
      </c>
    </row>
    <row r="1850" spans="1:9" x14ac:dyDescent="0.2">
      <c r="A1850" s="8" t="s">
        <v>349</v>
      </c>
      <c r="B1850" s="19">
        <v>36043</v>
      </c>
      <c r="C1850" s="20" t="s">
        <v>1576</v>
      </c>
      <c r="D1850" s="13">
        <v>12853</v>
      </c>
      <c r="E1850" s="13">
        <v>15817</v>
      </c>
      <c r="F1850" s="1">
        <f>VLOOKUP(B1850,[1]Compare!$B:$F,5,FALSE)</f>
        <v>9937</v>
      </c>
      <c r="G1850" s="1">
        <f>VLOOKUP(B1850,[1]Compare!$B:$G,6,FALSE)</f>
        <v>18870</v>
      </c>
      <c r="H1850" s="2">
        <f t="shared" si="56"/>
        <v>0.29344872697997382</v>
      </c>
      <c r="I1850" s="2">
        <f t="shared" si="57"/>
        <v>-0.16179120296767355</v>
      </c>
    </row>
    <row r="1851" spans="1:9" x14ac:dyDescent="0.2">
      <c r="A1851" s="7" t="s">
        <v>349</v>
      </c>
      <c r="B1851" s="21">
        <v>36045</v>
      </c>
      <c r="C1851" s="22" t="s">
        <v>426</v>
      </c>
      <c r="D1851" s="12">
        <v>14951</v>
      </c>
      <c r="E1851" s="12">
        <v>18856</v>
      </c>
      <c r="F1851" s="1">
        <f>VLOOKUP(B1851,[1]Compare!$B:$F,5,FALSE)</f>
        <v>17307</v>
      </c>
      <c r="G1851" s="1">
        <f>VLOOKUP(B1851,[1]Compare!$B:$G,6,FALSE)</f>
        <v>25629</v>
      </c>
      <c r="H1851" s="2">
        <f t="shared" si="56"/>
        <v>-0.13612988964003003</v>
      </c>
      <c r="I1851" s="2">
        <f t="shared" si="57"/>
        <v>-0.26427094307230092</v>
      </c>
    </row>
    <row r="1852" spans="1:9" x14ac:dyDescent="0.2">
      <c r="A1852" s="8" t="s">
        <v>349</v>
      </c>
      <c r="B1852" s="19">
        <v>36047</v>
      </c>
      <c r="C1852" s="20" t="s">
        <v>573</v>
      </c>
      <c r="D1852" s="13">
        <v>656641</v>
      </c>
      <c r="E1852" s="13">
        <v>178115</v>
      </c>
      <c r="F1852" s="1">
        <f>VLOOKUP(B1852,[1]Compare!$B:$F,5,FALSE)</f>
        <v>703310</v>
      </c>
      <c r="G1852" s="1">
        <f>VLOOKUP(B1852,[1]Compare!$B:$G,6,FALSE)</f>
        <v>202772</v>
      </c>
      <c r="H1852" s="2">
        <f t="shared" si="56"/>
        <v>-6.6356229827529825E-2</v>
      </c>
      <c r="I1852" s="2">
        <f t="shared" si="57"/>
        <v>-0.12159962914011796</v>
      </c>
    </row>
    <row r="1853" spans="1:9" x14ac:dyDescent="0.2">
      <c r="A1853" s="7" t="s">
        <v>349</v>
      </c>
      <c r="B1853" s="21">
        <v>36049</v>
      </c>
      <c r="C1853" s="22" t="s">
        <v>863</v>
      </c>
      <c r="D1853" s="12">
        <v>4040</v>
      </c>
      <c r="E1853" s="12">
        <v>6629</v>
      </c>
      <c r="F1853" s="1">
        <f>VLOOKUP(B1853,[1]Compare!$B:$F,5,FALSE)</f>
        <v>3824</v>
      </c>
      <c r="G1853" s="1">
        <f>VLOOKUP(B1853,[1]Compare!$B:$G,6,FALSE)</f>
        <v>8894</v>
      </c>
      <c r="H1853" s="2">
        <f t="shared" si="56"/>
        <v>5.6485355648535567E-2</v>
      </c>
      <c r="I1853" s="2">
        <f t="shared" si="57"/>
        <v>-0.25466606701146843</v>
      </c>
    </row>
    <row r="1854" spans="1:9" x14ac:dyDescent="0.2">
      <c r="A1854" s="8" t="s">
        <v>349</v>
      </c>
      <c r="B1854" s="19">
        <v>36051</v>
      </c>
      <c r="C1854" s="20" t="s">
        <v>901</v>
      </c>
      <c r="D1854" s="13">
        <v>10668</v>
      </c>
      <c r="E1854" s="13">
        <v>14541</v>
      </c>
      <c r="F1854" s="1">
        <f>VLOOKUP(B1854,[1]Compare!$B:$F,5,FALSE)</f>
        <v>12477</v>
      </c>
      <c r="G1854" s="1">
        <f>VLOOKUP(B1854,[1]Compare!$B:$G,6,FALSE)</f>
        <v>18182</v>
      </c>
      <c r="H1854" s="2">
        <f t="shared" si="56"/>
        <v>-0.1449867756672277</v>
      </c>
      <c r="I1854" s="2">
        <f t="shared" si="57"/>
        <v>-0.20025299747002531</v>
      </c>
    </row>
    <row r="1855" spans="1:9" x14ac:dyDescent="0.2">
      <c r="A1855" s="7" t="s">
        <v>349</v>
      </c>
      <c r="B1855" s="21">
        <v>36053</v>
      </c>
      <c r="C1855" s="22" t="s">
        <v>434</v>
      </c>
      <c r="D1855" s="12">
        <v>12244</v>
      </c>
      <c r="E1855" s="12">
        <v>15744</v>
      </c>
      <c r="F1855" s="1">
        <f>VLOOKUP(B1855,[1]Compare!$B:$F,5,FALSE)</f>
        <v>14807</v>
      </c>
      <c r="G1855" s="1">
        <f>VLOOKUP(B1855,[1]Compare!$B:$G,6,FALSE)</f>
        <v>18408</v>
      </c>
      <c r="H1855" s="2">
        <f t="shared" si="56"/>
        <v>-0.17309380698318363</v>
      </c>
      <c r="I1855" s="2">
        <f t="shared" si="57"/>
        <v>-0.14471968709256844</v>
      </c>
    </row>
    <row r="1856" spans="1:9" x14ac:dyDescent="0.2">
      <c r="A1856" s="8" t="s">
        <v>349</v>
      </c>
      <c r="B1856" s="19">
        <v>36055</v>
      </c>
      <c r="C1856" s="20" t="s">
        <v>439</v>
      </c>
      <c r="D1856" s="13">
        <v>188310</v>
      </c>
      <c r="E1856" s="13">
        <v>145363</v>
      </c>
      <c r="F1856" s="1">
        <f>VLOOKUP(B1856,[1]Compare!$B:$F,5,FALSE)</f>
        <v>225746</v>
      </c>
      <c r="G1856" s="1">
        <f>VLOOKUP(B1856,[1]Compare!$B:$G,6,FALSE)</f>
        <v>145661</v>
      </c>
      <c r="H1856" s="2">
        <f t="shared" si="56"/>
        <v>-0.16583239570136349</v>
      </c>
      <c r="I1856" s="2">
        <f t="shared" si="57"/>
        <v>-2.0458461770824035E-3</v>
      </c>
    </row>
    <row r="1857" spans="1:9" x14ac:dyDescent="0.2">
      <c r="A1857" s="7" t="s">
        <v>349</v>
      </c>
      <c r="B1857" s="21">
        <v>36057</v>
      </c>
      <c r="C1857" s="22" t="s">
        <v>440</v>
      </c>
      <c r="D1857" s="12">
        <v>10188</v>
      </c>
      <c r="E1857" s="12">
        <v>11943</v>
      </c>
      <c r="F1857" s="1">
        <f>VLOOKUP(B1857,[1]Compare!$B:$F,5,FALSE)</f>
        <v>7977</v>
      </c>
      <c r="G1857" s="1">
        <f>VLOOKUP(B1857,[1]Compare!$B:$G,6,FALSE)</f>
        <v>12745</v>
      </c>
      <c r="H1857" s="2">
        <f t="shared" si="56"/>
        <v>0.27717186912373071</v>
      </c>
      <c r="I1857" s="2">
        <f t="shared" si="57"/>
        <v>-6.2926637897214588E-2</v>
      </c>
    </row>
    <row r="1858" spans="1:9" x14ac:dyDescent="0.2">
      <c r="A1858" s="8" t="s">
        <v>349</v>
      </c>
      <c r="B1858" s="19">
        <v>36059</v>
      </c>
      <c r="C1858" s="20" t="s">
        <v>711</v>
      </c>
      <c r="D1858" s="13">
        <v>291478</v>
      </c>
      <c r="E1858" s="13">
        <v>293133</v>
      </c>
      <c r="F1858" s="1">
        <f>VLOOKUP(B1858,[1]Compare!$B:$F,5,FALSE)</f>
        <v>396504</v>
      </c>
      <c r="G1858" s="1">
        <f>VLOOKUP(B1858,[1]Compare!$B:$G,6,FALSE)</f>
        <v>326716</v>
      </c>
      <c r="H1858" s="2">
        <f t="shared" si="56"/>
        <v>-0.26488005165143352</v>
      </c>
      <c r="I1858" s="2">
        <f t="shared" si="57"/>
        <v>-0.10278957871668361</v>
      </c>
    </row>
    <row r="1859" spans="1:9" x14ac:dyDescent="0.2">
      <c r="A1859" s="7" t="s">
        <v>349</v>
      </c>
      <c r="B1859" s="21">
        <v>36061</v>
      </c>
      <c r="C1859" s="22" t="s">
        <v>1577</v>
      </c>
      <c r="D1859" s="12">
        <v>529473</v>
      </c>
      <c r="E1859" s="12">
        <v>82249</v>
      </c>
      <c r="F1859" s="1">
        <f>VLOOKUP(B1859,[1]Compare!$B:$F,5,FALSE)</f>
        <v>603040</v>
      </c>
      <c r="G1859" s="1">
        <f>VLOOKUP(B1859,[1]Compare!$B:$G,6,FALSE)</f>
        <v>85185</v>
      </c>
      <c r="H1859" s="2">
        <f t="shared" ref="H1859:H1922" si="58">((D1859-F1859)/F1859)</f>
        <v>-0.12199356593260811</v>
      </c>
      <c r="I1859" s="2">
        <f t="shared" ref="I1859:I1922" si="59">((E1859-G1859)/G1859)</f>
        <v>-3.4466161882960616E-2</v>
      </c>
    </row>
    <row r="1860" spans="1:9" x14ac:dyDescent="0.2">
      <c r="A1860" s="8" t="s">
        <v>349</v>
      </c>
      <c r="B1860" s="19">
        <v>36063</v>
      </c>
      <c r="C1860" s="20" t="s">
        <v>1578</v>
      </c>
      <c r="D1860" s="13">
        <v>46950</v>
      </c>
      <c r="E1860" s="13">
        <v>46313</v>
      </c>
      <c r="F1860" s="1">
        <f>VLOOKUP(B1860,[1]Compare!$B:$F,5,FALSE)</f>
        <v>46029</v>
      </c>
      <c r="G1860" s="1">
        <f>VLOOKUP(B1860,[1]Compare!$B:$G,6,FALSE)</f>
        <v>56068</v>
      </c>
      <c r="H1860" s="2">
        <f t="shared" si="58"/>
        <v>2.0009124682265528E-2</v>
      </c>
      <c r="I1860" s="2">
        <f t="shared" si="59"/>
        <v>-0.17398516087607904</v>
      </c>
    </row>
    <row r="1861" spans="1:9" x14ac:dyDescent="0.2">
      <c r="A1861" s="7" t="s">
        <v>349</v>
      </c>
      <c r="B1861" s="21">
        <v>36065</v>
      </c>
      <c r="C1861" s="22" t="s">
        <v>866</v>
      </c>
      <c r="D1861" s="12">
        <v>49516</v>
      </c>
      <c r="E1861" s="12">
        <v>51615</v>
      </c>
      <c r="F1861" s="1">
        <f>VLOOKUP(B1861,[1]Compare!$B:$F,5,FALSE)</f>
        <v>41567</v>
      </c>
      <c r="G1861" s="1">
        <f>VLOOKUP(B1861,[1]Compare!$B:$G,6,FALSE)</f>
        <v>57180</v>
      </c>
      <c r="H1861" s="2">
        <f t="shared" si="58"/>
        <v>0.19123343036543411</v>
      </c>
      <c r="I1861" s="2">
        <f t="shared" si="59"/>
        <v>-9.7324239244491087E-2</v>
      </c>
    </row>
    <row r="1862" spans="1:9" x14ac:dyDescent="0.2">
      <c r="A1862" s="8" t="s">
        <v>349</v>
      </c>
      <c r="B1862" s="19">
        <v>36067</v>
      </c>
      <c r="C1862" s="20" t="s">
        <v>1579</v>
      </c>
      <c r="D1862" s="13">
        <v>135096</v>
      </c>
      <c r="E1862" s="13">
        <v>92039</v>
      </c>
      <c r="F1862" s="1">
        <f>VLOOKUP(B1862,[1]Compare!$B:$F,5,FALSE)</f>
        <v>138894</v>
      </c>
      <c r="G1862" s="1">
        <f>VLOOKUP(B1862,[1]Compare!$B:$G,6,FALSE)</f>
        <v>90619</v>
      </c>
      <c r="H1862" s="2">
        <f t="shared" si="58"/>
        <v>-2.7344593718951142E-2</v>
      </c>
      <c r="I1862" s="2">
        <f t="shared" si="59"/>
        <v>1.5670002979507609E-2</v>
      </c>
    </row>
    <row r="1863" spans="1:9" x14ac:dyDescent="0.2">
      <c r="A1863" s="7" t="s">
        <v>349</v>
      </c>
      <c r="B1863" s="21">
        <v>36069</v>
      </c>
      <c r="C1863" s="22" t="s">
        <v>1580</v>
      </c>
      <c r="D1863" s="12">
        <v>24008</v>
      </c>
      <c r="E1863" s="12">
        <v>25019</v>
      </c>
      <c r="F1863" s="1">
        <f>VLOOKUP(B1863,[1]Compare!$B:$F,5,FALSE)</f>
        <v>29025</v>
      </c>
      <c r="G1863" s="1">
        <f>VLOOKUP(B1863,[1]Compare!$B:$G,6,FALSE)</f>
        <v>29039</v>
      </c>
      <c r="H1863" s="2">
        <f t="shared" si="58"/>
        <v>-0.17285099052540914</v>
      </c>
      <c r="I1863" s="2">
        <f t="shared" si="59"/>
        <v>-0.13843451909501017</v>
      </c>
    </row>
    <row r="1864" spans="1:9" x14ac:dyDescent="0.2">
      <c r="A1864" s="8" t="s">
        <v>349</v>
      </c>
      <c r="B1864" s="19">
        <v>36071</v>
      </c>
      <c r="C1864" s="20" t="s">
        <v>586</v>
      </c>
      <c r="D1864" s="13">
        <v>75616</v>
      </c>
      <c r="E1864" s="13">
        <v>73337</v>
      </c>
      <c r="F1864" s="1">
        <f>VLOOKUP(B1864,[1]Compare!$B:$F,5,FALSE)</f>
        <v>84684</v>
      </c>
      <c r="G1864" s="1">
        <f>VLOOKUP(B1864,[1]Compare!$B:$G,6,FALSE)</f>
        <v>84996</v>
      </c>
      <c r="H1864" s="2">
        <f t="shared" si="58"/>
        <v>-0.10708044022483586</v>
      </c>
      <c r="I1864" s="2">
        <f t="shared" si="59"/>
        <v>-0.13717116099581156</v>
      </c>
    </row>
    <row r="1865" spans="1:9" x14ac:dyDescent="0.2">
      <c r="A1865" s="7" t="s">
        <v>349</v>
      </c>
      <c r="B1865" s="21">
        <v>36073</v>
      </c>
      <c r="C1865" s="22" t="s">
        <v>1581</v>
      </c>
      <c r="D1865" s="12">
        <v>5967</v>
      </c>
      <c r="E1865" s="12">
        <v>9478</v>
      </c>
      <c r="F1865" s="1">
        <f>VLOOKUP(B1865,[1]Compare!$B:$F,5,FALSE)</f>
        <v>5587</v>
      </c>
      <c r="G1865" s="1">
        <f>VLOOKUP(B1865,[1]Compare!$B:$G,6,FALSE)</f>
        <v>12126</v>
      </c>
      <c r="H1865" s="2">
        <f t="shared" si="58"/>
        <v>6.8015034902452115E-2</v>
      </c>
      <c r="I1865" s="2">
        <f t="shared" si="59"/>
        <v>-0.21837374237176316</v>
      </c>
    </row>
    <row r="1866" spans="1:9" x14ac:dyDescent="0.2">
      <c r="A1866" s="8" t="s">
        <v>349</v>
      </c>
      <c r="B1866" s="19">
        <v>36075</v>
      </c>
      <c r="C1866" s="20" t="s">
        <v>1582</v>
      </c>
      <c r="D1866" s="13">
        <v>19248</v>
      </c>
      <c r="E1866" s="13">
        <v>25741</v>
      </c>
      <c r="F1866" s="1">
        <f>VLOOKUP(B1866,[1]Compare!$B:$F,5,FALSE)</f>
        <v>21143</v>
      </c>
      <c r="G1866" s="1">
        <f>VLOOKUP(B1866,[1]Compare!$B:$G,6,FALSE)</f>
        <v>32138</v>
      </c>
      <c r="H1866" s="2">
        <f t="shared" si="58"/>
        <v>-8.9627772785319013E-2</v>
      </c>
      <c r="I1866" s="2">
        <f t="shared" si="59"/>
        <v>-0.19904785612048043</v>
      </c>
    </row>
    <row r="1867" spans="1:9" x14ac:dyDescent="0.2">
      <c r="A1867" s="7" t="s">
        <v>349</v>
      </c>
      <c r="B1867" s="21">
        <v>36077</v>
      </c>
      <c r="C1867" s="22" t="s">
        <v>1289</v>
      </c>
      <c r="D1867" s="12">
        <v>10696</v>
      </c>
      <c r="E1867" s="12">
        <v>13219</v>
      </c>
      <c r="F1867" s="1">
        <f>VLOOKUP(B1867,[1]Compare!$B:$F,5,FALSE)</f>
        <v>12975</v>
      </c>
      <c r="G1867" s="1">
        <f>VLOOKUP(B1867,[1]Compare!$B:$G,6,FALSE)</f>
        <v>14382</v>
      </c>
      <c r="H1867" s="2">
        <f t="shared" si="58"/>
        <v>-0.17564547206165704</v>
      </c>
      <c r="I1867" s="2">
        <f t="shared" si="59"/>
        <v>-8.086497010151579E-2</v>
      </c>
    </row>
    <row r="1868" spans="1:9" x14ac:dyDescent="0.2">
      <c r="A1868" s="8" t="s">
        <v>349</v>
      </c>
      <c r="B1868" s="19">
        <v>36079</v>
      </c>
      <c r="C1868" s="20" t="s">
        <v>718</v>
      </c>
      <c r="D1868" s="13">
        <v>21963</v>
      </c>
      <c r="E1868" s="13">
        <v>27975</v>
      </c>
      <c r="F1868" s="1">
        <f>VLOOKUP(B1868,[1]Compare!$B:$F,5,FALSE)</f>
        <v>24953</v>
      </c>
      <c r="G1868" s="1">
        <f>VLOOKUP(B1868,[1]Compare!$B:$G,6,FALSE)</f>
        <v>29283</v>
      </c>
      <c r="H1868" s="2">
        <f t="shared" si="58"/>
        <v>-0.11982527151043963</v>
      </c>
      <c r="I1868" s="2">
        <f t="shared" si="59"/>
        <v>-4.4667554553836697E-2</v>
      </c>
    </row>
    <row r="1869" spans="1:9" x14ac:dyDescent="0.2">
      <c r="A1869" s="7" t="s">
        <v>349</v>
      </c>
      <c r="B1869" s="21">
        <v>36081</v>
      </c>
      <c r="C1869" s="22" t="s">
        <v>1583</v>
      </c>
      <c r="D1869" s="12">
        <v>504021</v>
      </c>
      <c r="E1869" s="12">
        <v>194212</v>
      </c>
      <c r="F1869" s="1">
        <f>VLOOKUP(B1869,[1]Compare!$B:$F,5,FALSE)</f>
        <v>569038</v>
      </c>
      <c r="G1869" s="1">
        <f>VLOOKUP(B1869,[1]Compare!$B:$G,6,FALSE)</f>
        <v>212665</v>
      </c>
      <c r="H1869" s="2">
        <f t="shared" si="58"/>
        <v>-0.11425774728577003</v>
      </c>
      <c r="I1869" s="2">
        <f t="shared" si="59"/>
        <v>-8.6770272494298542E-2</v>
      </c>
    </row>
    <row r="1870" spans="1:9" x14ac:dyDescent="0.2">
      <c r="A1870" s="8" t="s">
        <v>349</v>
      </c>
      <c r="B1870" s="19">
        <v>36083</v>
      </c>
      <c r="C1870" s="20" t="s">
        <v>1584</v>
      </c>
      <c r="D1870" s="13">
        <v>33465</v>
      </c>
      <c r="E1870" s="13">
        <v>34847</v>
      </c>
      <c r="F1870" s="1">
        <f>VLOOKUP(B1870,[1]Compare!$B:$F,5,FALSE)</f>
        <v>40969</v>
      </c>
      <c r="G1870" s="1">
        <f>VLOOKUP(B1870,[1]Compare!$B:$G,6,FALSE)</f>
        <v>36500</v>
      </c>
      <c r="H1870" s="2">
        <f t="shared" si="58"/>
        <v>-0.18316287925016475</v>
      </c>
      <c r="I1870" s="2">
        <f t="shared" si="59"/>
        <v>-4.5287671232876713E-2</v>
      </c>
    </row>
    <row r="1871" spans="1:9" x14ac:dyDescent="0.2">
      <c r="A1871" s="7" t="s">
        <v>349</v>
      </c>
      <c r="B1871" s="21">
        <v>36085</v>
      </c>
      <c r="C1871" s="22" t="s">
        <v>807</v>
      </c>
      <c r="D1871" s="12">
        <v>80722</v>
      </c>
      <c r="E1871" s="12">
        <v>95248</v>
      </c>
      <c r="F1871" s="1">
        <f>VLOOKUP(B1871,[1]Compare!$B:$F,5,FALSE)</f>
        <v>90997</v>
      </c>
      <c r="G1871" s="1">
        <f>VLOOKUP(B1871,[1]Compare!$B:$G,6,FALSE)</f>
        <v>123320</v>
      </c>
      <c r="H1871" s="2">
        <f t="shared" si="58"/>
        <v>-0.11291581041133224</v>
      </c>
      <c r="I1871" s="2">
        <f t="shared" si="59"/>
        <v>-0.22763542004541032</v>
      </c>
    </row>
    <row r="1872" spans="1:9" x14ac:dyDescent="0.2">
      <c r="A1872" s="8" t="s">
        <v>349</v>
      </c>
      <c r="B1872" s="19">
        <v>36087</v>
      </c>
      <c r="C1872" s="20" t="s">
        <v>1585</v>
      </c>
      <c r="D1872" s="13">
        <v>69925</v>
      </c>
      <c r="E1872" s="13">
        <v>69660</v>
      </c>
      <c r="F1872" s="1">
        <f>VLOOKUP(B1872,[1]Compare!$B:$F,5,FALSE)</f>
        <v>75802</v>
      </c>
      <c r="G1872" s="1">
        <f>VLOOKUP(B1872,[1]Compare!$B:$G,6,FALSE)</f>
        <v>73186</v>
      </c>
      <c r="H1872" s="2">
        <f t="shared" si="58"/>
        <v>-7.7530935859212155E-2</v>
      </c>
      <c r="I1872" s="2">
        <f t="shared" si="59"/>
        <v>-4.8178613396004703E-2</v>
      </c>
    </row>
    <row r="1873" spans="1:9" x14ac:dyDescent="0.2">
      <c r="A1873" s="7" t="s">
        <v>349</v>
      </c>
      <c r="B1873" s="21">
        <v>36089</v>
      </c>
      <c r="C1873" s="22" t="s">
        <v>1586</v>
      </c>
      <c r="D1873" s="12">
        <v>19187</v>
      </c>
      <c r="E1873" s="12">
        <v>20536</v>
      </c>
      <c r="F1873" s="1">
        <f>VLOOKUP(B1873,[1]Compare!$B:$F,5,FALSE)</f>
        <v>19361</v>
      </c>
      <c r="G1873" s="1">
        <f>VLOOKUP(B1873,[1]Compare!$B:$G,6,FALSE)</f>
        <v>24608</v>
      </c>
      <c r="H1873" s="2">
        <f t="shared" si="58"/>
        <v>-8.9871390940550588E-3</v>
      </c>
      <c r="I1873" s="2">
        <f t="shared" si="59"/>
        <v>-0.16547464239271781</v>
      </c>
    </row>
    <row r="1874" spans="1:9" x14ac:dyDescent="0.2">
      <c r="A1874" s="8" t="s">
        <v>349</v>
      </c>
      <c r="B1874" s="19">
        <v>36091</v>
      </c>
      <c r="C1874" s="20" t="s">
        <v>1587</v>
      </c>
      <c r="D1874" s="13">
        <v>61377</v>
      </c>
      <c r="E1874" s="13">
        <v>57904</v>
      </c>
      <c r="F1874" s="1">
        <f>VLOOKUP(B1874,[1]Compare!$B:$F,5,FALSE)</f>
        <v>68471</v>
      </c>
      <c r="G1874" s="1">
        <f>VLOOKUP(B1874,[1]Compare!$B:$G,6,FALSE)</f>
        <v>61305</v>
      </c>
      <c r="H1874" s="2">
        <f t="shared" si="58"/>
        <v>-0.10360590615004893</v>
      </c>
      <c r="I1874" s="2">
        <f t="shared" si="59"/>
        <v>-5.5476714786722128E-2</v>
      </c>
    </row>
    <row r="1875" spans="1:9" x14ac:dyDescent="0.2">
      <c r="A1875" s="7" t="s">
        <v>349</v>
      </c>
      <c r="B1875" s="21">
        <v>36093</v>
      </c>
      <c r="C1875" s="22" t="s">
        <v>1588</v>
      </c>
      <c r="D1875" s="12">
        <v>37587</v>
      </c>
      <c r="E1875" s="12">
        <v>31807</v>
      </c>
      <c r="F1875" s="1">
        <f>VLOOKUP(B1875,[1]Compare!$B:$F,5,FALSE)</f>
        <v>42465</v>
      </c>
      <c r="G1875" s="1">
        <f>VLOOKUP(B1875,[1]Compare!$B:$G,6,FALSE)</f>
        <v>30741</v>
      </c>
      <c r="H1875" s="2">
        <f t="shared" si="58"/>
        <v>-0.11487107029318262</v>
      </c>
      <c r="I1875" s="2">
        <f t="shared" si="59"/>
        <v>3.4676815978660423E-2</v>
      </c>
    </row>
    <row r="1876" spans="1:9" x14ac:dyDescent="0.2">
      <c r="A1876" s="8" t="s">
        <v>349</v>
      </c>
      <c r="B1876" s="19">
        <v>36095</v>
      </c>
      <c r="C1876" s="20" t="s">
        <v>1589</v>
      </c>
      <c r="D1876" s="13">
        <v>4859</v>
      </c>
      <c r="E1876" s="13">
        <v>8094</v>
      </c>
      <c r="F1876" s="1">
        <f>VLOOKUP(B1876,[1]Compare!$B:$F,5,FALSE)</f>
        <v>5345</v>
      </c>
      <c r="G1876" s="1">
        <f>VLOOKUP(B1876,[1]Compare!$B:$G,6,FALSE)</f>
        <v>9903</v>
      </c>
      <c r="H1876" s="2">
        <f t="shared" si="58"/>
        <v>-9.0926099158091675E-2</v>
      </c>
      <c r="I1876" s="2">
        <f t="shared" si="59"/>
        <v>-0.18267191760072704</v>
      </c>
    </row>
    <row r="1877" spans="1:9" x14ac:dyDescent="0.2">
      <c r="A1877" s="7" t="s">
        <v>349</v>
      </c>
      <c r="B1877" s="21">
        <v>36097</v>
      </c>
      <c r="C1877" s="22" t="s">
        <v>917</v>
      </c>
      <c r="D1877" s="12">
        <v>2969</v>
      </c>
      <c r="E1877" s="12">
        <v>4566</v>
      </c>
      <c r="F1877" s="1">
        <f>VLOOKUP(B1877,[1]Compare!$B:$F,5,FALSE)</f>
        <v>3903</v>
      </c>
      <c r="G1877" s="1">
        <f>VLOOKUP(B1877,[1]Compare!$B:$G,6,FALSE)</f>
        <v>5621</v>
      </c>
      <c r="H1877" s="2">
        <f t="shared" si="58"/>
        <v>-0.23930310017934922</v>
      </c>
      <c r="I1877" s="2">
        <f t="shared" si="59"/>
        <v>-0.18768902330546167</v>
      </c>
    </row>
    <row r="1878" spans="1:9" x14ac:dyDescent="0.2">
      <c r="A1878" s="8" t="s">
        <v>349</v>
      </c>
      <c r="B1878" s="19">
        <v>36099</v>
      </c>
      <c r="C1878" s="20" t="s">
        <v>1590</v>
      </c>
      <c r="D1878" s="13">
        <v>6419</v>
      </c>
      <c r="E1878" s="13">
        <v>7403</v>
      </c>
      <c r="F1878" s="1">
        <f>VLOOKUP(B1878,[1]Compare!$B:$F,5,FALSE)</f>
        <v>6914</v>
      </c>
      <c r="G1878" s="1">
        <f>VLOOKUP(B1878,[1]Compare!$B:$G,6,FALSE)</f>
        <v>8329</v>
      </c>
      <c r="H1878" s="2">
        <f t="shared" si="58"/>
        <v>-7.1593867515186579E-2</v>
      </c>
      <c r="I1878" s="2">
        <f t="shared" si="59"/>
        <v>-0.11117781246248049</v>
      </c>
    </row>
    <row r="1879" spans="1:9" x14ac:dyDescent="0.2">
      <c r="A1879" s="7" t="s">
        <v>349</v>
      </c>
      <c r="B1879" s="21">
        <v>36101</v>
      </c>
      <c r="C1879" s="22" t="s">
        <v>958</v>
      </c>
      <c r="D1879" s="12">
        <v>13363</v>
      </c>
      <c r="E1879" s="12">
        <v>21349</v>
      </c>
      <c r="F1879" s="1">
        <f>VLOOKUP(B1879,[1]Compare!$B:$F,5,FALSE)</f>
        <v>15790</v>
      </c>
      <c r="G1879" s="1">
        <f>VLOOKUP(B1879,[1]Compare!$B:$G,6,FALSE)</f>
        <v>29474</v>
      </c>
      <c r="H1879" s="2">
        <f t="shared" si="58"/>
        <v>-0.15370487650411652</v>
      </c>
      <c r="I1879" s="2">
        <f t="shared" si="59"/>
        <v>-0.27566668928547194</v>
      </c>
    </row>
    <row r="1880" spans="1:9" x14ac:dyDescent="0.2">
      <c r="A1880" s="8" t="s">
        <v>349</v>
      </c>
      <c r="B1880" s="19">
        <v>36103</v>
      </c>
      <c r="C1880" s="20" t="s">
        <v>1236</v>
      </c>
      <c r="D1880" s="13">
        <v>339470</v>
      </c>
      <c r="E1880" s="13">
        <v>314428</v>
      </c>
      <c r="F1880" s="1">
        <f>VLOOKUP(B1880,[1]Compare!$B:$F,5,FALSE)</f>
        <v>381021</v>
      </c>
      <c r="G1880" s="1">
        <f>VLOOKUP(B1880,[1]Compare!$B:$G,6,FALSE)</f>
        <v>381253</v>
      </c>
      <c r="H1880" s="2">
        <f t="shared" si="58"/>
        <v>-0.10905173205676327</v>
      </c>
      <c r="I1880" s="2">
        <f t="shared" si="59"/>
        <v>-0.17527730929330393</v>
      </c>
    </row>
    <row r="1881" spans="1:9" x14ac:dyDescent="0.2">
      <c r="A1881" s="7" t="s">
        <v>349</v>
      </c>
      <c r="B1881" s="21">
        <v>36105</v>
      </c>
      <c r="C1881" s="22" t="s">
        <v>959</v>
      </c>
      <c r="D1881" s="12">
        <v>14138</v>
      </c>
      <c r="E1881" s="12">
        <v>15854</v>
      </c>
      <c r="F1881" s="1">
        <f>VLOOKUP(B1881,[1]Compare!$B:$F,5,FALSE)</f>
        <v>15489</v>
      </c>
      <c r="G1881" s="1">
        <f>VLOOKUP(B1881,[1]Compare!$B:$G,6,FALSE)</f>
        <v>18665</v>
      </c>
      <c r="H1881" s="2">
        <f t="shared" si="58"/>
        <v>-8.7223190651430041E-2</v>
      </c>
      <c r="I1881" s="2">
        <f t="shared" si="59"/>
        <v>-0.15060273238682026</v>
      </c>
    </row>
    <row r="1882" spans="1:9" x14ac:dyDescent="0.2">
      <c r="A1882" s="8" t="s">
        <v>349</v>
      </c>
      <c r="B1882" s="19">
        <v>36107</v>
      </c>
      <c r="C1882" s="20" t="s">
        <v>1591</v>
      </c>
      <c r="D1882" s="13">
        <v>7412</v>
      </c>
      <c r="E1882" s="13">
        <v>12723</v>
      </c>
      <c r="F1882" s="1">
        <f>VLOOKUP(B1882,[1]Compare!$B:$F,5,FALSE)</f>
        <v>9634</v>
      </c>
      <c r="G1882" s="1">
        <f>VLOOKUP(B1882,[1]Compare!$B:$G,6,FALSE)</f>
        <v>14791</v>
      </c>
      <c r="H1882" s="2">
        <f t="shared" si="58"/>
        <v>-0.23064147809840149</v>
      </c>
      <c r="I1882" s="2">
        <f t="shared" si="59"/>
        <v>-0.1398147522141843</v>
      </c>
    </row>
    <row r="1883" spans="1:9" x14ac:dyDescent="0.2">
      <c r="A1883" s="7" t="s">
        <v>349</v>
      </c>
      <c r="B1883" s="21">
        <v>36109</v>
      </c>
      <c r="C1883" s="22" t="s">
        <v>1592</v>
      </c>
      <c r="D1883" s="12">
        <v>30448</v>
      </c>
      <c r="E1883" s="12">
        <v>12989</v>
      </c>
      <c r="F1883" s="1">
        <f>VLOOKUP(B1883,[1]Compare!$B:$F,5,FALSE)</f>
        <v>33619</v>
      </c>
      <c r="G1883" s="1">
        <f>VLOOKUP(B1883,[1]Compare!$B:$G,6,FALSE)</f>
        <v>11096</v>
      </c>
      <c r="H1883" s="2">
        <f t="shared" si="58"/>
        <v>-9.4321663345132215E-2</v>
      </c>
      <c r="I1883" s="2">
        <f t="shared" si="59"/>
        <v>0.17060201874549388</v>
      </c>
    </row>
    <row r="1884" spans="1:9" x14ac:dyDescent="0.2">
      <c r="A1884" s="8" t="s">
        <v>349</v>
      </c>
      <c r="B1884" s="19">
        <v>36111</v>
      </c>
      <c r="C1884" s="20" t="s">
        <v>1593</v>
      </c>
      <c r="D1884" s="13">
        <v>49112</v>
      </c>
      <c r="E1884" s="13">
        <v>34867</v>
      </c>
      <c r="F1884" s="1">
        <f>VLOOKUP(B1884,[1]Compare!$B:$F,5,FALSE)</f>
        <v>57970</v>
      </c>
      <c r="G1884" s="1">
        <f>VLOOKUP(B1884,[1]Compare!$B:$G,6,FALSE)</f>
        <v>37590</v>
      </c>
      <c r="H1884" s="2">
        <f t="shared" si="58"/>
        <v>-0.15280317405554597</v>
      </c>
      <c r="I1884" s="2">
        <f t="shared" si="59"/>
        <v>-7.2439478584729988E-2</v>
      </c>
    </row>
    <row r="1885" spans="1:9" x14ac:dyDescent="0.2">
      <c r="A1885" s="7" t="s">
        <v>349</v>
      </c>
      <c r="B1885" s="21">
        <v>36113</v>
      </c>
      <c r="C1885" s="22" t="s">
        <v>829</v>
      </c>
      <c r="D1885" s="12">
        <v>14348</v>
      </c>
      <c r="E1885" s="12">
        <v>15419</v>
      </c>
      <c r="F1885" s="1">
        <f>VLOOKUP(B1885,[1]Compare!$B:$F,5,FALSE)</f>
        <v>17642</v>
      </c>
      <c r="G1885" s="1">
        <f>VLOOKUP(B1885,[1]Compare!$B:$G,6,FALSE)</f>
        <v>17699</v>
      </c>
      <c r="H1885" s="2">
        <f t="shared" si="58"/>
        <v>-0.18671352454370252</v>
      </c>
      <c r="I1885" s="2">
        <f t="shared" si="59"/>
        <v>-0.12882083733544267</v>
      </c>
    </row>
    <row r="1886" spans="1:9" x14ac:dyDescent="0.2">
      <c r="A1886" s="8" t="s">
        <v>349</v>
      </c>
      <c r="B1886" s="19">
        <v>36115</v>
      </c>
      <c r="C1886" s="20" t="s">
        <v>454</v>
      </c>
      <c r="D1886" s="13">
        <v>9640</v>
      </c>
      <c r="E1886" s="13">
        <v>12687</v>
      </c>
      <c r="F1886" s="1">
        <f>VLOOKUP(B1886,[1]Compare!$B:$F,5,FALSE)</f>
        <v>11565</v>
      </c>
      <c r="G1886" s="1">
        <f>VLOOKUP(B1886,[1]Compare!$B:$G,6,FALSE)</f>
        <v>15941</v>
      </c>
      <c r="H1886" s="2">
        <f t="shared" si="58"/>
        <v>-0.16645049718979679</v>
      </c>
      <c r="I1886" s="2">
        <f t="shared" si="59"/>
        <v>-0.20412772097108087</v>
      </c>
    </row>
    <row r="1887" spans="1:9" x14ac:dyDescent="0.2">
      <c r="A1887" s="7" t="s">
        <v>349</v>
      </c>
      <c r="B1887" s="21">
        <v>36117</v>
      </c>
      <c r="C1887" s="22" t="s">
        <v>830</v>
      </c>
      <c r="D1887" s="12">
        <v>13347</v>
      </c>
      <c r="E1887" s="12">
        <v>21454</v>
      </c>
      <c r="F1887" s="1">
        <f>VLOOKUP(B1887,[1]Compare!$B:$F,5,FALSE)</f>
        <v>17456</v>
      </c>
      <c r="G1887" s="1">
        <f>VLOOKUP(B1887,[1]Compare!$B:$G,6,FALSE)</f>
        <v>26204</v>
      </c>
      <c r="H1887" s="2">
        <f t="shared" si="58"/>
        <v>-0.23539184234647112</v>
      </c>
      <c r="I1887" s="2">
        <f t="shared" si="59"/>
        <v>-0.18127003510914363</v>
      </c>
    </row>
    <row r="1888" spans="1:9" x14ac:dyDescent="0.2">
      <c r="A1888" s="8" t="s">
        <v>349</v>
      </c>
      <c r="B1888" s="19">
        <v>36119</v>
      </c>
      <c r="C1888" s="20" t="s">
        <v>1594</v>
      </c>
      <c r="D1888" s="13">
        <v>248745</v>
      </c>
      <c r="E1888" s="13">
        <v>144361</v>
      </c>
      <c r="F1888" s="1">
        <f>VLOOKUP(B1888,[1]Compare!$B:$F,5,FALSE)</f>
        <v>312371</v>
      </c>
      <c r="G1888" s="1">
        <f>VLOOKUP(B1888,[1]Compare!$B:$G,6,FALSE)</f>
        <v>144713</v>
      </c>
      <c r="H1888" s="2">
        <f t="shared" si="58"/>
        <v>-0.20368728211005502</v>
      </c>
      <c r="I1888" s="2">
        <f t="shared" si="59"/>
        <v>-2.4324006827306462E-3</v>
      </c>
    </row>
    <row r="1889" spans="1:9" x14ac:dyDescent="0.2">
      <c r="A1889" s="7" t="s">
        <v>349</v>
      </c>
      <c r="B1889" s="21">
        <v>36121</v>
      </c>
      <c r="C1889" s="22" t="s">
        <v>1595</v>
      </c>
      <c r="D1889" s="12">
        <v>5663</v>
      </c>
      <c r="E1889" s="12">
        <v>11305</v>
      </c>
      <c r="F1889" s="1">
        <f>VLOOKUP(B1889,[1]Compare!$B:$F,5,FALSE)</f>
        <v>5073</v>
      </c>
      <c r="G1889" s="1">
        <f>VLOOKUP(B1889,[1]Compare!$B:$G,6,FALSE)</f>
        <v>13898</v>
      </c>
      <c r="H1889" s="2">
        <f t="shared" si="58"/>
        <v>0.11630199093238715</v>
      </c>
      <c r="I1889" s="2">
        <f t="shared" si="59"/>
        <v>-0.18657360771334006</v>
      </c>
    </row>
    <row r="1890" spans="1:9" x14ac:dyDescent="0.2">
      <c r="A1890" s="8" t="s">
        <v>349</v>
      </c>
      <c r="B1890" s="19">
        <v>36123</v>
      </c>
      <c r="C1890" s="20" t="s">
        <v>1596</v>
      </c>
      <c r="D1890" s="13">
        <v>3425</v>
      </c>
      <c r="E1890" s="13">
        <v>5348</v>
      </c>
      <c r="F1890" s="1">
        <f>VLOOKUP(B1890,[1]Compare!$B:$F,5,FALSE)</f>
        <v>4219</v>
      </c>
      <c r="G1890" s="1">
        <f>VLOOKUP(B1890,[1]Compare!$B:$G,6,FALSE)</f>
        <v>6208</v>
      </c>
      <c r="H1890" s="2">
        <f t="shared" si="58"/>
        <v>-0.18819625503673856</v>
      </c>
      <c r="I1890" s="2">
        <f t="shared" si="59"/>
        <v>-0.13853092783505155</v>
      </c>
    </row>
    <row r="1891" spans="1:9" x14ac:dyDescent="0.2">
      <c r="A1891" s="7" t="s">
        <v>350</v>
      </c>
      <c r="B1891" s="21">
        <v>37001</v>
      </c>
      <c r="C1891" s="22" t="s">
        <v>1597</v>
      </c>
      <c r="D1891" s="12">
        <v>38960</v>
      </c>
      <c r="E1891" s="12">
        <v>43248</v>
      </c>
      <c r="F1891" s="1">
        <f>VLOOKUP(B1891,[1]Compare!$B:$F,5,FALSE)</f>
        <v>38825</v>
      </c>
      <c r="G1891" s="1">
        <f>VLOOKUP(B1891,[1]Compare!$B:$G,6,FALSE)</f>
        <v>46056</v>
      </c>
      <c r="H1891" s="2">
        <f t="shared" si="58"/>
        <v>3.4771410173857053E-3</v>
      </c>
      <c r="I1891" s="2">
        <f t="shared" si="59"/>
        <v>-6.0969254820218866E-2</v>
      </c>
    </row>
    <row r="1892" spans="1:9" x14ac:dyDescent="0.2">
      <c r="A1892" s="8" t="s">
        <v>350</v>
      </c>
      <c r="B1892" s="19">
        <v>37003</v>
      </c>
      <c r="C1892" s="20" t="s">
        <v>874</v>
      </c>
      <c r="D1892" s="13">
        <v>4162</v>
      </c>
      <c r="E1892" s="13">
        <v>16128</v>
      </c>
      <c r="F1892" s="1">
        <f>VLOOKUP(B1892,[1]Compare!$B:$F,5,FALSE)</f>
        <v>4145</v>
      </c>
      <c r="G1892" s="1">
        <f>VLOOKUP(B1892,[1]Compare!$B:$G,6,FALSE)</f>
        <v>15888</v>
      </c>
      <c r="H1892" s="2">
        <f t="shared" si="58"/>
        <v>4.101326899879373E-3</v>
      </c>
      <c r="I1892" s="2">
        <f t="shared" si="59"/>
        <v>1.5105740181268883E-2</v>
      </c>
    </row>
    <row r="1893" spans="1:9" x14ac:dyDescent="0.2">
      <c r="A1893" s="7" t="s">
        <v>350</v>
      </c>
      <c r="B1893" s="21">
        <v>37005</v>
      </c>
      <c r="C1893" s="22" t="s">
        <v>1598</v>
      </c>
      <c r="D1893" s="12">
        <v>1678</v>
      </c>
      <c r="E1893" s="12">
        <v>4596</v>
      </c>
      <c r="F1893" s="1">
        <f>VLOOKUP(B1893,[1]Compare!$B:$F,5,FALSE)</f>
        <v>1486</v>
      </c>
      <c r="G1893" s="1">
        <f>VLOOKUP(B1893,[1]Compare!$B:$G,6,FALSE)</f>
        <v>4527</v>
      </c>
      <c r="H1893" s="2">
        <f t="shared" si="58"/>
        <v>0.12920592193808883</v>
      </c>
      <c r="I1893" s="2">
        <f t="shared" si="59"/>
        <v>1.5241882041086813E-2</v>
      </c>
    </row>
    <row r="1894" spans="1:9" x14ac:dyDescent="0.2">
      <c r="A1894" s="8" t="s">
        <v>350</v>
      </c>
      <c r="B1894" s="19">
        <v>37007</v>
      </c>
      <c r="C1894" s="20" t="s">
        <v>1599</v>
      </c>
      <c r="D1894" s="13">
        <v>5525</v>
      </c>
      <c r="E1894" s="13">
        <v>4618</v>
      </c>
      <c r="F1894" s="1">
        <f>VLOOKUP(B1894,[1]Compare!$B:$F,5,FALSE)</f>
        <v>5789</v>
      </c>
      <c r="G1894" s="1">
        <f>VLOOKUP(B1894,[1]Compare!$B:$G,6,FALSE)</f>
        <v>5321</v>
      </c>
      <c r="H1894" s="2">
        <f t="shared" si="58"/>
        <v>-4.5603731214372084E-2</v>
      </c>
      <c r="I1894" s="2">
        <f t="shared" si="59"/>
        <v>-0.13211802292802105</v>
      </c>
    </row>
    <row r="1895" spans="1:9" x14ac:dyDescent="0.2">
      <c r="A1895" s="7" t="s">
        <v>350</v>
      </c>
      <c r="B1895" s="21">
        <v>37009</v>
      </c>
      <c r="C1895" s="22" t="s">
        <v>1600</v>
      </c>
      <c r="D1895" s="12">
        <v>4507</v>
      </c>
      <c r="E1895" s="12">
        <v>12274</v>
      </c>
      <c r="F1895" s="1">
        <f>VLOOKUP(B1895,[1]Compare!$B:$F,5,FALSE)</f>
        <v>4164</v>
      </c>
      <c r="G1895" s="1">
        <f>VLOOKUP(B1895,[1]Compare!$B:$G,6,FALSE)</f>
        <v>11451</v>
      </c>
      <c r="H1895" s="2">
        <f t="shared" si="58"/>
        <v>8.2372718539865511E-2</v>
      </c>
      <c r="I1895" s="2">
        <f t="shared" si="59"/>
        <v>7.1871452274910486E-2</v>
      </c>
    </row>
    <row r="1896" spans="1:9" x14ac:dyDescent="0.2">
      <c r="A1896" s="8" t="s">
        <v>350</v>
      </c>
      <c r="B1896" s="19">
        <v>37011</v>
      </c>
      <c r="C1896" s="20" t="s">
        <v>1601</v>
      </c>
      <c r="D1896" s="13">
        <v>1681</v>
      </c>
      <c r="E1896" s="13">
        <v>7111</v>
      </c>
      <c r="F1896" s="1">
        <f>VLOOKUP(B1896,[1]Compare!$B:$F,5,FALSE)</f>
        <v>2191</v>
      </c>
      <c r="G1896" s="1">
        <f>VLOOKUP(B1896,[1]Compare!$B:$G,6,FALSE)</f>
        <v>7172</v>
      </c>
      <c r="H1896" s="2">
        <f t="shared" si="58"/>
        <v>-0.23277042446371521</v>
      </c>
      <c r="I1896" s="2">
        <f t="shared" si="59"/>
        <v>-8.5052983825989956E-3</v>
      </c>
    </row>
    <row r="1897" spans="1:9" x14ac:dyDescent="0.2">
      <c r="A1897" s="7" t="s">
        <v>350</v>
      </c>
      <c r="B1897" s="21">
        <v>37013</v>
      </c>
      <c r="C1897" s="22" t="s">
        <v>1602</v>
      </c>
      <c r="D1897" s="12">
        <v>9042</v>
      </c>
      <c r="E1897" s="12">
        <v>15932</v>
      </c>
      <c r="F1897" s="1">
        <f>VLOOKUP(B1897,[1]Compare!$B:$F,5,FALSE)</f>
        <v>9633</v>
      </c>
      <c r="G1897" s="1">
        <f>VLOOKUP(B1897,[1]Compare!$B:$G,6,FALSE)</f>
        <v>16437</v>
      </c>
      <c r="H1897" s="2">
        <f t="shared" si="58"/>
        <v>-6.1351603861725321E-2</v>
      </c>
      <c r="I1897" s="2">
        <f t="shared" si="59"/>
        <v>-3.0723368011194258E-2</v>
      </c>
    </row>
    <row r="1898" spans="1:9" x14ac:dyDescent="0.2">
      <c r="A1898" s="8" t="s">
        <v>350</v>
      </c>
      <c r="B1898" s="19">
        <v>37015</v>
      </c>
      <c r="C1898" s="20" t="s">
        <v>1603</v>
      </c>
      <c r="D1898" s="13">
        <v>5657</v>
      </c>
      <c r="E1898" s="13">
        <v>3459</v>
      </c>
      <c r="F1898" s="1">
        <f>VLOOKUP(B1898,[1]Compare!$B:$F,5,FALSE)</f>
        <v>5939</v>
      </c>
      <c r="G1898" s="1">
        <f>VLOOKUP(B1898,[1]Compare!$B:$G,6,FALSE)</f>
        <v>3817</v>
      </c>
      <c r="H1898" s="2">
        <f t="shared" si="58"/>
        <v>-4.7482741202222595E-2</v>
      </c>
      <c r="I1898" s="2">
        <f t="shared" si="59"/>
        <v>-9.3790935289494365E-2</v>
      </c>
    </row>
    <row r="1899" spans="1:9" x14ac:dyDescent="0.2">
      <c r="A1899" s="7" t="s">
        <v>350</v>
      </c>
      <c r="B1899" s="21">
        <v>37017</v>
      </c>
      <c r="C1899" s="22" t="s">
        <v>1604</v>
      </c>
      <c r="D1899" s="12">
        <v>6814</v>
      </c>
      <c r="E1899" s="12">
        <v>9149</v>
      </c>
      <c r="F1899" s="1">
        <f>VLOOKUP(B1899,[1]Compare!$B:$F,5,FALSE)</f>
        <v>7326</v>
      </c>
      <c r="G1899" s="1">
        <f>VLOOKUP(B1899,[1]Compare!$B:$G,6,FALSE)</f>
        <v>9676</v>
      </c>
      <c r="H1899" s="2">
        <f t="shared" si="58"/>
        <v>-6.9888069888069893E-2</v>
      </c>
      <c r="I1899" s="2">
        <f t="shared" si="59"/>
        <v>-5.4464654816039688E-2</v>
      </c>
    </row>
    <row r="1900" spans="1:9" x14ac:dyDescent="0.2">
      <c r="A1900" s="8" t="s">
        <v>350</v>
      </c>
      <c r="B1900" s="19">
        <v>37019</v>
      </c>
      <c r="C1900" s="20" t="s">
        <v>1605</v>
      </c>
      <c r="D1900" s="13">
        <v>34614</v>
      </c>
      <c r="E1900" s="13">
        <v>60756</v>
      </c>
      <c r="F1900" s="1">
        <f>VLOOKUP(B1900,[1]Compare!$B:$F,5,FALSE)</f>
        <v>33310</v>
      </c>
      <c r="G1900" s="1">
        <f>VLOOKUP(B1900,[1]Compare!$B:$G,6,FALSE)</f>
        <v>55850</v>
      </c>
      <c r="H1900" s="2">
        <f t="shared" si="58"/>
        <v>3.9147403182227557E-2</v>
      </c>
      <c r="I1900" s="2">
        <f t="shared" si="59"/>
        <v>8.7842435094001789E-2</v>
      </c>
    </row>
    <row r="1901" spans="1:9" x14ac:dyDescent="0.2">
      <c r="A1901" s="7" t="s">
        <v>350</v>
      </c>
      <c r="B1901" s="21">
        <v>37021</v>
      </c>
      <c r="C1901" s="22" t="s">
        <v>1606</v>
      </c>
      <c r="D1901" s="12">
        <v>102110</v>
      </c>
      <c r="E1901" s="12">
        <v>61781</v>
      </c>
      <c r="F1901" s="1">
        <f>VLOOKUP(B1901,[1]Compare!$B:$F,5,FALSE)</f>
        <v>96515</v>
      </c>
      <c r="G1901" s="1">
        <f>VLOOKUP(B1901,[1]Compare!$B:$G,6,FALSE)</f>
        <v>62412</v>
      </c>
      <c r="H1901" s="2">
        <f t="shared" si="58"/>
        <v>5.7970263689581927E-2</v>
      </c>
      <c r="I1901" s="2">
        <f t="shared" si="59"/>
        <v>-1.0110235211177338E-2</v>
      </c>
    </row>
    <row r="1902" spans="1:9" x14ac:dyDescent="0.2">
      <c r="A1902" s="8" t="s">
        <v>350</v>
      </c>
      <c r="B1902" s="19">
        <v>37023</v>
      </c>
      <c r="C1902" s="20" t="s">
        <v>742</v>
      </c>
      <c r="D1902" s="13">
        <v>11437</v>
      </c>
      <c r="E1902" s="13">
        <v>30093</v>
      </c>
      <c r="F1902" s="1">
        <f>VLOOKUP(B1902,[1]Compare!$B:$F,5,FALSE)</f>
        <v>13118</v>
      </c>
      <c r="G1902" s="1">
        <f>VLOOKUP(B1902,[1]Compare!$B:$G,6,FALSE)</f>
        <v>31019</v>
      </c>
      <c r="H1902" s="2">
        <f t="shared" si="58"/>
        <v>-0.12814453422777863</v>
      </c>
      <c r="I1902" s="2">
        <f t="shared" si="59"/>
        <v>-2.9852670943615205E-2</v>
      </c>
    </row>
    <row r="1903" spans="1:9" x14ac:dyDescent="0.2">
      <c r="A1903" s="7" t="s">
        <v>350</v>
      </c>
      <c r="B1903" s="21">
        <v>37025</v>
      </c>
      <c r="C1903" s="22" t="s">
        <v>1607</v>
      </c>
      <c r="D1903" s="12">
        <v>57714</v>
      </c>
      <c r="E1903" s="12">
        <v>67893</v>
      </c>
      <c r="F1903" s="1">
        <f>VLOOKUP(B1903,[1]Compare!$B:$F,5,FALSE)</f>
        <v>52162</v>
      </c>
      <c r="G1903" s="1">
        <f>VLOOKUP(B1903,[1]Compare!$B:$G,6,FALSE)</f>
        <v>63237</v>
      </c>
      <c r="H1903" s="2">
        <f t="shared" si="58"/>
        <v>0.10643763659368889</v>
      </c>
      <c r="I1903" s="2">
        <f t="shared" si="59"/>
        <v>7.3627781204041939E-2</v>
      </c>
    </row>
    <row r="1904" spans="1:9" x14ac:dyDescent="0.2">
      <c r="A1904" s="8" t="s">
        <v>350</v>
      </c>
      <c r="B1904" s="19">
        <v>37027</v>
      </c>
      <c r="C1904" s="20" t="s">
        <v>1091</v>
      </c>
      <c r="D1904" s="13">
        <v>9108</v>
      </c>
      <c r="E1904" s="13">
        <v>33173</v>
      </c>
      <c r="F1904" s="1">
        <f>VLOOKUP(B1904,[1]Compare!$B:$F,5,FALSE)</f>
        <v>10245</v>
      </c>
      <c r="G1904" s="1">
        <f>VLOOKUP(B1904,[1]Compare!$B:$G,6,FALSE)</f>
        <v>32119</v>
      </c>
      <c r="H1904" s="2">
        <f t="shared" si="58"/>
        <v>-0.11098096632503661</v>
      </c>
      <c r="I1904" s="2">
        <f t="shared" si="59"/>
        <v>3.2815467480307607E-2</v>
      </c>
    </row>
    <row r="1905" spans="1:9" x14ac:dyDescent="0.2">
      <c r="A1905" s="7" t="s">
        <v>350</v>
      </c>
      <c r="B1905" s="21">
        <v>37029</v>
      </c>
      <c r="C1905" s="22" t="s">
        <v>744</v>
      </c>
      <c r="D1905" s="12">
        <v>1443</v>
      </c>
      <c r="E1905" s="12">
        <v>4324</v>
      </c>
      <c r="F1905" s="1">
        <f>VLOOKUP(B1905,[1]Compare!$B:$F,5,FALSE)</f>
        <v>1537</v>
      </c>
      <c r="G1905" s="1">
        <f>VLOOKUP(B1905,[1]Compare!$B:$G,6,FALSE)</f>
        <v>4312</v>
      </c>
      <c r="H1905" s="2">
        <f t="shared" si="58"/>
        <v>-6.1158100195185423E-2</v>
      </c>
      <c r="I1905" s="2">
        <f t="shared" si="59"/>
        <v>2.7829313543599257E-3</v>
      </c>
    </row>
    <row r="1906" spans="1:9" x14ac:dyDescent="0.2">
      <c r="A1906" s="8" t="s">
        <v>350</v>
      </c>
      <c r="B1906" s="19">
        <v>37031</v>
      </c>
      <c r="C1906" s="20" t="s">
        <v>1608</v>
      </c>
      <c r="D1906" s="13">
        <v>10791</v>
      </c>
      <c r="E1906" s="13">
        <v>29868</v>
      </c>
      <c r="F1906" s="1">
        <f>VLOOKUP(B1906,[1]Compare!$B:$F,5,FALSE)</f>
        <v>12093</v>
      </c>
      <c r="G1906" s="1">
        <f>VLOOKUP(B1906,[1]Compare!$B:$G,6,FALSE)</f>
        <v>30028</v>
      </c>
      <c r="H1906" s="2">
        <f t="shared" si="58"/>
        <v>-0.10766559166459935</v>
      </c>
      <c r="I1906" s="2">
        <f t="shared" si="59"/>
        <v>-5.3283601971493271E-3</v>
      </c>
    </row>
    <row r="1907" spans="1:9" x14ac:dyDescent="0.2">
      <c r="A1907" s="7" t="s">
        <v>350</v>
      </c>
      <c r="B1907" s="21">
        <v>37033</v>
      </c>
      <c r="C1907" s="22" t="s">
        <v>1609</v>
      </c>
      <c r="D1907" s="12">
        <v>4678</v>
      </c>
      <c r="E1907" s="12">
        <v>6563</v>
      </c>
      <c r="F1907" s="1">
        <f>VLOOKUP(B1907,[1]Compare!$B:$F,5,FALSE)</f>
        <v>4860</v>
      </c>
      <c r="G1907" s="1">
        <f>VLOOKUP(B1907,[1]Compare!$B:$G,6,FALSE)</f>
        <v>7089</v>
      </c>
      <c r="H1907" s="2">
        <f t="shared" si="58"/>
        <v>-3.7448559670781895E-2</v>
      </c>
      <c r="I1907" s="2">
        <f t="shared" si="59"/>
        <v>-7.4199463958245171E-2</v>
      </c>
    </row>
    <row r="1908" spans="1:9" x14ac:dyDescent="0.2">
      <c r="A1908" s="8" t="s">
        <v>350</v>
      </c>
      <c r="B1908" s="19">
        <v>37035</v>
      </c>
      <c r="C1908" s="20" t="s">
        <v>1610</v>
      </c>
      <c r="D1908" s="13">
        <v>22785</v>
      </c>
      <c r="E1908" s="13">
        <v>58676</v>
      </c>
      <c r="F1908" s="1">
        <f>VLOOKUP(B1908,[1]Compare!$B:$F,5,FALSE)</f>
        <v>25689</v>
      </c>
      <c r="G1908" s="1">
        <f>VLOOKUP(B1908,[1]Compare!$B:$G,6,FALSE)</f>
        <v>56588</v>
      </c>
      <c r="H1908" s="2">
        <f t="shared" si="58"/>
        <v>-0.11304449375218965</v>
      </c>
      <c r="I1908" s="2">
        <f t="shared" si="59"/>
        <v>3.6898282321340216E-2</v>
      </c>
    </row>
    <row r="1909" spans="1:9" x14ac:dyDescent="0.2">
      <c r="A1909" s="7" t="s">
        <v>350</v>
      </c>
      <c r="B1909" s="21">
        <v>37037</v>
      </c>
      <c r="C1909" s="22" t="s">
        <v>748</v>
      </c>
      <c r="D1909" s="12">
        <v>28302</v>
      </c>
      <c r="E1909" s="12">
        <v>21590</v>
      </c>
      <c r="F1909" s="1">
        <f>VLOOKUP(B1909,[1]Compare!$B:$F,5,FALSE)</f>
        <v>26787</v>
      </c>
      <c r="G1909" s="1">
        <f>VLOOKUP(B1909,[1]Compare!$B:$G,6,FALSE)</f>
        <v>21186</v>
      </c>
      <c r="H1909" s="2">
        <f t="shared" si="58"/>
        <v>5.6557285250307988E-2</v>
      </c>
      <c r="I1909" s="2">
        <f t="shared" si="59"/>
        <v>1.9069196639290097E-2</v>
      </c>
    </row>
    <row r="1910" spans="1:9" x14ac:dyDescent="0.2">
      <c r="A1910" s="8" t="s">
        <v>350</v>
      </c>
      <c r="B1910" s="19">
        <v>37039</v>
      </c>
      <c r="C1910" s="20" t="s">
        <v>399</v>
      </c>
      <c r="D1910" s="13">
        <v>3222</v>
      </c>
      <c r="E1910" s="13">
        <v>12864</v>
      </c>
      <c r="F1910" s="1">
        <f>VLOOKUP(B1910,[1]Compare!$B:$F,5,FALSE)</f>
        <v>3583</v>
      </c>
      <c r="G1910" s="1">
        <f>VLOOKUP(B1910,[1]Compare!$B:$G,6,FALSE)</f>
        <v>12628</v>
      </c>
      <c r="H1910" s="2">
        <f t="shared" si="58"/>
        <v>-0.10075355847055541</v>
      </c>
      <c r="I1910" s="2">
        <f t="shared" si="59"/>
        <v>1.8688628444726005E-2</v>
      </c>
    </row>
    <row r="1911" spans="1:9" x14ac:dyDescent="0.2">
      <c r="A1911" s="7" t="s">
        <v>350</v>
      </c>
      <c r="B1911" s="21">
        <v>37041</v>
      </c>
      <c r="C1911" s="22" t="s">
        <v>1611</v>
      </c>
      <c r="D1911" s="12">
        <v>3099</v>
      </c>
      <c r="E1911" s="12">
        <v>4339</v>
      </c>
      <c r="F1911" s="1">
        <f>VLOOKUP(B1911,[1]Compare!$B:$F,5,FALSE)</f>
        <v>3247</v>
      </c>
      <c r="G1911" s="1">
        <f>VLOOKUP(B1911,[1]Compare!$B:$G,6,FALSE)</f>
        <v>4471</v>
      </c>
      <c r="H1911" s="2">
        <f t="shared" si="58"/>
        <v>-4.5580535879273174E-2</v>
      </c>
      <c r="I1911" s="2">
        <f t="shared" si="59"/>
        <v>-2.9523596510847686E-2</v>
      </c>
    </row>
    <row r="1912" spans="1:9" x14ac:dyDescent="0.2">
      <c r="A1912" s="8" t="s">
        <v>350</v>
      </c>
      <c r="B1912" s="19">
        <v>37043</v>
      </c>
      <c r="C1912" s="20" t="s">
        <v>403</v>
      </c>
      <c r="D1912" s="13">
        <v>1469</v>
      </c>
      <c r="E1912" s="13">
        <v>5311</v>
      </c>
      <c r="F1912" s="1">
        <f>VLOOKUP(B1912,[1]Compare!$B:$F,5,FALSE)</f>
        <v>1699</v>
      </c>
      <c r="G1912" s="1">
        <f>VLOOKUP(B1912,[1]Compare!$B:$G,6,FALSE)</f>
        <v>5112</v>
      </c>
      <c r="H1912" s="2">
        <f t="shared" si="58"/>
        <v>-0.13537374926427309</v>
      </c>
      <c r="I1912" s="2">
        <f t="shared" si="59"/>
        <v>3.8928012519561815E-2</v>
      </c>
    </row>
    <row r="1913" spans="1:9" x14ac:dyDescent="0.2">
      <c r="A1913" s="7" t="s">
        <v>350</v>
      </c>
      <c r="B1913" s="21">
        <v>37045</v>
      </c>
      <c r="C1913" s="22" t="s">
        <v>510</v>
      </c>
      <c r="D1913" s="12">
        <v>15295</v>
      </c>
      <c r="E1913" s="12">
        <v>32589</v>
      </c>
      <c r="F1913" s="1">
        <f>VLOOKUP(B1913,[1]Compare!$B:$F,5,FALSE)</f>
        <v>16955</v>
      </c>
      <c r="G1913" s="1">
        <f>VLOOKUP(B1913,[1]Compare!$B:$G,6,FALSE)</f>
        <v>33798</v>
      </c>
      <c r="H1913" s="2">
        <f t="shared" si="58"/>
        <v>-9.7906222353288122E-2</v>
      </c>
      <c r="I1913" s="2">
        <f t="shared" si="59"/>
        <v>-3.5771347417006924E-2</v>
      </c>
    </row>
    <row r="1914" spans="1:9" x14ac:dyDescent="0.2">
      <c r="A1914" s="8" t="s">
        <v>350</v>
      </c>
      <c r="B1914" s="19">
        <v>37047</v>
      </c>
      <c r="C1914" s="20" t="s">
        <v>1612</v>
      </c>
      <c r="D1914" s="13">
        <v>9504</v>
      </c>
      <c r="E1914" s="13">
        <v>15420</v>
      </c>
      <c r="F1914" s="1">
        <f>VLOOKUP(B1914,[1]Compare!$B:$F,5,FALSE)</f>
        <v>9446</v>
      </c>
      <c r="G1914" s="1">
        <f>VLOOKUP(B1914,[1]Compare!$B:$G,6,FALSE)</f>
        <v>16832</v>
      </c>
      <c r="H1914" s="2">
        <f t="shared" si="58"/>
        <v>6.140165149269532E-3</v>
      </c>
      <c r="I1914" s="2">
        <f t="shared" si="59"/>
        <v>-8.3887832699619774E-2</v>
      </c>
    </row>
    <row r="1915" spans="1:9" x14ac:dyDescent="0.2">
      <c r="A1915" s="7" t="s">
        <v>350</v>
      </c>
      <c r="B1915" s="21">
        <v>37049</v>
      </c>
      <c r="C1915" s="22" t="s">
        <v>1613</v>
      </c>
      <c r="D1915" s="12">
        <v>20707</v>
      </c>
      <c r="E1915" s="12">
        <v>30632</v>
      </c>
      <c r="F1915" s="1">
        <f>VLOOKUP(B1915,[1]Compare!$B:$F,5,FALSE)</f>
        <v>21148</v>
      </c>
      <c r="G1915" s="1">
        <f>VLOOKUP(B1915,[1]Compare!$B:$G,6,FALSE)</f>
        <v>31032</v>
      </c>
      <c r="H1915" s="2">
        <f t="shared" si="58"/>
        <v>-2.0853035748061282E-2</v>
      </c>
      <c r="I1915" s="2">
        <f t="shared" si="59"/>
        <v>-1.2889920082495489E-2</v>
      </c>
    </row>
    <row r="1916" spans="1:9" x14ac:dyDescent="0.2">
      <c r="A1916" s="8" t="s">
        <v>350</v>
      </c>
      <c r="B1916" s="19">
        <v>37051</v>
      </c>
      <c r="C1916" s="20" t="s">
        <v>883</v>
      </c>
      <c r="D1916" s="13">
        <v>84196</v>
      </c>
      <c r="E1916" s="13">
        <v>58091</v>
      </c>
      <c r="F1916" s="1">
        <f>VLOOKUP(B1916,[1]Compare!$B:$F,5,FALSE)</f>
        <v>84469</v>
      </c>
      <c r="G1916" s="1">
        <f>VLOOKUP(B1916,[1]Compare!$B:$G,6,FALSE)</f>
        <v>60032</v>
      </c>
      <c r="H1916" s="2">
        <f t="shared" si="58"/>
        <v>-3.2319549183724206E-3</v>
      </c>
      <c r="I1916" s="2">
        <f t="shared" si="59"/>
        <v>-3.2332755863539446E-2</v>
      </c>
    </row>
    <row r="1917" spans="1:9" x14ac:dyDescent="0.2">
      <c r="A1917" s="7" t="s">
        <v>350</v>
      </c>
      <c r="B1917" s="21">
        <v>37053</v>
      </c>
      <c r="C1917" s="22" t="s">
        <v>1614</v>
      </c>
      <c r="D1917" s="12">
        <v>4481</v>
      </c>
      <c r="E1917" s="12">
        <v>12319</v>
      </c>
      <c r="F1917" s="1">
        <f>VLOOKUP(B1917,[1]Compare!$B:$F,5,FALSE)</f>
        <v>4195</v>
      </c>
      <c r="G1917" s="1">
        <f>VLOOKUP(B1917,[1]Compare!$B:$G,6,FALSE)</f>
        <v>11657</v>
      </c>
      <c r="H1917" s="2">
        <f t="shared" si="58"/>
        <v>6.8176400476758048E-2</v>
      </c>
      <c r="I1917" s="2">
        <f t="shared" si="59"/>
        <v>5.6789911641074033E-2</v>
      </c>
    </row>
    <row r="1918" spans="1:9" x14ac:dyDescent="0.2">
      <c r="A1918" s="8" t="s">
        <v>350</v>
      </c>
      <c r="B1918" s="19">
        <v>37055</v>
      </c>
      <c r="C1918" s="20" t="s">
        <v>1615</v>
      </c>
      <c r="D1918" s="13">
        <v>10837</v>
      </c>
      <c r="E1918" s="13">
        <v>15223</v>
      </c>
      <c r="F1918" s="1">
        <f>VLOOKUP(B1918,[1]Compare!$B:$F,5,FALSE)</f>
        <v>9936</v>
      </c>
      <c r="G1918" s="1">
        <f>VLOOKUP(B1918,[1]Compare!$B:$G,6,FALSE)</f>
        <v>13938</v>
      </c>
      <c r="H1918" s="2">
        <f t="shared" si="58"/>
        <v>9.0680354267310789E-2</v>
      </c>
      <c r="I1918" s="2">
        <f t="shared" si="59"/>
        <v>9.2194002008896547E-2</v>
      </c>
    </row>
    <row r="1919" spans="1:9" x14ac:dyDescent="0.2">
      <c r="A1919" s="7" t="s">
        <v>350</v>
      </c>
      <c r="B1919" s="21">
        <v>37057</v>
      </c>
      <c r="C1919" s="22" t="s">
        <v>1616</v>
      </c>
      <c r="D1919" s="12">
        <v>19151</v>
      </c>
      <c r="E1919" s="12">
        <v>66056</v>
      </c>
      <c r="F1919" s="1">
        <f>VLOOKUP(B1919,[1]Compare!$B:$F,5,FALSE)</f>
        <v>22636</v>
      </c>
      <c r="G1919" s="1">
        <f>VLOOKUP(B1919,[1]Compare!$B:$G,6,FALSE)</f>
        <v>64658</v>
      </c>
      <c r="H1919" s="2">
        <f t="shared" si="58"/>
        <v>-0.15395829651881959</v>
      </c>
      <c r="I1919" s="2">
        <f t="shared" si="59"/>
        <v>2.1621454421726624E-2</v>
      </c>
    </row>
    <row r="1920" spans="1:9" x14ac:dyDescent="0.2">
      <c r="A1920" s="8" t="s">
        <v>350</v>
      </c>
      <c r="B1920" s="19">
        <v>37059</v>
      </c>
      <c r="C1920" s="20" t="s">
        <v>1617</v>
      </c>
      <c r="D1920" s="13">
        <v>6034</v>
      </c>
      <c r="E1920" s="13">
        <v>18844</v>
      </c>
      <c r="F1920" s="1">
        <f>VLOOKUP(B1920,[1]Compare!$B:$F,5,FALSE)</f>
        <v>6713</v>
      </c>
      <c r="G1920" s="1">
        <f>VLOOKUP(B1920,[1]Compare!$B:$G,6,FALSE)</f>
        <v>18228</v>
      </c>
      <c r="H1920" s="2">
        <f t="shared" si="58"/>
        <v>-0.10114702815432743</v>
      </c>
      <c r="I1920" s="2">
        <f t="shared" si="59"/>
        <v>3.3794162826420893E-2</v>
      </c>
    </row>
    <row r="1921" spans="1:9" x14ac:dyDescent="0.2">
      <c r="A1921" s="7" t="s">
        <v>350</v>
      </c>
      <c r="B1921" s="21">
        <v>37061</v>
      </c>
      <c r="C1921" s="22" t="s">
        <v>1618</v>
      </c>
      <c r="D1921" s="12">
        <v>7829</v>
      </c>
      <c r="E1921" s="12">
        <v>12938</v>
      </c>
      <c r="F1921" s="1">
        <f>VLOOKUP(B1921,[1]Compare!$B:$F,5,FALSE)</f>
        <v>8767</v>
      </c>
      <c r="G1921" s="1">
        <f>VLOOKUP(B1921,[1]Compare!$B:$G,6,FALSE)</f>
        <v>13793</v>
      </c>
      <c r="H1921" s="2">
        <f t="shared" si="58"/>
        <v>-0.10699212957682218</v>
      </c>
      <c r="I1921" s="2">
        <f t="shared" si="59"/>
        <v>-6.198796490973682E-2</v>
      </c>
    </row>
    <row r="1922" spans="1:9" x14ac:dyDescent="0.2">
      <c r="A1922" s="8" t="s">
        <v>350</v>
      </c>
      <c r="B1922" s="19">
        <v>37063</v>
      </c>
      <c r="C1922" s="20" t="s">
        <v>1619</v>
      </c>
      <c r="D1922" s="13">
        <v>153599</v>
      </c>
      <c r="E1922" s="13">
        <v>30674</v>
      </c>
      <c r="F1922" s="1">
        <f>VLOOKUP(B1922,[1]Compare!$B:$F,5,FALSE)</f>
        <v>144688</v>
      </c>
      <c r="G1922" s="1">
        <f>VLOOKUP(B1922,[1]Compare!$B:$G,6,FALSE)</f>
        <v>32459</v>
      </c>
      <c r="H1922" s="2">
        <f t="shared" si="58"/>
        <v>6.1587692137564966E-2</v>
      </c>
      <c r="I1922" s="2">
        <f t="shared" si="59"/>
        <v>-5.4992452016389907E-2</v>
      </c>
    </row>
    <row r="1923" spans="1:9" x14ac:dyDescent="0.2">
      <c r="A1923" s="7" t="s">
        <v>350</v>
      </c>
      <c r="B1923" s="21">
        <v>37065</v>
      </c>
      <c r="C1923" s="22" t="s">
        <v>1620</v>
      </c>
      <c r="D1923" s="12">
        <v>15421</v>
      </c>
      <c r="E1923" s="12">
        <v>8263</v>
      </c>
      <c r="F1923" s="1">
        <f>VLOOKUP(B1923,[1]Compare!$B:$F,5,FALSE)</f>
        <v>16089</v>
      </c>
      <c r="G1923" s="1">
        <f>VLOOKUP(B1923,[1]Compare!$B:$G,6,FALSE)</f>
        <v>9206</v>
      </c>
      <c r="H1923" s="2">
        <f t="shared" ref="H1923:H1986" si="60">((D1923-F1923)/F1923)</f>
        <v>-4.1519050282801916E-2</v>
      </c>
      <c r="I1923" s="2">
        <f t="shared" ref="I1923:I1986" si="61">((E1923-G1923)/G1923)</f>
        <v>-0.10243319574190746</v>
      </c>
    </row>
    <row r="1924" spans="1:9" x14ac:dyDescent="0.2">
      <c r="A1924" s="8" t="s">
        <v>350</v>
      </c>
      <c r="B1924" s="19">
        <v>37067</v>
      </c>
      <c r="C1924" s="20" t="s">
        <v>771</v>
      </c>
      <c r="D1924" s="13">
        <v>115771</v>
      </c>
      <c r="E1924" s="13">
        <v>82632</v>
      </c>
      <c r="F1924" s="1">
        <f>VLOOKUP(B1924,[1]Compare!$B:$F,5,FALSE)</f>
        <v>113033</v>
      </c>
      <c r="G1924" s="1">
        <f>VLOOKUP(B1924,[1]Compare!$B:$G,6,FALSE)</f>
        <v>85064</v>
      </c>
      <c r="H1924" s="2">
        <f t="shared" si="60"/>
        <v>2.4223014517884157E-2</v>
      </c>
      <c r="I1924" s="2">
        <f t="shared" si="61"/>
        <v>-2.8590237938493371E-2</v>
      </c>
    </row>
    <row r="1925" spans="1:9" x14ac:dyDescent="0.2">
      <c r="A1925" s="7" t="s">
        <v>350</v>
      </c>
      <c r="B1925" s="21">
        <v>37069</v>
      </c>
      <c r="C1925" s="22" t="s">
        <v>419</v>
      </c>
      <c r="D1925" s="12">
        <v>16763</v>
      </c>
      <c r="E1925" s="12">
        <v>21010</v>
      </c>
      <c r="F1925" s="1">
        <f>VLOOKUP(B1925,[1]Compare!$B:$F,5,FALSE)</f>
        <v>15879</v>
      </c>
      <c r="G1925" s="1">
        <f>VLOOKUP(B1925,[1]Compare!$B:$G,6,FALSE)</f>
        <v>20901</v>
      </c>
      <c r="H1925" s="2">
        <f t="shared" si="60"/>
        <v>5.5671012028465271E-2</v>
      </c>
      <c r="I1925" s="2">
        <f t="shared" si="61"/>
        <v>5.2150614803119465E-3</v>
      </c>
    </row>
    <row r="1926" spans="1:9" x14ac:dyDescent="0.2">
      <c r="A1926" s="8" t="s">
        <v>350</v>
      </c>
      <c r="B1926" s="19">
        <v>37071</v>
      </c>
      <c r="C1926" s="20" t="s">
        <v>1621</v>
      </c>
      <c r="D1926" s="13">
        <v>37986</v>
      </c>
      <c r="E1926" s="13">
        <v>72515</v>
      </c>
      <c r="F1926" s="1">
        <f>VLOOKUP(B1926,[1]Compare!$B:$F,5,FALSE)</f>
        <v>40959</v>
      </c>
      <c r="G1926" s="1">
        <f>VLOOKUP(B1926,[1]Compare!$B:$G,6,FALSE)</f>
        <v>73033</v>
      </c>
      <c r="H1926" s="2">
        <f t="shared" si="60"/>
        <v>-7.2584779901853066E-2</v>
      </c>
      <c r="I1926" s="2">
        <f t="shared" si="61"/>
        <v>-7.0926841290923281E-3</v>
      </c>
    </row>
    <row r="1927" spans="1:9" x14ac:dyDescent="0.2">
      <c r="A1927" s="7" t="s">
        <v>350</v>
      </c>
      <c r="B1927" s="21">
        <v>37073</v>
      </c>
      <c r="C1927" s="22" t="s">
        <v>1622</v>
      </c>
      <c r="D1927" s="12">
        <v>2443</v>
      </c>
      <c r="E1927" s="12">
        <v>3243</v>
      </c>
      <c r="F1927" s="1">
        <f>VLOOKUP(B1927,[1]Compare!$B:$F,5,FALSE)</f>
        <v>2546</v>
      </c>
      <c r="G1927" s="1">
        <f>VLOOKUP(B1927,[1]Compare!$B:$G,6,FALSE)</f>
        <v>3367</v>
      </c>
      <c r="H1927" s="2">
        <f t="shared" si="60"/>
        <v>-4.0455616653574236E-2</v>
      </c>
      <c r="I1927" s="2">
        <f t="shared" si="61"/>
        <v>-3.6828036828036828E-2</v>
      </c>
    </row>
    <row r="1928" spans="1:9" x14ac:dyDescent="0.2">
      <c r="A1928" s="8" t="s">
        <v>350</v>
      </c>
      <c r="B1928" s="19">
        <v>37075</v>
      </c>
      <c r="C1928" s="20" t="s">
        <v>490</v>
      </c>
      <c r="D1928" s="13">
        <v>1220</v>
      </c>
      <c r="E1928" s="13">
        <v>3648</v>
      </c>
      <c r="F1928" s="1">
        <f>VLOOKUP(B1928,[1]Compare!$B:$F,5,FALSE)</f>
        <v>905</v>
      </c>
      <c r="G1928" s="1">
        <f>VLOOKUP(B1928,[1]Compare!$B:$G,6,FALSE)</f>
        <v>3710</v>
      </c>
      <c r="H1928" s="2">
        <f t="shared" si="60"/>
        <v>0.34806629834254144</v>
      </c>
      <c r="I1928" s="2">
        <f t="shared" si="61"/>
        <v>-1.6711590296495958E-2</v>
      </c>
    </row>
    <row r="1929" spans="1:9" x14ac:dyDescent="0.2">
      <c r="A1929" s="7" t="s">
        <v>350</v>
      </c>
      <c r="B1929" s="21">
        <v>37077</v>
      </c>
      <c r="C1929" s="22" t="s">
        <v>1623</v>
      </c>
      <c r="D1929" s="12">
        <v>14969</v>
      </c>
      <c r="E1929" s="12">
        <v>16015</v>
      </c>
      <c r="F1929" s="1">
        <f>VLOOKUP(B1929,[1]Compare!$B:$F,5,FALSE)</f>
        <v>14565</v>
      </c>
      <c r="G1929" s="1">
        <f>VLOOKUP(B1929,[1]Compare!$B:$G,6,FALSE)</f>
        <v>16647</v>
      </c>
      <c r="H1929" s="2">
        <f t="shared" si="60"/>
        <v>2.7737727428767595E-2</v>
      </c>
      <c r="I1929" s="2">
        <f t="shared" si="61"/>
        <v>-3.7964798462185381E-2</v>
      </c>
    </row>
    <row r="1930" spans="1:9" x14ac:dyDescent="0.2">
      <c r="A1930" s="8" t="s">
        <v>350</v>
      </c>
      <c r="B1930" s="19">
        <v>37079</v>
      </c>
      <c r="C1930" s="20" t="s">
        <v>421</v>
      </c>
      <c r="D1930" s="13">
        <v>3436</v>
      </c>
      <c r="E1930" s="13">
        <v>4576</v>
      </c>
      <c r="F1930" s="1">
        <f>VLOOKUP(B1930,[1]Compare!$B:$F,5,FALSE)</f>
        <v>3832</v>
      </c>
      <c r="G1930" s="1">
        <f>VLOOKUP(B1930,[1]Compare!$B:$G,6,FALSE)</f>
        <v>4874</v>
      </c>
      <c r="H1930" s="2">
        <f t="shared" si="60"/>
        <v>-0.10334029227557412</v>
      </c>
      <c r="I1930" s="2">
        <f t="shared" si="61"/>
        <v>-6.1140746819860481E-2</v>
      </c>
    </row>
    <row r="1931" spans="1:9" x14ac:dyDescent="0.2">
      <c r="A1931" s="7" t="s">
        <v>350</v>
      </c>
      <c r="B1931" s="21">
        <v>37081</v>
      </c>
      <c r="C1931" s="22" t="s">
        <v>1624</v>
      </c>
      <c r="D1931" s="12">
        <v>177946</v>
      </c>
      <c r="E1931" s="12">
        <v>103822</v>
      </c>
      <c r="F1931" s="1">
        <f>VLOOKUP(B1931,[1]Compare!$B:$F,5,FALSE)</f>
        <v>173086</v>
      </c>
      <c r="G1931" s="1">
        <f>VLOOKUP(B1931,[1]Compare!$B:$G,6,FALSE)</f>
        <v>107294</v>
      </c>
      <c r="H1931" s="2">
        <f t="shared" si="60"/>
        <v>2.8078527437227736E-2</v>
      </c>
      <c r="I1931" s="2">
        <f t="shared" si="61"/>
        <v>-3.2359684604917331E-2</v>
      </c>
    </row>
    <row r="1932" spans="1:9" x14ac:dyDescent="0.2">
      <c r="A1932" s="8" t="s">
        <v>350</v>
      </c>
      <c r="B1932" s="19">
        <v>37083</v>
      </c>
      <c r="C1932" s="20" t="s">
        <v>1625</v>
      </c>
      <c r="D1932" s="13">
        <v>14774</v>
      </c>
      <c r="E1932" s="13">
        <v>8840</v>
      </c>
      <c r="F1932" s="1">
        <f>VLOOKUP(B1932,[1]Compare!$B:$F,5,FALSE)</f>
        <v>15545</v>
      </c>
      <c r="G1932" s="1">
        <f>VLOOKUP(B1932,[1]Compare!$B:$G,6,FALSE)</f>
        <v>10080</v>
      </c>
      <c r="H1932" s="2">
        <f t="shared" si="60"/>
        <v>-4.9597941460276615E-2</v>
      </c>
      <c r="I1932" s="2">
        <f t="shared" si="61"/>
        <v>-0.12301587301587301</v>
      </c>
    </row>
    <row r="1933" spans="1:9" x14ac:dyDescent="0.2">
      <c r="A1933" s="7" t="s">
        <v>350</v>
      </c>
      <c r="B1933" s="21">
        <v>37085</v>
      </c>
      <c r="C1933" s="22" t="s">
        <v>1626</v>
      </c>
      <c r="D1933" s="12">
        <v>23384</v>
      </c>
      <c r="E1933" s="12">
        <v>35786</v>
      </c>
      <c r="F1933" s="1">
        <f>VLOOKUP(B1933,[1]Compare!$B:$F,5,FALSE)</f>
        <v>22093</v>
      </c>
      <c r="G1933" s="1">
        <f>VLOOKUP(B1933,[1]Compare!$B:$G,6,FALSE)</f>
        <v>35177</v>
      </c>
      <c r="H1933" s="2">
        <f t="shared" si="60"/>
        <v>5.8434798352419319E-2</v>
      </c>
      <c r="I1933" s="2">
        <f t="shared" si="61"/>
        <v>1.7312448474855729E-2</v>
      </c>
    </row>
    <row r="1934" spans="1:9" x14ac:dyDescent="0.2">
      <c r="A1934" s="8" t="s">
        <v>350</v>
      </c>
      <c r="B1934" s="19">
        <v>37087</v>
      </c>
      <c r="C1934" s="20" t="s">
        <v>1627</v>
      </c>
      <c r="D1934" s="13">
        <v>11561</v>
      </c>
      <c r="E1934" s="13">
        <v>22709</v>
      </c>
      <c r="F1934" s="1">
        <f>VLOOKUP(B1934,[1]Compare!$B:$F,5,FALSE)</f>
        <v>13144</v>
      </c>
      <c r="G1934" s="1">
        <f>VLOOKUP(B1934,[1]Compare!$B:$G,6,FALSE)</f>
        <v>22834</v>
      </c>
      <c r="H1934" s="2">
        <f t="shared" si="60"/>
        <v>-0.12043517954960438</v>
      </c>
      <c r="I1934" s="2">
        <f t="shared" si="61"/>
        <v>-5.4742927213803977E-3</v>
      </c>
    </row>
    <row r="1935" spans="1:9" x14ac:dyDescent="0.2">
      <c r="A1935" s="7" t="s">
        <v>350</v>
      </c>
      <c r="B1935" s="21">
        <v>37089</v>
      </c>
      <c r="C1935" s="22" t="s">
        <v>892</v>
      </c>
      <c r="D1935" s="12">
        <v>28864</v>
      </c>
      <c r="E1935" s="12">
        <v>40193</v>
      </c>
      <c r="F1935" s="1">
        <f>VLOOKUP(B1935,[1]Compare!$B:$F,5,FALSE)</f>
        <v>27211</v>
      </c>
      <c r="G1935" s="1">
        <f>VLOOKUP(B1935,[1]Compare!$B:$G,6,FALSE)</f>
        <v>40032</v>
      </c>
      <c r="H1935" s="2">
        <f t="shared" si="60"/>
        <v>6.0747491823159749E-2</v>
      </c>
      <c r="I1935" s="2">
        <f t="shared" si="61"/>
        <v>4.0217825739408469E-3</v>
      </c>
    </row>
    <row r="1936" spans="1:9" x14ac:dyDescent="0.2">
      <c r="A1936" s="8" t="s">
        <v>350</v>
      </c>
      <c r="B1936" s="19">
        <v>37091</v>
      </c>
      <c r="C1936" s="20" t="s">
        <v>1628</v>
      </c>
      <c r="D1936" s="13">
        <v>6785</v>
      </c>
      <c r="E1936" s="13">
        <v>3074</v>
      </c>
      <c r="F1936" s="1">
        <f>VLOOKUP(B1936,[1]Compare!$B:$F,5,FALSE)</f>
        <v>7097</v>
      </c>
      <c r="G1936" s="1">
        <f>VLOOKUP(B1936,[1]Compare!$B:$G,6,FALSE)</f>
        <v>3479</v>
      </c>
      <c r="H1936" s="2">
        <f t="shared" si="60"/>
        <v>-4.3962237565168379E-2</v>
      </c>
      <c r="I1936" s="2">
        <f t="shared" si="61"/>
        <v>-0.1164127622880138</v>
      </c>
    </row>
    <row r="1937" spans="1:9" x14ac:dyDescent="0.2">
      <c r="A1937" s="7" t="s">
        <v>350</v>
      </c>
      <c r="B1937" s="21">
        <v>37093</v>
      </c>
      <c r="C1937" s="22" t="s">
        <v>1629</v>
      </c>
      <c r="D1937" s="12">
        <v>11831</v>
      </c>
      <c r="E1937" s="12">
        <v>10061</v>
      </c>
      <c r="F1937" s="1">
        <f>VLOOKUP(B1937,[1]Compare!$B:$F,5,FALSE)</f>
        <v>11804</v>
      </c>
      <c r="G1937" s="1">
        <f>VLOOKUP(B1937,[1]Compare!$B:$G,6,FALSE)</f>
        <v>9453</v>
      </c>
      <c r="H1937" s="2">
        <f t="shared" si="60"/>
        <v>2.2873602168756355E-3</v>
      </c>
      <c r="I1937" s="2">
        <f t="shared" si="61"/>
        <v>6.4318205860573366E-2</v>
      </c>
    </row>
    <row r="1938" spans="1:9" x14ac:dyDescent="0.2">
      <c r="A1938" s="8" t="s">
        <v>350</v>
      </c>
      <c r="B1938" s="19">
        <v>37095</v>
      </c>
      <c r="C1938" s="20" t="s">
        <v>1630</v>
      </c>
      <c r="D1938" s="13">
        <v>1089</v>
      </c>
      <c r="E1938" s="13">
        <v>1262</v>
      </c>
      <c r="F1938" s="1">
        <f>VLOOKUP(B1938,[1]Compare!$B:$F,5,FALSE)</f>
        <v>1046</v>
      </c>
      <c r="G1938" s="1">
        <f>VLOOKUP(B1938,[1]Compare!$B:$G,6,FALSE)</f>
        <v>1418</v>
      </c>
      <c r="H1938" s="2">
        <f t="shared" si="60"/>
        <v>4.1108986615678779E-2</v>
      </c>
      <c r="I1938" s="2">
        <f t="shared" si="61"/>
        <v>-0.11001410437235543</v>
      </c>
    </row>
    <row r="1939" spans="1:9" x14ac:dyDescent="0.2">
      <c r="A1939" s="7" t="s">
        <v>350</v>
      </c>
      <c r="B1939" s="21">
        <v>37097</v>
      </c>
      <c r="C1939" s="22" t="s">
        <v>1631</v>
      </c>
      <c r="D1939" s="12">
        <v>31390</v>
      </c>
      <c r="E1939" s="12">
        <v>70352</v>
      </c>
      <c r="F1939" s="1">
        <f>VLOOKUP(B1939,[1]Compare!$B:$F,5,FALSE)</f>
        <v>33888</v>
      </c>
      <c r="G1939" s="1">
        <f>VLOOKUP(B1939,[1]Compare!$B:$G,6,FALSE)</f>
        <v>67010</v>
      </c>
      <c r="H1939" s="2">
        <f t="shared" si="60"/>
        <v>-7.3713408876298389E-2</v>
      </c>
      <c r="I1939" s="2">
        <f t="shared" si="61"/>
        <v>4.9873153260707355E-2</v>
      </c>
    </row>
    <row r="1940" spans="1:9" x14ac:dyDescent="0.2">
      <c r="A1940" s="8" t="s">
        <v>350</v>
      </c>
      <c r="B1940" s="19">
        <v>37099</v>
      </c>
      <c r="C1940" s="20" t="s">
        <v>425</v>
      </c>
      <c r="D1940" s="13">
        <v>8769</v>
      </c>
      <c r="E1940" s="13">
        <v>11213</v>
      </c>
      <c r="F1940" s="1">
        <f>VLOOKUP(B1940,[1]Compare!$B:$F,5,FALSE)</f>
        <v>9591</v>
      </c>
      <c r="G1940" s="1">
        <f>VLOOKUP(B1940,[1]Compare!$B:$G,6,FALSE)</f>
        <v>11356</v>
      </c>
      <c r="H1940" s="2">
        <f t="shared" si="60"/>
        <v>-8.5705348764466685E-2</v>
      </c>
      <c r="I1940" s="2">
        <f t="shared" si="61"/>
        <v>-1.259246213455442E-2</v>
      </c>
    </row>
    <row r="1941" spans="1:9" x14ac:dyDescent="0.2">
      <c r="A1941" s="7" t="s">
        <v>350</v>
      </c>
      <c r="B1941" s="21">
        <v>37101</v>
      </c>
      <c r="C1941" s="22" t="s">
        <v>1632</v>
      </c>
      <c r="D1941" s="12">
        <v>45009</v>
      </c>
      <c r="E1941" s="12">
        <v>72589</v>
      </c>
      <c r="F1941" s="1">
        <f>VLOOKUP(B1941,[1]Compare!$B:$F,5,FALSE)</f>
        <v>41257</v>
      </c>
      <c r="G1941" s="1">
        <f>VLOOKUP(B1941,[1]Compare!$B:$G,6,FALSE)</f>
        <v>68353</v>
      </c>
      <c r="H1941" s="2">
        <f t="shared" si="60"/>
        <v>9.0942143151465205E-2</v>
      </c>
      <c r="I1941" s="2">
        <f t="shared" si="61"/>
        <v>6.197240794112914E-2</v>
      </c>
    </row>
    <row r="1942" spans="1:9" x14ac:dyDescent="0.2">
      <c r="A1942" s="8" t="s">
        <v>350</v>
      </c>
      <c r="B1942" s="19">
        <v>37103</v>
      </c>
      <c r="C1942" s="20" t="s">
        <v>789</v>
      </c>
      <c r="D1942" s="13">
        <v>2025</v>
      </c>
      <c r="E1942" s="13">
        <v>3083</v>
      </c>
      <c r="F1942" s="1">
        <f>VLOOKUP(B1942,[1]Compare!$B:$F,5,FALSE)</f>
        <v>2197</v>
      </c>
      <c r="G1942" s="1">
        <f>VLOOKUP(B1942,[1]Compare!$B:$G,6,FALSE)</f>
        <v>3280</v>
      </c>
      <c r="H1942" s="2">
        <f t="shared" si="60"/>
        <v>-7.8288575329995447E-2</v>
      </c>
      <c r="I1942" s="2">
        <f t="shared" si="61"/>
        <v>-6.0060975609756095E-2</v>
      </c>
    </row>
    <row r="1943" spans="1:9" x14ac:dyDescent="0.2">
      <c r="A1943" s="7" t="s">
        <v>350</v>
      </c>
      <c r="B1943" s="21">
        <v>37105</v>
      </c>
      <c r="C1943" s="22" t="s">
        <v>430</v>
      </c>
      <c r="D1943" s="12">
        <v>11987</v>
      </c>
      <c r="E1943" s="12">
        <v>16195</v>
      </c>
      <c r="F1943" s="1">
        <f>VLOOKUP(B1943,[1]Compare!$B:$F,5,FALSE)</f>
        <v>12143</v>
      </c>
      <c r="G1943" s="1">
        <f>VLOOKUP(B1943,[1]Compare!$B:$G,6,FALSE)</f>
        <v>16469</v>
      </c>
      <c r="H1943" s="2">
        <f t="shared" si="60"/>
        <v>-1.2846907683439018E-2</v>
      </c>
      <c r="I1943" s="2">
        <f t="shared" si="61"/>
        <v>-1.663731859857915E-2</v>
      </c>
    </row>
    <row r="1944" spans="1:9" x14ac:dyDescent="0.2">
      <c r="A1944" s="8" t="s">
        <v>350</v>
      </c>
      <c r="B1944" s="19">
        <v>37107</v>
      </c>
      <c r="C1944" s="20" t="s">
        <v>1633</v>
      </c>
      <c r="D1944" s="13">
        <v>12812</v>
      </c>
      <c r="E1944" s="13">
        <v>13650</v>
      </c>
      <c r="F1944" s="1">
        <f>VLOOKUP(B1944,[1]Compare!$B:$F,5,FALSE)</f>
        <v>13605</v>
      </c>
      <c r="G1944" s="1">
        <f>VLOOKUP(B1944,[1]Compare!$B:$G,6,FALSE)</f>
        <v>14590</v>
      </c>
      <c r="H1944" s="2">
        <f t="shared" si="60"/>
        <v>-5.8287394340316059E-2</v>
      </c>
      <c r="I1944" s="2">
        <f t="shared" si="61"/>
        <v>-6.4427690198766277E-2</v>
      </c>
    </row>
    <row r="1945" spans="1:9" x14ac:dyDescent="0.2">
      <c r="A1945" s="7" t="s">
        <v>350</v>
      </c>
      <c r="B1945" s="21">
        <v>37109</v>
      </c>
      <c r="C1945" s="22" t="s">
        <v>530</v>
      </c>
      <c r="D1945" s="12">
        <v>12168</v>
      </c>
      <c r="E1945" s="12">
        <v>38713</v>
      </c>
      <c r="F1945" s="1">
        <f>VLOOKUP(B1945,[1]Compare!$B:$F,5,FALSE)</f>
        <v>13274</v>
      </c>
      <c r="G1945" s="1">
        <f>VLOOKUP(B1945,[1]Compare!$B:$G,6,FALSE)</f>
        <v>36341</v>
      </c>
      <c r="H1945" s="2">
        <f t="shared" si="60"/>
        <v>-8.3320777459695641E-2</v>
      </c>
      <c r="I1945" s="2">
        <f t="shared" si="61"/>
        <v>6.5270630967777438E-2</v>
      </c>
    </row>
    <row r="1946" spans="1:9" x14ac:dyDescent="0.2">
      <c r="A1946" s="8" t="s">
        <v>350</v>
      </c>
      <c r="B1946" s="19">
        <v>37111</v>
      </c>
      <c r="C1946" s="20" t="s">
        <v>1634</v>
      </c>
      <c r="D1946" s="13">
        <v>5058</v>
      </c>
      <c r="E1946" s="13">
        <v>16539</v>
      </c>
      <c r="F1946" s="1">
        <f>VLOOKUP(B1946,[1]Compare!$B:$F,5,FALSE)</f>
        <v>5832</v>
      </c>
      <c r="G1946" s="1">
        <f>VLOOKUP(B1946,[1]Compare!$B:$G,6,FALSE)</f>
        <v>16883</v>
      </c>
      <c r="H1946" s="2">
        <f t="shared" si="60"/>
        <v>-0.13271604938271606</v>
      </c>
      <c r="I1946" s="2">
        <f t="shared" si="61"/>
        <v>-2.0375525676716223E-2</v>
      </c>
    </row>
    <row r="1947" spans="1:9" x14ac:dyDescent="0.2">
      <c r="A1947" s="7" t="s">
        <v>350</v>
      </c>
      <c r="B1947" s="21">
        <v>37113</v>
      </c>
      <c r="C1947" s="22" t="s">
        <v>433</v>
      </c>
      <c r="D1947" s="12">
        <v>5864</v>
      </c>
      <c r="E1947" s="12">
        <v>14639</v>
      </c>
      <c r="F1947" s="1">
        <f>VLOOKUP(B1947,[1]Compare!$B:$F,5,FALSE)</f>
        <v>6230</v>
      </c>
      <c r="G1947" s="1">
        <f>VLOOKUP(B1947,[1]Compare!$B:$G,6,FALSE)</f>
        <v>14211</v>
      </c>
      <c r="H1947" s="2">
        <f t="shared" si="60"/>
        <v>-5.8747993579454254E-2</v>
      </c>
      <c r="I1947" s="2">
        <f t="shared" si="61"/>
        <v>3.011751460136514E-2</v>
      </c>
    </row>
    <row r="1948" spans="1:9" x14ac:dyDescent="0.2">
      <c r="A1948" s="8" t="s">
        <v>350</v>
      </c>
      <c r="B1948" s="19">
        <v>37115</v>
      </c>
      <c r="C1948" s="20" t="s">
        <v>434</v>
      </c>
      <c r="D1948" s="13">
        <v>4668</v>
      </c>
      <c r="E1948" s="13">
        <v>7946</v>
      </c>
      <c r="F1948" s="1">
        <f>VLOOKUP(B1948,[1]Compare!$B:$F,5,FALSE)</f>
        <v>4901</v>
      </c>
      <c r="G1948" s="1">
        <f>VLOOKUP(B1948,[1]Compare!$B:$G,6,FALSE)</f>
        <v>7979</v>
      </c>
      <c r="H1948" s="2">
        <f t="shared" si="60"/>
        <v>-4.7541318098347274E-2</v>
      </c>
      <c r="I1948" s="2">
        <f t="shared" si="61"/>
        <v>-4.1358566236370476E-3</v>
      </c>
    </row>
    <row r="1949" spans="1:9" x14ac:dyDescent="0.2">
      <c r="A1949" s="7" t="s">
        <v>350</v>
      </c>
      <c r="B1949" s="21">
        <v>37117</v>
      </c>
      <c r="C1949" s="22" t="s">
        <v>709</v>
      </c>
      <c r="D1949" s="12">
        <v>5568</v>
      </c>
      <c r="E1949" s="12">
        <v>6088</v>
      </c>
      <c r="F1949" s="1">
        <f>VLOOKUP(B1949,[1]Compare!$B:$F,5,FALSE)</f>
        <v>5911</v>
      </c>
      <c r="G1949" s="1">
        <f>VLOOKUP(B1949,[1]Compare!$B:$G,6,FALSE)</f>
        <v>6532</v>
      </c>
      <c r="H1949" s="2">
        <f t="shared" si="60"/>
        <v>-5.8027406530197938E-2</v>
      </c>
      <c r="I1949" s="2">
        <f t="shared" si="61"/>
        <v>-6.7973055725658302E-2</v>
      </c>
    </row>
    <row r="1950" spans="1:9" x14ac:dyDescent="0.2">
      <c r="A1950" s="8" t="s">
        <v>350</v>
      </c>
      <c r="B1950" s="19">
        <v>37119</v>
      </c>
      <c r="C1950" s="20" t="s">
        <v>1635</v>
      </c>
      <c r="D1950" s="13">
        <v>407936</v>
      </c>
      <c r="E1950" s="13">
        <v>175264</v>
      </c>
      <c r="F1950" s="1">
        <f>VLOOKUP(B1950,[1]Compare!$B:$F,5,FALSE)</f>
        <v>378107</v>
      </c>
      <c r="G1950" s="1">
        <f>VLOOKUP(B1950,[1]Compare!$B:$G,6,FALSE)</f>
        <v>179211</v>
      </c>
      <c r="H1950" s="2">
        <f t="shared" si="60"/>
        <v>7.8890367012512327E-2</v>
      </c>
      <c r="I1950" s="2">
        <f t="shared" si="61"/>
        <v>-2.2024317703712385E-2</v>
      </c>
    </row>
    <row r="1951" spans="1:9" x14ac:dyDescent="0.2">
      <c r="A1951" s="7" t="s">
        <v>350</v>
      </c>
      <c r="B1951" s="21">
        <v>37121</v>
      </c>
      <c r="C1951" s="22" t="s">
        <v>797</v>
      </c>
      <c r="D1951" s="12">
        <v>1701</v>
      </c>
      <c r="E1951" s="12">
        <v>6900</v>
      </c>
      <c r="F1951" s="1">
        <f>VLOOKUP(B1951,[1]Compare!$B:$F,5,FALSE)</f>
        <v>1867</v>
      </c>
      <c r="G1951" s="1">
        <f>VLOOKUP(B1951,[1]Compare!$B:$G,6,FALSE)</f>
        <v>7090</v>
      </c>
      <c r="H1951" s="2">
        <f t="shared" si="60"/>
        <v>-8.8912694161756831E-2</v>
      </c>
      <c r="I1951" s="2">
        <f t="shared" si="61"/>
        <v>-2.6798307475317348E-2</v>
      </c>
    </row>
    <row r="1952" spans="1:9" x14ac:dyDescent="0.2">
      <c r="A1952" s="8" t="s">
        <v>350</v>
      </c>
      <c r="B1952" s="19">
        <v>37123</v>
      </c>
      <c r="C1952" s="20" t="s">
        <v>440</v>
      </c>
      <c r="D1952" s="13">
        <v>4119</v>
      </c>
      <c r="E1952" s="13">
        <v>8013</v>
      </c>
      <c r="F1952" s="1">
        <f>VLOOKUP(B1952,[1]Compare!$B:$F,5,FALSE)</f>
        <v>4327</v>
      </c>
      <c r="G1952" s="1">
        <f>VLOOKUP(B1952,[1]Compare!$B:$G,6,FALSE)</f>
        <v>8411</v>
      </c>
      <c r="H1952" s="2">
        <f t="shared" si="60"/>
        <v>-4.8070256528772823E-2</v>
      </c>
      <c r="I1952" s="2">
        <f t="shared" si="61"/>
        <v>-4.7318987040779928E-2</v>
      </c>
    </row>
    <row r="1953" spans="1:9" x14ac:dyDescent="0.2">
      <c r="A1953" s="7" t="s">
        <v>350</v>
      </c>
      <c r="B1953" s="21">
        <v>37125</v>
      </c>
      <c r="C1953" s="22" t="s">
        <v>1636</v>
      </c>
      <c r="D1953" s="12">
        <v>22000</v>
      </c>
      <c r="E1953" s="12">
        <v>38931</v>
      </c>
      <c r="F1953" s="1">
        <f>VLOOKUP(B1953,[1]Compare!$B:$F,5,FALSE)</f>
        <v>20779</v>
      </c>
      <c r="G1953" s="1">
        <f>VLOOKUP(B1953,[1]Compare!$B:$G,6,FALSE)</f>
        <v>36764</v>
      </c>
      <c r="H1953" s="2">
        <f t="shared" si="60"/>
        <v>5.8761249338274216E-2</v>
      </c>
      <c r="I1953" s="2">
        <f t="shared" si="61"/>
        <v>5.894353171580894E-2</v>
      </c>
    </row>
    <row r="1954" spans="1:9" x14ac:dyDescent="0.2">
      <c r="A1954" s="8" t="s">
        <v>350</v>
      </c>
      <c r="B1954" s="19">
        <v>37127</v>
      </c>
      <c r="C1954" s="20" t="s">
        <v>1637</v>
      </c>
      <c r="D1954" s="13">
        <v>26208</v>
      </c>
      <c r="E1954" s="13">
        <v>24824</v>
      </c>
      <c r="F1954" s="1">
        <f>VLOOKUP(B1954,[1]Compare!$B:$F,5,FALSE)</f>
        <v>25947</v>
      </c>
      <c r="G1954" s="1">
        <f>VLOOKUP(B1954,[1]Compare!$B:$G,6,FALSE)</f>
        <v>25827</v>
      </c>
      <c r="H1954" s="2">
        <f t="shared" si="60"/>
        <v>1.0058966354491848E-2</v>
      </c>
      <c r="I1954" s="2">
        <f t="shared" si="61"/>
        <v>-3.8835327370581173E-2</v>
      </c>
    </row>
    <row r="1955" spans="1:9" x14ac:dyDescent="0.2">
      <c r="A1955" s="7" t="s">
        <v>350</v>
      </c>
      <c r="B1955" s="21">
        <v>37129</v>
      </c>
      <c r="C1955" s="22" t="s">
        <v>1638</v>
      </c>
      <c r="D1955" s="12">
        <v>70250</v>
      </c>
      <c r="E1955" s="12">
        <v>64051</v>
      </c>
      <c r="F1955" s="1">
        <f>VLOOKUP(B1955,[1]Compare!$B:$F,5,FALSE)</f>
        <v>66138</v>
      </c>
      <c r="G1955" s="1">
        <f>VLOOKUP(B1955,[1]Compare!$B:$G,6,FALSE)</f>
        <v>63331</v>
      </c>
      <c r="H1955" s="2">
        <f t="shared" si="60"/>
        <v>6.2173032144909129E-2</v>
      </c>
      <c r="I1955" s="2">
        <f t="shared" si="61"/>
        <v>1.1368839904628066E-2</v>
      </c>
    </row>
    <row r="1956" spans="1:9" x14ac:dyDescent="0.2">
      <c r="A1956" s="8" t="s">
        <v>350</v>
      </c>
      <c r="B1956" s="19">
        <v>37131</v>
      </c>
      <c r="C1956" s="20" t="s">
        <v>1639</v>
      </c>
      <c r="D1956" s="13">
        <v>5806</v>
      </c>
      <c r="E1956" s="13">
        <v>3553</v>
      </c>
      <c r="F1956" s="1">
        <f>VLOOKUP(B1956,[1]Compare!$B:$F,5,FALSE)</f>
        <v>6069</v>
      </c>
      <c r="G1956" s="1">
        <f>VLOOKUP(B1956,[1]Compare!$B:$G,6,FALSE)</f>
        <v>3989</v>
      </c>
      <c r="H1956" s="2">
        <f t="shared" si="60"/>
        <v>-4.3334981051244024E-2</v>
      </c>
      <c r="I1956" s="2">
        <f t="shared" si="61"/>
        <v>-0.10930057658561043</v>
      </c>
    </row>
    <row r="1957" spans="1:9" x14ac:dyDescent="0.2">
      <c r="A1957" s="7" t="s">
        <v>350</v>
      </c>
      <c r="B1957" s="21">
        <v>37133</v>
      </c>
      <c r="C1957" s="22" t="s">
        <v>1640</v>
      </c>
      <c r="D1957" s="12">
        <v>22468</v>
      </c>
      <c r="E1957" s="12">
        <v>47737</v>
      </c>
      <c r="F1957" s="1">
        <f>VLOOKUP(B1957,[1]Compare!$B:$F,5,FALSE)</f>
        <v>24266</v>
      </c>
      <c r="G1957" s="1">
        <f>VLOOKUP(B1957,[1]Compare!$B:$G,6,FALSE)</f>
        <v>46078</v>
      </c>
      <c r="H1957" s="2">
        <f t="shared" si="60"/>
        <v>-7.4095442182477544E-2</v>
      </c>
      <c r="I1957" s="2">
        <f t="shared" si="61"/>
        <v>3.6004166847519427E-2</v>
      </c>
    </row>
    <row r="1958" spans="1:9" x14ac:dyDescent="0.2">
      <c r="A1958" s="8" t="s">
        <v>350</v>
      </c>
      <c r="B1958" s="19">
        <v>37135</v>
      </c>
      <c r="C1958" s="20" t="s">
        <v>586</v>
      </c>
      <c r="D1958" s="13">
        <v>63180</v>
      </c>
      <c r="E1958" s="13">
        <v>19528</v>
      </c>
      <c r="F1958" s="1">
        <f>VLOOKUP(B1958,[1]Compare!$B:$F,5,FALSE)</f>
        <v>63594</v>
      </c>
      <c r="G1958" s="1">
        <f>VLOOKUP(B1958,[1]Compare!$B:$G,6,FALSE)</f>
        <v>20176</v>
      </c>
      <c r="H1958" s="2">
        <f t="shared" si="60"/>
        <v>-6.5100481177469572E-3</v>
      </c>
      <c r="I1958" s="2">
        <f t="shared" si="61"/>
        <v>-3.2117367168913558E-2</v>
      </c>
    </row>
    <row r="1959" spans="1:9" x14ac:dyDescent="0.2">
      <c r="A1959" s="7" t="s">
        <v>350</v>
      </c>
      <c r="B1959" s="21">
        <v>37137</v>
      </c>
      <c r="C1959" s="22" t="s">
        <v>1641</v>
      </c>
      <c r="D1959" s="12">
        <v>2538</v>
      </c>
      <c r="E1959" s="12">
        <v>4682</v>
      </c>
      <c r="F1959" s="1">
        <f>VLOOKUP(B1959,[1]Compare!$B:$F,5,FALSE)</f>
        <v>2713</v>
      </c>
      <c r="G1959" s="1">
        <f>VLOOKUP(B1959,[1]Compare!$B:$G,6,FALSE)</f>
        <v>4849</v>
      </c>
      <c r="H1959" s="2">
        <f t="shared" si="60"/>
        <v>-6.4504238849981577E-2</v>
      </c>
      <c r="I1959" s="2">
        <f t="shared" si="61"/>
        <v>-3.4440090740358836E-2</v>
      </c>
    </row>
    <row r="1960" spans="1:9" x14ac:dyDescent="0.2">
      <c r="A1960" s="8" t="s">
        <v>350</v>
      </c>
      <c r="B1960" s="19">
        <v>37139</v>
      </c>
      <c r="C1960" s="20" t="s">
        <v>1642</v>
      </c>
      <c r="D1960" s="13">
        <v>9454</v>
      </c>
      <c r="E1960" s="13">
        <v>9338</v>
      </c>
      <c r="F1960" s="1">
        <f>VLOOKUP(B1960,[1]Compare!$B:$F,5,FALSE)</f>
        <v>9832</v>
      </c>
      <c r="G1960" s="1">
        <f>VLOOKUP(B1960,[1]Compare!$B:$G,6,FALSE)</f>
        <v>9770</v>
      </c>
      <c r="H1960" s="2">
        <f t="shared" si="60"/>
        <v>-3.8445890968266887E-2</v>
      </c>
      <c r="I1960" s="2">
        <f t="shared" si="61"/>
        <v>-4.4216990788126923E-2</v>
      </c>
    </row>
    <row r="1961" spans="1:9" x14ac:dyDescent="0.2">
      <c r="A1961" s="7" t="s">
        <v>350</v>
      </c>
      <c r="B1961" s="21">
        <v>37141</v>
      </c>
      <c r="C1961" s="22" t="s">
        <v>1643</v>
      </c>
      <c r="D1961" s="12">
        <v>11125</v>
      </c>
      <c r="E1961" s="12">
        <v>22872</v>
      </c>
      <c r="F1961" s="1">
        <f>VLOOKUP(B1961,[1]Compare!$B:$F,5,FALSE)</f>
        <v>11723</v>
      </c>
      <c r="G1961" s="1">
        <f>VLOOKUP(B1961,[1]Compare!$B:$G,6,FALSE)</f>
        <v>21956</v>
      </c>
      <c r="H1961" s="2">
        <f t="shared" si="60"/>
        <v>-5.1010833404418664E-2</v>
      </c>
      <c r="I1961" s="2">
        <f t="shared" si="61"/>
        <v>4.1719803242849338E-2</v>
      </c>
    </row>
    <row r="1962" spans="1:9" x14ac:dyDescent="0.2">
      <c r="A1962" s="8" t="s">
        <v>350</v>
      </c>
      <c r="B1962" s="19">
        <v>37143</v>
      </c>
      <c r="C1962" s="20" t="s">
        <v>1644</v>
      </c>
      <c r="D1962" s="13">
        <v>2342</v>
      </c>
      <c r="E1962" s="13">
        <v>4879</v>
      </c>
      <c r="F1962" s="1">
        <f>VLOOKUP(B1962,[1]Compare!$B:$F,5,FALSE)</f>
        <v>2492</v>
      </c>
      <c r="G1962" s="1">
        <f>VLOOKUP(B1962,[1]Compare!$B:$G,6,FALSE)</f>
        <v>4903</v>
      </c>
      <c r="H1962" s="2">
        <f t="shared" si="60"/>
        <v>-6.0192616372391657E-2</v>
      </c>
      <c r="I1962" s="2">
        <f t="shared" si="61"/>
        <v>-4.8949622679991846E-3</v>
      </c>
    </row>
    <row r="1963" spans="1:9" x14ac:dyDescent="0.2">
      <c r="A1963" s="7" t="s">
        <v>350</v>
      </c>
      <c r="B1963" s="21">
        <v>37145</v>
      </c>
      <c r="C1963" s="22" t="s">
        <v>1645</v>
      </c>
      <c r="D1963" s="12">
        <v>8085</v>
      </c>
      <c r="E1963" s="12">
        <v>12619</v>
      </c>
      <c r="F1963" s="1">
        <f>VLOOKUP(B1963,[1]Compare!$B:$F,5,FALSE)</f>
        <v>8465</v>
      </c>
      <c r="G1963" s="1">
        <f>VLOOKUP(B1963,[1]Compare!$B:$G,6,FALSE)</f>
        <v>13184</v>
      </c>
      <c r="H1963" s="2">
        <f t="shared" si="60"/>
        <v>-4.4890726520968698E-2</v>
      </c>
      <c r="I1963" s="2">
        <f t="shared" si="61"/>
        <v>-4.2854975728155338E-2</v>
      </c>
    </row>
    <row r="1964" spans="1:9" x14ac:dyDescent="0.2">
      <c r="A1964" s="8" t="s">
        <v>350</v>
      </c>
      <c r="B1964" s="19">
        <v>37147</v>
      </c>
      <c r="C1964" s="20" t="s">
        <v>1646</v>
      </c>
      <c r="D1964" s="13">
        <v>47439</v>
      </c>
      <c r="E1964" s="13">
        <v>38735</v>
      </c>
      <c r="F1964" s="1">
        <f>VLOOKUP(B1964,[1]Compare!$B:$F,5,FALSE)</f>
        <v>47252</v>
      </c>
      <c r="G1964" s="1">
        <f>VLOOKUP(B1964,[1]Compare!$B:$G,6,FALSE)</f>
        <v>38982</v>
      </c>
      <c r="H1964" s="2">
        <f t="shared" si="60"/>
        <v>3.9575044442563276E-3</v>
      </c>
      <c r="I1964" s="2">
        <f t="shared" si="61"/>
        <v>-6.3362577599917914E-3</v>
      </c>
    </row>
    <row r="1965" spans="1:9" x14ac:dyDescent="0.2">
      <c r="A1965" s="7" t="s">
        <v>350</v>
      </c>
      <c r="B1965" s="21">
        <v>37149</v>
      </c>
      <c r="C1965" s="22" t="s">
        <v>541</v>
      </c>
      <c r="D1965" s="12">
        <v>3974</v>
      </c>
      <c r="E1965" s="12">
        <v>7630</v>
      </c>
      <c r="F1965" s="1">
        <f>VLOOKUP(B1965,[1]Compare!$B:$F,5,FALSE)</f>
        <v>4518</v>
      </c>
      <c r="G1965" s="1">
        <f>VLOOKUP(B1965,[1]Compare!$B:$G,6,FALSE)</f>
        <v>7689</v>
      </c>
      <c r="H1965" s="2">
        <f t="shared" si="60"/>
        <v>-0.12040725984949092</v>
      </c>
      <c r="I1965" s="2">
        <f t="shared" si="61"/>
        <v>-7.6732995187930812E-3</v>
      </c>
    </row>
    <row r="1966" spans="1:9" x14ac:dyDescent="0.2">
      <c r="A1966" s="8" t="s">
        <v>350</v>
      </c>
      <c r="B1966" s="19">
        <v>37151</v>
      </c>
      <c r="C1966" s="20" t="s">
        <v>445</v>
      </c>
      <c r="D1966" s="13">
        <v>13805</v>
      </c>
      <c r="E1966" s="13">
        <v>58582</v>
      </c>
      <c r="F1966" s="1">
        <f>VLOOKUP(B1966,[1]Compare!$B:$F,5,FALSE)</f>
        <v>15618</v>
      </c>
      <c r="G1966" s="1">
        <f>VLOOKUP(B1966,[1]Compare!$B:$G,6,FALSE)</f>
        <v>56894</v>
      </c>
      <c r="H1966" s="2">
        <f t="shared" si="60"/>
        <v>-0.11608400563452427</v>
      </c>
      <c r="I1966" s="2">
        <f t="shared" si="61"/>
        <v>2.9669209406967344E-2</v>
      </c>
    </row>
    <row r="1967" spans="1:9" x14ac:dyDescent="0.2">
      <c r="A1967" s="7" t="s">
        <v>350</v>
      </c>
      <c r="B1967" s="21">
        <v>37153</v>
      </c>
      <c r="C1967" s="22" t="s">
        <v>807</v>
      </c>
      <c r="D1967" s="12">
        <v>8171</v>
      </c>
      <c r="E1967" s="12">
        <v>10998</v>
      </c>
      <c r="F1967" s="1">
        <f>VLOOKUP(B1967,[1]Compare!$B:$F,5,FALSE)</f>
        <v>8754</v>
      </c>
      <c r="G1967" s="1">
        <f>VLOOKUP(B1967,[1]Compare!$B:$G,6,FALSE)</f>
        <v>11830</v>
      </c>
      <c r="H1967" s="2">
        <f t="shared" si="60"/>
        <v>-6.6598126570710528E-2</v>
      </c>
      <c r="I1967" s="2">
        <f t="shared" si="61"/>
        <v>-7.032967032967033E-2</v>
      </c>
    </row>
    <row r="1968" spans="1:9" x14ac:dyDescent="0.2">
      <c r="A1968" s="8" t="s">
        <v>350</v>
      </c>
      <c r="B1968" s="19">
        <v>37155</v>
      </c>
      <c r="C1968" s="20" t="s">
        <v>1647</v>
      </c>
      <c r="D1968" s="13">
        <v>18394</v>
      </c>
      <c r="E1968" s="13">
        <v>26341</v>
      </c>
      <c r="F1968" s="1">
        <f>VLOOKUP(B1968,[1]Compare!$B:$F,5,FALSE)</f>
        <v>19020</v>
      </c>
      <c r="G1968" s="1">
        <f>VLOOKUP(B1968,[1]Compare!$B:$G,6,FALSE)</f>
        <v>27806</v>
      </c>
      <c r="H1968" s="2">
        <f t="shared" si="60"/>
        <v>-3.291272344900105E-2</v>
      </c>
      <c r="I1968" s="2">
        <f t="shared" si="61"/>
        <v>-5.2686470545925339E-2</v>
      </c>
    </row>
    <row r="1969" spans="1:9" x14ac:dyDescent="0.2">
      <c r="A1969" s="7" t="s">
        <v>350</v>
      </c>
      <c r="B1969" s="21">
        <v>37157</v>
      </c>
      <c r="C1969" s="22" t="s">
        <v>1529</v>
      </c>
      <c r="D1969" s="12">
        <v>14683</v>
      </c>
      <c r="E1969" s="12">
        <v>29878</v>
      </c>
      <c r="F1969" s="1">
        <f>VLOOKUP(B1969,[1]Compare!$B:$F,5,FALSE)</f>
        <v>15992</v>
      </c>
      <c r="G1969" s="1">
        <f>VLOOKUP(B1969,[1]Compare!$B:$G,6,FALSE)</f>
        <v>31301</v>
      </c>
      <c r="H1969" s="2">
        <f t="shared" si="60"/>
        <v>-8.1853426713356672E-2</v>
      </c>
      <c r="I1969" s="2">
        <f t="shared" si="61"/>
        <v>-4.546180633206607E-2</v>
      </c>
    </row>
    <row r="1970" spans="1:9" x14ac:dyDescent="0.2">
      <c r="A1970" s="8" t="s">
        <v>350</v>
      </c>
      <c r="B1970" s="19">
        <v>37159</v>
      </c>
      <c r="C1970" s="20" t="s">
        <v>1130</v>
      </c>
      <c r="D1970" s="13">
        <v>20604</v>
      </c>
      <c r="E1970" s="13">
        <v>49895</v>
      </c>
      <c r="F1970" s="1">
        <f>VLOOKUP(B1970,[1]Compare!$B:$F,5,FALSE)</f>
        <v>23114</v>
      </c>
      <c r="G1970" s="1">
        <f>VLOOKUP(B1970,[1]Compare!$B:$G,6,FALSE)</f>
        <v>49297</v>
      </c>
      <c r="H1970" s="2">
        <f t="shared" si="60"/>
        <v>-0.10859219520636844</v>
      </c>
      <c r="I1970" s="2">
        <f t="shared" si="61"/>
        <v>1.2130555611903361E-2</v>
      </c>
    </row>
    <row r="1971" spans="1:9" x14ac:dyDescent="0.2">
      <c r="A1971" s="7" t="s">
        <v>350</v>
      </c>
      <c r="B1971" s="21">
        <v>37161</v>
      </c>
      <c r="C1971" s="22" t="s">
        <v>1648</v>
      </c>
      <c r="D1971" s="12">
        <v>8037</v>
      </c>
      <c r="E1971" s="12">
        <v>24901</v>
      </c>
      <c r="F1971" s="1">
        <f>VLOOKUP(B1971,[1]Compare!$B:$F,5,FALSE)</f>
        <v>9135</v>
      </c>
      <c r="G1971" s="1">
        <f>VLOOKUP(B1971,[1]Compare!$B:$G,6,FALSE)</f>
        <v>24891</v>
      </c>
      <c r="H1971" s="2">
        <f t="shared" si="60"/>
        <v>-0.12019704433497537</v>
      </c>
      <c r="I1971" s="2">
        <f t="shared" si="61"/>
        <v>4.0175163713792136E-4</v>
      </c>
    </row>
    <row r="1972" spans="1:9" x14ac:dyDescent="0.2">
      <c r="A1972" s="8" t="s">
        <v>350</v>
      </c>
      <c r="B1972" s="19">
        <v>37163</v>
      </c>
      <c r="C1972" s="20" t="s">
        <v>1649</v>
      </c>
      <c r="D1972" s="13">
        <v>10305</v>
      </c>
      <c r="E1972" s="13">
        <v>16537</v>
      </c>
      <c r="F1972" s="1">
        <f>VLOOKUP(B1972,[1]Compare!$B:$F,5,FALSE)</f>
        <v>10966</v>
      </c>
      <c r="G1972" s="1">
        <f>VLOOKUP(B1972,[1]Compare!$B:$G,6,FALSE)</f>
        <v>17411</v>
      </c>
      <c r="H1972" s="2">
        <f t="shared" si="60"/>
        <v>-6.0277220499726426E-2</v>
      </c>
      <c r="I1972" s="2">
        <f t="shared" si="61"/>
        <v>-5.0198150594451783E-2</v>
      </c>
    </row>
    <row r="1973" spans="1:9" x14ac:dyDescent="0.2">
      <c r="A1973" s="7" t="s">
        <v>350</v>
      </c>
      <c r="B1973" s="21">
        <v>37165</v>
      </c>
      <c r="C1973" s="22" t="s">
        <v>1430</v>
      </c>
      <c r="D1973" s="12">
        <v>6826</v>
      </c>
      <c r="E1973" s="12">
        <v>7125</v>
      </c>
      <c r="F1973" s="1">
        <f>VLOOKUP(B1973,[1]Compare!$B:$F,5,FALSE)</f>
        <v>7186</v>
      </c>
      <c r="G1973" s="1">
        <f>VLOOKUP(B1973,[1]Compare!$B:$G,6,FALSE)</f>
        <v>7473</v>
      </c>
      <c r="H1973" s="2">
        <f t="shared" si="60"/>
        <v>-5.0097411633732256E-2</v>
      </c>
      <c r="I1973" s="2">
        <f t="shared" si="61"/>
        <v>-4.6567643516659978E-2</v>
      </c>
    </row>
    <row r="1974" spans="1:9" x14ac:dyDescent="0.2">
      <c r="A1974" s="8" t="s">
        <v>350</v>
      </c>
      <c r="B1974" s="19">
        <v>37167</v>
      </c>
      <c r="C1974" s="20" t="s">
        <v>1650</v>
      </c>
      <c r="D1974" s="13">
        <v>7706</v>
      </c>
      <c r="E1974" s="13">
        <v>25459</v>
      </c>
      <c r="F1974" s="1">
        <f>VLOOKUP(B1974,[1]Compare!$B:$F,5,FALSE)</f>
        <v>8129</v>
      </c>
      <c r="G1974" s="1">
        <f>VLOOKUP(B1974,[1]Compare!$B:$G,6,FALSE)</f>
        <v>25458</v>
      </c>
      <c r="H1974" s="2">
        <f t="shared" si="60"/>
        <v>-5.2035920777463406E-2</v>
      </c>
      <c r="I1974" s="2">
        <f t="shared" si="61"/>
        <v>3.9280383376541752E-5</v>
      </c>
    </row>
    <row r="1975" spans="1:9" x14ac:dyDescent="0.2">
      <c r="A1975" s="7" t="s">
        <v>350</v>
      </c>
      <c r="B1975" s="21">
        <v>37169</v>
      </c>
      <c r="C1975" s="22" t="s">
        <v>1651</v>
      </c>
      <c r="D1975" s="12">
        <v>5301</v>
      </c>
      <c r="E1975" s="12">
        <v>21038</v>
      </c>
      <c r="F1975" s="1">
        <f>VLOOKUP(B1975,[1]Compare!$B:$F,5,FALSE)</f>
        <v>5286</v>
      </c>
      <c r="G1975" s="1">
        <f>VLOOKUP(B1975,[1]Compare!$B:$G,6,FALSE)</f>
        <v>20142</v>
      </c>
      <c r="H1975" s="2">
        <f t="shared" si="60"/>
        <v>2.8376844494892167E-3</v>
      </c>
      <c r="I1975" s="2">
        <f t="shared" si="61"/>
        <v>4.4484162446628936E-2</v>
      </c>
    </row>
    <row r="1976" spans="1:9" x14ac:dyDescent="0.2">
      <c r="A1976" s="8" t="s">
        <v>350</v>
      </c>
      <c r="B1976" s="19">
        <v>37171</v>
      </c>
      <c r="C1976" s="20" t="s">
        <v>1652</v>
      </c>
      <c r="D1976" s="13">
        <v>7840</v>
      </c>
      <c r="E1976" s="13">
        <v>27618</v>
      </c>
      <c r="F1976" s="1">
        <f>VLOOKUP(B1976,[1]Compare!$B:$F,5,FALSE)</f>
        <v>8721</v>
      </c>
      <c r="G1976" s="1">
        <f>VLOOKUP(B1976,[1]Compare!$B:$G,6,FALSE)</f>
        <v>27538</v>
      </c>
      <c r="H1976" s="2">
        <f t="shared" si="60"/>
        <v>-0.10102052516913199</v>
      </c>
      <c r="I1976" s="2">
        <f t="shared" si="61"/>
        <v>2.9050766213958895E-3</v>
      </c>
    </row>
    <row r="1977" spans="1:9" x14ac:dyDescent="0.2">
      <c r="A1977" s="7" t="s">
        <v>350</v>
      </c>
      <c r="B1977" s="21">
        <v>37173</v>
      </c>
      <c r="C1977" s="22" t="s">
        <v>1653</v>
      </c>
      <c r="D1977" s="12">
        <v>2501</v>
      </c>
      <c r="E1977" s="12">
        <v>4043</v>
      </c>
      <c r="F1977" s="1">
        <f>VLOOKUP(B1977,[1]Compare!$B:$F,5,FALSE)</f>
        <v>2780</v>
      </c>
      <c r="G1977" s="1">
        <f>VLOOKUP(B1977,[1]Compare!$B:$G,6,FALSE)</f>
        <v>4161</v>
      </c>
      <c r="H1977" s="2">
        <f t="shared" si="60"/>
        <v>-0.10035971223021582</v>
      </c>
      <c r="I1977" s="2">
        <f t="shared" si="61"/>
        <v>-2.8358567652006728E-2</v>
      </c>
    </row>
    <row r="1978" spans="1:9" x14ac:dyDescent="0.2">
      <c r="A1978" s="8" t="s">
        <v>350</v>
      </c>
      <c r="B1978" s="19">
        <v>37175</v>
      </c>
      <c r="C1978" s="20" t="s">
        <v>1654</v>
      </c>
      <c r="D1978" s="13">
        <v>7507</v>
      </c>
      <c r="E1978" s="13">
        <v>11405</v>
      </c>
      <c r="F1978" s="1">
        <f>VLOOKUP(B1978,[1]Compare!$B:$F,5,FALSE)</f>
        <v>8444</v>
      </c>
      <c r="G1978" s="1">
        <f>VLOOKUP(B1978,[1]Compare!$B:$G,6,FALSE)</f>
        <v>11636</v>
      </c>
      <c r="H1978" s="2">
        <f t="shared" si="60"/>
        <v>-0.11096636665087636</v>
      </c>
      <c r="I1978" s="2">
        <f t="shared" si="61"/>
        <v>-1.9852182880715021E-2</v>
      </c>
    </row>
    <row r="1979" spans="1:9" x14ac:dyDescent="0.2">
      <c r="A1979" s="7" t="s">
        <v>350</v>
      </c>
      <c r="B1979" s="21">
        <v>37177</v>
      </c>
      <c r="C1979" s="22" t="s">
        <v>1655</v>
      </c>
      <c r="D1979" s="12">
        <v>800</v>
      </c>
      <c r="E1979" s="12">
        <v>968</v>
      </c>
      <c r="F1979" s="1">
        <f>VLOOKUP(B1979,[1]Compare!$B:$F,5,FALSE)</f>
        <v>758</v>
      </c>
      <c r="G1979" s="1">
        <f>VLOOKUP(B1979,[1]Compare!$B:$G,6,FALSE)</f>
        <v>1044</v>
      </c>
      <c r="H1979" s="2">
        <f t="shared" si="60"/>
        <v>5.5408970976253295E-2</v>
      </c>
      <c r="I1979" s="2">
        <f t="shared" si="61"/>
        <v>-7.2796934865900387E-2</v>
      </c>
    </row>
    <row r="1980" spans="1:9" x14ac:dyDescent="0.2">
      <c r="A1980" s="8" t="s">
        <v>350</v>
      </c>
      <c r="B1980" s="19">
        <v>37179</v>
      </c>
      <c r="C1980" s="20" t="s">
        <v>553</v>
      </c>
      <c r="D1980" s="13">
        <v>52789</v>
      </c>
      <c r="E1980" s="13">
        <v>86129</v>
      </c>
      <c r="F1980" s="1">
        <f>VLOOKUP(B1980,[1]Compare!$B:$F,5,FALSE)</f>
        <v>48725</v>
      </c>
      <c r="G1980" s="1">
        <f>VLOOKUP(B1980,[1]Compare!$B:$G,6,FALSE)</f>
        <v>80382</v>
      </c>
      <c r="H1980" s="2">
        <f t="shared" si="60"/>
        <v>8.3406875320677268E-2</v>
      </c>
      <c r="I1980" s="2">
        <f t="shared" si="61"/>
        <v>7.1496106093403997E-2</v>
      </c>
    </row>
    <row r="1981" spans="1:9" x14ac:dyDescent="0.2">
      <c r="A1981" s="7" t="s">
        <v>350</v>
      </c>
      <c r="B1981" s="21">
        <v>37181</v>
      </c>
      <c r="C1981" s="22" t="s">
        <v>1656</v>
      </c>
      <c r="D1981" s="12">
        <v>11985</v>
      </c>
      <c r="E1981" s="12">
        <v>7521</v>
      </c>
      <c r="F1981" s="1">
        <f>VLOOKUP(B1981,[1]Compare!$B:$F,5,FALSE)</f>
        <v>12431</v>
      </c>
      <c r="G1981" s="1">
        <f>VLOOKUP(B1981,[1]Compare!$B:$G,6,FALSE)</f>
        <v>8391</v>
      </c>
      <c r="H1981" s="2">
        <f t="shared" si="60"/>
        <v>-3.587804681843778E-2</v>
      </c>
      <c r="I1981" s="2">
        <f t="shared" si="61"/>
        <v>-0.10368251698248122</v>
      </c>
    </row>
    <row r="1982" spans="1:9" x14ac:dyDescent="0.2">
      <c r="A1982" s="8" t="s">
        <v>350</v>
      </c>
      <c r="B1982" s="19">
        <v>37183</v>
      </c>
      <c r="C1982" s="20" t="s">
        <v>1657</v>
      </c>
      <c r="D1982" s="13">
        <v>449781</v>
      </c>
      <c r="E1982" s="13">
        <v>221010</v>
      </c>
      <c r="F1982" s="1">
        <f>VLOOKUP(B1982,[1]Compare!$B:$F,5,FALSE)</f>
        <v>393336</v>
      </c>
      <c r="G1982" s="1">
        <f>VLOOKUP(B1982,[1]Compare!$B:$G,6,FALSE)</f>
        <v>226197</v>
      </c>
      <c r="H1982" s="2">
        <f t="shared" si="60"/>
        <v>0.14350326438464825</v>
      </c>
      <c r="I1982" s="2">
        <f t="shared" si="61"/>
        <v>-2.2931338611917929E-2</v>
      </c>
    </row>
    <row r="1983" spans="1:9" x14ac:dyDescent="0.2">
      <c r="A1983" s="7" t="s">
        <v>350</v>
      </c>
      <c r="B1983" s="21">
        <v>37185</v>
      </c>
      <c r="C1983" s="22" t="s">
        <v>829</v>
      </c>
      <c r="D1983" s="12">
        <v>6127</v>
      </c>
      <c r="E1983" s="12">
        <v>3265</v>
      </c>
      <c r="F1983" s="1">
        <f>VLOOKUP(B1983,[1]Compare!$B:$F,5,FALSE)</f>
        <v>6400</v>
      </c>
      <c r="G1983" s="1">
        <f>VLOOKUP(B1983,[1]Compare!$B:$G,6,FALSE)</f>
        <v>3752</v>
      </c>
      <c r="H1983" s="2">
        <f t="shared" si="60"/>
        <v>-4.265625E-2</v>
      </c>
      <c r="I1983" s="2">
        <f t="shared" si="61"/>
        <v>-0.12979744136460555</v>
      </c>
    </row>
    <row r="1984" spans="1:9" x14ac:dyDescent="0.2">
      <c r="A1984" s="8" t="s">
        <v>350</v>
      </c>
      <c r="B1984" s="19">
        <v>37187</v>
      </c>
      <c r="C1984" s="20" t="s">
        <v>454</v>
      </c>
      <c r="D1984" s="13">
        <v>3210</v>
      </c>
      <c r="E1984" s="13">
        <v>2492</v>
      </c>
      <c r="F1984" s="1">
        <f>VLOOKUP(B1984,[1]Compare!$B:$F,5,FALSE)</f>
        <v>3396</v>
      </c>
      <c r="G1984" s="1">
        <f>VLOOKUP(B1984,[1]Compare!$B:$G,6,FALSE)</f>
        <v>2781</v>
      </c>
      <c r="H1984" s="2">
        <f t="shared" si="60"/>
        <v>-5.4770318021201414E-2</v>
      </c>
      <c r="I1984" s="2">
        <f t="shared" si="61"/>
        <v>-0.10391945343401654</v>
      </c>
    </row>
    <row r="1985" spans="1:9" x14ac:dyDescent="0.2">
      <c r="A1985" s="7" t="s">
        <v>350</v>
      </c>
      <c r="B1985" s="21">
        <v>37189</v>
      </c>
      <c r="C1985" s="22" t="s">
        <v>1658</v>
      </c>
      <c r="D1985" s="12">
        <v>17758</v>
      </c>
      <c r="E1985" s="12">
        <v>14548</v>
      </c>
      <c r="F1985" s="1">
        <f>VLOOKUP(B1985,[1]Compare!$B:$F,5,FALSE)</f>
        <v>17122</v>
      </c>
      <c r="G1985" s="1">
        <f>VLOOKUP(B1985,[1]Compare!$B:$G,6,FALSE)</f>
        <v>14451</v>
      </c>
      <c r="H1985" s="2">
        <f t="shared" si="60"/>
        <v>3.7145193318537557E-2</v>
      </c>
      <c r="I1985" s="2">
        <f t="shared" si="61"/>
        <v>6.712338246488132E-3</v>
      </c>
    </row>
    <row r="1986" spans="1:9" x14ac:dyDescent="0.2">
      <c r="A1986" s="8" t="s">
        <v>350</v>
      </c>
      <c r="B1986" s="19">
        <v>37191</v>
      </c>
      <c r="C1986" s="20" t="s">
        <v>830</v>
      </c>
      <c r="D1986" s="13">
        <v>23978</v>
      </c>
      <c r="E1986" s="13">
        <v>29615</v>
      </c>
      <c r="F1986" s="1">
        <f>VLOOKUP(B1986,[1]Compare!$B:$F,5,FALSE)</f>
        <v>24215</v>
      </c>
      <c r="G1986" s="1">
        <f>VLOOKUP(B1986,[1]Compare!$B:$G,6,FALSE)</f>
        <v>30709</v>
      </c>
      <c r="H1986" s="2">
        <f t="shared" si="60"/>
        <v>-9.7873219079083213E-3</v>
      </c>
      <c r="I1986" s="2">
        <f t="shared" si="61"/>
        <v>-3.5624735419583838E-2</v>
      </c>
    </row>
    <row r="1987" spans="1:9" x14ac:dyDescent="0.2">
      <c r="A1987" s="7" t="s">
        <v>350</v>
      </c>
      <c r="B1987" s="21">
        <v>37193</v>
      </c>
      <c r="C1987" s="22" t="s">
        <v>834</v>
      </c>
      <c r="D1987" s="12">
        <v>7317</v>
      </c>
      <c r="E1987" s="12">
        <v>27062</v>
      </c>
      <c r="F1987" s="1">
        <f>VLOOKUP(B1987,[1]Compare!$B:$F,5,FALSE)</f>
        <v>7511</v>
      </c>
      <c r="G1987" s="1">
        <f>VLOOKUP(B1987,[1]Compare!$B:$G,6,FALSE)</f>
        <v>27592</v>
      </c>
      <c r="H1987" s="2">
        <f t="shared" ref="H1987:H2050" si="62">((D1987-F1987)/F1987)</f>
        <v>-2.5828784449474104E-2</v>
      </c>
      <c r="I1987" s="2">
        <f t="shared" ref="I1987:I2050" si="63">((E1987-G1987)/G1987)</f>
        <v>-1.9208466222093361E-2</v>
      </c>
    </row>
    <row r="1988" spans="1:9" x14ac:dyDescent="0.2">
      <c r="A1988" s="8" t="s">
        <v>350</v>
      </c>
      <c r="B1988" s="19">
        <v>37195</v>
      </c>
      <c r="C1988" s="20" t="s">
        <v>1078</v>
      </c>
      <c r="D1988" s="13">
        <v>20625</v>
      </c>
      <c r="E1988" s="13">
        <v>18460</v>
      </c>
      <c r="F1988" s="1">
        <f>VLOOKUP(B1988,[1]Compare!$B:$F,5,FALSE)</f>
        <v>20754</v>
      </c>
      <c r="G1988" s="1">
        <f>VLOOKUP(B1988,[1]Compare!$B:$G,6,FALSE)</f>
        <v>19581</v>
      </c>
      <c r="H1988" s="2">
        <f t="shared" si="62"/>
        <v>-6.2156692685747328E-3</v>
      </c>
      <c r="I1988" s="2">
        <f t="shared" si="63"/>
        <v>-5.7249374393544765E-2</v>
      </c>
    </row>
    <row r="1989" spans="1:9" x14ac:dyDescent="0.2">
      <c r="A1989" s="7" t="s">
        <v>350</v>
      </c>
      <c r="B1989" s="21">
        <v>37197</v>
      </c>
      <c r="C1989" s="22" t="s">
        <v>1659</v>
      </c>
      <c r="D1989" s="12">
        <v>3208</v>
      </c>
      <c r="E1989" s="12">
        <v>16417</v>
      </c>
      <c r="F1989" s="1">
        <f>VLOOKUP(B1989,[1]Compare!$B:$F,5,FALSE)</f>
        <v>3763</v>
      </c>
      <c r="G1989" s="1">
        <f>VLOOKUP(B1989,[1]Compare!$B:$G,6,FALSE)</f>
        <v>15933</v>
      </c>
      <c r="H1989" s="2">
        <f t="shared" si="62"/>
        <v>-0.14748870581982459</v>
      </c>
      <c r="I1989" s="2">
        <f t="shared" si="63"/>
        <v>3.0377204544028119E-2</v>
      </c>
    </row>
    <row r="1990" spans="1:9" x14ac:dyDescent="0.2">
      <c r="A1990" s="8" t="s">
        <v>350</v>
      </c>
      <c r="B1990" s="19">
        <v>37199</v>
      </c>
      <c r="C1990" s="20" t="s">
        <v>1660</v>
      </c>
      <c r="D1990" s="13">
        <v>4132</v>
      </c>
      <c r="E1990" s="13">
        <v>7410</v>
      </c>
      <c r="F1990" s="1">
        <f>VLOOKUP(B1990,[1]Compare!$B:$F,5,FALSE)</f>
        <v>3688</v>
      </c>
      <c r="G1990" s="1">
        <f>VLOOKUP(B1990,[1]Compare!$B:$G,6,FALSE)</f>
        <v>7516</v>
      </c>
      <c r="H1990" s="2">
        <f t="shared" si="62"/>
        <v>0.12039045553145336</v>
      </c>
      <c r="I1990" s="2">
        <f t="shared" si="63"/>
        <v>-1.4103246407663651E-2</v>
      </c>
    </row>
    <row r="1991" spans="1:9" x14ac:dyDescent="0.2">
      <c r="A1991" s="7" t="s">
        <v>351</v>
      </c>
      <c r="B1991" s="21">
        <v>38001</v>
      </c>
      <c r="C1991" s="22" t="s">
        <v>614</v>
      </c>
      <c r="D1991" s="12">
        <v>310</v>
      </c>
      <c r="E1991" s="12">
        <v>1036</v>
      </c>
      <c r="F1991" s="1">
        <f>VLOOKUP(B1991,[1]Compare!$B:$F,5,FALSE)</f>
        <v>258</v>
      </c>
      <c r="G1991" s="1">
        <f>VLOOKUP(B1991,[1]Compare!$B:$G,6,FALSE)</f>
        <v>981</v>
      </c>
      <c r="H1991" s="2">
        <f t="shared" si="62"/>
        <v>0.20155038759689922</v>
      </c>
      <c r="I1991" s="2">
        <f t="shared" si="63"/>
        <v>5.6065239551478081E-2</v>
      </c>
    </row>
    <row r="1992" spans="1:9" x14ac:dyDescent="0.2">
      <c r="A1992" s="8" t="s">
        <v>351</v>
      </c>
      <c r="B1992" s="19">
        <v>38003</v>
      </c>
      <c r="C1992" s="20" t="s">
        <v>1661</v>
      </c>
      <c r="D1992" s="13">
        <v>2108</v>
      </c>
      <c r="E1992" s="13">
        <v>3816</v>
      </c>
      <c r="F1992" s="1">
        <f>VLOOKUP(B1992,[1]Compare!$B:$F,5,FALSE)</f>
        <v>1820</v>
      </c>
      <c r="G1992" s="1">
        <f>VLOOKUP(B1992,[1]Compare!$B:$G,6,FALSE)</f>
        <v>3568</v>
      </c>
      <c r="H1992" s="2">
        <f t="shared" si="62"/>
        <v>0.15824175824175823</v>
      </c>
      <c r="I1992" s="2">
        <f t="shared" si="63"/>
        <v>6.9506726457399109E-2</v>
      </c>
    </row>
    <row r="1993" spans="1:9" x14ac:dyDescent="0.2">
      <c r="A1993" s="7" t="s">
        <v>351</v>
      </c>
      <c r="B1993" s="21">
        <v>38005</v>
      </c>
      <c r="C1993" s="22" t="s">
        <v>1662</v>
      </c>
      <c r="D1993" s="12">
        <v>1011</v>
      </c>
      <c r="E1993" s="12">
        <v>1150</v>
      </c>
      <c r="F1993" s="1">
        <f>VLOOKUP(B1993,[1]Compare!$B:$F,5,FALSE)</f>
        <v>822</v>
      </c>
      <c r="G1993" s="1">
        <f>VLOOKUP(B1993,[1]Compare!$B:$G,6,FALSE)</f>
        <v>1094</v>
      </c>
      <c r="H1993" s="2">
        <f t="shared" si="62"/>
        <v>0.22992700729927007</v>
      </c>
      <c r="I1993" s="2">
        <f t="shared" si="63"/>
        <v>5.1188299817184646E-2</v>
      </c>
    </row>
    <row r="1994" spans="1:9" x14ac:dyDescent="0.2">
      <c r="A1994" s="8" t="s">
        <v>351</v>
      </c>
      <c r="B1994" s="19">
        <v>38007</v>
      </c>
      <c r="C1994" s="20" t="s">
        <v>1663</v>
      </c>
      <c r="D1994" s="13">
        <v>145</v>
      </c>
      <c r="E1994" s="13">
        <v>458</v>
      </c>
      <c r="F1994" s="1">
        <f>VLOOKUP(B1994,[1]Compare!$B:$F,5,FALSE)</f>
        <v>72</v>
      </c>
      <c r="G1994" s="1">
        <f>VLOOKUP(B1994,[1]Compare!$B:$G,6,FALSE)</f>
        <v>541</v>
      </c>
      <c r="H1994" s="2">
        <f t="shared" si="62"/>
        <v>1.0138888888888888</v>
      </c>
      <c r="I1994" s="2">
        <f t="shared" si="63"/>
        <v>-0.15341959334565619</v>
      </c>
    </row>
    <row r="1995" spans="1:9" x14ac:dyDescent="0.2">
      <c r="A1995" s="7" t="s">
        <v>351</v>
      </c>
      <c r="B1995" s="21">
        <v>38009</v>
      </c>
      <c r="C1995" s="22" t="s">
        <v>1664</v>
      </c>
      <c r="D1995" s="12">
        <v>1029</v>
      </c>
      <c r="E1995" s="12">
        <v>2687</v>
      </c>
      <c r="F1995" s="1">
        <f>VLOOKUP(B1995,[1]Compare!$B:$F,5,FALSE)</f>
        <v>821</v>
      </c>
      <c r="G1995" s="1">
        <f>VLOOKUP(B1995,[1]Compare!$B:$G,6,FALSE)</f>
        <v>2575</v>
      </c>
      <c r="H1995" s="2">
        <f t="shared" si="62"/>
        <v>0.25334957369062117</v>
      </c>
      <c r="I1995" s="2">
        <f t="shared" si="63"/>
        <v>4.3495145631067961E-2</v>
      </c>
    </row>
    <row r="1996" spans="1:9" x14ac:dyDescent="0.2">
      <c r="A1996" s="8" t="s">
        <v>351</v>
      </c>
      <c r="B1996" s="19">
        <v>38011</v>
      </c>
      <c r="C1996" s="20" t="s">
        <v>1665</v>
      </c>
      <c r="D1996" s="13">
        <v>332</v>
      </c>
      <c r="E1996" s="13">
        <v>1282</v>
      </c>
      <c r="F1996" s="1">
        <f>VLOOKUP(B1996,[1]Compare!$B:$F,5,FALSE)</f>
        <v>228</v>
      </c>
      <c r="G1996" s="1">
        <f>VLOOKUP(B1996,[1]Compare!$B:$G,6,FALSE)</f>
        <v>1395</v>
      </c>
      <c r="H1996" s="2">
        <f t="shared" si="62"/>
        <v>0.45614035087719296</v>
      </c>
      <c r="I1996" s="2">
        <f t="shared" si="63"/>
        <v>-8.1003584229390677E-2</v>
      </c>
    </row>
    <row r="1997" spans="1:9" x14ac:dyDescent="0.2">
      <c r="A1997" s="7" t="s">
        <v>351</v>
      </c>
      <c r="B1997" s="21">
        <v>38013</v>
      </c>
      <c r="C1997" s="22" t="s">
        <v>742</v>
      </c>
      <c r="D1997" s="12">
        <v>200</v>
      </c>
      <c r="E1997" s="12">
        <v>1004</v>
      </c>
      <c r="F1997" s="1">
        <f>VLOOKUP(B1997,[1]Compare!$B:$F,5,FALSE)</f>
        <v>137</v>
      </c>
      <c r="G1997" s="1">
        <f>VLOOKUP(B1997,[1]Compare!$B:$G,6,FALSE)</f>
        <v>994</v>
      </c>
      <c r="H1997" s="2">
        <f t="shared" si="62"/>
        <v>0.45985401459854014</v>
      </c>
      <c r="I1997" s="2">
        <f t="shared" si="63"/>
        <v>1.0060362173038229E-2</v>
      </c>
    </row>
    <row r="1998" spans="1:9" x14ac:dyDescent="0.2">
      <c r="A1998" s="8" t="s">
        <v>351</v>
      </c>
      <c r="B1998" s="19">
        <v>38015</v>
      </c>
      <c r="C1998" s="20" t="s">
        <v>1666</v>
      </c>
      <c r="D1998" s="13">
        <v>12809</v>
      </c>
      <c r="E1998" s="13">
        <v>33201</v>
      </c>
      <c r="F1998" s="1">
        <f>VLOOKUP(B1998,[1]Compare!$B:$F,5,FALSE)</f>
        <v>14348</v>
      </c>
      <c r="G1998" s="1">
        <f>VLOOKUP(B1998,[1]Compare!$B:$G,6,FALSE)</f>
        <v>34744</v>
      </c>
      <c r="H1998" s="2">
        <f t="shared" si="62"/>
        <v>-0.1072623362141065</v>
      </c>
      <c r="I1998" s="2">
        <f t="shared" si="63"/>
        <v>-4.4410545705733363E-2</v>
      </c>
    </row>
    <row r="1999" spans="1:9" x14ac:dyDescent="0.2">
      <c r="A1999" s="7" t="s">
        <v>351</v>
      </c>
      <c r="B1999" s="21">
        <v>38017</v>
      </c>
      <c r="C1999" s="22" t="s">
        <v>878</v>
      </c>
      <c r="D1999" s="12">
        <v>37145</v>
      </c>
      <c r="E1999" s="12">
        <v>41104</v>
      </c>
      <c r="F1999" s="1">
        <f>VLOOKUP(B1999,[1]Compare!$B:$F,5,FALSE)</f>
        <v>40311</v>
      </c>
      <c r="G1999" s="1">
        <f>VLOOKUP(B1999,[1]Compare!$B:$G,6,FALSE)</f>
        <v>42619</v>
      </c>
      <c r="H1999" s="2">
        <f t="shared" si="62"/>
        <v>-7.8539356503187718E-2</v>
      </c>
      <c r="I1999" s="2">
        <f t="shared" si="63"/>
        <v>-3.5547525751425418E-2</v>
      </c>
    </row>
    <row r="2000" spans="1:9" x14ac:dyDescent="0.2">
      <c r="A2000" s="8" t="s">
        <v>351</v>
      </c>
      <c r="B2000" s="19">
        <v>38019</v>
      </c>
      <c r="C2000" s="20" t="s">
        <v>1667</v>
      </c>
      <c r="D2000" s="13">
        <v>603</v>
      </c>
      <c r="E2000" s="13">
        <v>1601</v>
      </c>
      <c r="F2000" s="1">
        <f>VLOOKUP(B2000,[1]Compare!$B:$F,5,FALSE)</f>
        <v>474</v>
      </c>
      <c r="G2000" s="1">
        <f>VLOOKUP(B2000,[1]Compare!$B:$G,6,FALSE)</f>
        <v>1499</v>
      </c>
      <c r="H2000" s="2">
        <f t="shared" si="62"/>
        <v>0.27215189873417722</v>
      </c>
      <c r="I2000" s="2">
        <f t="shared" si="63"/>
        <v>6.8045363575717138E-2</v>
      </c>
    </row>
    <row r="2001" spans="1:9" x14ac:dyDescent="0.2">
      <c r="A2001" s="7" t="s">
        <v>351</v>
      </c>
      <c r="B2001" s="21">
        <v>38021</v>
      </c>
      <c r="C2001" s="22" t="s">
        <v>1668</v>
      </c>
      <c r="D2001" s="12">
        <v>752</v>
      </c>
      <c r="E2001" s="12">
        <v>1970</v>
      </c>
      <c r="F2001" s="1">
        <f>VLOOKUP(B2001,[1]Compare!$B:$F,5,FALSE)</f>
        <v>608</v>
      </c>
      <c r="G2001" s="1">
        <f>VLOOKUP(B2001,[1]Compare!$B:$G,6,FALSE)</f>
        <v>1742</v>
      </c>
      <c r="H2001" s="2">
        <f t="shared" si="62"/>
        <v>0.23684210526315788</v>
      </c>
      <c r="I2001" s="2">
        <f t="shared" si="63"/>
        <v>0.13088404133180254</v>
      </c>
    </row>
    <row r="2002" spans="1:9" x14ac:dyDescent="0.2">
      <c r="A2002" s="8" t="s">
        <v>351</v>
      </c>
      <c r="B2002" s="19">
        <v>38023</v>
      </c>
      <c r="C2002" s="20" t="s">
        <v>1669</v>
      </c>
      <c r="D2002" s="13">
        <v>332</v>
      </c>
      <c r="E2002" s="13">
        <v>897</v>
      </c>
      <c r="F2002" s="1">
        <f>VLOOKUP(B2002,[1]Compare!$B:$F,5,FALSE)</f>
        <v>265</v>
      </c>
      <c r="G2002" s="1">
        <f>VLOOKUP(B2002,[1]Compare!$B:$G,6,FALSE)</f>
        <v>904</v>
      </c>
      <c r="H2002" s="2">
        <f t="shared" si="62"/>
        <v>0.25283018867924528</v>
      </c>
      <c r="I2002" s="2">
        <f t="shared" si="63"/>
        <v>-7.743362831858407E-3</v>
      </c>
    </row>
    <row r="2003" spans="1:9" x14ac:dyDescent="0.2">
      <c r="A2003" s="7" t="s">
        <v>351</v>
      </c>
      <c r="B2003" s="21">
        <v>38025</v>
      </c>
      <c r="C2003" s="22" t="s">
        <v>1670</v>
      </c>
      <c r="D2003" s="12">
        <v>431</v>
      </c>
      <c r="E2003" s="12">
        <v>1646</v>
      </c>
      <c r="F2003" s="1">
        <f>VLOOKUP(B2003,[1]Compare!$B:$F,5,FALSE)</f>
        <v>342</v>
      </c>
      <c r="G2003" s="1">
        <f>VLOOKUP(B2003,[1]Compare!$B:$G,6,FALSE)</f>
        <v>1951</v>
      </c>
      <c r="H2003" s="2">
        <f t="shared" si="62"/>
        <v>0.26023391812865498</v>
      </c>
      <c r="I2003" s="2">
        <f t="shared" si="63"/>
        <v>-0.15633008713480268</v>
      </c>
    </row>
    <row r="2004" spans="1:9" x14ac:dyDescent="0.2">
      <c r="A2004" s="8" t="s">
        <v>351</v>
      </c>
      <c r="B2004" s="19">
        <v>38027</v>
      </c>
      <c r="C2004" s="20" t="s">
        <v>1549</v>
      </c>
      <c r="D2004" s="13">
        <v>439</v>
      </c>
      <c r="E2004" s="13">
        <v>847</v>
      </c>
      <c r="F2004" s="1">
        <f>VLOOKUP(B2004,[1]Compare!$B:$F,5,FALSE)</f>
        <v>383</v>
      </c>
      <c r="G2004" s="1">
        <f>VLOOKUP(B2004,[1]Compare!$B:$G,6,FALSE)</f>
        <v>854</v>
      </c>
      <c r="H2004" s="2">
        <f t="shared" si="62"/>
        <v>0.14621409921671019</v>
      </c>
      <c r="I2004" s="2">
        <f t="shared" si="63"/>
        <v>-8.1967213114754103E-3</v>
      </c>
    </row>
    <row r="2005" spans="1:9" x14ac:dyDescent="0.2">
      <c r="A2005" s="7" t="s">
        <v>351</v>
      </c>
      <c r="B2005" s="21">
        <v>38029</v>
      </c>
      <c r="C2005" s="22" t="s">
        <v>1671</v>
      </c>
      <c r="D2005" s="12">
        <v>352</v>
      </c>
      <c r="E2005" s="12">
        <v>1659</v>
      </c>
      <c r="F2005" s="1">
        <f>VLOOKUP(B2005,[1]Compare!$B:$F,5,FALSE)</f>
        <v>237</v>
      </c>
      <c r="G2005" s="1">
        <f>VLOOKUP(B2005,[1]Compare!$B:$G,6,FALSE)</f>
        <v>1738</v>
      </c>
      <c r="H2005" s="2">
        <f t="shared" si="62"/>
        <v>0.48523206751054854</v>
      </c>
      <c r="I2005" s="2">
        <f t="shared" si="63"/>
        <v>-4.5454545454545456E-2</v>
      </c>
    </row>
    <row r="2006" spans="1:9" x14ac:dyDescent="0.2">
      <c r="A2006" s="8" t="s">
        <v>351</v>
      </c>
      <c r="B2006" s="19">
        <v>38031</v>
      </c>
      <c r="C2006" s="20" t="s">
        <v>1672</v>
      </c>
      <c r="D2006" s="13">
        <v>458</v>
      </c>
      <c r="E2006" s="13">
        <v>1238</v>
      </c>
      <c r="F2006" s="1">
        <f>VLOOKUP(B2006,[1]Compare!$B:$F,5,FALSE)</f>
        <v>373</v>
      </c>
      <c r="G2006" s="1">
        <f>VLOOKUP(B2006,[1]Compare!$B:$G,6,FALSE)</f>
        <v>1362</v>
      </c>
      <c r="H2006" s="2">
        <f t="shared" si="62"/>
        <v>0.22788203753351208</v>
      </c>
      <c r="I2006" s="2">
        <f t="shared" si="63"/>
        <v>-9.1042584434654919E-2</v>
      </c>
    </row>
    <row r="2007" spans="1:9" x14ac:dyDescent="0.2">
      <c r="A2007" s="7" t="s">
        <v>351</v>
      </c>
      <c r="B2007" s="21">
        <v>38033</v>
      </c>
      <c r="C2007" s="22" t="s">
        <v>1449</v>
      </c>
      <c r="D2007" s="12">
        <v>266</v>
      </c>
      <c r="E2007" s="12">
        <v>803</v>
      </c>
      <c r="F2007" s="1">
        <f>VLOOKUP(B2007,[1]Compare!$B:$F,5,FALSE)</f>
        <v>137</v>
      </c>
      <c r="G2007" s="1">
        <f>VLOOKUP(B2007,[1]Compare!$B:$G,6,FALSE)</f>
        <v>871</v>
      </c>
      <c r="H2007" s="2">
        <f t="shared" si="62"/>
        <v>0.94160583941605835</v>
      </c>
      <c r="I2007" s="2">
        <f t="shared" si="63"/>
        <v>-7.8071182548794485E-2</v>
      </c>
    </row>
    <row r="2008" spans="1:9" x14ac:dyDescent="0.2">
      <c r="A2008" s="8" t="s">
        <v>351</v>
      </c>
      <c r="B2008" s="19">
        <v>38035</v>
      </c>
      <c r="C2008" s="20" t="s">
        <v>1673</v>
      </c>
      <c r="D2008" s="13">
        <v>11988</v>
      </c>
      <c r="E2008" s="13">
        <v>15835</v>
      </c>
      <c r="F2008" s="1">
        <f>VLOOKUP(B2008,[1]Compare!$B:$F,5,FALSE)</f>
        <v>12880</v>
      </c>
      <c r="G2008" s="1">
        <f>VLOOKUP(B2008,[1]Compare!$B:$G,6,FALSE)</f>
        <v>16987</v>
      </c>
      <c r="H2008" s="2">
        <f t="shared" si="62"/>
        <v>-6.9254658385093162E-2</v>
      </c>
      <c r="I2008" s="2">
        <f t="shared" si="63"/>
        <v>-6.7816565608995114E-2</v>
      </c>
    </row>
    <row r="2009" spans="1:9" x14ac:dyDescent="0.2">
      <c r="A2009" s="7" t="s">
        <v>351</v>
      </c>
      <c r="B2009" s="21">
        <v>38037</v>
      </c>
      <c r="C2009" s="22" t="s">
        <v>522</v>
      </c>
      <c r="D2009" s="12">
        <v>405</v>
      </c>
      <c r="E2009" s="12">
        <v>1178</v>
      </c>
      <c r="F2009" s="1">
        <f>VLOOKUP(B2009,[1]Compare!$B:$F,5,FALSE)</f>
        <v>207</v>
      </c>
      <c r="G2009" s="1">
        <f>VLOOKUP(B2009,[1]Compare!$B:$G,6,FALSE)</f>
        <v>1145</v>
      </c>
      <c r="H2009" s="2">
        <f t="shared" si="62"/>
        <v>0.95652173913043481</v>
      </c>
      <c r="I2009" s="2">
        <f t="shared" si="63"/>
        <v>2.8820960698689956E-2</v>
      </c>
    </row>
    <row r="2010" spans="1:9" x14ac:dyDescent="0.2">
      <c r="A2010" s="8" t="s">
        <v>351</v>
      </c>
      <c r="B2010" s="19">
        <v>38039</v>
      </c>
      <c r="C2010" s="20" t="s">
        <v>1674</v>
      </c>
      <c r="D2010" s="13">
        <v>372</v>
      </c>
      <c r="E2010" s="13">
        <v>1002</v>
      </c>
      <c r="F2010" s="1">
        <f>VLOOKUP(B2010,[1]Compare!$B:$F,5,FALSE)</f>
        <v>308</v>
      </c>
      <c r="G2010" s="1">
        <f>VLOOKUP(B2010,[1]Compare!$B:$G,6,FALSE)</f>
        <v>907</v>
      </c>
      <c r="H2010" s="2">
        <f t="shared" si="62"/>
        <v>0.20779220779220781</v>
      </c>
      <c r="I2010" s="2">
        <f t="shared" si="63"/>
        <v>0.10474090407938258</v>
      </c>
    </row>
    <row r="2011" spans="1:9" x14ac:dyDescent="0.2">
      <c r="A2011" s="7" t="s">
        <v>351</v>
      </c>
      <c r="B2011" s="21">
        <v>38041</v>
      </c>
      <c r="C2011" s="22" t="s">
        <v>1675</v>
      </c>
      <c r="D2011" s="12">
        <v>264</v>
      </c>
      <c r="E2011" s="12">
        <v>1166</v>
      </c>
      <c r="F2011" s="1">
        <f>VLOOKUP(B2011,[1]Compare!$B:$F,5,FALSE)</f>
        <v>196</v>
      </c>
      <c r="G2011" s="1">
        <f>VLOOKUP(B2011,[1]Compare!$B:$G,6,FALSE)</f>
        <v>1091</v>
      </c>
      <c r="H2011" s="2">
        <f t="shared" si="62"/>
        <v>0.34693877551020408</v>
      </c>
      <c r="I2011" s="2">
        <f t="shared" si="63"/>
        <v>6.8744271310724109E-2</v>
      </c>
    </row>
    <row r="2012" spans="1:9" x14ac:dyDescent="0.2">
      <c r="A2012" s="8" t="s">
        <v>351</v>
      </c>
      <c r="B2012" s="19">
        <v>38043</v>
      </c>
      <c r="C2012" s="20" t="s">
        <v>1676</v>
      </c>
      <c r="D2012" s="13">
        <v>513</v>
      </c>
      <c r="E2012" s="13">
        <v>1152</v>
      </c>
      <c r="F2012" s="1">
        <f>VLOOKUP(B2012,[1]Compare!$B:$F,5,FALSE)</f>
        <v>221</v>
      </c>
      <c r="G2012" s="1">
        <f>VLOOKUP(B2012,[1]Compare!$B:$G,6,FALSE)</f>
        <v>1215</v>
      </c>
      <c r="H2012" s="2">
        <f t="shared" si="62"/>
        <v>1.3212669683257918</v>
      </c>
      <c r="I2012" s="2">
        <f t="shared" si="63"/>
        <v>-5.185185185185185E-2</v>
      </c>
    </row>
    <row r="2013" spans="1:9" x14ac:dyDescent="0.2">
      <c r="A2013" s="7" t="s">
        <v>351</v>
      </c>
      <c r="B2013" s="21">
        <v>38045</v>
      </c>
      <c r="C2013" s="22" t="s">
        <v>1677</v>
      </c>
      <c r="D2013" s="12">
        <v>646</v>
      </c>
      <c r="E2013" s="12">
        <v>1623</v>
      </c>
      <c r="F2013" s="1">
        <f>VLOOKUP(B2013,[1]Compare!$B:$F,5,FALSE)</f>
        <v>527</v>
      </c>
      <c r="G2013" s="1">
        <f>VLOOKUP(B2013,[1]Compare!$B:$G,6,FALSE)</f>
        <v>1645</v>
      </c>
      <c r="H2013" s="2">
        <f t="shared" si="62"/>
        <v>0.22580645161290322</v>
      </c>
      <c r="I2013" s="2">
        <f t="shared" si="63"/>
        <v>-1.3373860182370821E-2</v>
      </c>
    </row>
    <row r="2014" spans="1:9" x14ac:dyDescent="0.2">
      <c r="A2014" s="8" t="s">
        <v>351</v>
      </c>
      <c r="B2014" s="19">
        <v>38047</v>
      </c>
      <c r="C2014" s="20" t="s">
        <v>532</v>
      </c>
      <c r="D2014" s="13">
        <v>187</v>
      </c>
      <c r="E2014" s="13">
        <v>941</v>
      </c>
      <c r="F2014" s="1">
        <f>VLOOKUP(B2014,[1]Compare!$B:$F,5,FALSE)</f>
        <v>128</v>
      </c>
      <c r="G2014" s="1">
        <f>VLOOKUP(B2014,[1]Compare!$B:$G,6,FALSE)</f>
        <v>930</v>
      </c>
      <c r="H2014" s="2">
        <f t="shared" si="62"/>
        <v>0.4609375</v>
      </c>
      <c r="I2014" s="2">
        <f t="shared" si="63"/>
        <v>1.1827956989247311E-2</v>
      </c>
    </row>
    <row r="2015" spans="1:9" x14ac:dyDescent="0.2">
      <c r="A2015" s="7" t="s">
        <v>351</v>
      </c>
      <c r="B2015" s="21">
        <v>38049</v>
      </c>
      <c r="C2015" s="22" t="s">
        <v>903</v>
      </c>
      <c r="D2015" s="12">
        <v>707</v>
      </c>
      <c r="E2015" s="12">
        <v>2192</v>
      </c>
      <c r="F2015" s="1">
        <f>VLOOKUP(B2015,[1]Compare!$B:$F,5,FALSE)</f>
        <v>564</v>
      </c>
      <c r="G2015" s="1">
        <f>VLOOKUP(B2015,[1]Compare!$B:$G,6,FALSE)</f>
        <v>2364</v>
      </c>
      <c r="H2015" s="2">
        <f t="shared" si="62"/>
        <v>0.25354609929078015</v>
      </c>
      <c r="I2015" s="2">
        <f t="shared" si="63"/>
        <v>-7.2758037225042302E-2</v>
      </c>
    </row>
    <row r="2016" spans="1:9" x14ac:dyDescent="0.2">
      <c r="A2016" s="8" t="s">
        <v>351</v>
      </c>
      <c r="B2016" s="19">
        <v>38051</v>
      </c>
      <c r="C2016" s="20" t="s">
        <v>795</v>
      </c>
      <c r="D2016" s="13">
        <v>511</v>
      </c>
      <c r="E2016" s="13">
        <v>1204</v>
      </c>
      <c r="F2016" s="1">
        <f>VLOOKUP(B2016,[1]Compare!$B:$F,5,FALSE)</f>
        <v>261</v>
      </c>
      <c r="G2016" s="1">
        <f>VLOOKUP(B2016,[1]Compare!$B:$G,6,FALSE)</f>
        <v>1153</v>
      </c>
      <c r="H2016" s="2">
        <f t="shared" si="62"/>
        <v>0.95785440613026818</v>
      </c>
      <c r="I2016" s="2">
        <f t="shared" si="63"/>
        <v>4.4232437120555072E-2</v>
      </c>
    </row>
    <row r="2017" spans="1:9" x14ac:dyDescent="0.2">
      <c r="A2017" s="7" t="s">
        <v>351</v>
      </c>
      <c r="B2017" s="21">
        <v>38053</v>
      </c>
      <c r="C2017" s="22" t="s">
        <v>1678</v>
      </c>
      <c r="D2017" s="12">
        <v>1017</v>
      </c>
      <c r="E2017" s="12">
        <v>4472</v>
      </c>
      <c r="F2017" s="1">
        <f>VLOOKUP(B2017,[1]Compare!$B:$F,5,FALSE)</f>
        <v>814</v>
      </c>
      <c r="G2017" s="1">
        <f>VLOOKUP(B2017,[1]Compare!$B:$G,6,FALSE)</f>
        <v>4482</v>
      </c>
      <c r="H2017" s="2">
        <f t="shared" si="62"/>
        <v>0.24938574938574939</v>
      </c>
      <c r="I2017" s="2">
        <f t="shared" si="63"/>
        <v>-2.2311468094600626E-3</v>
      </c>
    </row>
    <row r="2018" spans="1:9" x14ac:dyDescent="0.2">
      <c r="A2018" s="8" t="s">
        <v>351</v>
      </c>
      <c r="B2018" s="19">
        <v>38055</v>
      </c>
      <c r="C2018" s="20" t="s">
        <v>904</v>
      </c>
      <c r="D2018" s="13">
        <v>1501</v>
      </c>
      <c r="E2018" s="13">
        <v>3383</v>
      </c>
      <c r="F2018" s="1">
        <f>VLOOKUP(B2018,[1]Compare!$B:$F,5,FALSE)</f>
        <v>1230</v>
      </c>
      <c r="G2018" s="1">
        <f>VLOOKUP(B2018,[1]Compare!$B:$G,6,FALSE)</f>
        <v>4198</v>
      </c>
      <c r="H2018" s="2">
        <f t="shared" si="62"/>
        <v>0.22032520325203253</v>
      </c>
      <c r="I2018" s="2">
        <f t="shared" si="63"/>
        <v>-0.19414006669842782</v>
      </c>
    </row>
    <row r="2019" spans="1:9" x14ac:dyDescent="0.2">
      <c r="A2019" s="7" t="s">
        <v>351</v>
      </c>
      <c r="B2019" s="21">
        <v>38057</v>
      </c>
      <c r="C2019" s="22" t="s">
        <v>909</v>
      </c>
      <c r="D2019" s="12">
        <v>1139</v>
      </c>
      <c r="E2019" s="12">
        <v>3391</v>
      </c>
      <c r="F2019" s="1">
        <f>VLOOKUP(B2019,[1]Compare!$B:$F,5,FALSE)</f>
        <v>704</v>
      </c>
      <c r="G2019" s="1">
        <f>VLOOKUP(B2019,[1]Compare!$B:$G,6,FALSE)</f>
        <v>3856</v>
      </c>
      <c r="H2019" s="2">
        <f t="shared" si="62"/>
        <v>0.61789772727272729</v>
      </c>
      <c r="I2019" s="2">
        <f t="shared" si="63"/>
        <v>-0.12059128630705394</v>
      </c>
    </row>
    <row r="2020" spans="1:9" x14ac:dyDescent="0.2">
      <c r="A2020" s="8" t="s">
        <v>351</v>
      </c>
      <c r="B2020" s="19">
        <v>38059</v>
      </c>
      <c r="C2020" s="20" t="s">
        <v>1048</v>
      </c>
      <c r="D2020" s="13">
        <v>4150</v>
      </c>
      <c r="E2020" s="13">
        <v>10656</v>
      </c>
      <c r="F2020" s="1">
        <f>VLOOKUP(B2020,[1]Compare!$B:$F,5,FALSE)</f>
        <v>3872</v>
      </c>
      <c r="G2020" s="1">
        <f>VLOOKUP(B2020,[1]Compare!$B:$G,6,FALSE)</f>
        <v>12243</v>
      </c>
      <c r="H2020" s="2">
        <f t="shared" si="62"/>
        <v>7.1797520661157022E-2</v>
      </c>
      <c r="I2020" s="2">
        <f t="shared" si="63"/>
        <v>-0.12962509188924284</v>
      </c>
    </row>
    <row r="2021" spans="1:9" x14ac:dyDescent="0.2">
      <c r="A2021" s="7" t="s">
        <v>351</v>
      </c>
      <c r="B2021" s="21">
        <v>38061</v>
      </c>
      <c r="C2021" s="22" t="s">
        <v>1679</v>
      </c>
      <c r="D2021" s="12">
        <v>1524</v>
      </c>
      <c r="E2021" s="12">
        <v>2287</v>
      </c>
      <c r="F2021" s="1">
        <f>VLOOKUP(B2021,[1]Compare!$B:$F,5,FALSE)</f>
        <v>1256</v>
      </c>
      <c r="G2021" s="1">
        <f>VLOOKUP(B2021,[1]Compare!$B:$G,6,FALSE)</f>
        <v>2824</v>
      </c>
      <c r="H2021" s="2">
        <f t="shared" si="62"/>
        <v>0.21337579617834396</v>
      </c>
      <c r="I2021" s="2">
        <f t="shared" si="63"/>
        <v>-0.19015580736543911</v>
      </c>
    </row>
    <row r="2022" spans="1:9" x14ac:dyDescent="0.2">
      <c r="A2022" s="8" t="s">
        <v>351</v>
      </c>
      <c r="B2022" s="19">
        <v>38063</v>
      </c>
      <c r="C2022" s="20" t="s">
        <v>1122</v>
      </c>
      <c r="D2022" s="13">
        <v>663</v>
      </c>
      <c r="E2022" s="13">
        <v>1130</v>
      </c>
      <c r="F2022" s="1">
        <f>VLOOKUP(B2022,[1]Compare!$B:$F,5,FALSE)</f>
        <v>586</v>
      </c>
      <c r="G2022" s="1">
        <f>VLOOKUP(B2022,[1]Compare!$B:$G,6,FALSE)</f>
        <v>1141</v>
      </c>
      <c r="H2022" s="2">
        <f t="shared" si="62"/>
        <v>0.13139931740614336</v>
      </c>
      <c r="I2022" s="2">
        <f t="shared" si="63"/>
        <v>-9.6406660823838732E-3</v>
      </c>
    </row>
    <row r="2023" spans="1:9" x14ac:dyDescent="0.2">
      <c r="A2023" s="7" t="s">
        <v>351</v>
      </c>
      <c r="B2023" s="21">
        <v>38065</v>
      </c>
      <c r="C2023" s="22" t="s">
        <v>1680</v>
      </c>
      <c r="D2023" s="12">
        <v>338</v>
      </c>
      <c r="E2023" s="12">
        <v>798</v>
      </c>
      <c r="F2023" s="1">
        <f>VLOOKUP(B2023,[1]Compare!$B:$F,5,FALSE)</f>
        <v>129</v>
      </c>
      <c r="G2023" s="1">
        <f>VLOOKUP(B2023,[1]Compare!$B:$G,6,FALSE)</f>
        <v>918</v>
      </c>
      <c r="H2023" s="2">
        <f t="shared" si="62"/>
        <v>1.6201550387596899</v>
      </c>
      <c r="I2023" s="2">
        <f t="shared" si="63"/>
        <v>-0.13071895424836602</v>
      </c>
    </row>
    <row r="2024" spans="1:9" x14ac:dyDescent="0.2">
      <c r="A2024" s="8" t="s">
        <v>351</v>
      </c>
      <c r="B2024" s="19">
        <v>38067</v>
      </c>
      <c r="C2024" s="20" t="s">
        <v>1681</v>
      </c>
      <c r="D2024" s="13">
        <v>982</v>
      </c>
      <c r="E2024" s="13">
        <v>2646</v>
      </c>
      <c r="F2024" s="1">
        <f>VLOOKUP(B2024,[1]Compare!$B:$F,5,FALSE)</f>
        <v>786</v>
      </c>
      <c r="G2024" s="1">
        <f>VLOOKUP(B2024,[1]Compare!$B:$G,6,FALSE)</f>
        <v>2460</v>
      </c>
      <c r="H2024" s="2">
        <f t="shared" si="62"/>
        <v>0.24936386768447838</v>
      </c>
      <c r="I2024" s="2">
        <f t="shared" si="63"/>
        <v>7.5609756097560973E-2</v>
      </c>
    </row>
    <row r="2025" spans="1:9" x14ac:dyDescent="0.2">
      <c r="A2025" s="7" t="s">
        <v>351</v>
      </c>
      <c r="B2025" s="21">
        <v>38069</v>
      </c>
      <c r="C2025" s="22" t="s">
        <v>804</v>
      </c>
      <c r="D2025" s="12">
        <v>596</v>
      </c>
      <c r="E2025" s="12">
        <v>1548</v>
      </c>
      <c r="F2025" s="1">
        <f>VLOOKUP(B2025,[1]Compare!$B:$F,5,FALSE)</f>
        <v>497</v>
      </c>
      <c r="G2025" s="1">
        <f>VLOOKUP(B2025,[1]Compare!$B:$G,6,FALSE)</f>
        <v>1585</v>
      </c>
      <c r="H2025" s="2">
        <f t="shared" si="62"/>
        <v>0.19919517102615694</v>
      </c>
      <c r="I2025" s="2">
        <f t="shared" si="63"/>
        <v>-2.334384858044164E-2</v>
      </c>
    </row>
    <row r="2026" spans="1:9" x14ac:dyDescent="0.2">
      <c r="A2026" s="8" t="s">
        <v>351</v>
      </c>
      <c r="B2026" s="19">
        <v>38071</v>
      </c>
      <c r="C2026" s="20" t="s">
        <v>1340</v>
      </c>
      <c r="D2026" s="13">
        <v>2236</v>
      </c>
      <c r="E2026" s="13">
        <v>3239</v>
      </c>
      <c r="F2026" s="1">
        <f>VLOOKUP(B2026,[1]Compare!$B:$F,5,FALSE)</f>
        <v>1639</v>
      </c>
      <c r="G2026" s="1">
        <f>VLOOKUP(B2026,[1]Compare!$B:$G,6,FALSE)</f>
        <v>3577</v>
      </c>
      <c r="H2026" s="2">
        <f t="shared" si="62"/>
        <v>0.36424649176327029</v>
      </c>
      <c r="I2026" s="2">
        <f t="shared" si="63"/>
        <v>-9.449259155717081E-2</v>
      </c>
    </row>
    <row r="2027" spans="1:9" x14ac:dyDescent="0.2">
      <c r="A2027" s="7" t="s">
        <v>351</v>
      </c>
      <c r="B2027" s="21">
        <v>38073</v>
      </c>
      <c r="C2027" s="22" t="s">
        <v>1682</v>
      </c>
      <c r="D2027" s="12">
        <v>1369</v>
      </c>
      <c r="E2027" s="12">
        <v>1416</v>
      </c>
      <c r="F2027" s="1">
        <f>VLOOKUP(B2027,[1]Compare!$B:$F,5,FALSE)</f>
        <v>945</v>
      </c>
      <c r="G2027" s="1">
        <f>VLOOKUP(B2027,[1]Compare!$B:$G,6,FALSE)</f>
        <v>1418</v>
      </c>
      <c r="H2027" s="2">
        <f t="shared" si="62"/>
        <v>0.44867724867724867</v>
      </c>
      <c r="I2027" s="2">
        <f t="shared" si="63"/>
        <v>-1.4104372355430183E-3</v>
      </c>
    </row>
    <row r="2028" spans="1:9" x14ac:dyDescent="0.2">
      <c r="A2028" s="8" t="s">
        <v>351</v>
      </c>
      <c r="B2028" s="19">
        <v>38075</v>
      </c>
      <c r="C2028" s="20" t="s">
        <v>1343</v>
      </c>
      <c r="D2028" s="13">
        <v>284</v>
      </c>
      <c r="E2028" s="13">
        <v>973</v>
      </c>
      <c r="F2028" s="1">
        <f>VLOOKUP(B2028,[1]Compare!$B:$F,5,FALSE)</f>
        <v>220</v>
      </c>
      <c r="G2028" s="1">
        <f>VLOOKUP(B2028,[1]Compare!$B:$G,6,FALSE)</f>
        <v>1065</v>
      </c>
      <c r="H2028" s="2">
        <f t="shared" si="62"/>
        <v>0.29090909090909089</v>
      </c>
      <c r="I2028" s="2">
        <f t="shared" si="63"/>
        <v>-8.6384976525821597E-2</v>
      </c>
    </row>
    <row r="2029" spans="1:9" x14ac:dyDescent="0.2">
      <c r="A2029" s="7" t="s">
        <v>351</v>
      </c>
      <c r="B2029" s="21">
        <v>38077</v>
      </c>
      <c r="C2029" s="22" t="s">
        <v>914</v>
      </c>
      <c r="D2029" s="12">
        <v>3305</v>
      </c>
      <c r="E2029" s="12">
        <v>4836</v>
      </c>
      <c r="F2029" s="1">
        <f>VLOOKUP(B2029,[1]Compare!$B:$F,5,FALSE)</f>
        <v>2510</v>
      </c>
      <c r="G2029" s="1">
        <f>VLOOKUP(B2029,[1]Compare!$B:$G,6,FALSE)</f>
        <v>5072</v>
      </c>
      <c r="H2029" s="2">
        <f t="shared" si="62"/>
        <v>0.31673306772908366</v>
      </c>
      <c r="I2029" s="2">
        <f t="shared" si="63"/>
        <v>-4.6529968454258677E-2</v>
      </c>
    </row>
    <row r="2030" spans="1:9" x14ac:dyDescent="0.2">
      <c r="A2030" s="8" t="s">
        <v>351</v>
      </c>
      <c r="B2030" s="19">
        <v>38079</v>
      </c>
      <c r="C2030" s="20" t="s">
        <v>1683</v>
      </c>
      <c r="D2030" s="13">
        <v>2419</v>
      </c>
      <c r="E2030" s="13">
        <v>1255</v>
      </c>
      <c r="F2030" s="1">
        <f>VLOOKUP(B2030,[1]Compare!$B:$F,5,FALSE)</f>
        <v>2482</v>
      </c>
      <c r="G2030" s="1">
        <f>VLOOKUP(B2030,[1]Compare!$B:$G,6,FALSE)</f>
        <v>1257</v>
      </c>
      <c r="H2030" s="2">
        <f t="shared" si="62"/>
        <v>-2.5382755842062853E-2</v>
      </c>
      <c r="I2030" s="2">
        <f t="shared" si="63"/>
        <v>-1.5910898965791568E-3</v>
      </c>
    </row>
    <row r="2031" spans="1:9" x14ac:dyDescent="0.2">
      <c r="A2031" s="7" t="s">
        <v>351</v>
      </c>
      <c r="B2031" s="21">
        <v>38081</v>
      </c>
      <c r="C2031" s="22" t="s">
        <v>1684</v>
      </c>
      <c r="D2031" s="12">
        <v>852</v>
      </c>
      <c r="E2031" s="12">
        <v>1286</v>
      </c>
      <c r="F2031" s="1">
        <f>VLOOKUP(B2031,[1]Compare!$B:$F,5,FALSE)</f>
        <v>738</v>
      </c>
      <c r="G2031" s="1">
        <f>VLOOKUP(B2031,[1]Compare!$B:$G,6,FALSE)</f>
        <v>1266</v>
      </c>
      <c r="H2031" s="2">
        <f t="shared" si="62"/>
        <v>0.15447154471544716</v>
      </c>
      <c r="I2031" s="2">
        <f t="shared" si="63"/>
        <v>1.579778830963665E-2</v>
      </c>
    </row>
    <row r="2032" spans="1:9" x14ac:dyDescent="0.2">
      <c r="A2032" s="8" t="s">
        <v>351</v>
      </c>
      <c r="B2032" s="19">
        <v>38083</v>
      </c>
      <c r="C2032" s="20" t="s">
        <v>1067</v>
      </c>
      <c r="D2032" s="13">
        <v>237</v>
      </c>
      <c r="E2032" s="13">
        <v>717</v>
      </c>
      <c r="F2032" s="1">
        <f>VLOOKUP(B2032,[1]Compare!$B:$F,5,FALSE)</f>
        <v>104</v>
      </c>
      <c r="G2032" s="1">
        <f>VLOOKUP(B2032,[1]Compare!$B:$G,6,FALSE)</f>
        <v>688</v>
      </c>
      <c r="H2032" s="2">
        <f t="shared" si="62"/>
        <v>1.2788461538461537</v>
      </c>
      <c r="I2032" s="2">
        <f t="shared" si="63"/>
        <v>4.2151162790697673E-2</v>
      </c>
    </row>
    <row r="2033" spans="1:9" x14ac:dyDescent="0.2">
      <c r="A2033" s="7" t="s">
        <v>351</v>
      </c>
      <c r="B2033" s="21">
        <v>38085</v>
      </c>
      <c r="C2033" s="22" t="s">
        <v>1007</v>
      </c>
      <c r="D2033" s="12">
        <v>735</v>
      </c>
      <c r="E2033" s="12">
        <v>287</v>
      </c>
      <c r="F2033" s="1">
        <f>VLOOKUP(B2033,[1]Compare!$B:$F,5,FALSE)</f>
        <v>804</v>
      </c>
      <c r="G2033" s="1">
        <f>VLOOKUP(B2033,[1]Compare!$B:$G,6,FALSE)</f>
        <v>258</v>
      </c>
      <c r="H2033" s="2">
        <f t="shared" si="62"/>
        <v>-8.5820895522388058E-2</v>
      </c>
      <c r="I2033" s="2">
        <f t="shared" si="63"/>
        <v>0.1124031007751938</v>
      </c>
    </row>
    <row r="2034" spans="1:9" x14ac:dyDescent="0.2">
      <c r="A2034" s="8" t="s">
        <v>351</v>
      </c>
      <c r="B2034" s="19">
        <v>38087</v>
      </c>
      <c r="C2034" s="20" t="s">
        <v>1685</v>
      </c>
      <c r="D2034" s="13">
        <v>64</v>
      </c>
      <c r="E2034" s="13">
        <v>376</v>
      </c>
      <c r="F2034" s="1">
        <f>VLOOKUP(B2034,[1]Compare!$B:$F,5,FALSE)</f>
        <v>44</v>
      </c>
      <c r="G2034" s="1">
        <f>VLOOKUP(B2034,[1]Compare!$B:$G,6,FALSE)</f>
        <v>380</v>
      </c>
      <c r="H2034" s="2">
        <f t="shared" si="62"/>
        <v>0.45454545454545453</v>
      </c>
      <c r="I2034" s="2">
        <f t="shared" si="63"/>
        <v>-1.0526315789473684E-2</v>
      </c>
    </row>
    <row r="2035" spans="1:9" x14ac:dyDescent="0.2">
      <c r="A2035" s="7" t="s">
        <v>351</v>
      </c>
      <c r="B2035" s="21">
        <v>38089</v>
      </c>
      <c r="C2035" s="22" t="s">
        <v>918</v>
      </c>
      <c r="D2035" s="12">
        <v>2982</v>
      </c>
      <c r="E2035" s="12">
        <v>13144</v>
      </c>
      <c r="F2035" s="1">
        <f>VLOOKUP(B2035,[1]Compare!$B:$F,5,FALSE)</f>
        <v>2499</v>
      </c>
      <c r="G2035" s="1">
        <f>VLOOKUP(B2035,[1]Compare!$B:$G,6,FALSE)</f>
        <v>12110</v>
      </c>
      <c r="H2035" s="2">
        <f t="shared" si="62"/>
        <v>0.19327731092436976</v>
      </c>
      <c r="I2035" s="2">
        <f t="shared" si="63"/>
        <v>8.538398018166804E-2</v>
      </c>
    </row>
    <row r="2036" spans="1:9" x14ac:dyDescent="0.2">
      <c r="A2036" s="8" t="s">
        <v>351</v>
      </c>
      <c r="B2036" s="19">
        <v>38091</v>
      </c>
      <c r="C2036" s="20" t="s">
        <v>1350</v>
      </c>
      <c r="D2036" s="13">
        <v>444</v>
      </c>
      <c r="E2036" s="13">
        <v>655</v>
      </c>
      <c r="F2036" s="1">
        <f>VLOOKUP(B2036,[1]Compare!$B:$F,5,FALSE)</f>
        <v>392</v>
      </c>
      <c r="G2036" s="1">
        <f>VLOOKUP(B2036,[1]Compare!$B:$G,6,FALSE)</f>
        <v>652</v>
      </c>
      <c r="H2036" s="2">
        <f t="shared" si="62"/>
        <v>0.1326530612244898</v>
      </c>
      <c r="I2036" s="2">
        <f t="shared" si="63"/>
        <v>4.601226993865031E-3</v>
      </c>
    </row>
    <row r="2037" spans="1:9" x14ac:dyDescent="0.2">
      <c r="A2037" s="7" t="s">
        <v>351</v>
      </c>
      <c r="B2037" s="21">
        <v>38093</v>
      </c>
      <c r="C2037" s="22" t="s">
        <v>1686</v>
      </c>
      <c r="D2037" s="12">
        <v>3572</v>
      </c>
      <c r="E2037" s="12">
        <v>6436</v>
      </c>
      <c r="F2037" s="1">
        <f>VLOOKUP(B2037,[1]Compare!$B:$F,5,FALSE)</f>
        <v>2676</v>
      </c>
      <c r="G2037" s="1">
        <f>VLOOKUP(B2037,[1]Compare!$B:$G,6,FALSE)</f>
        <v>6994</v>
      </c>
      <c r="H2037" s="2">
        <f t="shared" si="62"/>
        <v>0.33482810164424515</v>
      </c>
      <c r="I2037" s="2">
        <f t="shared" si="63"/>
        <v>-7.9782670860737773E-2</v>
      </c>
    </row>
    <row r="2038" spans="1:9" x14ac:dyDescent="0.2">
      <c r="A2038" s="8" t="s">
        <v>351</v>
      </c>
      <c r="B2038" s="19">
        <v>38095</v>
      </c>
      <c r="C2038" s="20" t="s">
        <v>1687</v>
      </c>
      <c r="D2038" s="13">
        <v>413</v>
      </c>
      <c r="E2038" s="13">
        <v>846</v>
      </c>
      <c r="F2038" s="1">
        <f>VLOOKUP(B2038,[1]Compare!$B:$F,5,FALSE)</f>
        <v>317</v>
      </c>
      <c r="G2038" s="1">
        <f>VLOOKUP(B2038,[1]Compare!$B:$G,6,FALSE)</f>
        <v>830</v>
      </c>
      <c r="H2038" s="2">
        <f t="shared" si="62"/>
        <v>0.30283911671924291</v>
      </c>
      <c r="I2038" s="2">
        <f t="shared" si="63"/>
        <v>1.9277108433734941E-2</v>
      </c>
    </row>
    <row r="2039" spans="1:9" x14ac:dyDescent="0.2">
      <c r="A2039" s="7" t="s">
        <v>351</v>
      </c>
      <c r="B2039" s="21">
        <v>38097</v>
      </c>
      <c r="C2039" s="22" t="s">
        <v>1688</v>
      </c>
      <c r="D2039" s="12">
        <v>1860</v>
      </c>
      <c r="E2039" s="12">
        <v>2764</v>
      </c>
      <c r="F2039" s="1">
        <f>VLOOKUP(B2039,[1]Compare!$B:$F,5,FALSE)</f>
        <v>1493</v>
      </c>
      <c r="G2039" s="1">
        <f>VLOOKUP(B2039,[1]Compare!$B:$G,6,FALSE)</f>
        <v>2522</v>
      </c>
      <c r="H2039" s="2">
        <f t="shared" si="62"/>
        <v>0.24581379772270595</v>
      </c>
      <c r="I2039" s="2">
        <f t="shared" si="63"/>
        <v>9.5955590800951632E-2</v>
      </c>
    </row>
    <row r="2040" spans="1:9" x14ac:dyDescent="0.2">
      <c r="A2040" s="8" t="s">
        <v>351</v>
      </c>
      <c r="B2040" s="19">
        <v>38099</v>
      </c>
      <c r="C2040" s="20" t="s">
        <v>1689</v>
      </c>
      <c r="D2040" s="13">
        <v>1585</v>
      </c>
      <c r="E2040" s="13">
        <v>3568</v>
      </c>
      <c r="F2040" s="1">
        <f>VLOOKUP(B2040,[1]Compare!$B:$F,5,FALSE)</f>
        <v>1333</v>
      </c>
      <c r="G2040" s="1">
        <f>VLOOKUP(B2040,[1]Compare!$B:$G,6,FALSE)</f>
        <v>3324</v>
      </c>
      <c r="H2040" s="2">
        <f t="shared" si="62"/>
        <v>0.18904726181545387</v>
      </c>
      <c r="I2040" s="2">
        <f t="shared" si="63"/>
        <v>7.3405535499398308E-2</v>
      </c>
    </row>
    <row r="2041" spans="1:9" x14ac:dyDescent="0.2">
      <c r="A2041" s="7" t="s">
        <v>351</v>
      </c>
      <c r="B2041" s="21">
        <v>38101</v>
      </c>
      <c r="C2041" s="22" t="s">
        <v>1690</v>
      </c>
      <c r="D2041" s="12">
        <v>8754</v>
      </c>
      <c r="E2041" s="12">
        <v>18794</v>
      </c>
      <c r="F2041" s="1">
        <f>VLOOKUP(B2041,[1]Compare!$B:$F,5,FALSE)</f>
        <v>7293</v>
      </c>
      <c r="G2041" s="1">
        <f>VLOOKUP(B2041,[1]Compare!$B:$G,6,FALSE)</f>
        <v>19974</v>
      </c>
      <c r="H2041" s="2">
        <f t="shared" si="62"/>
        <v>0.20032908268202385</v>
      </c>
      <c r="I2041" s="2">
        <f t="shared" si="63"/>
        <v>-5.9076799839791728E-2</v>
      </c>
    </row>
    <row r="2042" spans="1:9" x14ac:dyDescent="0.2">
      <c r="A2042" s="8" t="s">
        <v>351</v>
      </c>
      <c r="B2042" s="19">
        <v>38103</v>
      </c>
      <c r="C2042" s="20" t="s">
        <v>967</v>
      </c>
      <c r="D2042" s="13">
        <v>581</v>
      </c>
      <c r="E2042" s="13">
        <v>1927</v>
      </c>
      <c r="F2042" s="1">
        <f>VLOOKUP(B2042,[1]Compare!$B:$F,5,FALSE)</f>
        <v>442</v>
      </c>
      <c r="G2042" s="1">
        <f>VLOOKUP(B2042,[1]Compare!$B:$G,6,FALSE)</f>
        <v>1893</v>
      </c>
      <c r="H2042" s="2">
        <f t="shared" si="62"/>
        <v>0.31447963800904977</v>
      </c>
      <c r="I2042" s="2">
        <f t="shared" si="63"/>
        <v>1.7960908610670893E-2</v>
      </c>
    </row>
    <row r="2043" spans="1:9" x14ac:dyDescent="0.2">
      <c r="A2043" s="7" t="s">
        <v>351</v>
      </c>
      <c r="B2043" s="21">
        <v>38105</v>
      </c>
      <c r="C2043" s="22" t="s">
        <v>1691</v>
      </c>
      <c r="D2043" s="12">
        <v>2356</v>
      </c>
      <c r="E2043" s="12">
        <v>10176</v>
      </c>
      <c r="F2043" s="1">
        <f>VLOOKUP(B2043,[1]Compare!$B:$F,5,FALSE)</f>
        <v>2169</v>
      </c>
      <c r="G2043" s="1">
        <f>VLOOKUP(B2043,[1]Compare!$B:$G,6,FALSE)</f>
        <v>11739</v>
      </c>
      <c r="H2043" s="2">
        <f t="shared" si="62"/>
        <v>8.6214845550945135E-2</v>
      </c>
      <c r="I2043" s="2">
        <f t="shared" si="63"/>
        <v>-0.13314592384359827</v>
      </c>
    </row>
    <row r="2044" spans="1:9" x14ac:dyDescent="0.2">
      <c r="A2044" s="8" t="s">
        <v>352</v>
      </c>
      <c r="B2044" s="19">
        <v>39001</v>
      </c>
      <c r="C2044" s="20" t="s">
        <v>614</v>
      </c>
      <c r="D2044" s="13">
        <v>3516</v>
      </c>
      <c r="E2044" s="13">
        <v>9292</v>
      </c>
      <c r="F2044" s="1">
        <f>VLOOKUP(B2044,[1]Compare!$B:$F,5,FALSE)</f>
        <v>2156</v>
      </c>
      <c r="G2044" s="1">
        <f>VLOOKUP(B2044,[1]Compare!$B:$G,6,FALSE)</f>
        <v>9870</v>
      </c>
      <c r="H2044" s="2">
        <f t="shared" si="62"/>
        <v>0.63079777365491652</v>
      </c>
      <c r="I2044" s="2">
        <f t="shared" si="63"/>
        <v>-5.85612968591692E-2</v>
      </c>
    </row>
    <row r="2045" spans="1:9" x14ac:dyDescent="0.2">
      <c r="A2045" s="7" t="s">
        <v>352</v>
      </c>
      <c r="B2045" s="21">
        <v>39003</v>
      </c>
      <c r="C2045" s="22" t="s">
        <v>928</v>
      </c>
      <c r="D2045" s="12">
        <v>15068</v>
      </c>
      <c r="E2045" s="12">
        <v>31924</v>
      </c>
      <c r="F2045" s="1">
        <f>VLOOKUP(B2045,[1]Compare!$B:$F,5,FALSE)</f>
        <v>14149</v>
      </c>
      <c r="G2045" s="1">
        <f>VLOOKUP(B2045,[1]Compare!$B:$G,6,FALSE)</f>
        <v>33116</v>
      </c>
      <c r="H2045" s="2">
        <f t="shared" si="62"/>
        <v>6.495158668457135E-2</v>
      </c>
      <c r="I2045" s="2">
        <f t="shared" si="63"/>
        <v>-3.5994685348472034E-2</v>
      </c>
    </row>
    <row r="2046" spans="1:9" x14ac:dyDescent="0.2">
      <c r="A2046" s="8" t="s">
        <v>352</v>
      </c>
      <c r="B2046" s="19">
        <v>39005</v>
      </c>
      <c r="C2046" s="20" t="s">
        <v>1692</v>
      </c>
      <c r="D2046" s="13">
        <v>7138</v>
      </c>
      <c r="E2046" s="13">
        <v>18508</v>
      </c>
      <c r="F2046" s="1">
        <f>VLOOKUP(B2046,[1]Compare!$B:$F,5,FALSE)</f>
        <v>6541</v>
      </c>
      <c r="G2046" s="1">
        <f>VLOOKUP(B2046,[1]Compare!$B:$G,6,FALSE)</f>
        <v>19407</v>
      </c>
      <c r="H2046" s="2">
        <f t="shared" si="62"/>
        <v>9.1270447943739494E-2</v>
      </c>
      <c r="I2046" s="2">
        <f t="shared" si="63"/>
        <v>-4.6323491523677027E-2</v>
      </c>
    </row>
    <row r="2047" spans="1:9" x14ac:dyDescent="0.2">
      <c r="A2047" s="7" t="s">
        <v>352</v>
      </c>
      <c r="B2047" s="21">
        <v>39007</v>
      </c>
      <c r="C2047" s="22" t="s">
        <v>1693</v>
      </c>
      <c r="D2047" s="12">
        <v>20946</v>
      </c>
      <c r="E2047" s="12">
        <v>22787</v>
      </c>
      <c r="F2047" s="1">
        <f>VLOOKUP(B2047,[1]Compare!$B:$F,5,FALSE)</f>
        <v>16497</v>
      </c>
      <c r="G2047" s="1">
        <f>VLOOKUP(B2047,[1]Compare!$B:$G,6,FALSE)</f>
        <v>26890</v>
      </c>
      <c r="H2047" s="2">
        <f t="shared" si="62"/>
        <v>0.26968539734497182</v>
      </c>
      <c r="I2047" s="2">
        <f t="shared" si="63"/>
        <v>-0.15258460394198586</v>
      </c>
    </row>
    <row r="2048" spans="1:9" x14ac:dyDescent="0.2">
      <c r="A2048" s="8" t="s">
        <v>352</v>
      </c>
      <c r="B2048" s="19">
        <v>39009</v>
      </c>
      <c r="C2048" s="20" t="s">
        <v>1694</v>
      </c>
      <c r="D2048" s="13">
        <v>14371</v>
      </c>
      <c r="E2048" s="13">
        <v>9210</v>
      </c>
      <c r="F2048" s="1">
        <f>VLOOKUP(B2048,[1]Compare!$B:$F,5,FALSE)</f>
        <v>14772</v>
      </c>
      <c r="G2048" s="1">
        <f>VLOOKUP(B2048,[1]Compare!$B:$G,6,FALSE)</f>
        <v>10862</v>
      </c>
      <c r="H2048" s="2">
        <f t="shared" si="62"/>
        <v>-2.7145951800704036E-2</v>
      </c>
      <c r="I2048" s="2">
        <f t="shared" si="63"/>
        <v>-0.15208985453875898</v>
      </c>
    </row>
    <row r="2049" spans="1:9" x14ac:dyDescent="0.2">
      <c r="A2049" s="7" t="s">
        <v>352</v>
      </c>
      <c r="B2049" s="21">
        <v>39011</v>
      </c>
      <c r="C2049" s="22" t="s">
        <v>1695</v>
      </c>
      <c r="D2049" s="12">
        <v>5603</v>
      </c>
      <c r="E2049" s="12">
        <v>20961</v>
      </c>
      <c r="F2049" s="1">
        <f>VLOOKUP(B2049,[1]Compare!$B:$F,5,FALSE)</f>
        <v>4651</v>
      </c>
      <c r="G2049" s="1">
        <f>VLOOKUP(B2049,[1]Compare!$B:$G,6,FALSE)</f>
        <v>20798</v>
      </c>
      <c r="H2049" s="2">
        <f t="shared" si="62"/>
        <v>0.20468716405074178</v>
      </c>
      <c r="I2049" s="2">
        <f t="shared" si="63"/>
        <v>7.8372920473122418E-3</v>
      </c>
    </row>
    <row r="2050" spans="1:9" x14ac:dyDescent="0.2">
      <c r="A2050" s="8" t="s">
        <v>352</v>
      </c>
      <c r="B2050" s="19">
        <v>39013</v>
      </c>
      <c r="C2050" s="20" t="s">
        <v>1696</v>
      </c>
      <c r="D2050" s="13">
        <v>11089</v>
      </c>
      <c r="E2050" s="13">
        <v>20355</v>
      </c>
      <c r="F2050" s="1">
        <f>VLOOKUP(B2050,[1]Compare!$B:$F,5,FALSE)</f>
        <v>9138</v>
      </c>
      <c r="G2050" s="1">
        <f>VLOOKUP(B2050,[1]Compare!$B:$G,6,FALSE)</f>
        <v>23560</v>
      </c>
      <c r="H2050" s="2">
        <f t="shared" si="62"/>
        <v>0.21350404902604508</v>
      </c>
      <c r="I2050" s="2">
        <f t="shared" si="63"/>
        <v>-0.13603565365025466</v>
      </c>
    </row>
    <row r="2051" spans="1:9" x14ac:dyDescent="0.2">
      <c r="A2051" s="7" t="s">
        <v>352</v>
      </c>
      <c r="B2051" s="21">
        <v>39015</v>
      </c>
      <c r="C2051" s="22" t="s">
        <v>876</v>
      </c>
      <c r="D2051" s="12">
        <v>5359</v>
      </c>
      <c r="E2051" s="12">
        <v>15767</v>
      </c>
      <c r="F2051" s="1">
        <f>VLOOKUP(B2051,[1]Compare!$B:$F,5,FALSE)</f>
        <v>4380</v>
      </c>
      <c r="G2051" s="1">
        <f>VLOOKUP(B2051,[1]Compare!$B:$G,6,FALSE)</f>
        <v>16480</v>
      </c>
      <c r="H2051" s="2">
        <f t="shared" ref="H2051:H2114" si="64">((D2051-F2051)/F2051)</f>
        <v>0.22351598173515982</v>
      </c>
      <c r="I2051" s="2">
        <f t="shared" ref="I2051:I2114" si="65">((E2051-G2051)/G2051)</f>
        <v>-4.3264563106796119E-2</v>
      </c>
    </row>
    <row r="2052" spans="1:9" x14ac:dyDescent="0.2">
      <c r="A2052" s="8" t="s">
        <v>352</v>
      </c>
      <c r="B2052" s="19">
        <v>39017</v>
      </c>
      <c r="C2052" s="20" t="s">
        <v>396</v>
      </c>
      <c r="D2052" s="13">
        <v>64582</v>
      </c>
      <c r="E2052" s="13">
        <v>115973</v>
      </c>
      <c r="F2052" s="1">
        <f>VLOOKUP(B2052,[1]Compare!$B:$F,5,FALSE)</f>
        <v>69613</v>
      </c>
      <c r="G2052" s="1">
        <f>VLOOKUP(B2052,[1]Compare!$B:$G,6,FALSE)</f>
        <v>114392</v>
      </c>
      <c r="H2052" s="2">
        <f t="shared" si="64"/>
        <v>-7.2270983867955704E-2</v>
      </c>
      <c r="I2052" s="2">
        <f t="shared" si="65"/>
        <v>1.382089656619344E-2</v>
      </c>
    </row>
    <row r="2053" spans="1:9" x14ac:dyDescent="0.2">
      <c r="A2053" s="7" t="s">
        <v>352</v>
      </c>
      <c r="B2053" s="21">
        <v>39019</v>
      </c>
      <c r="C2053" s="22" t="s">
        <v>507</v>
      </c>
      <c r="D2053" s="12">
        <v>4554</v>
      </c>
      <c r="E2053" s="12">
        <v>10266</v>
      </c>
      <c r="F2053" s="1">
        <f>VLOOKUP(B2053,[1]Compare!$B:$F,5,FALSE)</f>
        <v>3251</v>
      </c>
      <c r="G2053" s="1">
        <f>VLOOKUP(B2053,[1]Compare!$B:$G,6,FALSE)</f>
        <v>10745</v>
      </c>
      <c r="H2053" s="2">
        <f t="shared" si="64"/>
        <v>0.40079975392187017</v>
      </c>
      <c r="I2053" s="2">
        <f t="shared" si="65"/>
        <v>-4.4578873894834808E-2</v>
      </c>
    </row>
    <row r="2054" spans="1:9" x14ac:dyDescent="0.2">
      <c r="A2054" s="8" t="s">
        <v>352</v>
      </c>
      <c r="B2054" s="19">
        <v>39021</v>
      </c>
      <c r="C2054" s="20" t="s">
        <v>879</v>
      </c>
      <c r="D2054" s="13">
        <v>5198</v>
      </c>
      <c r="E2054" s="13">
        <v>15033</v>
      </c>
      <c r="F2054" s="1">
        <f>VLOOKUP(B2054,[1]Compare!$B:$F,5,FALSE)</f>
        <v>5062</v>
      </c>
      <c r="G2054" s="1">
        <f>VLOOKUP(B2054,[1]Compare!$B:$G,6,FALSE)</f>
        <v>14589</v>
      </c>
      <c r="H2054" s="2">
        <f t="shared" si="64"/>
        <v>2.6866851047016988E-2</v>
      </c>
      <c r="I2054" s="2">
        <f t="shared" si="65"/>
        <v>3.0433888546164918E-2</v>
      </c>
    </row>
    <row r="2055" spans="1:9" x14ac:dyDescent="0.2">
      <c r="A2055" s="7" t="s">
        <v>352</v>
      </c>
      <c r="B2055" s="21">
        <v>39023</v>
      </c>
      <c r="C2055" s="22" t="s">
        <v>509</v>
      </c>
      <c r="D2055" s="12">
        <v>28377</v>
      </c>
      <c r="E2055" s="12">
        <v>35995</v>
      </c>
      <c r="F2055" s="1">
        <f>VLOOKUP(B2055,[1]Compare!$B:$F,5,FALSE)</f>
        <v>24076</v>
      </c>
      <c r="G2055" s="1">
        <f>VLOOKUP(B2055,[1]Compare!$B:$G,6,FALSE)</f>
        <v>39032</v>
      </c>
      <c r="H2055" s="2">
        <f t="shared" si="64"/>
        <v>0.17864263166638977</v>
      </c>
      <c r="I2055" s="2">
        <f t="shared" si="65"/>
        <v>-7.7807952449272397E-2</v>
      </c>
    </row>
    <row r="2056" spans="1:9" x14ac:dyDescent="0.2">
      <c r="A2056" s="8" t="s">
        <v>352</v>
      </c>
      <c r="B2056" s="19">
        <v>39025</v>
      </c>
      <c r="C2056" s="20" t="s">
        <v>1697</v>
      </c>
      <c r="D2056" s="13">
        <v>31340</v>
      </c>
      <c r="E2056" s="13">
        <v>75828</v>
      </c>
      <c r="F2056" s="1">
        <f>VLOOKUP(B2056,[1]Compare!$B:$F,5,FALSE)</f>
        <v>34092</v>
      </c>
      <c r="G2056" s="1">
        <f>VLOOKUP(B2056,[1]Compare!$B:$G,6,FALSE)</f>
        <v>74570</v>
      </c>
      <c r="H2056" s="2">
        <f t="shared" si="64"/>
        <v>-8.0722750205326765E-2</v>
      </c>
      <c r="I2056" s="2">
        <f t="shared" si="65"/>
        <v>1.6870054981896206E-2</v>
      </c>
    </row>
    <row r="2057" spans="1:9" x14ac:dyDescent="0.2">
      <c r="A2057" s="7" t="s">
        <v>352</v>
      </c>
      <c r="B2057" s="21">
        <v>39027</v>
      </c>
      <c r="C2057" s="22" t="s">
        <v>881</v>
      </c>
      <c r="D2057" s="12">
        <v>5063</v>
      </c>
      <c r="E2057" s="12">
        <v>15070</v>
      </c>
      <c r="F2057" s="1">
        <f>VLOOKUP(B2057,[1]Compare!$B:$F,5,FALSE)</f>
        <v>4697</v>
      </c>
      <c r="G2057" s="1">
        <f>VLOOKUP(B2057,[1]Compare!$B:$G,6,FALSE)</f>
        <v>15488</v>
      </c>
      <c r="H2057" s="2">
        <f t="shared" si="64"/>
        <v>7.792207792207792E-2</v>
      </c>
      <c r="I2057" s="2">
        <f t="shared" si="65"/>
        <v>-2.6988636363636364E-2</v>
      </c>
    </row>
    <row r="2058" spans="1:9" x14ac:dyDescent="0.2">
      <c r="A2058" s="8" t="s">
        <v>352</v>
      </c>
      <c r="B2058" s="19">
        <v>39029</v>
      </c>
      <c r="C2058" s="20" t="s">
        <v>1698</v>
      </c>
      <c r="D2058" s="13">
        <v>19998</v>
      </c>
      <c r="E2058" s="13">
        <v>29718</v>
      </c>
      <c r="F2058" s="1">
        <f>VLOOKUP(B2058,[1]Compare!$B:$F,5,FALSE)</f>
        <v>13359</v>
      </c>
      <c r="G2058" s="1">
        <f>VLOOKUP(B2058,[1]Compare!$B:$G,6,FALSE)</f>
        <v>35726</v>
      </c>
      <c r="H2058" s="2">
        <f t="shared" si="64"/>
        <v>0.49696833595328993</v>
      </c>
      <c r="I2058" s="2">
        <f t="shared" si="65"/>
        <v>-0.16816884062027654</v>
      </c>
    </row>
    <row r="2059" spans="1:9" x14ac:dyDescent="0.2">
      <c r="A2059" s="7" t="s">
        <v>352</v>
      </c>
      <c r="B2059" s="21">
        <v>39031</v>
      </c>
      <c r="C2059" s="22" t="s">
        <v>1699</v>
      </c>
      <c r="D2059" s="12">
        <v>5818</v>
      </c>
      <c r="E2059" s="12">
        <v>11208</v>
      </c>
      <c r="F2059" s="1">
        <f>VLOOKUP(B2059,[1]Compare!$B:$F,5,FALSE)</f>
        <v>4125</v>
      </c>
      <c r="G2059" s="1">
        <f>VLOOKUP(B2059,[1]Compare!$B:$G,6,FALSE)</f>
        <v>12325</v>
      </c>
      <c r="H2059" s="2">
        <f t="shared" si="64"/>
        <v>0.41042424242424241</v>
      </c>
      <c r="I2059" s="2">
        <f t="shared" si="65"/>
        <v>-9.062880324543611E-2</v>
      </c>
    </row>
    <row r="2060" spans="1:9" x14ac:dyDescent="0.2">
      <c r="A2060" s="8" t="s">
        <v>352</v>
      </c>
      <c r="B2060" s="19">
        <v>39033</v>
      </c>
      <c r="C2060" s="20" t="s">
        <v>514</v>
      </c>
      <c r="D2060" s="13">
        <v>7236</v>
      </c>
      <c r="E2060" s="13">
        <v>14018</v>
      </c>
      <c r="F2060" s="1">
        <f>VLOOKUP(B2060,[1]Compare!$B:$F,5,FALSE)</f>
        <v>4916</v>
      </c>
      <c r="G2060" s="1">
        <f>VLOOKUP(B2060,[1]Compare!$B:$G,6,FALSE)</f>
        <v>15436</v>
      </c>
      <c r="H2060" s="2">
        <f t="shared" si="64"/>
        <v>0.47192839707078926</v>
      </c>
      <c r="I2060" s="2">
        <f t="shared" si="65"/>
        <v>-9.1863176988857223E-2</v>
      </c>
    </row>
    <row r="2061" spans="1:9" x14ac:dyDescent="0.2">
      <c r="A2061" s="7" t="s">
        <v>352</v>
      </c>
      <c r="B2061" s="21">
        <v>39035</v>
      </c>
      <c r="C2061" s="22" t="s">
        <v>1700</v>
      </c>
      <c r="D2061" s="12">
        <v>420503</v>
      </c>
      <c r="E2061" s="12">
        <v>233654</v>
      </c>
      <c r="F2061" s="1">
        <f>VLOOKUP(B2061,[1]Compare!$B:$F,5,FALSE)</f>
        <v>416176</v>
      </c>
      <c r="G2061" s="1">
        <f>VLOOKUP(B2061,[1]Compare!$B:$G,6,FALSE)</f>
        <v>202699</v>
      </c>
      <c r="H2061" s="2">
        <f t="shared" si="64"/>
        <v>1.0397043558494483E-2</v>
      </c>
      <c r="I2061" s="2">
        <f t="shared" si="65"/>
        <v>0.15271412291131184</v>
      </c>
    </row>
    <row r="2062" spans="1:9" x14ac:dyDescent="0.2">
      <c r="A2062" s="8" t="s">
        <v>352</v>
      </c>
      <c r="B2062" s="19">
        <v>39037</v>
      </c>
      <c r="C2062" s="20" t="s">
        <v>1701</v>
      </c>
      <c r="D2062" s="13">
        <v>7670</v>
      </c>
      <c r="E2062" s="13">
        <v>21595</v>
      </c>
      <c r="F2062" s="1">
        <f>VLOOKUP(B2062,[1]Compare!$B:$F,5,FALSE)</f>
        <v>4731</v>
      </c>
      <c r="G2062" s="1">
        <f>VLOOKUP(B2062,[1]Compare!$B:$G,6,FALSE)</f>
        <v>22004</v>
      </c>
      <c r="H2062" s="2">
        <f t="shared" si="64"/>
        <v>0.62122172902134853</v>
      </c>
      <c r="I2062" s="2">
        <f t="shared" si="65"/>
        <v>-1.8587529540083622E-2</v>
      </c>
    </row>
    <row r="2063" spans="1:9" x14ac:dyDescent="0.2">
      <c r="A2063" s="7" t="s">
        <v>352</v>
      </c>
      <c r="B2063" s="21">
        <v>39039</v>
      </c>
      <c r="C2063" s="22" t="s">
        <v>1702</v>
      </c>
      <c r="D2063" s="12">
        <v>6611</v>
      </c>
      <c r="E2063" s="12">
        <v>12281</v>
      </c>
      <c r="F2063" s="1">
        <f>VLOOKUP(B2063,[1]Compare!$B:$F,5,FALSE)</f>
        <v>5981</v>
      </c>
      <c r="G2063" s="1">
        <f>VLOOKUP(B2063,[1]Compare!$B:$G,6,FALSE)</f>
        <v>13038</v>
      </c>
      <c r="H2063" s="2">
        <f t="shared" si="64"/>
        <v>0.10533355626149474</v>
      </c>
      <c r="I2063" s="2">
        <f t="shared" si="65"/>
        <v>-5.8061052308636292E-2</v>
      </c>
    </row>
    <row r="2064" spans="1:9" x14ac:dyDescent="0.2">
      <c r="A2064" s="8" t="s">
        <v>352</v>
      </c>
      <c r="B2064" s="19">
        <v>39041</v>
      </c>
      <c r="C2064" s="20" t="s">
        <v>933</v>
      </c>
      <c r="D2064" s="13">
        <v>67293</v>
      </c>
      <c r="E2064" s="13">
        <v>68298</v>
      </c>
      <c r="F2064" s="1">
        <f>VLOOKUP(B2064,[1]Compare!$B:$F,5,FALSE)</f>
        <v>57735</v>
      </c>
      <c r="G2064" s="1">
        <f>VLOOKUP(B2064,[1]Compare!$B:$G,6,FALSE)</f>
        <v>66356</v>
      </c>
      <c r="H2064" s="2">
        <f t="shared" si="64"/>
        <v>0.16554949337490257</v>
      </c>
      <c r="I2064" s="2">
        <f t="shared" si="65"/>
        <v>2.9266381337030561E-2</v>
      </c>
    </row>
    <row r="2065" spans="1:9" x14ac:dyDescent="0.2">
      <c r="A2065" s="7" t="s">
        <v>352</v>
      </c>
      <c r="B2065" s="21">
        <v>39043</v>
      </c>
      <c r="C2065" s="22" t="s">
        <v>1575</v>
      </c>
      <c r="D2065" s="12">
        <v>16892</v>
      </c>
      <c r="E2065" s="12">
        <v>19925</v>
      </c>
      <c r="F2065" s="1">
        <f>VLOOKUP(B2065,[1]Compare!$B:$F,5,FALSE)</f>
        <v>17493</v>
      </c>
      <c r="G2065" s="1">
        <f>VLOOKUP(B2065,[1]Compare!$B:$G,6,FALSE)</f>
        <v>22160</v>
      </c>
      <c r="H2065" s="2">
        <f t="shared" si="64"/>
        <v>-3.4356599782770253E-2</v>
      </c>
      <c r="I2065" s="2">
        <f t="shared" si="65"/>
        <v>-0.10085740072202166</v>
      </c>
    </row>
    <row r="2066" spans="1:9" x14ac:dyDescent="0.2">
      <c r="A2066" s="8" t="s">
        <v>352</v>
      </c>
      <c r="B2066" s="19">
        <v>39045</v>
      </c>
      <c r="C2066" s="20" t="s">
        <v>669</v>
      </c>
      <c r="D2066" s="13">
        <v>28799</v>
      </c>
      <c r="E2066" s="13">
        <v>51898</v>
      </c>
      <c r="F2066" s="1">
        <f>VLOOKUP(B2066,[1]Compare!$B:$F,5,FALSE)</f>
        <v>31224</v>
      </c>
      <c r="G2066" s="1">
        <f>VLOOKUP(B2066,[1]Compare!$B:$G,6,FALSE)</f>
        <v>50797</v>
      </c>
      <c r="H2066" s="2">
        <f t="shared" si="64"/>
        <v>-7.7664616961311814E-2</v>
      </c>
      <c r="I2066" s="2">
        <f t="shared" si="65"/>
        <v>2.1674508337106522E-2</v>
      </c>
    </row>
    <row r="2067" spans="1:9" x14ac:dyDescent="0.2">
      <c r="A2067" s="7" t="s">
        <v>352</v>
      </c>
      <c r="B2067" s="21">
        <v>39047</v>
      </c>
      <c r="C2067" s="22" t="s">
        <v>418</v>
      </c>
      <c r="D2067" s="12">
        <v>3919</v>
      </c>
      <c r="E2067" s="12">
        <v>8849</v>
      </c>
      <c r="F2067" s="1">
        <f>VLOOKUP(B2067,[1]Compare!$B:$F,5,FALSE)</f>
        <v>2975</v>
      </c>
      <c r="G2067" s="1">
        <f>VLOOKUP(B2067,[1]Compare!$B:$G,6,FALSE)</f>
        <v>9473</v>
      </c>
      <c r="H2067" s="2">
        <f t="shared" si="64"/>
        <v>0.31731092436974789</v>
      </c>
      <c r="I2067" s="2">
        <f t="shared" si="65"/>
        <v>-6.5871424047292307E-2</v>
      </c>
    </row>
    <row r="2068" spans="1:9" x14ac:dyDescent="0.2">
      <c r="A2068" s="8" t="s">
        <v>352</v>
      </c>
      <c r="B2068" s="19">
        <v>39049</v>
      </c>
      <c r="C2068" s="20" t="s">
        <v>419</v>
      </c>
      <c r="D2068" s="13">
        <v>422921</v>
      </c>
      <c r="E2068" s="13">
        <v>213960</v>
      </c>
      <c r="F2068" s="1">
        <f>VLOOKUP(B2068,[1]Compare!$B:$F,5,FALSE)</f>
        <v>409144</v>
      </c>
      <c r="G2068" s="1">
        <f>VLOOKUP(B2068,[1]Compare!$B:$G,6,FALSE)</f>
        <v>211237</v>
      </c>
      <c r="H2068" s="2">
        <f t="shared" si="64"/>
        <v>3.3672741137594588E-2</v>
      </c>
      <c r="I2068" s="2">
        <f t="shared" si="65"/>
        <v>1.2890734104347251E-2</v>
      </c>
    </row>
    <row r="2069" spans="1:9" x14ac:dyDescent="0.2">
      <c r="A2069" s="7" t="s">
        <v>352</v>
      </c>
      <c r="B2069" s="21">
        <v>39051</v>
      </c>
      <c r="C2069" s="22" t="s">
        <v>520</v>
      </c>
      <c r="D2069" s="12">
        <v>6409</v>
      </c>
      <c r="E2069" s="12">
        <v>15679</v>
      </c>
      <c r="F2069" s="1">
        <f>VLOOKUP(B2069,[1]Compare!$B:$F,5,FALSE)</f>
        <v>6664</v>
      </c>
      <c r="G2069" s="1">
        <f>VLOOKUP(B2069,[1]Compare!$B:$G,6,FALSE)</f>
        <v>15731</v>
      </c>
      <c r="H2069" s="2">
        <f t="shared" si="64"/>
        <v>-3.826530612244898E-2</v>
      </c>
      <c r="I2069" s="2">
        <f t="shared" si="65"/>
        <v>-3.3055749793401562E-3</v>
      </c>
    </row>
    <row r="2070" spans="1:9" x14ac:dyDescent="0.2">
      <c r="A2070" s="8" t="s">
        <v>352</v>
      </c>
      <c r="B2070" s="19">
        <v>39053</v>
      </c>
      <c r="C2070" s="20" t="s">
        <v>1703</v>
      </c>
      <c r="D2070" s="13">
        <v>3918</v>
      </c>
      <c r="E2070" s="13">
        <v>6710</v>
      </c>
      <c r="F2070" s="1">
        <f>VLOOKUP(B2070,[1]Compare!$B:$F,5,FALSE)</f>
        <v>2990</v>
      </c>
      <c r="G2070" s="1">
        <f>VLOOKUP(B2070,[1]Compare!$B:$G,6,FALSE)</f>
        <v>10645</v>
      </c>
      <c r="H2070" s="2">
        <f t="shared" si="64"/>
        <v>0.31036789297658862</v>
      </c>
      <c r="I2070" s="2">
        <f t="shared" si="65"/>
        <v>-0.36965711601690937</v>
      </c>
    </row>
    <row r="2071" spans="1:9" x14ac:dyDescent="0.2">
      <c r="A2071" s="7" t="s">
        <v>352</v>
      </c>
      <c r="B2071" s="21">
        <v>39055</v>
      </c>
      <c r="C2071" s="22" t="s">
        <v>1704</v>
      </c>
      <c r="D2071" s="12">
        <v>19925</v>
      </c>
      <c r="E2071" s="12">
        <v>35202</v>
      </c>
      <c r="F2071" s="1">
        <f>VLOOKUP(B2071,[1]Compare!$B:$F,5,FALSE)</f>
        <v>21201</v>
      </c>
      <c r="G2071" s="1">
        <f>VLOOKUP(B2071,[1]Compare!$B:$G,6,FALSE)</f>
        <v>34143</v>
      </c>
      <c r="H2071" s="2">
        <f t="shared" si="64"/>
        <v>-6.018584029055233E-2</v>
      </c>
      <c r="I2071" s="2">
        <f t="shared" si="65"/>
        <v>3.1016606625076881E-2</v>
      </c>
    </row>
    <row r="2072" spans="1:9" x14ac:dyDescent="0.2">
      <c r="A2072" s="8" t="s">
        <v>352</v>
      </c>
      <c r="B2072" s="19">
        <v>39057</v>
      </c>
      <c r="C2072" s="20" t="s">
        <v>421</v>
      </c>
      <c r="D2072" s="13">
        <v>31969</v>
      </c>
      <c r="E2072" s="13">
        <v>52675</v>
      </c>
      <c r="F2072" s="1">
        <f>VLOOKUP(B2072,[1]Compare!$B:$F,5,FALSE)</f>
        <v>34798</v>
      </c>
      <c r="G2072" s="1">
        <f>VLOOKUP(B2072,[1]Compare!$B:$G,6,FALSE)</f>
        <v>52072</v>
      </c>
      <c r="H2072" s="2">
        <f t="shared" si="64"/>
        <v>-8.1297775734237604E-2</v>
      </c>
      <c r="I2072" s="2">
        <f t="shared" si="65"/>
        <v>1.1580119834075895E-2</v>
      </c>
    </row>
    <row r="2073" spans="1:9" x14ac:dyDescent="0.2">
      <c r="A2073" s="7" t="s">
        <v>352</v>
      </c>
      <c r="B2073" s="21">
        <v>39059</v>
      </c>
      <c r="C2073" s="22" t="s">
        <v>1705</v>
      </c>
      <c r="D2073" s="12">
        <v>6663</v>
      </c>
      <c r="E2073" s="12">
        <v>12313</v>
      </c>
      <c r="F2073" s="1">
        <f>VLOOKUP(B2073,[1]Compare!$B:$F,5,FALSE)</f>
        <v>4577</v>
      </c>
      <c r="G2073" s="1">
        <f>VLOOKUP(B2073,[1]Compare!$B:$G,6,FALSE)</f>
        <v>13407</v>
      </c>
      <c r="H2073" s="2">
        <f t="shared" si="64"/>
        <v>0.45575704610006557</v>
      </c>
      <c r="I2073" s="2">
        <f t="shared" si="65"/>
        <v>-8.1599164615499362E-2</v>
      </c>
    </row>
    <row r="2074" spans="1:9" x14ac:dyDescent="0.2">
      <c r="A2074" s="8" t="s">
        <v>352</v>
      </c>
      <c r="B2074" s="19">
        <v>39061</v>
      </c>
      <c r="C2074" s="20" t="s">
        <v>697</v>
      </c>
      <c r="D2074" s="13">
        <v>250290</v>
      </c>
      <c r="E2074" s="13">
        <v>207787</v>
      </c>
      <c r="F2074" s="1">
        <f>VLOOKUP(B2074,[1]Compare!$B:$F,5,FALSE)</f>
        <v>246266</v>
      </c>
      <c r="G2074" s="1">
        <f>VLOOKUP(B2074,[1]Compare!$B:$G,6,FALSE)</f>
        <v>177886</v>
      </c>
      <c r="H2074" s="2">
        <f t="shared" si="64"/>
        <v>1.6340055062412189E-2</v>
      </c>
      <c r="I2074" s="2">
        <f t="shared" si="65"/>
        <v>0.16809079972566701</v>
      </c>
    </row>
    <row r="2075" spans="1:9" x14ac:dyDescent="0.2">
      <c r="A2075" s="7" t="s">
        <v>352</v>
      </c>
      <c r="B2075" s="21">
        <v>39063</v>
      </c>
      <c r="C2075" s="22" t="s">
        <v>780</v>
      </c>
      <c r="D2075" s="12">
        <v>10326</v>
      </c>
      <c r="E2075" s="12">
        <v>25728</v>
      </c>
      <c r="F2075" s="1">
        <f>VLOOKUP(B2075,[1]Compare!$B:$F,5,FALSE)</f>
        <v>11757</v>
      </c>
      <c r="G2075" s="1">
        <f>VLOOKUP(B2075,[1]Compare!$B:$G,6,FALSE)</f>
        <v>26310</v>
      </c>
      <c r="H2075" s="2">
        <f t="shared" si="64"/>
        <v>-0.1217147231436591</v>
      </c>
      <c r="I2075" s="2">
        <f t="shared" si="65"/>
        <v>-2.2120866590649942E-2</v>
      </c>
    </row>
    <row r="2076" spans="1:9" x14ac:dyDescent="0.2">
      <c r="A2076" s="8" t="s">
        <v>352</v>
      </c>
      <c r="B2076" s="19">
        <v>39065</v>
      </c>
      <c r="C2076" s="20" t="s">
        <v>891</v>
      </c>
      <c r="D2076" s="13">
        <v>4597</v>
      </c>
      <c r="E2076" s="13">
        <v>8729</v>
      </c>
      <c r="F2076" s="1">
        <f>VLOOKUP(B2076,[1]Compare!$B:$F,5,FALSE)</f>
        <v>3062</v>
      </c>
      <c r="G2076" s="1">
        <f>VLOOKUP(B2076,[1]Compare!$B:$G,6,FALSE)</f>
        <v>9949</v>
      </c>
      <c r="H2076" s="2">
        <f t="shared" si="64"/>
        <v>0.5013063357282822</v>
      </c>
      <c r="I2076" s="2">
        <f t="shared" si="65"/>
        <v>-0.12262538948638053</v>
      </c>
    </row>
    <row r="2077" spans="1:9" x14ac:dyDescent="0.2">
      <c r="A2077" s="7" t="s">
        <v>352</v>
      </c>
      <c r="B2077" s="21">
        <v>39067</v>
      </c>
      <c r="C2077" s="22" t="s">
        <v>938</v>
      </c>
      <c r="D2077" s="12">
        <v>3022</v>
      </c>
      <c r="E2077" s="12">
        <v>5217</v>
      </c>
      <c r="F2077" s="1">
        <f>VLOOKUP(B2077,[1]Compare!$B:$F,5,FALSE)</f>
        <v>1768</v>
      </c>
      <c r="G2077" s="1">
        <f>VLOOKUP(B2077,[1]Compare!$B:$G,6,FALSE)</f>
        <v>5792</v>
      </c>
      <c r="H2077" s="2">
        <f t="shared" si="64"/>
        <v>0.70927601809954754</v>
      </c>
      <c r="I2077" s="2">
        <f t="shared" si="65"/>
        <v>-9.9274861878453038E-2</v>
      </c>
    </row>
    <row r="2078" spans="1:9" x14ac:dyDescent="0.2">
      <c r="A2078" s="8" t="s">
        <v>352</v>
      </c>
      <c r="B2078" s="19">
        <v>39069</v>
      </c>
      <c r="C2078" s="20" t="s">
        <v>423</v>
      </c>
      <c r="D2078" s="13">
        <v>4472</v>
      </c>
      <c r="E2078" s="13">
        <v>9608</v>
      </c>
      <c r="F2078" s="1">
        <f>VLOOKUP(B2078,[1]Compare!$B:$F,5,FALSE)</f>
        <v>4062</v>
      </c>
      <c r="G2078" s="1">
        <f>VLOOKUP(B2078,[1]Compare!$B:$G,6,FALSE)</f>
        <v>10479</v>
      </c>
      <c r="H2078" s="2">
        <f t="shared" si="64"/>
        <v>0.10093549975381585</v>
      </c>
      <c r="I2078" s="2">
        <f t="shared" si="65"/>
        <v>-8.3118618188758472E-2</v>
      </c>
    </row>
    <row r="2079" spans="1:9" x14ac:dyDescent="0.2">
      <c r="A2079" s="7" t="s">
        <v>352</v>
      </c>
      <c r="B2079" s="21">
        <v>39071</v>
      </c>
      <c r="C2079" s="22" t="s">
        <v>1706</v>
      </c>
      <c r="D2079" s="12">
        <v>5243</v>
      </c>
      <c r="E2079" s="12">
        <v>15296</v>
      </c>
      <c r="F2079" s="1">
        <f>VLOOKUP(B2079,[1]Compare!$B:$F,5,FALSE)</f>
        <v>3799</v>
      </c>
      <c r="G2079" s="1">
        <f>VLOOKUP(B2079,[1]Compare!$B:$G,6,FALSE)</f>
        <v>15678</v>
      </c>
      <c r="H2079" s="2">
        <f t="shared" si="64"/>
        <v>0.3801000263227165</v>
      </c>
      <c r="I2079" s="2">
        <f t="shared" si="65"/>
        <v>-2.4365352723561679E-2</v>
      </c>
    </row>
    <row r="2080" spans="1:9" x14ac:dyDescent="0.2">
      <c r="A2080" s="8" t="s">
        <v>352</v>
      </c>
      <c r="B2080" s="19">
        <v>39073</v>
      </c>
      <c r="C2080" s="20" t="s">
        <v>1707</v>
      </c>
      <c r="D2080" s="13">
        <v>4817</v>
      </c>
      <c r="E2080" s="13">
        <v>8856</v>
      </c>
      <c r="F2080" s="1">
        <f>VLOOKUP(B2080,[1]Compare!$B:$F,5,FALSE)</f>
        <v>3880</v>
      </c>
      <c r="G2080" s="1">
        <f>VLOOKUP(B2080,[1]Compare!$B:$G,6,FALSE)</f>
        <v>9737</v>
      </c>
      <c r="H2080" s="2">
        <f t="shared" si="64"/>
        <v>0.24149484536082474</v>
      </c>
      <c r="I2080" s="2">
        <f t="shared" si="65"/>
        <v>-9.0479613844099832E-2</v>
      </c>
    </row>
    <row r="2081" spans="1:9" x14ac:dyDescent="0.2">
      <c r="A2081" s="7" t="s">
        <v>352</v>
      </c>
      <c r="B2081" s="21">
        <v>39075</v>
      </c>
      <c r="C2081" s="22" t="s">
        <v>703</v>
      </c>
      <c r="D2081" s="12">
        <v>2244</v>
      </c>
      <c r="E2081" s="12">
        <v>10271</v>
      </c>
      <c r="F2081" s="1">
        <f>VLOOKUP(B2081,[1]Compare!$B:$F,5,FALSE)</f>
        <v>1994</v>
      </c>
      <c r="G2081" s="1">
        <f>VLOOKUP(B2081,[1]Compare!$B:$G,6,FALSE)</f>
        <v>10796</v>
      </c>
      <c r="H2081" s="2">
        <f t="shared" si="64"/>
        <v>0.12537612838515547</v>
      </c>
      <c r="I2081" s="2">
        <f t="shared" si="65"/>
        <v>-4.8629121896998889E-2</v>
      </c>
    </row>
    <row r="2082" spans="1:9" x14ac:dyDescent="0.2">
      <c r="A2082" s="8" t="s">
        <v>352</v>
      </c>
      <c r="B2082" s="19">
        <v>39077</v>
      </c>
      <c r="C2082" s="20" t="s">
        <v>1259</v>
      </c>
      <c r="D2082" s="13">
        <v>8758</v>
      </c>
      <c r="E2082" s="13">
        <v>17475</v>
      </c>
      <c r="F2082" s="1">
        <f>VLOOKUP(B2082,[1]Compare!$B:$F,5,FALSE)</f>
        <v>7759</v>
      </c>
      <c r="G2082" s="1">
        <f>VLOOKUP(B2082,[1]Compare!$B:$G,6,FALSE)</f>
        <v>18956</v>
      </c>
      <c r="H2082" s="2">
        <f t="shared" si="64"/>
        <v>0.12875370537440392</v>
      </c>
      <c r="I2082" s="2">
        <f t="shared" si="65"/>
        <v>-7.8128297109094746E-2</v>
      </c>
    </row>
    <row r="2083" spans="1:9" x14ac:dyDescent="0.2">
      <c r="A2083" s="7" t="s">
        <v>352</v>
      </c>
      <c r="B2083" s="21">
        <v>39079</v>
      </c>
      <c r="C2083" s="22" t="s">
        <v>425</v>
      </c>
      <c r="D2083" s="12">
        <v>4805</v>
      </c>
      <c r="E2083" s="12">
        <v>9851</v>
      </c>
      <c r="F2083" s="1">
        <f>VLOOKUP(B2083,[1]Compare!$B:$F,5,FALSE)</f>
        <v>3311</v>
      </c>
      <c r="G2083" s="1">
        <f>VLOOKUP(B2083,[1]Compare!$B:$G,6,FALSE)</f>
        <v>11309</v>
      </c>
      <c r="H2083" s="2">
        <f t="shared" si="64"/>
        <v>0.45122319540924194</v>
      </c>
      <c r="I2083" s="2">
        <f t="shared" si="65"/>
        <v>-0.12892386594747546</v>
      </c>
    </row>
    <row r="2084" spans="1:9" x14ac:dyDescent="0.2">
      <c r="A2084" s="8" t="s">
        <v>352</v>
      </c>
      <c r="B2084" s="19">
        <v>39081</v>
      </c>
      <c r="C2084" s="20" t="s">
        <v>426</v>
      </c>
      <c r="D2084" s="13">
        <v>16135</v>
      </c>
      <c r="E2084" s="13">
        <v>17917</v>
      </c>
      <c r="F2084" s="1">
        <f>VLOOKUP(B2084,[1]Compare!$B:$F,5,FALSE)</f>
        <v>10018</v>
      </c>
      <c r="G2084" s="1">
        <f>VLOOKUP(B2084,[1]Compare!$B:$G,6,FALSE)</f>
        <v>22828</v>
      </c>
      <c r="H2084" s="2">
        <f t="shared" si="64"/>
        <v>0.6106009183469755</v>
      </c>
      <c r="I2084" s="2">
        <f t="shared" si="65"/>
        <v>-0.21513054144033644</v>
      </c>
    </row>
    <row r="2085" spans="1:9" x14ac:dyDescent="0.2">
      <c r="A2085" s="7" t="s">
        <v>352</v>
      </c>
      <c r="B2085" s="21">
        <v>39083</v>
      </c>
      <c r="C2085" s="22" t="s">
        <v>899</v>
      </c>
      <c r="D2085" s="12">
        <v>7817</v>
      </c>
      <c r="E2085" s="12">
        <v>23029</v>
      </c>
      <c r="F2085" s="1">
        <f>VLOOKUP(B2085,[1]Compare!$B:$F,5,FALSE)</f>
        <v>8589</v>
      </c>
      <c r="G2085" s="1">
        <f>VLOOKUP(B2085,[1]Compare!$B:$G,6,FALSE)</f>
        <v>22340</v>
      </c>
      <c r="H2085" s="2">
        <f t="shared" si="64"/>
        <v>-8.9882407730818487E-2</v>
      </c>
      <c r="I2085" s="2">
        <f t="shared" si="65"/>
        <v>3.0841539838854074E-2</v>
      </c>
    </row>
    <row r="2086" spans="1:9" x14ac:dyDescent="0.2">
      <c r="A2086" s="8" t="s">
        <v>352</v>
      </c>
      <c r="B2086" s="19">
        <v>39085</v>
      </c>
      <c r="C2086" s="20" t="s">
        <v>574</v>
      </c>
      <c r="D2086" s="13">
        <v>51464</v>
      </c>
      <c r="E2086" s="13">
        <v>71969</v>
      </c>
      <c r="F2086" s="1">
        <f>VLOOKUP(B2086,[1]Compare!$B:$F,5,FALSE)</f>
        <v>55514</v>
      </c>
      <c r="G2086" s="1">
        <f>VLOOKUP(B2086,[1]Compare!$B:$G,6,FALSE)</f>
        <v>73278</v>
      </c>
      <c r="H2086" s="2">
        <f t="shared" si="64"/>
        <v>-7.2954570018373743E-2</v>
      </c>
      <c r="I2086" s="2">
        <f t="shared" si="65"/>
        <v>-1.7863478806735993E-2</v>
      </c>
    </row>
    <row r="2087" spans="1:9" x14ac:dyDescent="0.2">
      <c r="A2087" s="7" t="s">
        <v>352</v>
      </c>
      <c r="B2087" s="21">
        <v>39087</v>
      </c>
      <c r="C2087" s="22" t="s">
        <v>429</v>
      </c>
      <c r="D2087" s="12">
        <v>10428</v>
      </c>
      <c r="E2087" s="12">
        <v>15822</v>
      </c>
      <c r="F2087" s="1">
        <f>VLOOKUP(B2087,[1]Compare!$B:$F,5,FALSE)</f>
        <v>7489</v>
      </c>
      <c r="G2087" s="1">
        <f>VLOOKUP(B2087,[1]Compare!$B:$G,6,FALSE)</f>
        <v>20306</v>
      </c>
      <c r="H2087" s="2">
        <f t="shared" si="64"/>
        <v>0.39244224863132593</v>
      </c>
      <c r="I2087" s="2">
        <f t="shared" si="65"/>
        <v>-0.22082143208903773</v>
      </c>
    </row>
    <row r="2088" spans="1:9" x14ac:dyDescent="0.2">
      <c r="A2088" s="8" t="s">
        <v>352</v>
      </c>
      <c r="B2088" s="19">
        <v>39089</v>
      </c>
      <c r="C2088" s="20" t="s">
        <v>1708</v>
      </c>
      <c r="D2088" s="13">
        <v>29886</v>
      </c>
      <c r="E2088" s="13">
        <v>59997</v>
      </c>
      <c r="F2088" s="1">
        <f>VLOOKUP(B2088,[1]Compare!$B:$F,5,FALSE)</f>
        <v>33055</v>
      </c>
      <c r="G2088" s="1">
        <f>VLOOKUP(B2088,[1]Compare!$B:$G,6,FALSE)</f>
        <v>59514</v>
      </c>
      <c r="H2088" s="2">
        <f t="shared" si="64"/>
        <v>-9.5870518832249285E-2</v>
      </c>
      <c r="I2088" s="2">
        <f t="shared" si="65"/>
        <v>8.1157374735356391E-3</v>
      </c>
    </row>
    <row r="2089" spans="1:9" x14ac:dyDescent="0.2">
      <c r="A2089" s="7" t="s">
        <v>352</v>
      </c>
      <c r="B2089" s="21">
        <v>39091</v>
      </c>
      <c r="C2089" s="22" t="s">
        <v>532</v>
      </c>
      <c r="D2089" s="12">
        <v>6167</v>
      </c>
      <c r="E2089" s="12">
        <v>15989</v>
      </c>
      <c r="F2089" s="1">
        <f>VLOOKUP(B2089,[1]Compare!$B:$F,5,FALSE)</f>
        <v>5055</v>
      </c>
      <c r="G2089" s="1">
        <f>VLOOKUP(B2089,[1]Compare!$B:$G,6,FALSE)</f>
        <v>17964</v>
      </c>
      <c r="H2089" s="2">
        <f t="shared" si="64"/>
        <v>0.21998021760633035</v>
      </c>
      <c r="I2089" s="2">
        <f t="shared" si="65"/>
        <v>-0.1099421064350924</v>
      </c>
    </row>
    <row r="2090" spans="1:9" x14ac:dyDescent="0.2">
      <c r="A2090" s="8" t="s">
        <v>352</v>
      </c>
      <c r="B2090" s="19">
        <v>39093</v>
      </c>
      <c r="C2090" s="20" t="s">
        <v>1709</v>
      </c>
      <c r="D2090" s="13">
        <v>70521</v>
      </c>
      <c r="E2090" s="13">
        <v>73054</v>
      </c>
      <c r="F2090" s="1">
        <f>VLOOKUP(B2090,[1]Compare!$B:$F,5,FALSE)</f>
        <v>75667</v>
      </c>
      <c r="G2090" s="1">
        <f>VLOOKUP(B2090,[1]Compare!$B:$G,6,FALSE)</f>
        <v>79520</v>
      </c>
      <c r="H2090" s="2">
        <f t="shared" si="64"/>
        <v>-6.800851097572258E-2</v>
      </c>
      <c r="I2090" s="2">
        <f t="shared" si="65"/>
        <v>-8.1312877263581496E-2</v>
      </c>
    </row>
    <row r="2091" spans="1:9" x14ac:dyDescent="0.2">
      <c r="A2091" s="7" t="s">
        <v>352</v>
      </c>
      <c r="B2091" s="21">
        <v>39095</v>
      </c>
      <c r="C2091" s="22" t="s">
        <v>992</v>
      </c>
      <c r="D2091" s="12">
        <v>111774</v>
      </c>
      <c r="E2091" s="12">
        <v>82090</v>
      </c>
      <c r="F2091" s="1">
        <f>VLOOKUP(B2091,[1]Compare!$B:$F,5,FALSE)</f>
        <v>115411</v>
      </c>
      <c r="G2091" s="1">
        <f>VLOOKUP(B2091,[1]Compare!$B:$G,6,FALSE)</f>
        <v>81763</v>
      </c>
      <c r="H2091" s="2">
        <f t="shared" si="64"/>
        <v>-3.1513460588678724E-2</v>
      </c>
      <c r="I2091" s="2">
        <f t="shared" si="65"/>
        <v>3.9993640155082371E-3</v>
      </c>
    </row>
    <row r="2092" spans="1:9" x14ac:dyDescent="0.2">
      <c r="A2092" s="8" t="s">
        <v>352</v>
      </c>
      <c r="B2092" s="19">
        <v>39097</v>
      </c>
      <c r="C2092" s="20" t="s">
        <v>434</v>
      </c>
      <c r="D2092" s="13">
        <v>5184</v>
      </c>
      <c r="E2092" s="13">
        <v>14266</v>
      </c>
      <c r="F2092" s="1">
        <f>VLOOKUP(B2092,[1]Compare!$B:$F,5,FALSE)</f>
        <v>5698</v>
      </c>
      <c r="G2092" s="1">
        <f>VLOOKUP(B2092,[1]Compare!$B:$G,6,FALSE)</f>
        <v>13835</v>
      </c>
      <c r="H2092" s="2">
        <f t="shared" si="64"/>
        <v>-9.020709020709021E-2</v>
      </c>
      <c r="I2092" s="2">
        <f t="shared" si="65"/>
        <v>3.1152873147813516E-2</v>
      </c>
    </row>
    <row r="2093" spans="1:9" x14ac:dyDescent="0.2">
      <c r="A2093" s="7" t="s">
        <v>352</v>
      </c>
      <c r="B2093" s="21">
        <v>39099</v>
      </c>
      <c r="C2093" s="22" t="s">
        <v>1710</v>
      </c>
      <c r="D2093" s="12">
        <v>78484</v>
      </c>
      <c r="E2093" s="12">
        <v>50795</v>
      </c>
      <c r="F2093" s="1">
        <f>VLOOKUP(B2093,[1]Compare!$B:$F,5,FALSE)</f>
        <v>57641</v>
      </c>
      <c r="G2093" s="1">
        <f>VLOOKUP(B2093,[1]Compare!$B:$G,6,FALSE)</f>
        <v>59903</v>
      </c>
      <c r="H2093" s="2">
        <f t="shared" si="64"/>
        <v>0.3616002498221752</v>
      </c>
      <c r="I2093" s="2">
        <f t="shared" si="65"/>
        <v>-0.15204580738861159</v>
      </c>
    </row>
    <row r="2094" spans="1:9" x14ac:dyDescent="0.2">
      <c r="A2094" s="8" t="s">
        <v>352</v>
      </c>
      <c r="B2094" s="19">
        <v>39101</v>
      </c>
      <c r="C2094" s="20" t="s">
        <v>436</v>
      </c>
      <c r="D2094" s="13">
        <v>10341</v>
      </c>
      <c r="E2094" s="13">
        <v>16975</v>
      </c>
      <c r="F2094" s="1">
        <f>VLOOKUP(B2094,[1]Compare!$B:$F,5,FALSE)</f>
        <v>8269</v>
      </c>
      <c r="G2094" s="1">
        <f>VLOOKUP(B2094,[1]Compare!$B:$G,6,FALSE)</f>
        <v>19023</v>
      </c>
      <c r="H2094" s="2">
        <f t="shared" si="64"/>
        <v>0.25057443463538515</v>
      </c>
      <c r="I2094" s="2">
        <f t="shared" si="65"/>
        <v>-0.10765914945066499</v>
      </c>
    </row>
    <row r="2095" spans="1:9" x14ac:dyDescent="0.2">
      <c r="A2095" s="7" t="s">
        <v>352</v>
      </c>
      <c r="B2095" s="21">
        <v>39103</v>
      </c>
      <c r="C2095" s="22" t="s">
        <v>1711</v>
      </c>
      <c r="D2095" s="12">
        <v>38466</v>
      </c>
      <c r="E2095" s="12">
        <v>68550</v>
      </c>
      <c r="F2095" s="1">
        <f>VLOOKUP(B2095,[1]Compare!$B:$F,5,FALSE)</f>
        <v>39800</v>
      </c>
      <c r="G2095" s="1">
        <f>VLOOKUP(B2095,[1]Compare!$B:$G,6,FALSE)</f>
        <v>64598</v>
      </c>
      <c r="H2095" s="2">
        <f t="shared" si="64"/>
        <v>-3.3517587939698494E-2</v>
      </c>
      <c r="I2095" s="2">
        <f t="shared" si="65"/>
        <v>6.1178364655252483E-2</v>
      </c>
    </row>
    <row r="2096" spans="1:9" x14ac:dyDescent="0.2">
      <c r="A2096" s="8" t="s">
        <v>352</v>
      </c>
      <c r="B2096" s="19">
        <v>39105</v>
      </c>
      <c r="C2096" s="20" t="s">
        <v>1712</v>
      </c>
      <c r="D2096" s="13">
        <v>3855</v>
      </c>
      <c r="E2096" s="13">
        <v>7055</v>
      </c>
      <c r="F2096" s="1">
        <f>VLOOKUP(B2096,[1]Compare!$B:$F,5,FALSE)</f>
        <v>2492</v>
      </c>
      <c r="G2096" s="1">
        <f>VLOOKUP(B2096,[1]Compare!$B:$G,6,FALSE)</f>
        <v>8316</v>
      </c>
      <c r="H2096" s="2">
        <f t="shared" si="64"/>
        <v>0.5469502407704655</v>
      </c>
      <c r="I2096" s="2">
        <f t="shared" si="65"/>
        <v>-0.15163540163540162</v>
      </c>
    </row>
    <row r="2097" spans="1:9" x14ac:dyDescent="0.2">
      <c r="A2097" s="7" t="s">
        <v>352</v>
      </c>
      <c r="B2097" s="21">
        <v>39107</v>
      </c>
      <c r="C2097" s="22" t="s">
        <v>909</v>
      </c>
      <c r="D2097" s="12">
        <v>5240</v>
      </c>
      <c r="E2097" s="12">
        <v>20295</v>
      </c>
      <c r="F2097" s="1">
        <f>VLOOKUP(B2097,[1]Compare!$B:$F,5,FALSE)</f>
        <v>4030</v>
      </c>
      <c r="G2097" s="1">
        <f>VLOOKUP(B2097,[1]Compare!$B:$G,6,FALSE)</f>
        <v>19452</v>
      </c>
      <c r="H2097" s="2">
        <f t="shared" si="64"/>
        <v>0.30024813895781638</v>
      </c>
      <c r="I2097" s="2">
        <f t="shared" si="65"/>
        <v>4.333744602097471E-2</v>
      </c>
    </row>
    <row r="2098" spans="1:9" x14ac:dyDescent="0.2">
      <c r="A2098" s="8" t="s">
        <v>352</v>
      </c>
      <c r="B2098" s="19">
        <v>39109</v>
      </c>
      <c r="C2098" s="20" t="s">
        <v>946</v>
      </c>
      <c r="D2098" s="13">
        <v>15420</v>
      </c>
      <c r="E2098" s="13">
        <v>42619</v>
      </c>
      <c r="F2098" s="1">
        <f>VLOOKUP(B2098,[1]Compare!$B:$F,5,FALSE)</f>
        <v>15663</v>
      </c>
      <c r="G2098" s="1">
        <f>VLOOKUP(B2098,[1]Compare!$B:$G,6,FALSE)</f>
        <v>41371</v>
      </c>
      <c r="H2098" s="2">
        <f t="shared" si="64"/>
        <v>-1.5514269297069528E-2</v>
      </c>
      <c r="I2098" s="2">
        <f t="shared" si="65"/>
        <v>3.0166058350051969E-2</v>
      </c>
    </row>
    <row r="2099" spans="1:9" x14ac:dyDescent="0.2">
      <c r="A2099" s="7" t="s">
        <v>352</v>
      </c>
      <c r="B2099" s="21">
        <v>39111</v>
      </c>
      <c r="C2099" s="22" t="s">
        <v>439</v>
      </c>
      <c r="D2099" s="12">
        <v>3152</v>
      </c>
      <c r="E2099" s="12">
        <v>4500</v>
      </c>
      <c r="F2099" s="1">
        <f>VLOOKUP(B2099,[1]Compare!$B:$F,5,FALSE)</f>
        <v>1605</v>
      </c>
      <c r="G2099" s="1">
        <f>VLOOKUP(B2099,[1]Compare!$B:$G,6,FALSE)</f>
        <v>5463</v>
      </c>
      <c r="H2099" s="2">
        <f t="shared" si="64"/>
        <v>0.96386292834890963</v>
      </c>
      <c r="I2099" s="2">
        <f t="shared" si="65"/>
        <v>-0.17627677100494235</v>
      </c>
    </row>
    <row r="2100" spans="1:9" x14ac:dyDescent="0.2">
      <c r="A2100" s="8" t="s">
        <v>352</v>
      </c>
      <c r="B2100" s="19">
        <v>39113</v>
      </c>
      <c r="C2100" s="20" t="s">
        <v>440</v>
      </c>
      <c r="D2100" s="13">
        <v>133108</v>
      </c>
      <c r="E2100" s="13">
        <v>129516</v>
      </c>
      <c r="F2100" s="1">
        <f>VLOOKUP(B2100,[1]Compare!$B:$F,5,FALSE)</f>
        <v>135064</v>
      </c>
      <c r="G2100" s="1">
        <f>VLOOKUP(B2100,[1]Compare!$B:$G,6,FALSE)</f>
        <v>129034</v>
      </c>
      <c r="H2100" s="2">
        <f t="shared" si="64"/>
        <v>-1.4482023337084642E-2</v>
      </c>
      <c r="I2100" s="2">
        <f t="shared" si="65"/>
        <v>3.7354495714307856E-3</v>
      </c>
    </row>
    <row r="2101" spans="1:9" x14ac:dyDescent="0.2">
      <c r="A2101" s="7" t="s">
        <v>352</v>
      </c>
      <c r="B2101" s="21">
        <v>39115</v>
      </c>
      <c r="C2101" s="22" t="s">
        <v>441</v>
      </c>
      <c r="D2101" s="12">
        <v>2324</v>
      </c>
      <c r="E2101" s="12">
        <v>3905</v>
      </c>
      <c r="F2101" s="1">
        <f>VLOOKUP(B2101,[1]Compare!$B:$F,5,FALSE)</f>
        <v>1725</v>
      </c>
      <c r="G2101" s="1">
        <f>VLOOKUP(B2101,[1]Compare!$B:$G,6,FALSE)</f>
        <v>5041</v>
      </c>
      <c r="H2101" s="2">
        <f t="shared" si="64"/>
        <v>0.3472463768115942</v>
      </c>
      <c r="I2101" s="2">
        <f t="shared" si="65"/>
        <v>-0.22535211267605634</v>
      </c>
    </row>
    <row r="2102" spans="1:9" x14ac:dyDescent="0.2">
      <c r="A2102" s="8" t="s">
        <v>352</v>
      </c>
      <c r="B2102" s="19">
        <v>39117</v>
      </c>
      <c r="C2102" s="20" t="s">
        <v>1713</v>
      </c>
      <c r="D2102" s="13">
        <v>4675</v>
      </c>
      <c r="E2102" s="13">
        <v>14185</v>
      </c>
      <c r="F2102" s="1">
        <f>VLOOKUP(B2102,[1]Compare!$B:$F,5,FALSE)</f>
        <v>4048</v>
      </c>
      <c r="G2102" s="1">
        <f>VLOOKUP(B2102,[1]Compare!$B:$G,6,FALSE)</f>
        <v>14077</v>
      </c>
      <c r="H2102" s="2">
        <f t="shared" si="64"/>
        <v>0.15489130434782608</v>
      </c>
      <c r="I2102" s="2">
        <f t="shared" si="65"/>
        <v>7.6720892235561554E-3</v>
      </c>
    </row>
    <row r="2103" spans="1:9" x14ac:dyDescent="0.2">
      <c r="A2103" s="7" t="s">
        <v>352</v>
      </c>
      <c r="B2103" s="21">
        <v>39119</v>
      </c>
      <c r="C2103" s="22" t="s">
        <v>1714</v>
      </c>
      <c r="D2103" s="12">
        <v>13916</v>
      </c>
      <c r="E2103" s="12">
        <v>24643</v>
      </c>
      <c r="F2103" s="1">
        <f>VLOOKUP(B2103,[1]Compare!$B:$F,5,FALSE)</f>
        <v>11971</v>
      </c>
      <c r="G2103" s="1">
        <f>VLOOKUP(B2103,[1]Compare!$B:$G,6,FALSE)</f>
        <v>27867</v>
      </c>
      <c r="H2103" s="2">
        <f t="shared" si="64"/>
        <v>0.16247598362709884</v>
      </c>
      <c r="I2103" s="2">
        <f t="shared" si="65"/>
        <v>-0.11569239602397101</v>
      </c>
    </row>
    <row r="2104" spans="1:9" x14ac:dyDescent="0.2">
      <c r="A2104" s="8" t="s">
        <v>352</v>
      </c>
      <c r="B2104" s="19">
        <v>39121</v>
      </c>
      <c r="C2104" s="20" t="s">
        <v>947</v>
      </c>
      <c r="D2104" s="13">
        <v>2014</v>
      </c>
      <c r="E2104" s="13">
        <v>3959</v>
      </c>
      <c r="F2104" s="1">
        <f>VLOOKUP(B2104,[1]Compare!$B:$F,5,FALSE)</f>
        <v>1170</v>
      </c>
      <c r="G2104" s="1">
        <f>VLOOKUP(B2104,[1]Compare!$B:$G,6,FALSE)</f>
        <v>5135</v>
      </c>
      <c r="H2104" s="2">
        <f t="shared" si="64"/>
        <v>0.72136752136752136</v>
      </c>
      <c r="I2104" s="2">
        <f t="shared" si="65"/>
        <v>-0.22901655306718599</v>
      </c>
    </row>
    <row r="2105" spans="1:9" x14ac:dyDescent="0.2">
      <c r="A2105" s="7" t="s">
        <v>352</v>
      </c>
      <c r="B2105" s="21">
        <v>39123</v>
      </c>
      <c r="C2105" s="22" t="s">
        <v>1055</v>
      </c>
      <c r="D2105" s="12">
        <v>8879</v>
      </c>
      <c r="E2105" s="12">
        <v>14072</v>
      </c>
      <c r="F2105" s="1">
        <f>VLOOKUP(B2105,[1]Compare!$B:$F,5,FALSE)</f>
        <v>9008</v>
      </c>
      <c r="G2105" s="1">
        <f>VLOOKUP(B2105,[1]Compare!$B:$G,6,FALSE)</f>
        <v>14628</v>
      </c>
      <c r="H2105" s="2">
        <f t="shared" si="64"/>
        <v>-1.4320603907637655E-2</v>
      </c>
      <c r="I2105" s="2">
        <f t="shared" si="65"/>
        <v>-3.8009297238173367E-2</v>
      </c>
    </row>
    <row r="2106" spans="1:9" x14ac:dyDescent="0.2">
      <c r="A2106" s="8" t="s">
        <v>352</v>
      </c>
      <c r="B2106" s="19">
        <v>39125</v>
      </c>
      <c r="C2106" s="20" t="s">
        <v>802</v>
      </c>
      <c r="D2106" s="13">
        <v>2986</v>
      </c>
      <c r="E2106" s="13">
        <v>6144</v>
      </c>
      <c r="F2106" s="1">
        <f>VLOOKUP(B2106,[1]Compare!$B:$F,5,FALSE)</f>
        <v>2213</v>
      </c>
      <c r="G2106" s="1">
        <f>VLOOKUP(B2106,[1]Compare!$B:$G,6,FALSE)</f>
        <v>7086</v>
      </c>
      <c r="H2106" s="2">
        <f t="shared" si="64"/>
        <v>0.3492995933122458</v>
      </c>
      <c r="I2106" s="2">
        <f t="shared" si="65"/>
        <v>-0.13293818797629128</v>
      </c>
    </row>
    <row r="2107" spans="1:9" x14ac:dyDescent="0.2">
      <c r="A2107" s="7" t="s">
        <v>352</v>
      </c>
      <c r="B2107" s="21">
        <v>39127</v>
      </c>
      <c r="C2107" s="22" t="s">
        <v>442</v>
      </c>
      <c r="D2107" s="12">
        <v>5788</v>
      </c>
      <c r="E2107" s="12">
        <v>10722</v>
      </c>
      <c r="F2107" s="1">
        <f>VLOOKUP(B2107,[1]Compare!$B:$F,5,FALSE)</f>
        <v>4098</v>
      </c>
      <c r="G2107" s="1">
        <f>VLOOKUP(B2107,[1]Compare!$B:$G,6,FALSE)</f>
        <v>12357</v>
      </c>
      <c r="H2107" s="2">
        <f t="shared" si="64"/>
        <v>0.41239629087359686</v>
      </c>
      <c r="I2107" s="2">
        <f t="shared" si="65"/>
        <v>-0.13231366836610828</v>
      </c>
    </row>
    <row r="2108" spans="1:9" x14ac:dyDescent="0.2">
      <c r="A2108" s="8" t="s">
        <v>352</v>
      </c>
      <c r="B2108" s="19">
        <v>39129</v>
      </c>
      <c r="C2108" s="20" t="s">
        <v>1715</v>
      </c>
      <c r="D2108" s="13">
        <v>6833</v>
      </c>
      <c r="E2108" s="13">
        <v>20908</v>
      </c>
      <c r="F2108" s="1">
        <f>VLOOKUP(B2108,[1]Compare!$B:$F,5,FALSE)</f>
        <v>7304</v>
      </c>
      <c r="G2108" s="1">
        <f>VLOOKUP(B2108,[1]Compare!$B:$G,6,FALSE)</f>
        <v>20593</v>
      </c>
      <c r="H2108" s="2">
        <f t="shared" si="64"/>
        <v>-6.448521358159913E-2</v>
      </c>
      <c r="I2108" s="2">
        <f t="shared" si="65"/>
        <v>1.5296459962123051E-2</v>
      </c>
    </row>
    <row r="2109" spans="1:9" x14ac:dyDescent="0.2">
      <c r="A2109" s="7" t="s">
        <v>352</v>
      </c>
      <c r="B2109" s="21">
        <v>39131</v>
      </c>
      <c r="C2109" s="22" t="s">
        <v>444</v>
      </c>
      <c r="D2109" s="12">
        <v>4779</v>
      </c>
      <c r="E2109" s="12">
        <v>7525</v>
      </c>
      <c r="F2109" s="1">
        <f>VLOOKUP(B2109,[1]Compare!$B:$F,5,FALSE)</f>
        <v>3110</v>
      </c>
      <c r="G2109" s="1">
        <f>VLOOKUP(B2109,[1]Compare!$B:$G,6,FALSE)</f>
        <v>9157</v>
      </c>
      <c r="H2109" s="2">
        <f t="shared" si="64"/>
        <v>0.53665594855305465</v>
      </c>
      <c r="I2109" s="2">
        <f t="shared" si="65"/>
        <v>-0.17822430927159549</v>
      </c>
    </row>
    <row r="2110" spans="1:9" x14ac:dyDescent="0.2">
      <c r="A2110" s="8" t="s">
        <v>352</v>
      </c>
      <c r="B2110" s="19">
        <v>39133</v>
      </c>
      <c r="C2110" s="20" t="s">
        <v>1716</v>
      </c>
      <c r="D2110" s="13">
        <v>34245</v>
      </c>
      <c r="E2110" s="13">
        <v>44704</v>
      </c>
      <c r="F2110" s="1">
        <f>VLOOKUP(B2110,[1]Compare!$B:$F,5,FALSE)</f>
        <v>35661</v>
      </c>
      <c r="G2110" s="1">
        <f>VLOOKUP(B2110,[1]Compare!$B:$G,6,FALSE)</f>
        <v>45990</v>
      </c>
      <c r="H2110" s="2">
        <f t="shared" si="64"/>
        <v>-3.970724320686464E-2</v>
      </c>
      <c r="I2110" s="2">
        <f t="shared" si="65"/>
        <v>-2.7962600565340293E-2</v>
      </c>
    </row>
    <row r="2111" spans="1:9" x14ac:dyDescent="0.2">
      <c r="A2111" s="7" t="s">
        <v>352</v>
      </c>
      <c r="B2111" s="21">
        <v>39135</v>
      </c>
      <c r="C2111" s="22" t="s">
        <v>1717</v>
      </c>
      <c r="D2111" s="12">
        <v>5471</v>
      </c>
      <c r="E2111" s="12">
        <v>15737</v>
      </c>
      <c r="F2111" s="1">
        <f>VLOOKUP(B2111,[1]Compare!$B:$F,5,FALSE)</f>
        <v>4493</v>
      </c>
      <c r="G2111" s="1">
        <f>VLOOKUP(B2111,[1]Compare!$B:$G,6,FALSE)</f>
        <v>17022</v>
      </c>
      <c r="H2111" s="2">
        <f t="shared" si="64"/>
        <v>0.21767193411974181</v>
      </c>
      <c r="I2111" s="2">
        <f t="shared" si="65"/>
        <v>-7.5490541651979784E-2</v>
      </c>
    </row>
    <row r="2112" spans="1:9" x14ac:dyDescent="0.2">
      <c r="A2112" s="8" t="s">
        <v>352</v>
      </c>
      <c r="B2112" s="19">
        <v>39137</v>
      </c>
      <c r="C2112" s="20" t="s">
        <v>718</v>
      </c>
      <c r="D2112" s="13">
        <v>4224</v>
      </c>
      <c r="E2112" s="13">
        <v>16929</v>
      </c>
      <c r="F2112" s="1">
        <f>VLOOKUP(B2112,[1]Compare!$B:$F,5,FALSE)</f>
        <v>3195</v>
      </c>
      <c r="G2112" s="1">
        <f>VLOOKUP(B2112,[1]Compare!$B:$G,6,FALSE)</f>
        <v>16412</v>
      </c>
      <c r="H2112" s="2">
        <f t="shared" si="64"/>
        <v>0.32206572769953051</v>
      </c>
      <c r="I2112" s="2">
        <f t="shared" si="65"/>
        <v>3.1501340482573727E-2</v>
      </c>
    </row>
    <row r="2113" spans="1:9" x14ac:dyDescent="0.2">
      <c r="A2113" s="7" t="s">
        <v>352</v>
      </c>
      <c r="B2113" s="21">
        <v>39139</v>
      </c>
      <c r="C2113" s="22" t="s">
        <v>914</v>
      </c>
      <c r="D2113" s="12">
        <v>21238</v>
      </c>
      <c r="E2113" s="12">
        <v>38364</v>
      </c>
      <c r="F2113" s="1">
        <f>VLOOKUP(B2113,[1]Compare!$B:$F,5,FALSE)</f>
        <v>17640</v>
      </c>
      <c r="G2113" s="1">
        <f>VLOOKUP(B2113,[1]Compare!$B:$G,6,FALSE)</f>
        <v>41472</v>
      </c>
      <c r="H2113" s="2">
        <f t="shared" si="64"/>
        <v>0.20396825396825397</v>
      </c>
      <c r="I2113" s="2">
        <f t="shared" si="65"/>
        <v>-7.4942129629629636E-2</v>
      </c>
    </row>
    <row r="2114" spans="1:9" x14ac:dyDescent="0.2">
      <c r="A2114" s="8" t="s">
        <v>352</v>
      </c>
      <c r="B2114" s="19">
        <v>39141</v>
      </c>
      <c r="C2114" s="20" t="s">
        <v>1718</v>
      </c>
      <c r="D2114" s="13">
        <v>11233</v>
      </c>
      <c r="E2114" s="13">
        <v>19556</v>
      </c>
      <c r="F2114" s="1">
        <f>VLOOKUP(B2114,[1]Compare!$B:$F,5,FALSE)</f>
        <v>10557</v>
      </c>
      <c r="G2114" s="1">
        <f>VLOOKUP(B2114,[1]Compare!$B:$G,6,FALSE)</f>
        <v>22278</v>
      </c>
      <c r="H2114" s="2">
        <f t="shared" si="64"/>
        <v>6.4033342805721316E-2</v>
      </c>
      <c r="I2114" s="2">
        <f t="shared" si="65"/>
        <v>-0.12218331986713349</v>
      </c>
    </row>
    <row r="2115" spans="1:9" x14ac:dyDescent="0.2">
      <c r="A2115" s="7" t="s">
        <v>352</v>
      </c>
      <c r="B2115" s="21">
        <v>39143</v>
      </c>
      <c r="C2115" s="22" t="s">
        <v>1719</v>
      </c>
      <c r="D2115" s="12">
        <v>11818</v>
      </c>
      <c r="E2115" s="12">
        <v>16005</v>
      </c>
      <c r="F2115" s="1">
        <f>VLOOKUP(B2115,[1]Compare!$B:$F,5,FALSE)</f>
        <v>10596</v>
      </c>
      <c r="G2115" s="1">
        <f>VLOOKUP(B2115,[1]Compare!$B:$G,6,FALSE)</f>
        <v>18896</v>
      </c>
      <c r="H2115" s="2">
        <f t="shared" ref="H2115:H2178" si="66">((D2115-F2115)/F2115)</f>
        <v>0.11532653831634579</v>
      </c>
      <c r="I2115" s="2">
        <f t="shared" ref="I2115:I2178" si="67">((E2115-G2115)/G2115)</f>
        <v>-0.15299534292972058</v>
      </c>
    </row>
    <row r="2116" spans="1:9" x14ac:dyDescent="0.2">
      <c r="A2116" s="8" t="s">
        <v>352</v>
      </c>
      <c r="B2116" s="19">
        <v>39145</v>
      </c>
      <c r="C2116" s="20" t="s">
        <v>1720</v>
      </c>
      <c r="D2116" s="13">
        <v>15213</v>
      </c>
      <c r="E2116" s="13">
        <v>18615</v>
      </c>
      <c r="F2116" s="1">
        <f>VLOOKUP(B2116,[1]Compare!$B:$F,5,FALSE)</f>
        <v>9080</v>
      </c>
      <c r="G2116" s="1">
        <f>VLOOKUP(B2116,[1]Compare!$B:$G,6,FALSE)</f>
        <v>22609</v>
      </c>
      <c r="H2116" s="2">
        <f t="shared" si="66"/>
        <v>0.67544052863436121</v>
      </c>
      <c r="I2116" s="2">
        <f t="shared" si="67"/>
        <v>-0.17665531425538503</v>
      </c>
    </row>
    <row r="2117" spans="1:9" x14ac:dyDescent="0.2">
      <c r="A2117" s="7" t="s">
        <v>352</v>
      </c>
      <c r="B2117" s="21">
        <v>39147</v>
      </c>
      <c r="C2117" s="22" t="s">
        <v>1590</v>
      </c>
      <c r="D2117" s="12">
        <v>10221</v>
      </c>
      <c r="E2117" s="12">
        <v>15960</v>
      </c>
      <c r="F2117" s="1">
        <f>VLOOKUP(B2117,[1]Compare!$B:$F,5,FALSE)</f>
        <v>8266</v>
      </c>
      <c r="G2117" s="1">
        <f>VLOOKUP(B2117,[1]Compare!$B:$G,6,FALSE)</f>
        <v>17086</v>
      </c>
      <c r="H2117" s="2">
        <f t="shared" si="66"/>
        <v>0.23651100895233487</v>
      </c>
      <c r="I2117" s="2">
        <f t="shared" si="67"/>
        <v>-6.5901907994849587E-2</v>
      </c>
    </row>
    <row r="2118" spans="1:9" x14ac:dyDescent="0.2">
      <c r="A2118" s="8" t="s">
        <v>352</v>
      </c>
      <c r="B2118" s="19">
        <v>39149</v>
      </c>
      <c r="C2118" s="20" t="s">
        <v>448</v>
      </c>
      <c r="D2118" s="13">
        <v>5790</v>
      </c>
      <c r="E2118" s="13">
        <v>20701</v>
      </c>
      <c r="F2118" s="1">
        <f>VLOOKUP(B2118,[1]Compare!$B:$F,5,FALSE)</f>
        <v>4465</v>
      </c>
      <c r="G2118" s="1">
        <f>VLOOKUP(B2118,[1]Compare!$B:$G,6,FALSE)</f>
        <v>20422</v>
      </c>
      <c r="H2118" s="2">
        <f t="shared" si="66"/>
        <v>0.29675251959686449</v>
      </c>
      <c r="I2118" s="2">
        <f t="shared" si="67"/>
        <v>1.3661737342082068E-2</v>
      </c>
    </row>
    <row r="2119" spans="1:9" x14ac:dyDescent="0.2">
      <c r="A2119" s="7" t="s">
        <v>352</v>
      </c>
      <c r="B2119" s="21">
        <v>39151</v>
      </c>
      <c r="C2119" s="22" t="s">
        <v>918</v>
      </c>
      <c r="D2119" s="12">
        <v>83217</v>
      </c>
      <c r="E2119" s="12">
        <v>97954</v>
      </c>
      <c r="F2119" s="1">
        <f>VLOOKUP(B2119,[1]Compare!$B:$F,5,FALSE)</f>
        <v>75904</v>
      </c>
      <c r="G2119" s="1">
        <f>VLOOKUP(B2119,[1]Compare!$B:$G,6,FALSE)</f>
        <v>111097</v>
      </c>
      <c r="H2119" s="2">
        <f t="shared" si="66"/>
        <v>9.6345383642495785E-2</v>
      </c>
      <c r="I2119" s="2">
        <f t="shared" si="67"/>
        <v>-0.11830202435709335</v>
      </c>
    </row>
    <row r="2120" spans="1:9" x14ac:dyDescent="0.2">
      <c r="A2120" s="8" t="s">
        <v>352</v>
      </c>
      <c r="B2120" s="19">
        <v>39153</v>
      </c>
      <c r="C2120" s="20" t="s">
        <v>666</v>
      </c>
      <c r="D2120" s="13">
        <v>137704</v>
      </c>
      <c r="E2120" s="13">
        <v>115762</v>
      </c>
      <c r="F2120" s="1">
        <f>VLOOKUP(B2120,[1]Compare!$B:$F,5,FALSE)</f>
        <v>151668</v>
      </c>
      <c r="G2120" s="1">
        <f>VLOOKUP(B2120,[1]Compare!$B:$G,6,FALSE)</f>
        <v>124833</v>
      </c>
      <c r="H2120" s="2">
        <f t="shared" si="66"/>
        <v>-9.2069520267953689E-2</v>
      </c>
      <c r="I2120" s="2">
        <f t="shared" si="67"/>
        <v>-7.2665080547611616E-2</v>
      </c>
    </row>
    <row r="2121" spans="1:9" x14ac:dyDescent="0.2">
      <c r="A2121" s="7" t="s">
        <v>352</v>
      </c>
      <c r="B2121" s="21">
        <v>39155</v>
      </c>
      <c r="C2121" s="22" t="s">
        <v>1721</v>
      </c>
      <c r="D2121" s="12">
        <v>49010</v>
      </c>
      <c r="E2121" s="12">
        <v>45271</v>
      </c>
      <c r="F2121" s="1">
        <f>VLOOKUP(B2121,[1]Compare!$B:$F,5,FALSE)</f>
        <v>44519</v>
      </c>
      <c r="G2121" s="1">
        <f>VLOOKUP(B2121,[1]Compare!$B:$G,6,FALSE)</f>
        <v>55194</v>
      </c>
      <c r="H2121" s="2">
        <f t="shared" si="66"/>
        <v>0.1008782766908511</v>
      </c>
      <c r="I2121" s="2">
        <f t="shared" si="67"/>
        <v>-0.17978403449650324</v>
      </c>
    </row>
    <row r="2122" spans="1:9" x14ac:dyDescent="0.2">
      <c r="A2122" s="8" t="s">
        <v>352</v>
      </c>
      <c r="B2122" s="19">
        <v>39157</v>
      </c>
      <c r="C2122" s="20" t="s">
        <v>1722</v>
      </c>
      <c r="D2122" s="13">
        <v>15101</v>
      </c>
      <c r="E2122" s="13">
        <v>28618</v>
      </c>
      <c r="F2122" s="1">
        <f>VLOOKUP(B2122,[1]Compare!$B:$F,5,FALSE)</f>
        <v>12889</v>
      </c>
      <c r="G2122" s="1">
        <f>VLOOKUP(B2122,[1]Compare!$B:$G,6,FALSE)</f>
        <v>30458</v>
      </c>
      <c r="H2122" s="2">
        <f t="shared" si="66"/>
        <v>0.1716192101792226</v>
      </c>
      <c r="I2122" s="2">
        <f t="shared" si="67"/>
        <v>-6.0411057850154312E-2</v>
      </c>
    </row>
    <row r="2123" spans="1:9" x14ac:dyDescent="0.2">
      <c r="A2123" s="7" t="s">
        <v>352</v>
      </c>
      <c r="B2123" s="21">
        <v>39159</v>
      </c>
      <c r="C2123" s="22" t="s">
        <v>553</v>
      </c>
      <c r="D2123" s="12">
        <v>9846</v>
      </c>
      <c r="E2123" s="12">
        <v>23472</v>
      </c>
      <c r="F2123" s="1">
        <f>VLOOKUP(B2123,[1]Compare!$B:$F,5,FALSE)</f>
        <v>11141</v>
      </c>
      <c r="G2123" s="1">
        <f>VLOOKUP(B2123,[1]Compare!$B:$G,6,FALSE)</f>
        <v>21669</v>
      </c>
      <c r="H2123" s="2">
        <f t="shared" si="66"/>
        <v>-0.11623732160488287</v>
      </c>
      <c r="I2123" s="2">
        <f t="shared" si="67"/>
        <v>8.3206423923577466E-2</v>
      </c>
    </row>
    <row r="2124" spans="1:9" x14ac:dyDescent="0.2">
      <c r="A2124" s="8" t="s">
        <v>352</v>
      </c>
      <c r="B2124" s="19">
        <v>39161</v>
      </c>
      <c r="C2124" s="20" t="s">
        <v>1723</v>
      </c>
      <c r="D2124" s="13">
        <v>3914</v>
      </c>
      <c r="E2124" s="13">
        <v>10716</v>
      </c>
      <c r="F2124" s="1">
        <f>VLOOKUP(B2124,[1]Compare!$B:$F,5,FALSE)</f>
        <v>3067</v>
      </c>
      <c r="G2124" s="1">
        <f>VLOOKUP(B2124,[1]Compare!$B:$G,6,FALSE)</f>
        <v>11650</v>
      </c>
      <c r="H2124" s="2">
        <f t="shared" si="66"/>
        <v>0.2761656341701989</v>
      </c>
      <c r="I2124" s="2">
        <f t="shared" si="67"/>
        <v>-8.0171673819742495E-2</v>
      </c>
    </row>
    <row r="2125" spans="1:9" x14ac:dyDescent="0.2">
      <c r="A2125" s="7" t="s">
        <v>352</v>
      </c>
      <c r="B2125" s="21">
        <v>39163</v>
      </c>
      <c r="C2125" s="22" t="s">
        <v>1724</v>
      </c>
      <c r="D2125" s="12">
        <v>2077</v>
      </c>
      <c r="E2125" s="12">
        <v>3803</v>
      </c>
      <c r="F2125" s="1">
        <f>VLOOKUP(B2125,[1]Compare!$B:$F,5,FALSE)</f>
        <v>1331</v>
      </c>
      <c r="G2125" s="1">
        <f>VLOOKUP(B2125,[1]Compare!$B:$G,6,FALSE)</f>
        <v>4632</v>
      </c>
      <c r="H2125" s="2">
        <f t="shared" si="66"/>
        <v>0.56048084147257704</v>
      </c>
      <c r="I2125" s="2">
        <f t="shared" si="67"/>
        <v>-0.17897236614853196</v>
      </c>
    </row>
    <row r="2126" spans="1:9" x14ac:dyDescent="0.2">
      <c r="A2126" s="8" t="s">
        <v>352</v>
      </c>
      <c r="B2126" s="19">
        <v>39165</v>
      </c>
      <c r="C2126" s="20" t="s">
        <v>829</v>
      </c>
      <c r="D2126" s="13">
        <v>53877</v>
      </c>
      <c r="E2126" s="13">
        <v>91653</v>
      </c>
      <c r="F2126" s="1">
        <f>VLOOKUP(B2126,[1]Compare!$B:$F,5,FALSE)</f>
        <v>46069</v>
      </c>
      <c r="G2126" s="1">
        <f>VLOOKUP(B2126,[1]Compare!$B:$G,6,FALSE)</f>
        <v>87988</v>
      </c>
      <c r="H2126" s="2">
        <f t="shared" si="66"/>
        <v>0.16948490308016237</v>
      </c>
      <c r="I2126" s="2">
        <f t="shared" si="67"/>
        <v>4.1653407282811292E-2</v>
      </c>
    </row>
    <row r="2127" spans="1:9" x14ac:dyDescent="0.2">
      <c r="A2127" s="7" t="s">
        <v>352</v>
      </c>
      <c r="B2127" s="21">
        <v>39167</v>
      </c>
      <c r="C2127" s="22" t="s">
        <v>454</v>
      </c>
      <c r="D2127" s="12">
        <v>8613</v>
      </c>
      <c r="E2127" s="12">
        <v>20158</v>
      </c>
      <c r="F2127" s="1">
        <f>VLOOKUP(B2127,[1]Compare!$B:$F,5,FALSE)</f>
        <v>9243</v>
      </c>
      <c r="G2127" s="1">
        <f>VLOOKUP(B2127,[1]Compare!$B:$G,6,FALSE)</f>
        <v>22307</v>
      </c>
      <c r="H2127" s="2">
        <f t="shared" si="66"/>
        <v>-6.815968841285297E-2</v>
      </c>
      <c r="I2127" s="2">
        <f t="shared" si="67"/>
        <v>-9.6337472542251307E-2</v>
      </c>
    </row>
    <row r="2128" spans="1:9" x14ac:dyDescent="0.2">
      <c r="A2128" s="8" t="s">
        <v>352</v>
      </c>
      <c r="B2128" s="19">
        <v>39169</v>
      </c>
      <c r="C2128" s="20" t="s">
        <v>830</v>
      </c>
      <c r="D2128" s="13">
        <v>15772</v>
      </c>
      <c r="E2128" s="13">
        <v>37492</v>
      </c>
      <c r="F2128" s="1">
        <f>VLOOKUP(B2128,[1]Compare!$B:$F,5,FALSE)</f>
        <v>16660</v>
      </c>
      <c r="G2128" s="1">
        <f>VLOOKUP(B2128,[1]Compare!$B:$G,6,FALSE)</f>
        <v>36759</v>
      </c>
      <c r="H2128" s="2">
        <f t="shared" si="66"/>
        <v>-5.3301320528211286E-2</v>
      </c>
      <c r="I2128" s="2">
        <f t="shared" si="67"/>
        <v>1.9940694795832312E-2</v>
      </c>
    </row>
    <row r="2129" spans="1:9" x14ac:dyDescent="0.2">
      <c r="A2129" s="7" t="s">
        <v>352</v>
      </c>
      <c r="B2129" s="21">
        <v>39171</v>
      </c>
      <c r="C2129" s="22" t="s">
        <v>1691</v>
      </c>
      <c r="D2129" s="12">
        <v>5399</v>
      </c>
      <c r="E2129" s="12">
        <v>11669</v>
      </c>
      <c r="F2129" s="1">
        <f>VLOOKUP(B2129,[1]Compare!$B:$F,5,FALSE)</f>
        <v>4842</v>
      </c>
      <c r="G2129" s="1">
        <f>VLOOKUP(B2129,[1]Compare!$B:$G,6,FALSE)</f>
        <v>13452</v>
      </c>
      <c r="H2129" s="2">
        <f t="shared" si="66"/>
        <v>0.11503510945890127</v>
      </c>
      <c r="I2129" s="2">
        <f t="shared" si="67"/>
        <v>-0.13254534641688967</v>
      </c>
    </row>
    <row r="2130" spans="1:9" x14ac:dyDescent="0.2">
      <c r="A2130" s="8" t="s">
        <v>352</v>
      </c>
      <c r="B2130" s="19">
        <v>39173</v>
      </c>
      <c r="C2130" s="20" t="s">
        <v>1725</v>
      </c>
      <c r="D2130" s="13">
        <v>29301</v>
      </c>
      <c r="E2130" s="13">
        <v>36238</v>
      </c>
      <c r="F2130" s="1">
        <f>VLOOKUP(B2130,[1]Compare!$B:$F,5,FALSE)</f>
        <v>30617</v>
      </c>
      <c r="G2130" s="1">
        <f>VLOOKUP(B2130,[1]Compare!$B:$G,6,FALSE)</f>
        <v>35757</v>
      </c>
      <c r="H2130" s="2">
        <f t="shared" si="66"/>
        <v>-4.298265669399353E-2</v>
      </c>
      <c r="I2130" s="2">
        <f t="shared" si="67"/>
        <v>1.345191151382946E-2</v>
      </c>
    </row>
    <row r="2131" spans="1:9" x14ac:dyDescent="0.2">
      <c r="A2131" s="7" t="s">
        <v>352</v>
      </c>
      <c r="B2131" s="21">
        <v>39175</v>
      </c>
      <c r="C2131" s="22" t="s">
        <v>1726</v>
      </c>
      <c r="D2131" s="12">
        <v>3596</v>
      </c>
      <c r="E2131" s="12">
        <v>7563</v>
      </c>
      <c r="F2131" s="1">
        <f>VLOOKUP(B2131,[1]Compare!$B:$F,5,FALSE)</f>
        <v>2733</v>
      </c>
      <c r="G2131" s="1">
        <f>VLOOKUP(B2131,[1]Compare!$B:$G,6,FALSE)</f>
        <v>8462</v>
      </c>
      <c r="H2131" s="2">
        <f t="shared" si="66"/>
        <v>0.31577021587998538</v>
      </c>
      <c r="I2131" s="2">
        <f t="shared" si="67"/>
        <v>-0.10623965965492792</v>
      </c>
    </row>
    <row r="2132" spans="1:9" x14ac:dyDescent="0.2">
      <c r="A2132" s="8" t="s">
        <v>353</v>
      </c>
      <c r="B2132" s="19">
        <v>40001</v>
      </c>
      <c r="C2132" s="20" t="s">
        <v>969</v>
      </c>
      <c r="D2132" s="13">
        <v>2233</v>
      </c>
      <c r="E2132" s="13">
        <v>4570</v>
      </c>
      <c r="F2132" s="1">
        <f>VLOOKUP(B2132,[1]Compare!$B:$F,5,FALSE)</f>
        <v>1387</v>
      </c>
      <c r="G2132" s="1">
        <f>VLOOKUP(B2132,[1]Compare!$B:$G,6,FALSE)</f>
        <v>5585</v>
      </c>
      <c r="H2132" s="2">
        <f t="shared" si="66"/>
        <v>0.60994953136265317</v>
      </c>
      <c r="I2132" s="2">
        <f t="shared" si="67"/>
        <v>-0.18173679498657117</v>
      </c>
    </row>
    <row r="2133" spans="1:9" x14ac:dyDescent="0.2">
      <c r="A2133" s="7" t="s">
        <v>353</v>
      </c>
      <c r="B2133" s="21">
        <v>40003</v>
      </c>
      <c r="C2133" s="22" t="s">
        <v>1727</v>
      </c>
      <c r="D2133" s="12">
        <v>582</v>
      </c>
      <c r="E2133" s="12">
        <v>2018</v>
      </c>
      <c r="F2133" s="1">
        <f>VLOOKUP(B2133,[1]Compare!$B:$F,5,FALSE)</f>
        <v>232</v>
      </c>
      <c r="G2133" s="1">
        <f>VLOOKUP(B2133,[1]Compare!$B:$G,6,FALSE)</f>
        <v>1978</v>
      </c>
      <c r="H2133" s="2">
        <f t="shared" si="66"/>
        <v>1.5086206896551724</v>
      </c>
      <c r="I2133" s="2">
        <f t="shared" si="67"/>
        <v>2.0222446916076844E-2</v>
      </c>
    </row>
    <row r="2134" spans="1:9" x14ac:dyDescent="0.2">
      <c r="A2134" s="8" t="s">
        <v>353</v>
      </c>
      <c r="B2134" s="19">
        <v>40005</v>
      </c>
      <c r="C2134" s="20" t="s">
        <v>1728</v>
      </c>
      <c r="D2134" s="13">
        <v>1736</v>
      </c>
      <c r="E2134" s="13">
        <v>4043</v>
      </c>
      <c r="F2134" s="1">
        <f>VLOOKUP(B2134,[1]Compare!$B:$F,5,FALSE)</f>
        <v>765</v>
      </c>
      <c r="G2134" s="1">
        <f>VLOOKUP(B2134,[1]Compare!$B:$G,6,FALSE)</f>
        <v>4557</v>
      </c>
      <c r="H2134" s="2">
        <f t="shared" si="66"/>
        <v>1.2692810457516339</v>
      </c>
      <c r="I2134" s="2">
        <f t="shared" si="67"/>
        <v>-0.11279350449857363</v>
      </c>
    </row>
    <row r="2135" spans="1:9" x14ac:dyDescent="0.2">
      <c r="A2135" s="7" t="s">
        <v>353</v>
      </c>
      <c r="B2135" s="21">
        <v>40007</v>
      </c>
      <c r="C2135" s="22" t="s">
        <v>1729</v>
      </c>
      <c r="D2135" s="12">
        <v>299</v>
      </c>
      <c r="E2135" s="12">
        <v>2160</v>
      </c>
      <c r="F2135" s="1">
        <f>VLOOKUP(B2135,[1]Compare!$B:$F,5,FALSE)</f>
        <v>190</v>
      </c>
      <c r="G2135" s="1">
        <f>VLOOKUP(B2135,[1]Compare!$B:$G,6,FALSE)</f>
        <v>1968</v>
      </c>
      <c r="H2135" s="2">
        <f t="shared" si="66"/>
        <v>0.5736842105263158</v>
      </c>
      <c r="I2135" s="2">
        <f t="shared" si="67"/>
        <v>9.7560975609756101E-2</v>
      </c>
    </row>
    <row r="2136" spans="1:9" x14ac:dyDescent="0.2">
      <c r="A2136" s="8" t="s">
        <v>353</v>
      </c>
      <c r="B2136" s="19">
        <v>40009</v>
      </c>
      <c r="C2136" s="20" t="s">
        <v>1730</v>
      </c>
      <c r="D2136" s="13">
        <v>1627</v>
      </c>
      <c r="E2136" s="13">
        <v>5422</v>
      </c>
      <c r="F2136" s="1">
        <f>VLOOKUP(B2136,[1]Compare!$B:$F,5,FALSE)</f>
        <v>1048</v>
      </c>
      <c r="G2136" s="1">
        <f>VLOOKUP(B2136,[1]Compare!$B:$G,6,FALSE)</f>
        <v>6767</v>
      </c>
      <c r="H2136" s="2">
        <f t="shared" si="66"/>
        <v>0.5524809160305344</v>
      </c>
      <c r="I2136" s="2">
        <f t="shared" si="67"/>
        <v>-0.19875868183833309</v>
      </c>
    </row>
    <row r="2137" spans="1:9" x14ac:dyDescent="0.2">
      <c r="A2137" s="7" t="s">
        <v>353</v>
      </c>
      <c r="B2137" s="21">
        <v>40011</v>
      </c>
      <c r="C2137" s="22" t="s">
        <v>846</v>
      </c>
      <c r="D2137" s="12">
        <v>1061</v>
      </c>
      <c r="E2137" s="12">
        <v>3186</v>
      </c>
      <c r="F2137" s="1">
        <f>VLOOKUP(B2137,[1]Compare!$B:$F,5,FALSE)</f>
        <v>688</v>
      </c>
      <c r="G2137" s="1">
        <f>VLOOKUP(B2137,[1]Compare!$B:$G,6,FALSE)</f>
        <v>3136</v>
      </c>
      <c r="H2137" s="2">
        <f t="shared" si="66"/>
        <v>0.54215116279069764</v>
      </c>
      <c r="I2137" s="2">
        <f t="shared" si="67"/>
        <v>1.5943877551020409E-2</v>
      </c>
    </row>
    <row r="2138" spans="1:9" x14ac:dyDescent="0.2">
      <c r="A2138" s="8" t="s">
        <v>353</v>
      </c>
      <c r="B2138" s="19">
        <v>40013</v>
      </c>
      <c r="C2138" s="20" t="s">
        <v>740</v>
      </c>
      <c r="D2138" s="13">
        <v>5144</v>
      </c>
      <c r="E2138" s="13">
        <v>11767</v>
      </c>
      <c r="F2138" s="1">
        <f>VLOOKUP(B2138,[1]Compare!$B:$F,5,FALSE)</f>
        <v>3323</v>
      </c>
      <c r="G2138" s="1">
        <f>VLOOKUP(B2138,[1]Compare!$B:$G,6,FALSE)</f>
        <v>12344</v>
      </c>
      <c r="H2138" s="2">
        <f t="shared" si="66"/>
        <v>0.54799879626843218</v>
      </c>
      <c r="I2138" s="2">
        <f t="shared" si="67"/>
        <v>-4.674335709656513E-2</v>
      </c>
    </row>
    <row r="2139" spans="1:9" x14ac:dyDescent="0.2">
      <c r="A2139" s="7" t="s">
        <v>353</v>
      </c>
      <c r="B2139" s="21">
        <v>40015</v>
      </c>
      <c r="C2139" s="22" t="s">
        <v>1731</v>
      </c>
      <c r="D2139" s="12">
        <v>4069</v>
      </c>
      <c r="E2139" s="12">
        <v>5805</v>
      </c>
      <c r="F2139" s="1">
        <f>VLOOKUP(B2139,[1]Compare!$B:$F,5,FALSE)</f>
        <v>2670</v>
      </c>
      <c r="G2139" s="1">
        <f>VLOOKUP(B2139,[1]Compare!$B:$G,6,FALSE)</f>
        <v>7013</v>
      </c>
      <c r="H2139" s="2">
        <f t="shared" si="66"/>
        <v>0.52397003745318349</v>
      </c>
      <c r="I2139" s="2">
        <f t="shared" si="67"/>
        <v>-0.17225153286753173</v>
      </c>
    </row>
    <row r="2140" spans="1:9" x14ac:dyDescent="0.2">
      <c r="A2140" s="8" t="s">
        <v>353</v>
      </c>
      <c r="B2140" s="19">
        <v>40017</v>
      </c>
      <c r="C2140" s="20" t="s">
        <v>1732</v>
      </c>
      <c r="D2140" s="13">
        <v>14652</v>
      </c>
      <c r="E2140" s="13">
        <v>43088</v>
      </c>
      <c r="F2140" s="1">
        <f>VLOOKUP(B2140,[1]Compare!$B:$F,5,FALSE)</f>
        <v>16742</v>
      </c>
      <c r="G2140" s="1">
        <f>VLOOKUP(B2140,[1]Compare!$B:$G,6,FALSE)</f>
        <v>43550</v>
      </c>
      <c r="H2140" s="2">
        <f t="shared" si="66"/>
        <v>-0.12483574244415244</v>
      </c>
      <c r="I2140" s="2">
        <f t="shared" si="67"/>
        <v>-1.0608495981630311E-2</v>
      </c>
    </row>
    <row r="2141" spans="1:9" x14ac:dyDescent="0.2">
      <c r="A2141" s="7" t="s">
        <v>353</v>
      </c>
      <c r="B2141" s="21">
        <v>40019</v>
      </c>
      <c r="C2141" s="22" t="s">
        <v>1095</v>
      </c>
      <c r="D2141" s="12">
        <v>6375</v>
      </c>
      <c r="E2141" s="12">
        <v>13176</v>
      </c>
      <c r="F2141" s="1">
        <f>VLOOKUP(B2141,[1]Compare!$B:$F,5,FALSE)</f>
        <v>4470</v>
      </c>
      <c r="G2141" s="1">
        <f>VLOOKUP(B2141,[1]Compare!$B:$G,6,FALSE)</f>
        <v>14699</v>
      </c>
      <c r="H2141" s="2">
        <f t="shared" si="66"/>
        <v>0.4261744966442953</v>
      </c>
      <c r="I2141" s="2">
        <f t="shared" si="67"/>
        <v>-0.10361249064562215</v>
      </c>
    </row>
    <row r="2142" spans="1:9" x14ac:dyDescent="0.2">
      <c r="A2142" s="8" t="s">
        <v>353</v>
      </c>
      <c r="B2142" s="19">
        <v>40021</v>
      </c>
      <c r="C2142" s="20" t="s">
        <v>399</v>
      </c>
      <c r="D2142" s="13">
        <v>5871</v>
      </c>
      <c r="E2142" s="13">
        <v>10208</v>
      </c>
      <c r="F2142" s="1">
        <f>VLOOKUP(B2142,[1]Compare!$B:$F,5,FALSE)</f>
        <v>6027</v>
      </c>
      <c r="G2142" s="1">
        <f>VLOOKUP(B2142,[1]Compare!$B:$G,6,FALSE)</f>
        <v>11223</v>
      </c>
      <c r="H2142" s="2">
        <f t="shared" si="66"/>
        <v>-2.5883524141363863E-2</v>
      </c>
      <c r="I2142" s="2">
        <f t="shared" si="67"/>
        <v>-9.0439276485788117E-2</v>
      </c>
    </row>
    <row r="2143" spans="1:9" x14ac:dyDescent="0.2">
      <c r="A2143" s="7" t="s">
        <v>353</v>
      </c>
      <c r="B2143" s="21">
        <v>40023</v>
      </c>
      <c r="C2143" s="22" t="s">
        <v>401</v>
      </c>
      <c r="D2143" s="12">
        <v>2151</v>
      </c>
      <c r="E2143" s="12">
        <v>3974</v>
      </c>
      <c r="F2143" s="1">
        <f>VLOOKUP(B2143,[1]Compare!$B:$F,5,FALSE)</f>
        <v>1082</v>
      </c>
      <c r="G2143" s="1">
        <f>VLOOKUP(B2143,[1]Compare!$B:$G,6,FALSE)</f>
        <v>4698</v>
      </c>
      <c r="H2143" s="2">
        <f t="shared" si="66"/>
        <v>0.98798521256931604</v>
      </c>
      <c r="I2143" s="2">
        <f t="shared" si="67"/>
        <v>-0.15410813111962537</v>
      </c>
    </row>
    <row r="2144" spans="1:9" x14ac:dyDescent="0.2">
      <c r="A2144" s="8" t="s">
        <v>353</v>
      </c>
      <c r="B2144" s="19">
        <v>40025</v>
      </c>
      <c r="C2144" s="20" t="s">
        <v>1733</v>
      </c>
      <c r="D2144" s="13">
        <v>154</v>
      </c>
      <c r="E2144" s="13">
        <v>1193</v>
      </c>
      <c r="F2144" s="1">
        <f>VLOOKUP(B2144,[1]Compare!$B:$F,5,FALSE)</f>
        <v>70</v>
      </c>
      <c r="G2144" s="1">
        <f>VLOOKUP(B2144,[1]Compare!$B:$G,6,FALSE)</f>
        <v>970</v>
      </c>
      <c r="H2144" s="2">
        <f t="shared" si="66"/>
        <v>1.2</v>
      </c>
      <c r="I2144" s="2">
        <f t="shared" si="67"/>
        <v>0.22989690721649483</v>
      </c>
    </row>
    <row r="2145" spans="1:9" x14ac:dyDescent="0.2">
      <c r="A2145" s="7" t="s">
        <v>353</v>
      </c>
      <c r="B2145" s="21">
        <v>40027</v>
      </c>
      <c r="C2145" s="22" t="s">
        <v>510</v>
      </c>
      <c r="D2145" s="12">
        <v>51443</v>
      </c>
      <c r="E2145" s="12">
        <v>65326</v>
      </c>
      <c r="F2145" s="1">
        <f>VLOOKUP(B2145,[1]Compare!$B:$F,5,FALSE)</f>
        <v>49827</v>
      </c>
      <c r="G2145" s="1">
        <f>VLOOKUP(B2145,[1]Compare!$B:$G,6,FALSE)</f>
        <v>66677</v>
      </c>
      <c r="H2145" s="2">
        <f t="shared" si="66"/>
        <v>3.2432215465510665E-2</v>
      </c>
      <c r="I2145" s="2">
        <f t="shared" si="67"/>
        <v>-2.0261859411791171E-2</v>
      </c>
    </row>
    <row r="2146" spans="1:9" x14ac:dyDescent="0.2">
      <c r="A2146" s="8" t="s">
        <v>353</v>
      </c>
      <c r="B2146" s="19">
        <v>40029</v>
      </c>
      <c r="C2146" s="20" t="s">
        <v>1734</v>
      </c>
      <c r="D2146" s="13">
        <v>650</v>
      </c>
      <c r="E2146" s="13">
        <v>1880</v>
      </c>
      <c r="F2146" s="1">
        <f>VLOOKUP(B2146,[1]Compare!$B:$F,5,FALSE)</f>
        <v>374</v>
      </c>
      <c r="G2146" s="1">
        <f>VLOOKUP(B2146,[1]Compare!$B:$G,6,FALSE)</f>
        <v>2091</v>
      </c>
      <c r="H2146" s="2">
        <f t="shared" si="66"/>
        <v>0.73796791443850263</v>
      </c>
      <c r="I2146" s="2">
        <f t="shared" si="67"/>
        <v>-0.10090865614538498</v>
      </c>
    </row>
    <row r="2147" spans="1:9" x14ac:dyDescent="0.2">
      <c r="A2147" s="7" t="s">
        <v>353</v>
      </c>
      <c r="B2147" s="21">
        <v>40031</v>
      </c>
      <c r="C2147" s="22" t="s">
        <v>1023</v>
      </c>
      <c r="D2147" s="12">
        <v>11735</v>
      </c>
      <c r="E2147" s="12">
        <v>18389</v>
      </c>
      <c r="F2147" s="1">
        <f>VLOOKUP(B2147,[1]Compare!$B:$F,5,FALSE)</f>
        <v>13747</v>
      </c>
      <c r="G2147" s="1">
        <f>VLOOKUP(B2147,[1]Compare!$B:$G,6,FALSE)</f>
        <v>20905</v>
      </c>
      <c r="H2147" s="2">
        <f t="shared" si="66"/>
        <v>-0.14635920564486798</v>
      </c>
      <c r="I2147" s="2">
        <f t="shared" si="67"/>
        <v>-0.12035398230088495</v>
      </c>
    </row>
    <row r="2148" spans="1:9" x14ac:dyDescent="0.2">
      <c r="A2148" s="8" t="s">
        <v>353</v>
      </c>
      <c r="B2148" s="19">
        <v>40033</v>
      </c>
      <c r="C2148" s="20" t="s">
        <v>1735</v>
      </c>
      <c r="D2148" s="13">
        <v>623</v>
      </c>
      <c r="E2148" s="13">
        <v>1715</v>
      </c>
      <c r="F2148" s="1">
        <f>VLOOKUP(B2148,[1]Compare!$B:$F,5,FALSE)</f>
        <v>393</v>
      </c>
      <c r="G2148" s="1">
        <f>VLOOKUP(B2148,[1]Compare!$B:$G,6,FALSE)</f>
        <v>2117</v>
      </c>
      <c r="H2148" s="2">
        <f t="shared" si="66"/>
        <v>0.58524173027989823</v>
      </c>
      <c r="I2148" s="2">
        <f t="shared" si="67"/>
        <v>-0.18989135569201701</v>
      </c>
    </row>
    <row r="2149" spans="1:9" x14ac:dyDescent="0.2">
      <c r="A2149" s="7" t="s">
        <v>353</v>
      </c>
      <c r="B2149" s="21">
        <v>40035</v>
      </c>
      <c r="C2149" s="22" t="s">
        <v>1736</v>
      </c>
      <c r="D2149" s="12">
        <v>2037</v>
      </c>
      <c r="E2149" s="12">
        <v>3764</v>
      </c>
      <c r="F2149" s="1">
        <f>VLOOKUP(B2149,[1]Compare!$B:$F,5,FALSE)</f>
        <v>1217</v>
      </c>
      <c r="G2149" s="1">
        <f>VLOOKUP(B2149,[1]Compare!$B:$G,6,FALSE)</f>
        <v>4686</v>
      </c>
      <c r="H2149" s="2">
        <f t="shared" si="66"/>
        <v>0.6737880032867708</v>
      </c>
      <c r="I2149" s="2">
        <f t="shared" si="67"/>
        <v>-0.19675629534784464</v>
      </c>
    </row>
    <row r="2150" spans="1:9" x14ac:dyDescent="0.2">
      <c r="A2150" s="8" t="s">
        <v>353</v>
      </c>
      <c r="B2150" s="19">
        <v>40037</v>
      </c>
      <c r="C2150" s="20" t="s">
        <v>1737</v>
      </c>
      <c r="D2150" s="13">
        <v>8183</v>
      </c>
      <c r="E2150" s="13">
        <v>21827</v>
      </c>
      <c r="F2150" s="1">
        <f>VLOOKUP(B2150,[1]Compare!$B:$F,5,FALSE)</f>
        <v>6577</v>
      </c>
      <c r="G2150" s="1">
        <f>VLOOKUP(B2150,[1]Compare!$B:$G,6,FALSE)</f>
        <v>23294</v>
      </c>
      <c r="H2150" s="2">
        <f t="shared" si="66"/>
        <v>0.24418427854644975</v>
      </c>
      <c r="I2150" s="2">
        <f t="shared" si="67"/>
        <v>-6.2977590795913113E-2</v>
      </c>
    </row>
    <row r="2151" spans="1:9" x14ac:dyDescent="0.2">
      <c r="A2151" s="7" t="s">
        <v>353</v>
      </c>
      <c r="B2151" s="21">
        <v>40039</v>
      </c>
      <c r="C2151" s="22" t="s">
        <v>628</v>
      </c>
      <c r="D2151" s="12">
        <v>3114</v>
      </c>
      <c r="E2151" s="12">
        <v>7026</v>
      </c>
      <c r="F2151" s="1">
        <f>VLOOKUP(B2151,[1]Compare!$B:$F,5,FALSE)</f>
        <v>2369</v>
      </c>
      <c r="G2151" s="1">
        <f>VLOOKUP(B2151,[1]Compare!$B:$G,6,FALSE)</f>
        <v>8060</v>
      </c>
      <c r="H2151" s="2">
        <f t="shared" si="66"/>
        <v>0.31447868298860276</v>
      </c>
      <c r="I2151" s="2">
        <f t="shared" si="67"/>
        <v>-0.12828784119106701</v>
      </c>
    </row>
    <row r="2152" spans="1:9" x14ac:dyDescent="0.2">
      <c r="A2152" s="8" t="s">
        <v>353</v>
      </c>
      <c r="B2152" s="19">
        <v>40041</v>
      </c>
      <c r="C2152" s="20" t="s">
        <v>933</v>
      </c>
      <c r="D2152" s="13">
        <v>4028</v>
      </c>
      <c r="E2152" s="13">
        <v>13304</v>
      </c>
      <c r="F2152" s="1">
        <f>VLOOKUP(B2152,[1]Compare!$B:$F,5,FALSE)</f>
        <v>3472</v>
      </c>
      <c r="G2152" s="1">
        <f>VLOOKUP(B2152,[1]Compare!$B:$G,6,FALSE)</f>
        <v>13557</v>
      </c>
      <c r="H2152" s="2">
        <f t="shared" si="66"/>
        <v>0.16013824884792627</v>
      </c>
      <c r="I2152" s="2">
        <f t="shared" si="67"/>
        <v>-1.866194585822822E-2</v>
      </c>
    </row>
    <row r="2153" spans="1:9" x14ac:dyDescent="0.2">
      <c r="A2153" s="7" t="s">
        <v>353</v>
      </c>
      <c r="B2153" s="21">
        <v>40043</v>
      </c>
      <c r="C2153" s="22" t="s">
        <v>1738</v>
      </c>
      <c r="D2153" s="12">
        <v>370</v>
      </c>
      <c r="E2153" s="12">
        <v>1812</v>
      </c>
      <c r="F2153" s="1">
        <f>VLOOKUP(B2153,[1]Compare!$B:$F,5,FALSE)</f>
        <v>214</v>
      </c>
      <c r="G2153" s="1">
        <f>VLOOKUP(B2153,[1]Compare!$B:$G,6,FALSE)</f>
        <v>2124</v>
      </c>
      <c r="H2153" s="2">
        <f t="shared" si="66"/>
        <v>0.7289719626168224</v>
      </c>
      <c r="I2153" s="2">
        <f t="shared" si="67"/>
        <v>-0.14689265536723164</v>
      </c>
    </row>
    <row r="2154" spans="1:9" x14ac:dyDescent="0.2">
      <c r="A2154" s="8" t="s">
        <v>353</v>
      </c>
      <c r="B2154" s="19">
        <v>40045</v>
      </c>
      <c r="C2154" s="20" t="s">
        <v>1027</v>
      </c>
      <c r="D2154" s="13">
        <v>449</v>
      </c>
      <c r="E2154" s="13">
        <v>1671</v>
      </c>
      <c r="F2154" s="1">
        <f>VLOOKUP(B2154,[1]Compare!$B:$F,5,FALSE)</f>
        <v>162</v>
      </c>
      <c r="G2154" s="1">
        <f>VLOOKUP(B2154,[1]Compare!$B:$G,6,FALSE)</f>
        <v>1688</v>
      </c>
      <c r="H2154" s="2">
        <f t="shared" si="66"/>
        <v>1.771604938271605</v>
      </c>
      <c r="I2154" s="2">
        <f t="shared" si="67"/>
        <v>-1.0071090047393365E-2</v>
      </c>
    </row>
    <row r="2155" spans="1:9" x14ac:dyDescent="0.2">
      <c r="A2155" s="7" t="s">
        <v>353</v>
      </c>
      <c r="B2155" s="21">
        <v>40047</v>
      </c>
      <c r="C2155" s="22" t="s">
        <v>637</v>
      </c>
      <c r="D2155" s="12">
        <v>6194</v>
      </c>
      <c r="E2155" s="12">
        <v>15993</v>
      </c>
      <c r="F2155" s="1">
        <f>VLOOKUP(B2155,[1]Compare!$B:$F,5,FALSE)</f>
        <v>4919</v>
      </c>
      <c r="G2155" s="1">
        <f>VLOOKUP(B2155,[1]Compare!$B:$G,6,FALSE)</f>
        <v>16970</v>
      </c>
      <c r="H2155" s="2">
        <f t="shared" si="66"/>
        <v>0.25919902419190893</v>
      </c>
      <c r="I2155" s="2">
        <f t="shared" si="67"/>
        <v>-5.7572186210960517E-2</v>
      </c>
    </row>
    <row r="2156" spans="1:9" x14ac:dyDescent="0.2">
      <c r="A2156" s="8" t="s">
        <v>353</v>
      </c>
      <c r="B2156" s="19">
        <v>40049</v>
      </c>
      <c r="C2156" s="20" t="s">
        <v>1739</v>
      </c>
      <c r="D2156" s="13">
        <v>3449</v>
      </c>
      <c r="E2156" s="13">
        <v>6812</v>
      </c>
      <c r="F2156" s="1">
        <f>VLOOKUP(B2156,[1]Compare!$B:$F,5,FALSE)</f>
        <v>1865</v>
      </c>
      <c r="G2156" s="1">
        <f>VLOOKUP(B2156,[1]Compare!$B:$G,6,FALSE)</f>
        <v>8878</v>
      </c>
      <c r="H2156" s="2">
        <f t="shared" si="66"/>
        <v>0.84932975871313676</v>
      </c>
      <c r="I2156" s="2">
        <f t="shared" si="67"/>
        <v>-0.23271006983554854</v>
      </c>
    </row>
    <row r="2157" spans="1:9" x14ac:dyDescent="0.2">
      <c r="A2157" s="7" t="s">
        <v>353</v>
      </c>
      <c r="B2157" s="21">
        <v>40051</v>
      </c>
      <c r="C2157" s="22" t="s">
        <v>776</v>
      </c>
      <c r="D2157" s="12">
        <v>5396</v>
      </c>
      <c r="E2157" s="12">
        <v>17215</v>
      </c>
      <c r="F2157" s="1">
        <f>VLOOKUP(B2157,[1]Compare!$B:$F,5,FALSE)</f>
        <v>4144</v>
      </c>
      <c r="G2157" s="1">
        <f>VLOOKUP(B2157,[1]Compare!$B:$G,6,FALSE)</f>
        <v>18538</v>
      </c>
      <c r="H2157" s="2">
        <f t="shared" si="66"/>
        <v>0.30212355212355213</v>
      </c>
      <c r="I2157" s="2">
        <f t="shared" si="67"/>
        <v>-7.1366921998058039E-2</v>
      </c>
    </row>
    <row r="2158" spans="1:9" x14ac:dyDescent="0.2">
      <c r="A2158" s="8" t="s">
        <v>353</v>
      </c>
      <c r="B2158" s="19">
        <v>40053</v>
      </c>
      <c r="C2158" s="20" t="s">
        <v>522</v>
      </c>
      <c r="D2158" s="13">
        <v>437</v>
      </c>
      <c r="E2158" s="13">
        <v>2011</v>
      </c>
      <c r="F2158" s="1">
        <f>VLOOKUP(B2158,[1]Compare!$B:$F,5,FALSE)</f>
        <v>280</v>
      </c>
      <c r="G2158" s="1">
        <f>VLOOKUP(B2158,[1]Compare!$B:$G,6,FALSE)</f>
        <v>1916</v>
      </c>
      <c r="H2158" s="2">
        <f t="shared" si="66"/>
        <v>0.56071428571428572</v>
      </c>
      <c r="I2158" s="2">
        <f t="shared" si="67"/>
        <v>4.9582463465553235E-2</v>
      </c>
    </row>
    <row r="2159" spans="1:9" x14ac:dyDescent="0.2">
      <c r="A2159" s="7" t="s">
        <v>353</v>
      </c>
      <c r="B2159" s="21">
        <v>40055</v>
      </c>
      <c r="C2159" s="22" t="s">
        <v>1740</v>
      </c>
      <c r="D2159" s="12">
        <v>514</v>
      </c>
      <c r="E2159" s="12">
        <v>1428</v>
      </c>
      <c r="F2159" s="1">
        <f>VLOOKUP(B2159,[1]Compare!$B:$F,5,FALSE)</f>
        <v>328</v>
      </c>
      <c r="G2159" s="1">
        <f>VLOOKUP(B2159,[1]Compare!$B:$G,6,FALSE)</f>
        <v>1605</v>
      </c>
      <c r="H2159" s="2">
        <f t="shared" si="66"/>
        <v>0.56707317073170727</v>
      </c>
      <c r="I2159" s="2">
        <f t="shared" si="67"/>
        <v>-0.1102803738317757</v>
      </c>
    </row>
    <row r="2160" spans="1:9" x14ac:dyDescent="0.2">
      <c r="A2160" s="8" t="s">
        <v>353</v>
      </c>
      <c r="B2160" s="19">
        <v>40057</v>
      </c>
      <c r="C2160" s="20" t="s">
        <v>1741</v>
      </c>
      <c r="D2160" s="13">
        <v>283</v>
      </c>
      <c r="E2160" s="13">
        <v>777</v>
      </c>
      <c r="F2160" s="1">
        <f>VLOOKUP(B2160,[1]Compare!$B:$F,5,FALSE)</f>
        <v>177</v>
      </c>
      <c r="G2160" s="1">
        <f>VLOOKUP(B2160,[1]Compare!$B:$G,6,FALSE)</f>
        <v>747</v>
      </c>
      <c r="H2160" s="2">
        <f t="shared" si="66"/>
        <v>0.59887005649717517</v>
      </c>
      <c r="I2160" s="2">
        <f t="shared" si="67"/>
        <v>4.0160642570281124E-2</v>
      </c>
    </row>
    <row r="2161" spans="1:9" x14ac:dyDescent="0.2">
      <c r="A2161" s="7" t="s">
        <v>353</v>
      </c>
      <c r="B2161" s="21">
        <v>40059</v>
      </c>
      <c r="C2161" s="22" t="s">
        <v>1035</v>
      </c>
      <c r="D2161" s="12">
        <v>242</v>
      </c>
      <c r="E2161" s="12">
        <v>1387</v>
      </c>
      <c r="F2161" s="1">
        <f>VLOOKUP(B2161,[1]Compare!$B:$F,5,FALSE)</f>
        <v>136</v>
      </c>
      <c r="G2161" s="1">
        <f>VLOOKUP(B2161,[1]Compare!$B:$G,6,FALSE)</f>
        <v>1327</v>
      </c>
      <c r="H2161" s="2">
        <f t="shared" si="66"/>
        <v>0.77941176470588236</v>
      </c>
      <c r="I2161" s="2">
        <f t="shared" si="67"/>
        <v>4.5214770158251698E-2</v>
      </c>
    </row>
    <row r="2162" spans="1:9" x14ac:dyDescent="0.2">
      <c r="A2162" s="8" t="s">
        <v>353</v>
      </c>
      <c r="B2162" s="19">
        <v>40061</v>
      </c>
      <c r="C2162" s="20" t="s">
        <v>1037</v>
      </c>
      <c r="D2162" s="13">
        <v>1553</v>
      </c>
      <c r="E2162" s="13">
        <v>3690</v>
      </c>
      <c r="F2162" s="1">
        <f>VLOOKUP(B2162,[1]Compare!$B:$F,5,FALSE)</f>
        <v>783</v>
      </c>
      <c r="G2162" s="1">
        <f>VLOOKUP(B2162,[1]Compare!$B:$G,6,FALSE)</f>
        <v>4165</v>
      </c>
      <c r="H2162" s="2">
        <f t="shared" si="66"/>
        <v>0.98339719029374206</v>
      </c>
      <c r="I2162" s="2">
        <f t="shared" si="67"/>
        <v>-0.11404561824729892</v>
      </c>
    </row>
    <row r="2163" spans="1:9" x14ac:dyDescent="0.2">
      <c r="A2163" s="7" t="s">
        <v>353</v>
      </c>
      <c r="B2163" s="21">
        <v>40063</v>
      </c>
      <c r="C2163" s="22" t="s">
        <v>1742</v>
      </c>
      <c r="D2163" s="12">
        <v>1444</v>
      </c>
      <c r="E2163" s="12">
        <v>2917</v>
      </c>
      <c r="F2163" s="1">
        <f>VLOOKUP(B2163,[1]Compare!$B:$F,5,FALSE)</f>
        <v>919</v>
      </c>
      <c r="G2163" s="1">
        <f>VLOOKUP(B2163,[1]Compare!$B:$G,6,FALSE)</f>
        <v>3875</v>
      </c>
      <c r="H2163" s="2">
        <f t="shared" si="66"/>
        <v>0.57127312295973887</v>
      </c>
      <c r="I2163" s="2">
        <f t="shared" si="67"/>
        <v>-0.24722580645161291</v>
      </c>
    </row>
    <row r="2164" spans="1:9" x14ac:dyDescent="0.2">
      <c r="A2164" s="8" t="s">
        <v>353</v>
      </c>
      <c r="B2164" s="19">
        <v>40065</v>
      </c>
      <c r="C2164" s="20" t="s">
        <v>425</v>
      </c>
      <c r="D2164" s="13">
        <v>2682</v>
      </c>
      <c r="E2164" s="13">
        <v>5858</v>
      </c>
      <c r="F2164" s="1">
        <f>VLOOKUP(B2164,[1]Compare!$B:$F,5,FALSE)</f>
        <v>1646</v>
      </c>
      <c r="G2164" s="1">
        <f>VLOOKUP(B2164,[1]Compare!$B:$G,6,FALSE)</f>
        <v>6392</v>
      </c>
      <c r="H2164" s="2">
        <f t="shared" si="66"/>
        <v>0.62940461725394892</v>
      </c>
      <c r="I2164" s="2">
        <f t="shared" si="67"/>
        <v>-8.3541927409261571E-2</v>
      </c>
    </row>
    <row r="2165" spans="1:9" x14ac:dyDescent="0.2">
      <c r="A2165" s="7" t="s">
        <v>353</v>
      </c>
      <c r="B2165" s="21">
        <v>40067</v>
      </c>
      <c r="C2165" s="22" t="s">
        <v>426</v>
      </c>
      <c r="D2165" s="12">
        <v>543</v>
      </c>
      <c r="E2165" s="12">
        <v>1562</v>
      </c>
      <c r="F2165" s="1">
        <f>VLOOKUP(B2165,[1]Compare!$B:$F,5,FALSE)</f>
        <v>319</v>
      </c>
      <c r="G2165" s="1">
        <f>VLOOKUP(B2165,[1]Compare!$B:$G,6,FALSE)</f>
        <v>2026</v>
      </c>
      <c r="H2165" s="2">
        <f t="shared" si="66"/>
        <v>0.70219435736677116</v>
      </c>
      <c r="I2165" s="2">
        <f t="shared" si="67"/>
        <v>-0.22902270483711748</v>
      </c>
    </row>
    <row r="2166" spans="1:9" x14ac:dyDescent="0.2">
      <c r="A2166" s="8" t="s">
        <v>353</v>
      </c>
      <c r="B2166" s="19">
        <v>40069</v>
      </c>
      <c r="C2166" s="20" t="s">
        <v>1632</v>
      </c>
      <c r="D2166" s="13">
        <v>1411</v>
      </c>
      <c r="E2166" s="13">
        <v>3057</v>
      </c>
      <c r="F2166" s="1">
        <f>VLOOKUP(B2166,[1]Compare!$B:$F,5,FALSE)</f>
        <v>738</v>
      </c>
      <c r="G2166" s="1">
        <f>VLOOKUP(B2166,[1]Compare!$B:$G,6,FALSE)</f>
        <v>3441</v>
      </c>
      <c r="H2166" s="2">
        <f t="shared" si="66"/>
        <v>0.91192411924119243</v>
      </c>
      <c r="I2166" s="2">
        <f t="shared" si="67"/>
        <v>-0.11159546643417612</v>
      </c>
    </row>
    <row r="2167" spans="1:9" x14ac:dyDescent="0.2">
      <c r="A2167" s="7" t="s">
        <v>353</v>
      </c>
      <c r="B2167" s="21">
        <v>40071</v>
      </c>
      <c r="C2167" s="22" t="s">
        <v>1743</v>
      </c>
      <c r="D2167" s="12">
        <v>5965</v>
      </c>
      <c r="E2167" s="12">
        <v>13102</v>
      </c>
      <c r="F2167" s="1">
        <f>VLOOKUP(B2167,[1]Compare!$B:$F,5,FALSE)</f>
        <v>4040</v>
      </c>
      <c r="G2167" s="1">
        <f>VLOOKUP(B2167,[1]Compare!$B:$G,6,FALSE)</f>
        <v>12834</v>
      </c>
      <c r="H2167" s="2">
        <f t="shared" si="66"/>
        <v>0.47648514851485146</v>
      </c>
      <c r="I2167" s="2">
        <f t="shared" si="67"/>
        <v>2.0882032102228457E-2</v>
      </c>
    </row>
    <row r="2168" spans="1:9" x14ac:dyDescent="0.2">
      <c r="A2168" s="8" t="s">
        <v>353</v>
      </c>
      <c r="B2168" s="19">
        <v>40073</v>
      </c>
      <c r="C2168" s="20" t="s">
        <v>1744</v>
      </c>
      <c r="D2168" s="13">
        <v>1247</v>
      </c>
      <c r="E2168" s="13">
        <v>4642</v>
      </c>
      <c r="F2168" s="1">
        <f>VLOOKUP(B2168,[1]Compare!$B:$F,5,FALSE)</f>
        <v>854</v>
      </c>
      <c r="G2168" s="1">
        <f>VLOOKUP(B2168,[1]Compare!$B:$G,6,FALSE)</f>
        <v>5521</v>
      </c>
      <c r="H2168" s="2">
        <f t="shared" si="66"/>
        <v>0.46018735362997659</v>
      </c>
      <c r="I2168" s="2">
        <f t="shared" si="67"/>
        <v>-0.15921028799130593</v>
      </c>
    </row>
    <row r="2169" spans="1:9" x14ac:dyDescent="0.2">
      <c r="A2169" s="7" t="s">
        <v>353</v>
      </c>
      <c r="B2169" s="21">
        <v>40075</v>
      </c>
      <c r="C2169" s="22" t="s">
        <v>643</v>
      </c>
      <c r="D2169" s="12">
        <v>1055</v>
      </c>
      <c r="E2169" s="12">
        <v>2529</v>
      </c>
      <c r="F2169" s="1">
        <f>VLOOKUP(B2169,[1]Compare!$B:$F,5,FALSE)</f>
        <v>699</v>
      </c>
      <c r="G2169" s="1">
        <f>VLOOKUP(B2169,[1]Compare!$B:$G,6,FALSE)</f>
        <v>2673</v>
      </c>
      <c r="H2169" s="2">
        <f t="shared" si="66"/>
        <v>0.50929899856938488</v>
      </c>
      <c r="I2169" s="2">
        <f t="shared" si="67"/>
        <v>-5.387205387205387E-2</v>
      </c>
    </row>
    <row r="2170" spans="1:9" x14ac:dyDescent="0.2">
      <c r="A2170" s="8" t="s">
        <v>353</v>
      </c>
      <c r="B2170" s="19">
        <v>40077</v>
      </c>
      <c r="C2170" s="20" t="s">
        <v>1745</v>
      </c>
      <c r="D2170" s="13">
        <v>1136</v>
      </c>
      <c r="E2170" s="13">
        <v>2904</v>
      </c>
      <c r="F2170" s="1">
        <f>VLOOKUP(B2170,[1]Compare!$B:$F,5,FALSE)</f>
        <v>762</v>
      </c>
      <c r="G2170" s="1">
        <f>VLOOKUP(B2170,[1]Compare!$B:$G,6,FALSE)</f>
        <v>3437</v>
      </c>
      <c r="H2170" s="2">
        <f t="shared" si="66"/>
        <v>0.49081364829396323</v>
      </c>
      <c r="I2170" s="2">
        <f t="shared" si="67"/>
        <v>-0.15507710212394529</v>
      </c>
    </row>
    <row r="2171" spans="1:9" x14ac:dyDescent="0.2">
      <c r="A2171" s="7" t="s">
        <v>353</v>
      </c>
      <c r="B2171" s="21">
        <v>40079</v>
      </c>
      <c r="C2171" s="22" t="s">
        <v>1746</v>
      </c>
      <c r="D2171" s="12">
        <v>5158</v>
      </c>
      <c r="E2171" s="12">
        <v>14246</v>
      </c>
      <c r="F2171" s="1">
        <f>VLOOKUP(B2171,[1]Compare!$B:$F,5,FALSE)</f>
        <v>3299</v>
      </c>
      <c r="G2171" s="1">
        <f>VLOOKUP(B2171,[1]Compare!$B:$G,6,FALSE)</f>
        <v>15213</v>
      </c>
      <c r="H2171" s="2">
        <f t="shared" si="66"/>
        <v>0.5635040921491361</v>
      </c>
      <c r="I2171" s="2">
        <f t="shared" si="67"/>
        <v>-6.3564057056464868E-2</v>
      </c>
    </row>
    <row r="2172" spans="1:9" x14ac:dyDescent="0.2">
      <c r="A2172" s="8" t="s">
        <v>353</v>
      </c>
      <c r="B2172" s="19">
        <v>40081</v>
      </c>
      <c r="C2172" s="20" t="s">
        <v>530</v>
      </c>
      <c r="D2172" s="13">
        <v>3940</v>
      </c>
      <c r="E2172" s="13">
        <v>10821</v>
      </c>
      <c r="F2172" s="1">
        <f>VLOOKUP(B2172,[1]Compare!$B:$F,5,FALSE)</f>
        <v>2609</v>
      </c>
      <c r="G2172" s="1">
        <f>VLOOKUP(B2172,[1]Compare!$B:$G,6,FALSE)</f>
        <v>12013</v>
      </c>
      <c r="H2172" s="2">
        <f t="shared" si="66"/>
        <v>0.51015714833269454</v>
      </c>
      <c r="I2172" s="2">
        <f t="shared" si="67"/>
        <v>-9.9225838674769001E-2</v>
      </c>
    </row>
    <row r="2173" spans="1:9" x14ac:dyDescent="0.2">
      <c r="A2173" s="7" t="s">
        <v>353</v>
      </c>
      <c r="B2173" s="21">
        <v>40083</v>
      </c>
      <c r="C2173" s="22" t="s">
        <v>532</v>
      </c>
      <c r="D2173" s="12">
        <v>4762</v>
      </c>
      <c r="E2173" s="12">
        <v>15262</v>
      </c>
      <c r="F2173" s="1">
        <f>VLOOKUP(B2173,[1]Compare!$B:$F,5,FALSE)</f>
        <v>5455</v>
      </c>
      <c r="G2173" s="1">
        <f>VLOOKUP(B2173,[1]Compare!$B:$G,6,FALSE)</f>
        <v>15608</v>
      </c>
      <c r="H2173" s="2">
        <f t="shared" si="66"/>
        <v>-0.12703941338221814</v>
      </c>
      <c r="I2173" s="2">
        <f t="shared" si="67"/>
        <v>-2.2168118913377756E-2</v>
      </c>
    </row>
    <row r="2174" spans="1:9" x14ac:dyDescent="0.2">
      <c r="A2174" s="8" t="s">
        <v>353</v>
      </c>
      <c r="B2174" s="19">
        <v>40085</v>
      </c>
      <c r="C2174" s="20" t="s">
        <v>1747</v>
      </c>
      <c r="D2174" s="13">
        <v>1280</v>
      </c>
      <c r="E2174" s="13">
        <v>3133</v>
      </c>
      <c r="F2174" s="1">
        <f>VLOOKUP(B2174,[1]Compare!$B:$F,5,FALSE)</f>
        <v>711</v>
      </c>
      <c r="G2174" s="1">
        <f>VLOOKUP(B2174,[1]Compare!$B:$G,6,FALSE)</f>
        <v>3305</v>
      </c>
      <c r="H2174" s="2">
        <f t="shared" si="66"/>
        <v>0.80028129395218006</v>
      </c>
      <c r="I2174" s="2">
        <f t="shared" si="67"/>
        <v>-5.2042360060514374E-2</v>
      </c>
    </row>
    <row r="2175" spans="1:9" x14ac:dyDescent="0.2">
      <c r="A2175" s="7" t="s">
        <v>353</v>
      </c>
      <c r="B2175" s="21">
        <v>40087</v>
      </c>
      <c r="C2175" s="22" t="s">
        <v>1748</v>
      </c>
      <c r="D2175" s="12">
        <v>2642</v>
      </c>
      <c r="E2175" s="12">
        <v>13877</v>
      </c>
      <c r="F2175" s="1">
        <f>VLOOKUP(B2175,[1]Compare!$B:$F,5,FALSE)</f>
        <v>3582</v>
      </c>
      <c r="G2175" s="1">
        <f>VLOOKUP(B2175,[1]Compare!$B:$G,6,FALSE)</f>
        <v>15295</v>
      </c>
      <c r="H2175" s="2">
        <f t="shared" si="66"/>
        <v>-0.26242322724734785</v>
      </c>
      <c r="I2175" s="2">
        <f t="shared" si="67"/>
        <v>-9.271003595946388E-2</v>
      </c>
    </row>
    <row r="2176" spans="1:9" x14ac:dyDescent="0.2">
      <c r="A2176" s="8" t="s">
        <v>353</v>
      </c>
      <c r="B2176" s="19">
        <v>40089</v>
      </c>
      <c r="C2176" s="20" t="s">
        <v>1749</v>
      </c>
      <c r="D2176" s="13">
        <v>2961</v>
      </c>
      <c r="E2176" s="13">
        <v>7921</v>
      </c>
      <c r="F2176" s="1">
        <f>VLOOKUP(B2176,[1]Compare!$B:$F,5,FALSE)</f>
        <v>1858</v>
      </c>
      <c r="G2176" s="1">
        <f>VLOOKUP(B2176,[1]Compare!$B:$G,6,FALSE)</f>
        <v>9485</v>
      </c>
      <c r="H2176" s="2">
        <f t="shared" si="66"/>
        <v>0.59364908503767488</v>
      </c>
      <c r="I2176" s="2">
        <f t="shared" si="67"/>
        <v>-0.16489193463363205</v>
      </c>
    </row>
    <row r="2177" spans="1:9" x14ac:dyDescent="0.2">
      <c r="A2177" s="7" t="s">
        <v>353</v>
      </c>
      <c r="B2177" s="21">
        <v>40091</v>
      </c>
      <c r="C2177" s="22" t="s">
        <v>795</v>
      </c>
      <c r="D2177" s="12">
        <v>2902</v>
      </c>
      <c r="E2177" s="12">
        <v>4893</v>
      </c>
      <c r="F2177" s="1">
        <f>VLOOKUP(B2177,[1]Compare!$B:$F,5,FALSE)</f>
        <v>2031</v>
      </c>
      <c r="G2177" s="1">
        <f>VLOOKUP(B2177,[1]Compare!$B:$G,6,FALSE)</f>
        <v>6172</v>
      </c>
      <c r="H2177" s="2">
        <f t="shared" si="66"/>
        <v>0.42885278188084686</v>
      </c>
      <c r="I2177" s="2">
        <f t="shared" si="67"/>
        <v>-0.20722618276085547</v>
      </c>
    </row>
    <row r="2178" spans="1:9" x14ac:dyDescent="0.2">
      <c r="A2178" s="8" t="s">
        <v>353</v>
      </c>
      <c r="B2178" s="19">
        <v>40093</v>
      </c>
      <c r="C2178" s="20" t="s">
        <v>1750</v>
      </c>
      <c r="D2178" s="13">
        <v>1152</v>
      </c>
      <c r="E2178" s="13">
        <v>2887</v>
      </c>
      <c r="F2178" s="1">
        <f>VLOOKUP(B2178,[1]Compare!$B:$F,5,FALSE)</f>
        <v>320</v>
      </c>
      <c r="G2178" s="1">
        <f>VLOOKUP(B2178,[1]Compare!$B:$G,6,FALSE)</f>
        <v>3084</v>
      </c>
      <c r="H2178" s="2">
        <f t="shared" si="66"/>
        <v>2.6</v>
      </c>
      <c r="I2178" s="2">
        <f t="shared" si="67"/>
        <v>-6.3878080415045391E-2</v>
      </c>
    </row>
    <row r="2179" spans="1:9" x14ac:dyDescent="0.2">
      <c r="A2179" s="7" t="s">
        <v>353</v>
      </c>
      <c r="B2179" s="21">
        <v>40095</v>
      </c>
      <c r="C2179" s="22" t="s">
        <v>437</v>
      </c>
      <c r="D2179" s="12">
        <v>1771</v>
      </c>
      <c r="E2179" s="12">
        <v>3909</v>
      </c>
      <c r="F2179" s="1">
        <f>VLOOKUP(B2179,[1]Compare!$B:$F,5,FALSE)</f>
        <v>1100</v>
      </c>
      <c r="G2179" s="1">
        <f>VLOOKUP(B2179,[1]Compare!$B:$G,6,FALSE)</f>
        <v>4891</v>
      </c>
      <c r="H2179" s="2">
        <f t="shared" ref="H2179:H2242" si="68">((D2179-F2179)/F2179)</f>
        <v>0.61</v>
      </c>
      <c r="I2179" s="2">
        <f t="shared" ref="I2179:I2242" si="69">((E2179-G2179)/G2179)</f>
        <v>-0.20077693723164997</v>
      </c>
    </row>
    <row r="2180" spans="1:9" x14ac:dyDescent="0.2">
      <c r="A2180" s="8" t="s">
        <v>353</v>
      </c>
      <c r="B2180" s="19">
        <v>40097</v>
      </c>
      <c r="C2180" s="20" t="s">
        <v>1751</v>
      </c>
      <c r="D2180" s="13">
        <v>4414</v>
      </c>
      <c r="E2180" s="13">
        <v>11111</v>
      </c>
      <c r="F2180" s="1">
        <f>VLOOKUP(B2180,[1]Compare!$B:$F,5,FALSE)</f>
        <v>3581</v>
      </c>
      <c r="G2180" s="1">
        <f>VLOOKUP(B2180,[1]Compare!$B:$G,6,FALSE)</f>
        <v>12749</v>
      </c>
      <c r="H2180" s="2">
        <f t="shared" si="68"/>
        <v>0.23261658754537839</v>
      </c>
      <c r="I2180" s="2">
        <f t="shared" si="69"/>
        <v>-0.12848066515020787</v>
      </c>
    </row>
    <row r="2181" spans="1:9" x14ac:dyDescent="0.2">
      <c r="A2181" s="7" t="s">
        <v>353</v>
      </c>
      <c r="B2181" s="21">
        <v>40099</v>
      </c>
      <c r="C2181" s="22" t="s">
        <v>798</v>
      </c>
      <c r="D2181" s="12">
        <v>2063</v>
      </c>
      <c r="E2181" s="12">
        <v>4082</v>
      </c>
      <c r="F2181" s="1">
        <f>VLOOKUP(B2181,[1]Compare!$B:$F,5,FALSE)</f>
        <v>1156</v>
      </c>
      <c r="G2181" s="1">
        <f>VLOOKUP(B2181,[1]Compare!$B:$G,6,FALSE)</f>
        <v>4612</v>
      </c>
      <c r="H2181" s="2">
        <f t="shared" si="68"/>
        <v>0.78460207612456745</v>
      </c>
      <c r="I2181" s="2">
        <f t="shared" si="69"/>
        <v>-0.11491760624457936</v>
      </c>
    </row>
    <row r="2182" spans="1:9" x14ac:dyDescent="0.2">
      <c r="A2182" s="8" t="s">
        <v>353</v>
      </c>
      <c r="B2182" s="19">
        <v>40101</v>
      </c>
      <c r="C2182" s="20" t="s">
        <v>1752</v>
      </c>
      <c r="D2182" s="13">
        <v>10814</v>
      </c>
      <c r="E2182" s="13">
        <v>13781</v>
      </c>
      <c r="F2182" s="1">
        <f>VLOOKUP(B2182,[1]Compare!$B:$F,5,FALSE)</f>
        <v>8027</v>
      </c>
      <c r="G2182" s="1">
        <f>VLOOKUP(B2182,[1]Compare!$B:$G,6,FALSE)</f>
        <v>16526</v>
      </c>
      <c r="H2182" s="2">
        <f t="shared" si="68"/>
        <v>0.34720318923632737</v>
      </c>
      <c r="I2182" s="2">
        <f t="shared" si="69"/>
        <v>-0.16610190003630643</v>
      </c>
    </row>
    <row r="2183" spans="1:9" x14ac:dyDescent="0.2">
      <c r="A2183" s="7" t="s">
        <v>353</v>
      </c>
      <c r="B2183" s="21">
        <v>40103</v>
      </c>
      <c r="C2183" s="22" t="s">
        <v>947</v>
      </c>
      <c r="D2183" s="12">
        <v>1553</v>
      </c>
      <c r="E2183" s="12">
        <v>3438</v>
      </c>
      <c r="F2183" s="1">
        <f>VLOOKUP(B2183,[1]Compare!$B:$F,5,FALSE)</f>
        <v>1003</v>
      </c>
      <c r="G2183" s="1">
        <f>VLOOKUP(B2183,[1]Compare!$B:$G,6,FALSE)</f>
        <v>3821</v>
      </c>
      <c r="H2183" s="2">
        <f t="shared" si="68"/>
        <v>0.5483549351944168</v>
      </c>
      <c r="I2183" s="2">
        <f t="shared" si="69"/>
        <v>-0.10023554043444124</v>
      </c>
    </row>
    <row r="2184" spans="1:9" x14ac:dyDescent="0.2">
      <c r="A2184" s="8" t="s">
        <v>353</v>
      </c>
      <c r="B2184" s="19">
        <v>40105</v>
      </c>
      <c r="C2184" s="20" t="s">
        <v>1753</v>
      </c>
      <c r="D2184" s="13">
        <v>1449</v>
      </c>
      <c r="E2184" s="13">
        <v>2880</v>
      </c>
      <c r="F2184" s="1">
        <f>VLOOKUP(B2184,[1]Compare!$B:$F,5,FALSE)</f>
        <v>712</v>
      </c>
      <c r="G2184" s="1">
        <f>VLOOKUP(B2184,[1]Compare!$B:$G,6,FALSE)</f>
        <v>3610</v>
      </c>
      <c r="H2184" s="2">
        <f t="shared" si="68"/>
        <v>1.0351123595505618</v>
      </c>
      <c r="I2184" s="2">
        <f t="shared" si="69"/>
        <v>-0.20221606648199447</v>
      </c>
    </row>
    <row r="2185" spans="1:9" x14ac:dyDescent="0.2">
      <c r="A2185" s="7" t="s">
        <v>353</v>
      </c>
      <c r="B2185" s="21">
        <v>40107</v>
      </c>
      <c r="C2185" s="22" t="s">
        <v>1754</v>
      </c>
      <c r="D2185" s="12">
        <v>1588</v>
      </c>
      <c r="E2185" s="12">
        <v>2371</v>
      </c>
      <c r="F2185" s="1">
        <f>VLOOKUP(B2185,[1]Compare!$B:$F,5,FALSE)</f>
        <v>896</v>
      </c>
      <c r="G2185" s="1">
        <f>VLOOKUP(B2185,[1]Compare!$B:$G,6,FALSE)</f>
        <v>3058</v>
      </c>
      <c r="H2185" s="2">
        <f t="shared" si="68"/>
        <v>0.7723214285714286</v>
      </c>
      <c r="I2185" s="2">
        <f t="shared" si="69"/>
        <v>-0.22465663832570307</v>
      </c>
    </row>
    <row r="2186" spans="1:9" x14ac:dyDescent="0.2">
      <c r="A2186" s="8" t="s">
        <v>353</v>
      </c>
      <c r="B2186" s="19">
        <v>40109</v>
      </c>
      <c r="C2186" s="20" t="s">
        <v>1755</v>
      </c>
      <c r="D2186" s="13">
        <v>123242</v>
      </c>
      <c r="E2186" s="13">
        <v>139720</v>
      </c>
      <c r="F2186" s="1">
        <f>VLOOKUP(B2186,[1]Compare!$B:$F,5,FALSE)</f>
        <v>141724</v>
      </c>
      <c r="G2186" s="1">
        <f>VLOOKUP(B2186,[1]Compare!$B:$G,6,FALSE)</f>
        <v>145050</v>
      </c>
      <c r="H2186" s="2">
        <f t="shared" si="68"/>
        <v>-0.13040839942423302</v>
      </c>
      <c r="I2186" s="2">
        <f t="shared" si="69"/>
        <v>-3.6745949672526715E-2</v>
      </c>
    </row>
    <row r="2187" spans="1:9" x14ac:dyDescent="0.2">
      <c r="A2187" s="7" t="s">
        <v>353</v>
      </c>
      <c r="B2187" s="21">
        <v>40111</v>
      </c>
      <c r="C2187" s="22" t="s">
        <v>1756</v>
      </c>
      <c r="D2187" s="12">
        <v>6311</v>
      </c>
      <c r="E2187" s="12">
        <v>7638</v>
      </c>
      <c r="F2187" s="1">
        <f>VLOOKUP(B2187,[1]Compare!$B:$F,5,FALSE)</f>
        <v>4357</v>
      </c>
      <c r="G2187" s="1">
        <f>VLOOKUP(B2187,[1]Compare!$B:$G,6,FALSE)</f>
        <v>9668</v>
      </c>
      <c r="H2187" s="2">
        <f t="shared" si="68"/>
        <v>0.44847372044985079</v>
      </c>
      <c r="I2187" s="2">
        <f t="shared" si="69"/>
        <v>-0.20997103847745138</v>
      </c>
    </row>
    <row r="2188" spans="1:9" x14ac:dyDescent="0.2">
      <c r="A2188" s="8" t="s">
        <v>353</v>
      </c>
      <c r="B2188" s="19">
        <v>40113</v>
      </c>
      <c r="C2188" s="20" t="s">
        <v>1053</v>
      </c>
      <c r="D2188" s="13">
        <v>6859</v>
      </c>
      <c r="E2188" s="13">
        <v>12380</v>
      </c>
      <c r="F2188" s="1">
        <f>VLOOKUP(B2188,[1]Compare!$B:$F,5,FALSE)</f>
        <v>6002</v>
      </c>
      <c r="G2188" s="1">
        <f>VLOOKUP(B2188,[1]Compare!$B:$G,6,FALSE)</f>
        <v>14121</v>
      </c>
      <c r="H2188" s="2">
        <f t="shared" si="68"/>
        <v>0.14278573808730424</v>
      </c>
      <c r="I2188" s="2">
        <f t="shared" si="69"/>
        <v>-0.12329155158983075</v>
      </c>
    </row>
    <row r="2189" spans="1:9" x14ac:dyDescent="0.2">
      <c r="A2189" s="7" t="s">
        <v>353</v>
      </c>
      <c r="B2189" s="21">
        <v>40115</v>
      </c>
      <c r="C2189" s="22" t="s">
        <v>1055</v>
      </c>
      <c r="D2189" s="12">
        <v>3668</v>
      </c>
      <c r="E2189" s="12">
        <v>7063</v>
      </c>
      <c r="F2189" s="1">
        <f>VLOOKUP(B2189,[1]Compare!$B:$F,5,FALSE)</f>
        <v>2686</v>
      </c>
      <c r="G2189" s="1">
        <f>VLOOKUP(B2189,[1]Compare!$B:$G,6,FALSE)</f>
        <v>8545</v>
      </c>
      <c r="H2189" s="2">
        <f t="shared" si="68"/>
        <v>0.36559940431868948</v>
      </c>
      <c r="I2189" s="2">
        <f t="shared" si="69"/>
        <v>-0.17343475716793447</v>
      </c>
    </row>
    <row r="2190" spans="1:9" x14ac:dyDescent="0.2">
      <c r="A2190" s="8" t="s">
        <v>353</v>
      </c>
      <c r="B2190" s="19">
        <v>40117</v>
      </c>
      <c r="C2190" s="20" t="s">
        <v>1056</v>
      </c>
      <c r="D2190" s="13">
        <v>1817</v>
      </c>
      <c r="E2190" s="13">
        <v>4405</v>
      </c>
      <c r="F2190" s="1">
        <f>VLOOKUP(B2190,[1]Compare!$B:$F,5,FALSE)</f>
        <v>1363</v>
      </c>
      <c r="G2190" s="1">
        <f>VLOOKUP(B2190,[1]Compare!$B:$G,6,FALSE)</f>
        <v>5267</v>
      </c>
      <c r="H2190" s="2">
        <f t="shared" si="68"/>
        <v>0.33308877476155541</v>
      </c>
      <c r="I2190" s="2">
        <f t="shared" si="69"/>
        <v>-0.16366052781469528</v>
      </c>
    </row>
    <row r="2191" spans="1:9" x14ac:dyDescent="0.2">
      <c r="A2191" s="7" t="s">
        <v>353</v>
      </c>
      <c r="B2191" s="21">
        <v>40119</v>
      </c>
      <c r="C2191" s="22" t="s">
        <v>1757</v>
      </c>
      <c r="D2191" s="12">
        <v>9556</v>
      </c>
      <c r="E2191" s="12">
        <v>16718</v>
      </c>
      <c r="F2191" s="1">
        <f>VLOOKUP(B2191,[1]Compare!$B:$F,5,FALSE)</f>
        <v>10904</v>
      </c>
      <c r="G2191" s="1">
        <f>VLOOKUP(B2191,[1]Compare!$B:$G,6,FALSE)</f>
        <v>17813</v>
      </c>
      <c r="H2191" s="2">
        <f t="shared" si="68"/>
        <v>-0.12362435803374908</v>
      </c>
      <c r="I2191" s="2">
        <f t="shared" si="69"/>
        <v>-6.147195868186156E-2</v>
      </c>
    </row>
    <row r="2192" spans="1:9" x14ac:dyDescent="0.2">
      <c r="A2192" s="8" t="s">
        <v>353</v>
      </c>
      <c r="B2192" s="19">
        <v>40121</v>
      </c>
      <c r="C2192" s="20" t="s">
        <v>1758</v>
      </c>
      <c r="D2192" s="13">
        <v>6531</v>
      </c>
      <c r="E2192" s="13">
        <v>12189</v>
      </c>
      <c r="F2192" s="1">
        <f>VLOOKUP(B2192,[1]Compare!$B:$F,5,FALSE)</f>
        <v>3768</v>
      </c>
      <c r="G2192" s="1">
        <f>VLOOKUP(B2192,[1]Compare!$B:$G,6,FALSE)</f>
        <v>13851</v>
      </c>
      <c r="H2192" s="2">
        <f t="shared" si="68"/>
        <v>0.73328025477707004</v>
      </c>
      <c r="I2192" s="2">
        <f t="shared" si="69"/>
        <v>-0.11999133636560537</v>
      </c>
    </row>
    <row r="2193" spans="1:9" x14ac:dyDescent="0.2">
      <c r="A2193" s="7" t="s">
        <v>353</v>
      </c>
      <c r="B2193" s="21">
        <v>40123</v>
      </c>
      <c r="C2193" s="22" t="s">
        <v>1383</v>
      </c>
      <c r="D2193" s="12">
        <v>5206</v>
      </c>
      <c r="E2193" s="12">
        <v>9542</v>
      </c>
      <c r="F2193" s="1">
        <f>VLOOKUP(B2193,[1]Compare!$B:$F,5,FALSE)</f>
        <v>4117</v>
      </c>
      <c r="G2193" s="1">
        <f>VLOOKUP(B2193,[1]Compare!$B:$G,6,FALSE)</f>
        <v>10805</v>
      </c>
      <c r="H2193" s="2">
        <f t="shared" si="68"/>
        <v>0.26451299489919844</v>
      </c>
      <c r="I2193" s="2">
        <f t="shared" si="69"/>
        <v>-0.11689032855159648</v>
      </c>
    </row>
    <row r="2194" spans="1:9" x14ac:dyDescent="0.2">
      <c r="A2194" s="8" t="s">
        <v>353</v>
      </c>
      <c r="B2194" s="19">
        <v>40125</v>
      </c>
      <c r="C2194" s="20" t="s">
        <v>1057</v>
      </c>
      <c r="D2194" s="13">
        <v>8387</v>
      </c>
      <c r="E2194" s="13">
        <v>18144</v>
      </c>
      <c r="F2194" s="1">
        <f>VLOOKUP(B2194,[1]Compare!$B:$F,5,FALSE)</f>
        <v>7275</v>
      </c>
      <c r="G2194" s="1">
        <f>VLOOKUP(B2194,[1]Compare!$B:$G,6,FALSE)</f>
        <v>20240</v>
      </c>
      <c r="H2194" s="2">
        <f t="shared" si="68"/>
        <v>0.15285223367697595</v>
      </c>
      <c r="I2194" s="2">
        <f t="shared" si="69"/>
        <v>-0.10355731225296443</v>
      </c>
    </row>
    <row r="2195" spans="1:9" x14ac:dyDescent="0.2">
      <c r="A2195" s="7" t="s">
        <v>353</v>
      </c>
      <c r="B2195" s="21">
        <v>40127</v>
      </c>
      <c r="C2195" s="22" t="s">
        <v>1759</v>
      </c>
      <c r="D2195" s="12">
        <v>1447</v>
      </c>
      <c r="E2195" s="12">
        <v>3621</v>
      </c>
      <c r="F2195" s="1">
        <f>VLOOKUP(B2195,[1]Compare!$B:$F,5,FALSE)</f>
        <v>668</v>
      </c>
      <c r="G2195" s="1">
        <f>VLOOKUP(B2195,[1]Compare!$B:$G,6,FALSE)</f>
        <v>4016</v>
      </c>
      <c r="H2195" s="2">
        <f t="shared" si="68"/>
        <v>1.1661676646706587</v>
      </c>
      <c r="I2195" s="2">
        <f t="shared" si="69"/>
        <v>-9.8356573705179279E-2</v>
      </c>
    </row>
    <row r="2196" spans="1:9" x14ac:dyDescent="0.2">
      <c r="A2196" s="8" t="s">
        <v>353</v>
      </c>
      <c r="B2196" s="19">
        <v>40129</v>
      </c>
      <c r="C2196" s="20" t="s">
        <v>1760</v>
      </c>
      <c r="D2196" s="13">
        <v>312</v>
      </c>
      <c r="E2196" s="13">
        <v>1348</v>
      </c>
      <c r="F2196" s="1">
        <f>VLOOKUP(B2196,[1]Compare!$B:$F,5,FALSE)</f>
        <v>168</v>
      </c>
      <c r="G2196" s="1">
        <f>VLOOKUP(B2196,[1]Compare!$B:$G,6,FALSE)</f>
        <v>1629</v>
      </c>
      <c r="H2196" s="2">
        <f t="shared" si="68"/>
        <v>0.8571428571428571</v>
      </c>
      <c r="I2196" s="2">
        <f t="shared" si="69"/>
        <v>-0.17249846531614488</v>
      </c>
    </row>
    <row r="2197" spans="1:9" x14ac:dyDescent="0.2">
      <c r="A2197" s="7" t="s">
        <v>353</v>
      </c>
      <c r="B2197" s="21">
        <v>40131</v>
      </c>
      <c r="C2197" s="22" t="s">
        <v>1761</v>
      </c>
      <c r="D2197" s="12">
        <v>8979</v>
      </c>
      <c r="E2197" s="12">
        <v>33743</v>
      </c>
      <c r="F2197" s="1">
        <f>VLOOKUP(B2197,[1]Compare!$B:$F,5,FALSE)</f>
        <v>9589</v>
      </c>
      <c r="G2197" s="1">
        <f>VLOOKUP(B2197,[1]Compare!$B:$G,6,FALSE)</f>
        <v>34031</v>
      </c>
      <c r="H2197" s="2">
        <f t="shared" si="68"/>
        <v>-6.3614558348107211E-2</v>
      </c>
      <c r="I2197" s="2">
        <f t="shared" si="69"/>
        <v>-8.4628720872145981E-3</v>
      </c>
    </row>
    <row r="2198" spans="1:9" x14ac:dyDescent="0.2">
      <c r="A2198" s="8" t="s">
        <v>353</v>
      </c>
      <c r="B2198" s="19">
        <v>40133</v>
      </c>
      <c r="C2198" s="20" t="s">
        <v>723</v>
      </c>
      <c r="D2198" s="13">
        <v>3492</v>
      </c>
      <c r="E2198" s="13">
        <v>5099</v>
      </c>
      <c r="F2198" s="1">
        <f>VLOOKUP(B2198,[1]Compare!$B:$F,5,FALSE)</f>
        <v>2150</v>
      </c>
      <c r="G2198" s="1">
        <f>VLOOKUP(B2198,[1]Compare!$B:$G,6,FALSE)</f>
        <v>6011</v>
      </c>
      <c r="H2198" s="2">
        <f t="shared" si="68"/>
        <v>0.6241860465116279</v>
      </c>
      <c r="I2198" s="2">
        <f t="shared" si="69"/>
        <v>-0.15172184328730662</v>
      </c>
    </row>
    <row r="2199" spans="1:9" x14ac:dyDescent="0.2">
      <c r="A2199" s="7" t="s">
        <v>353</v>
      </c>
      <c r="B2199" s="21">
        <v>40135</v>
      </c>
      <c r="C2199" s="22" t="s">
        <v>1762</v>
      </c>
      <c r="D2199" s="12">
        <v>4395</v>
      </c>
      <c r="E2199" s="12">
        <v>11332</v>
      </c>
      <c r="F2199" s="1">
        <f>VLOOKUP(B2199,[1]Compare!$B:$F,5,FALSE)</f>
        <v>3035</v>
      </c>
      <c r="G2199" s="1">
        <f>VLOOKUP(B2199,[1]Compare!$B:$G,6,FALSE)</f>
        <v>12113</v>
      </c>
      <c r="H2199" s="2">
        <f t="shared" si="68"/>
        <v>0.44810543657331137</v>
      </c>
      <c r="I2199" s="2">
        <f t="shared" si="69"/>
        <v>-6.4476182613720789E-2</v>
      </c>
    </row>
    <row r="2200" spans="1:9" x14ac:dyDescent="0.2">
      <c r="A2200" s="8" t="s">
        <v>353</v>
      </c>
      <c r="B2200" s="19">
        <v>40137</v>
      </c>
      <c r="C2200" s="20" t="s">
        <v>812</v>
      </c>
      <c r="D2200" s="13">
        <v>5197</v>
      </c>
      <c r="E2200" s="13">
        <v>13630</v>
      </c>
      <c r="F2200" s="1">
        <f>VLOOKUP(B2200,[1]Compare!$B:$F,5,FALSE)</f>
        <v>3154</v>
      </c>
      <c r="G2200" s="1">
        <f>VLOOKUP(B2200,[1]Compare!$B:$G,6,FALSE)</f>
        <v>15560</v>
      </c>
      <c r="H2200" s="2">
        <f t="shared" si="68"/>
        <v>0.64774889029803429</v>
      </c>
      <c r="I2200" s="2">
        <f t="shared" si="69"/>
        <v>-0.12403598971722365</v>
      </c>
    </row>
    <row r="2201" spans="1:9" x14ac:dyDescent="0.2">
      <c r="A2201" s="7" t="s">
        <v>353</v>
      </c>
      <c r="B2201" s="21">
        <v>40139</v>
      </c>
      <c r="C2201" s="22" t="s">
        <v>1434</v>
      </c>
      <c r="D2201" s="12">
        <v>1252</v>
      </c>
      <c r="E2201" s="12">
        <v>4680</v>
      </c>
      <c r="F2201" s="1">
        <f>VLOOKUP(B2201,[1]Compare!$B:$F,5,FALSE)</f>
        <v>894</v>
      </c>
      <c r="G2201" s="1">
        <f>VLOOKUP(B2201,[1]Compare!$B:$G,6,FALSE)</f>
        <v>4505</v>
      </c>
      <c r="H2201" s="2">
        <f t="shared" si="68"/>
        <v>0.40044742729306487</v>
      </c>
      <c r="I2201" s="2">
        <f t="shared" si="69"/>
        <v>3.8845726970033294E-2</v>
      </c>
    </row>
    <row r="2202" spans="1:9" x14ac:dyDescent="0.2">
      <c r="A2202" s="8" t="s">
        <v>353</v>
      </c>
      <c r="B2202" s="19">
        <v>40141</v>
      </c>
      <c r="C2202" s="20" t="s">
        <v>1763</v>
      </c>
      <c r="D2202" s="13">
        <v>883</v>
      </c>
      <c r="E2202" s="13">
        <v>2134</v>
      </c>
      <c r="F2202" s="1">
        <f>VLOOKUP(B2202,[1]Compare!$B:$F,5,FALSE)</f>
        <v>597</v>
      </c>
      <c r="G2202" s="1">
        <f>VLOOKUP(B2202,[1]Compare!$B:$G,6,FALSE)</f>
        <v>2076</v>
      </c>
      <c r="H2202" s="2">
        <f t="shared" si="68"/>
        <v>0.47906197654941374</v>
      </c>
      <c r="I2202" s="2">
        <f t="shared" si="69"/>
        <v>2.7938342967244702E-2</v>
      </c>
    </row>
    <row r="2203" spans="1:9" x14ac:dyDescent="0.2">
      <c r="A2203" s="7" t="s">
        <v>353</v>
      </c>
      <c r="B2203" s="21">
        <v>40143</v>
      </c>
      <c r="C2203" s="22" t="s">
        <v>1764</v>
      </c>
      <c r="D2203" s="12">
        <v>98181</v>
      </c>
      <c r="E2203" s="12">
        <v>138112</v>
      </c>
      <c r="F2203" s="1">
        <f>VLOOKUP(B2203,[1]Compare!$B:$F,5,FALSE)</f>
        <v>108996</v>
      </c>
      <c r="G2203" s="1">
        <f>VLOOKUP(B2203,[1]Compare!$B:$G,6,FALSE)</f>
        <v>150574</v>
      </c>
      <c r="H2203" s="2">
        <f t="shared" si="68"/>
        <v>-9.9223824727512941E-2</v>
      </c>
      <c r="I2203" s="2">
        <f t="shared" si="69"/>
        <v>-8.2763292467491062E-2</v>
      </c>
    </row>
    <row r="2204" spans="1:9" x14ac:dyDescent="0.2">
      <c r="A2204" s="8" t="s">
        <v>353</v>
      </c>
      <c r="B2204" s="19">
        <v>40145</v>
      </c>
      <c r="C2204" s="20" t="s">
        <v>1765</v>
      </c>
      <c r="D2204" s="13">
        <v>7893</v>
      </c>
      <c r="E2204" s="13">
        <v>26373</v>
      </c>
      <c r="F2204" s="1">
        <f>VLOOKUP(B2204,[1]Compare!$B:$F,5,FALSE)</f>
        <v>8464</v>
      </c>
      <c r="G2204" s="1">
        <f>VLOOKUP(B2204,[1]Compare!$B:$G,6,FALSE)</f>
        <v>26165</v>
      </c>
      <c r="H2204" s="2">
        <f t="shared" si="68"/>
        <v>-6.7462192816635166E-2</v>
      </c>
      <c r="I2204" s="2">
        <f t="shared" si="69"/>
        <v>7.9495509268106244E-3</v>
      </c>
    </row>
    <row r="2205" spans="1:9" x14ac:dyDescent="0.2">
      <c r="A2205" s="7" t="s">
        <v>353</v>
      </c>
      <c r="B2205" s="21">
        <v>40147</v>
      </c>
      <c r="C2205" s="22" t="s">
        <v>454</v>
      </c>
      <c r="D2205" s="12">
        <v>6391</v>
      </c>
      <c r="E2205" s="12">
        <v>16594</v>
      </c>
      <c r="F2205" s="1">
        <f>VLOOKUP(B2205,[1]Compare!$B:$F,5,FALSE)</f>
        <v>5790</v>
      </c>
      <c r="G2205" s="1">
        <f>VLOOKUP(B2205,[1]Compare!$B:$G,6,FALSE)</f>
        <v>17076</v>
      </c>
      <c r="H2205" s="2">
        <f t="shared" si="68"/>
        <v>0.10379965457685665</v>
      </c>
      <c r="I2205" s="2">
        <f t="shared" si="69"/>
        <v>-2.8226750995549308E-2</v>
      </c>
    </row>
    <row r="2206" spans="1:9" x14ac:dyDescent="0.2">
      <c r="A2206" s="8" t="s">
        <v>353</v>
      </c>
      <c r="B2206" s="19">
        <v>40149</v>
      </c>
      <c r="C2206" s="20" t="s">
        <v>1766</v>
      </c>
      <c r="D2206" s="13">
        <v>978</v>
      </c>
      <c r="E2206" s="13">
        <v>3420</v>
      </c>
      <c r="F2206" s="1">
        <f>VLOOKUP(B2206,[1]Compare!$B:$F,5,FALSE)</f>
        <v>598</v>
      </c>
      <c r="G2206" s="1">
        <f>VLOOKUP(B2206,[1]Compare!$B:$G,6,FALSE)</f>
        <v>4086</v>
      </c>
      <c r="H2206" s="2">
        <f t="shared" si="68"/>
        <v>0.63545150501672243</v>
      </c>
      <c r="I2206" s="2">
        <f t="shared" si="69"/>
        <v>-0.16299559471365638</v>
      </c>
    </row>
    <row r="2207" spans="1:9" x14ac:dyDescent="0.2">
      <c r="A2207" s="7" t="s">
        <v>353</v>
      </c>
      <c r="B2207" s="21">
        <v>40151</v>
      </c>
      <c r="C2207" s="22" t="s">
        <v>1767</v>
      </c>
      <c r="D2207" s="12">
        <v>811</v>
      </c>
      <c r="E2207" s="12">
        <v>3092</v>
      </c>
      <c r="F2207" s="1">
        <f>VLOOKUP(B2207,[1]Compare!$B:$F,5,FALSE)</f>
        <v>591</v>
      </c>
      <c r="G2207" s="1">
        <f>VLOOKUP(B2207,[1]Compare!$B:$G,6,FALSE)</f>
        <v>2993</v>
      </c>
      <c r="H2207" s="2">
        <f t="shared" si="68"/>
        <v>0.37225042301184436</v>
      </c>
      <c r="I2207" s="2">
        <f t="shared" si="69"/>
        <v>3.3077180086869364E-2</v>
      </c>
    </row>
    <row r="2208" spans="1:9" x14ac:dyDescent="0.2">
      <c r="A2208" s="8" t="s">
        <v>353</v>
      </c>
      <c r="B2208" s="19">
        <v>40153</v>
      </c>
      <c r="C2208" s="20" t="s">
        <v>1768</v>
      </c>
      <c r="D2208" s="13">
        <v>1531</v>
      </c>
      <c r="E2208" s="13">
        <v>5770</v>
      </c>
      <c r="F2208" s="1">
        <f>VLOOKUP(B2208,[1]Compare!$B:$F,5,FALSE)</f>
        <v>1005</v>
      </c>
      <c r="G2208" s="1">
        <f>VLOOKUP(B2208,[1]Compare!$B:$G,6,FALSE)</f>
        <v>6611</v>
      </c>
      <c r="H2208" s="2">
        <f t="shared" si="68"/>
        <v>0.52338308457711447</v>
      </c>
      <c r="I2208" s="2">
        <f t="shared" si="69"/>
        <v>-0.12721222205415217</v>
      </c>
    </row>
    <row r="2209" spans="1:9" x14ac:dyDescent="0.2">
      <c r="A2209" s="7" t="s">
        <v>354</v>
      </c>
      <c r="B2209" s="21">
        <v>41001</v>
      </c>
      <c r="C2209" s="22" t="s">
        <v>681</v>
      </c>
      <c r="D2209" s="12">
        <v>2872</v>
      </c>
      <c r="E2209" s="12">
        <v>7876</v>
      </c>
      <c r="F2209" s="1">
        <f>VLOOKUP(B2209,[1]Compare!$B:$F,5,FALSE)</f>
        <v>2346</v>
      </c>
      <c r="G2209" s="1">
        <f>VLOOKUP(B2209,[1]Compare!$B:$G,6,FALSE)</f>
        <v>7352</v>
      </c>
      <c r="H2209" s="2">
        <f t="shared" si="68"/>
        <v>0.22421142369991476</v>
      </c>
      <c r="I2209" s="2">
        <f t="shared" si="69"/>
        <v>7.1273122959738852E-2</v>
      </c>
    </row>
    <row r="2210" spans="1:9" x14ac:dyDescent="0.2">
      <c r="A2210" s="8" t="s">
        <v>354</v>
      </c>
      <c r="B2210" s="19">
        <v>41003</v>
      </c>
      <c r="C2210" s="20" t="s">
        <v>504</v>
      </c>
      <c r="D2210" s="13">
        <v>37254</v>
      </c>
      <c r="E2210" s="13">
        <v>15021</v>
      </c>
      <c r="F2210" s="1">
        <f>VLOOKUP(B2210,[1]Compare!$B:$F,5,FALSE)</f>
        <v>35827</v>
      </c>
      <c r="G2210" s="1">
        <f>VLOOKUP(B2210,[1]Compare!$B:$G,6,FALSE)</f>
        <v>14878</v>
      </c>
      <c r="H2210" s="2">
        <f t="shared" si="68"/>
        <v>3.9830295587127029E-2</v>
      </c>
      <c r="I2210" s="2">
        <f t="shared" si="69"/>
        <v>9.6115069229735176E-3</v>
      </c>
    </row>
    <row r="2211" spans="1:9" x14ac:dyDescent="0.2">
      <c r="A2211" s="7" t="s">
        <v>354</v>
      </c>
      <c r="B2211" s="21">
        <v>41005</v>
      </c>
      <c r="C2211" s="22" t="s">
        <v>1769</v>
      </c>
      <c r="D2211" s="12">
        <v>157077</v>
      </c>
      <c r="E2211" s="12">
        <v>106227</v>
      </c>
      <c r="F2211" s="1">
        <f>VLOOKUP(B2211,[1]Compare!$B:$F,5,FALSE)</f>
        <v>139043</v>
      </c>
      <c r="G2211" s="1">
        <f>VLOOKUP(B2211,[1]Compare!$B:$G,6,FALSE)</f>
        <v>110509</v>
      </c>
      <c r="H2211" s="2">
        <f t="shared" si="68"/>
        <v>0.12970088389922543</v>
      </c>
      <c r="I2211" s="2">
        <f t="shared" si="69"/>
        <v>-3.874797527803165E-2</v>
      </c>
    </row>
    <row r="2212" spans="1:9" x14ac:dyDescent="0.2">
      <c r="A2212" s="8" t="s">
        <v>354</v>
      </c>
      <c r="B2212" s="19">
        <v>41007</v>
      </c>
      <c r="C2212" s="20" t="s">
        <v>1770</v>
      </c>
      <c r="D2212" s="13">
        <v>10924</v>
      </c>
      <c r="E2212" s="13">
        <v>8999</v>
      </c>
      <c r="F2212" s="1">
        <f>VLOOKUP(B2212,[1]Compare!$B:$F,5,FALSE)</f>
        <v>12916</v>
      </c>
      <c r="G2212" s="1">
        <f>VLOOKUP(B2212,[1]Compare!$B:$G,6,FALSE)</f>
        <v>10218</v>
      </c>
      <c r="H2212" s="2">
        <f t="shared" si="68"/>
        <v>-0.15422731495819139</v>
      </c>
      <c r="I2212" s="2">
        <f t="shared" si="69"/>
        <v>-0.11929927578782541</v>
      </c>
    </row>
    <row r="2213" spans="1:9" x14ac:dyDescent="0.2">
      <c r="A2213" s="7" t="s">
        <v>354</v>
      </c>
      <c r="B2213" s="21">
        <v>41009</v>
      </c>
      <c r="C2213" s="22" t="s">
        <v>511</v>
      </c>
      <c r="D2213" s="12">
        <v>12403</v>
      </c>
      <c r="E2213" s="12">
        <v>19101</v>
      </c>
      <c r="F2213" s="1">
        <f>VLOOKUP(B2213,[1]Compare!$B:$F,5,FALSE)</f>
        <v>13835</v>
      </c>
      <c r="G2213" s="1">
        <f>VLOOKUP(B2213,[1]Compare!$B:$G,6,FALSE)</f>
        <v>17150</v>
      </c>
      <c r="H2213" s="2">
        <f t="shared" si="68"/>
        <v>-0.10350560173473075</v>
      </c>
      <c r="I2213" s="2">
        <f t="shared" si="69"/>
        <v>0.11376093294460642</v>
      </c>
    </row>
    <row r="2214" spans="1:9" x14ac:dyDescent="0.2">
      <c r="A2214" s="8" t="s">
        <v>354</v>
      </c>
      <c r="B2214" s="19">
        <v>41011</v>
      </c>
      <c r="C2214" s="20" t="s">
        <v>1526</v>
      </c>
      <c r="D2214" s="13">
        <v>12952</v>
      </c>
      <c r="E2214" s="13">
        <v>21733</v>
      </c>
      <c r="F2214" s="1">
        <f>VLOOKUP(B2214,[1]Compare!$B:$F,5,FALSE)</f>
        <v>14243</v>
      </c>
      <c r="G2214" s="1">
        <f>VLOOKUP(B2214,[1]Compare!$B:$G,6,FALSE)</f>
        <v>21829</v>
      </c>
      <c r="H2214" s="2">
        <f t="shared" si="68"/>
        <v>-9.0641016639752867E-2</v>
      </c>
      <c r="I2214" s="2">
        <f t="shared" si="69"/>
        <v>-4.3978194145402908E-3</v>
      </c>
    </row>
    <row r="2215" spans="1:9" x14ac:dyDescent="0.2">
      <c r="A2215" s="7" t="s">
        <v>354</v>
      </c>
      <c r="B2215" s="21">
        <v>41013</v>
      </c>
      <c r="C2215" s="22" t="s">
        <v>1771</v>
      </c>
      <c r="D2215" s="12">
        <v>3161</v>
      </c>
      <c r="E2215" s="12">
        <v>12937</v>
      </c>
      <c r="F2215" s="1">
        <f>VLOOKUP(B2215,[1]Compare!$B:$F,5,FALSE)</f>
        <v>3801</v>
      </c>
      <c r="G2215" s="1">
        <f>VLOOKUP(B2215,[1]Compare!$B:$G,6,FALSE)</f>
        <v>11287</v>
      </c>
      <c r="H2215" s="2">
        <f t="shared" si="68"/>
        <v>-0.16837674296237831</v>
      </c>
      <c r="I2215" s="2">
        <f t="shared" si="69"/>
        <v>0.14618587755825285</v>
      </c>
    </row>
    <row r="2216" spans="1:9" x14ac:dyDescent="0.2">
      <c r="A2216" s="8" t="s">
        <v>354</v>
      </c>
      <c r="B2216" s="19">
        <v>41015</v>
      </c>
      <c r="C2216" s="20" t="s">
        <v>1546</v>
      </c>
      <c r="D2216" s="13">
        <v>5265</v>
      </c>
      <c r="E2216" s="13">
        <v>8676</v>
      </c>
      <c r="F2216" s="1">
        <f>VLOOKUP(B2216,[1]Compare!$B:$F,5,FALSE)</f>
        <v>6058</v>
      </c>
      <c r="G2216" s="1">
        <f>VLOOKUP(B2216,[1]Compare!$B:$G,6,FALSE)</f>
        <v>8484</v>
      </c>
      <c r="H2216" s="2">
        <f t="shared" si="68"/>
        <v>-0.13090128755364808</v>
      </c>
      <c r="I2216" s="2">
        <f t="shared" si="69"/>
        <v>2.2630834512022632E-2</v>
      </c>
    </row>
    <row r="2217" spans="1:9" x14ac:dyDescent="0.2">
      <c r="A2217" s="7" t="s">
        <v>354</v>
      </c>
      <c r="B2217" s="21">
        <v>41017</v>
      </c>
      <c r="C2217" s="22" t="s">
        <v>1772</v>
      </c>
      <c r="D2217" s="12">
        <v>78709</v>
      </c>
      <c r="E2217" s="12">
        <v>60628</v>
      </c>
      <c r="F2217" s="1">
        <f>VLOOKUP(B2217,[1]Compare!$B:$F,5,FALSE)</f>
        <v>65962</v>
      </c>
      <c r="G2217" s="1">
        <f>VLOOKUP(B2217,[1]Compare!$B:$G,6,FALSE)</f>
        <v>55646</v>
      </c>
      <c r="H2217" s="2">
        <f t="shared" si="68"/>
        <v>0.19324762742184895</v>
      </c>
      <c r="I2217" s="2">
        <f t="shared" si="69"/>
        <v>8.9530244761528238E-2</v>
      </c>
    </row>
    <row r="2218" spans="1:9" x14ac:dyDescent="0.2">
      <c r="A2218" s="8" t="s">
        <v>354</v>
      </c>
      <c r="B2218" s="19">
        <v>41019</v>
      </c>
      <c r="C2218" s="20" t="s">
        <v>632</v>
      </c>
      <c r="D2218" s="13">
        <v>17474</v>
      </c>
      <c r="E2218" s="13">
        <v>48092</v>
      </c>
      <c r="F2218" s="1">
        <f>VLOOKUP(B2218,[1]Compare!$B:$F,5,FALSE)</f>
        <v>19160</v>
      </c>
      <c r="G2218" s="1">
        <f>VLOOKUP(B2218,[1]Compare!$B:$G,6,FALSE)</f>
        <v>43298</v>
      </c>
      <c r="H2218" s="2">
        <f t="shared" si="68"/>
        <v>-8.7995824634655537E-2</v>
      </c>
      <c r="I2218" s="2">
        <f t="shared" si="69"/>
        <v>0.11072104947110721</v>
      </c>
    </row>
    <row r="2219" spans="1:9" x14ac:dyDescent="0.2">
      <c r="A2219" s="7" t="s">
        <v>354</v>
      </c>
      <c r="B2219" s="21">
        <v>41021</v>
      </c>
      <c r="C2219" s="22" t="s">
        <v>1773</v>
      </c>
      <c r="D2219" s="12">
        <v>442</v>
      </c>
      <c r="E2219" s="12">
        <v>718</v>
      </c>
      <c r="F2219" s="1">
        <f>VLOOKUP(B2219,[1]Compare!$B:$F,5,FALSE)</f>
        <v>324</v>
      </c>
      <c r="G2219" s="1">
        <f>VLOOKUP(B2219,[1]Compare!$B:$G,6,FALSE)</f>
        <v>834</v>
      </c>
      <c r="H2219" s="2">
        <f t="shared" si="68"/>
        <v>0.36419753086419754</v>
      </c>
      <c r="I2219" s="2">
        <f t="shared" si="69"/>
        <v>-0.13908872901678657</v>
      </c>
    </row>
    <row r="2220" spans="1:9" x14ac:dyDescent="0.2">
      <c r="A2220" s="8" t="s">
        <v>354</v>
      </c>
      <c r="B2220" s="19">
        <v>41023</v>
      </c>
      <c r="C2220" s="20" t="s">
        <v>522</v>
      </c>
      <c r="D2220" s="13">
        <v>1108</v>
      </c>
      <c r="E2220" s="13">
        <v>3334</v>
      </c>
      <c r="F2220" s="1">
        <f>VLOOKUP(B2220,[1]Compare!$B:$F,5,FALSE)</f>
        <v>929</v>
      </c>
      <c r="G2220" s="1">
        <f>VLOOKUP(B2220,[1]Compare!$B:$G,6,FALSE)</f>
        <v>3545</v>
      </c>
      <c r="H2220" s="2">
        <f t="shared" si="68"/>
        <v>0.19268030139935413</v>
      </c>
      <c r="I2220" s="2">
        <f t="shared" si="69"/>
        <v>-5.9520451339915376E-2</v>
      </c>
    </row>
    <row r="2221" spans="1:9" x14ac:dyDescent="0.2">
      <c r="A2221" s="7" t="s">
        <v>354</v>
      </c>
      <c r="B2221" s="21">
        <v>41025</v>
      </c>
      <c r="C2221" s="22" t="s">
        <v>1774</v>
      </c>
      <c r="D2221" s="12">
        <v>1072</v>
      </c>
      <c r="E2221" s="12">
        <v>3407</v>
      </c>
      <c r="F2221" s="1">
        <f>VLOOKUP(B2221,[1]Compare!$B:$F,5,FALSE)</f>
        <v>894</v>
      </c>
      <c r="G2221" s="1">
        <f>VLOOKUP(B2221,[1]Compare!$B:$G,6,FALSE)</f>
        <v>3475</v>
      </c>
      <c r="H2221" s="2">
        <f t="shared" si="68"/>
        <v>0.19910514541387025</v>
      </c>
      <c r="I2221" s="2">
        <f t="shared" si="69"/>
        <v>-1.9568345323741007E-2</v>
      </c>
    </row>
    <row r="2222" spans="1:9" x14ac:dyDescent="0.2">
      <c r="A2222" s="8" t="s">
        <v>354</v>
      </c>
      <c r="B2222" s="19">
        <v>41027</v>
      </c>
      <c r="C2222" s="20" t="s">
        <v>1775</v>
      </c>
      <c r="D2222" s="13">
        <v>9473</v>
      </c>
      <c r="E2222" s="13">
        <v>3624</v>
      </c>
      <c r="F2222" s="1">
        <f>VLOOKUP(B2222,[1]Compare!$B:$F,5,FALSE)</f>
        <v>8764</v>
      </c>
      <c r="G2222" s="1">
        <f>VLOOKUP(B2222,[1]Compare!$B:$G,6,FALSE)</f>
        <v>3955</v>
      </c>
      <c r="H2222" s="2">
        <f t="shared" si="68"/>
        <v>8.0899132816065727E-2</v>
      </c>
      <c r="I2222" s="2">
        <f t="shared" si="69"/>
        <v>-8.3691529709228829E-2</v>
      </c>
    </row>
    <row r="2223" spans="1:9" x14ac:dyDescent="0.2">
      <c r="A2223" s="7" t="s">
        <v>354</v>
      </c>
      <c r="B2223" s="21">
        <v>41029</v>
      </c>
      <c r="C2223" s="22" t="s">
        <v>425</v>
      </c>
      <c r="D2223" s="12">
        <v>64949</v>
      </c>
      <c r="E2223" s="12">
        <v>66995</v>
      </c>
      <c r="F2223" s="1">
        <f>VLOOKUP(B2223,[1]Compare!$B:$F,5,FALSE)</f>
        <v>59478</v>
      </c>
      <c r="G2223" s="1">
        <f>VLOOKUP(B2223,[1]Compare!$B:$G,6,FALSE)</f>
        <v>63869</v>
      </c>
      <c r="H2223" s="2">
        <f t="shared" si="68"/>
        <v>9.1983590571303675E-2</v>
      </c>
      <c r="I2223" s="2">
        <f t="shared" si="69"/>
        <v>4.8943932111039784E-2</v>
      </c>
    </row>
    <row r="2224" spans="1:9" x14ac:dyDescent="0.2">
      <c r="A2224" s="8" t="s">
        <v>354</v>
      </c>
      <c r="B2224" s="19">
        <v>41031</v>
      </c>
      <c r="C2224" s="20" t="s">
        <v>426</v>
      </c>
      <c r="D2224" s="13">
        <v>3874</v>
      </c>
      <c r="E2224" s="13">
        <v>8063</v>
      </c>
      <c r="F2224" s="1">
        <f>VLOOKUP(B2224,[1]Compare!$B:$F,5,FALSE)</f>
        <v>4393</v>
      </c>
      <c r="G2224" s="1">
        <f>VLOOKUP(B2224,[1]Compare!$B:$G,6,FALSE)</f>
        <v>7189</v>
      </c>
      <c r="H2224" s="2">
        <f t="shared" si="68"/>
        <v>-0.11814249943091282</v>
      </c>
      <c r="I2224" s="2">
        <f t="shared" si="69"/>
        <v>0.12157462790374182</v>
      </c>
    </row>
    <row r="2225" spans="1:9" x14ac:dyDescent="0.2">
      <c r="A2225" s="7" t="s">
        <v>354</v>
      </c>
      <c r="B2225" s="21">
        <v>41033</v>
      </c>
      <c r="C2225" s="22" t="s">
        <v>1776</v>
      </c>
      <c r="D2225" s="12">
        <v>16707</v>
      </c>
      <c r="E2225" s="12">
        <v>33332</v>
      </c>
      <c r="F2225" s="1">
        <f>VLOOKUP(B2225,[1]Compare!$B:$F,5,FALSE)</f>
        <v>18451</v>
      </c>
      <c r="G2225" s="1">
        <f>VLOOKUP(B2225,[1]Compare!$B:$G,6,FALSE)</f>
        <v>31751</v>
      </c>
      <c r="H2225" s="2">
        <f t="shared" si="68"/>
        <v>-9.452062218849927E-2</v>
      </c>
      <c r="I2225" s="2">
        <f t="shared" si="69"/>
        <v>4.9793707284809925E-2</v>
      </c>
    </row>
    <row r="2226" spans="1:9" x14ac:dyDescent="0.2">
      <c r="A2226" s="8" t="s">
        <v>354</v>
      </c>
      <c r="B2226" s="19">
        <v>41035</v>
      </c>
      <c r="C2226" s="20" t="s">
        <v>1777</v>
      </c>
      <c r="D2226" s="13">
        <v>8644</v>
      </c>
      <c r="E2226" s="13">
        <v>27166</v>
      </c>
      <c r="F2226" s="1">
        <f>VLOOKUP(B2226,[1]Compare!$B:$F,5,FALSE)</f>
        <v>10388</v>
      </c>
      <c r="G2226" s="1">
        <f>VLOOKUP(B2226,[1]Compare!$B:$G,6,FALSE)</f>
        <v>25308</v>
      </c>
      <c r="H2226" s="2">
        <f t="shared" si="68"/>
        <v>-0.1678860223334617</v>
      </c>
      <c r="I2226" s="2">
        <f t="shared" si="69"/>
        <v>7.341552078394184E-2</v>
      </c>
    </row>
    <row r="2227" spans="1:9" x14ac:dyDescent="0.2">
      <c r="A2227" s="7" t="s">
        <v>354</v>
      </c>
      <c r="B2227" s="21">
        <v>41037</v>
      </c>
      <c r="C2227" s="22" t="s">
        <v>574</v>
      </c>
      <c r="D2227" s="12">
        <v>985</v>
      </c>
      <c r="E2227" s="12">
        <v>3496</v>
      </c>
      <c r="F2227" s="1">
        <f>VLOOKUP(B2227,[1]Compare!$B:$F,5,FALSE)</f>
        <v>792</v>
      </c>
      <c r="G2227" s="1">
        <f>VLOOKUP(B2227,[1]Compare!$B:$G,6,FALSE)</f>
        <v>3470</v>
      </c>
      <c r="H2227" s="2">
        <f t="shared" si="68"/>
        <v>0.24368686868686867</v>
      </c>
      <c r="I2227" s="2">
        <f t="shared" si="69"/>
        <v>7.492795389048991E-3</v>
      </c>
    </row>
    <row r="2228" spans="1:9" x14ac:dyDescent="0.2">
      <c r="A2228" s="8" t="s">
        <v>354</v>
      </c>
      <c r="B2228" s="19">
        <v>41039</v>
      </c>
      <c r="C2228" s="20" t="s">
        <v>1043</v>
      </c>
      <c r="D2228" s="13">
        <v>129909</v>
      </c>
      <c r="E2228" s="13">
        <v>79576</v>
      </c>
      <c r="F2228" s="1">
        <f>VLOOKUP(B2228,[1]Compare!$B:$F,5,FALSE)</f>
        <v>134366</v>
      </c>
      <c r="G2228" s="1">
        <f>VLOOKUP(B2228,[1]Compare!$B:$G,6,FALSE)</f>
        <v>80336</v>
      </c>
      <c r="H2228" s="2">
        <f t="shared" si="68"/>
        <v>-3.3170593751395444E-2</v>
      </c>
      <c r="I2228" s="2">
        <f t="shared" si="69"/>
        <v>-9.4602668791077468E-3</v>
      </c>
    </row>
    <row r="2229" spans="1:9" x14ac:dyDescent="0.2">
      <c r="A2229" s="7" t="s">
        <v>354</v>
      </c>
      <c r="B2229" s="21">
        <v>41041</v>
      </c>
      <c r="C2229" s="22" t="s">
        <v>530</v>
      </c>
      <c r="D2229" s="12">
        <v>16193</v>
      </c>
      <c r="E2229" s="12">
        <v>12400</v>
      </c>
      <c r="F2229" s="1">
        <f>VLOOKUP(B2229,[1]Compare!$B:$F,5,FALSE)</f>
        <v>17385</v>
      </c>
      <c r="G2229" s="1">
        <f>VLOOKUP(B2229,[1]Compare!$B:$G,6,FALSE)</f>
        <v>12460</v>
      </c>
      <c r="H2229" s="2">
        <f t="shared" si="68"/>
        <v>-6.8564854759850441E-2</v>
      </c>
      <c r="I2229" s="2">
        <f t="shared" si="69"/>
        <v>-4.815409309791332E-3</v>
      </c>
    </row>
    <row r="2230" spans="1:9" x14ac:dyDescent="0.2">
      <c r="A2230" s="8" t="s">
        <v>354</v>
      </c>
      <c r="B2230" s="19">
        <v>41043</v>
      </c>
      <c r="C2230" s="20" t="s">
        <v>990</v>
      </c>
      <c r="D2230" s="13">
        <v>21928</v>
      </c>
      <c r="E2230" s="13">
        <v>48373</v>
      </c>
      <c r="F2230" s="1">
        <f>VLOOKUP(B2230,[1]Compare!$B:$F,5,FALSE)</f>
        <v>26512</v>
      </c>
      <c r="G2230" s="1">
        <f>VLOOKUP(B2230,[1]Compare!$B:$G,6,FALSE)</f>
        <v>43486</v>
      </c>
      <c r="H2230" s="2">
        <f t="shared" si="68"/>
        <v>-0.17290283645141821</v>
      </c>
      <c r="I2230" s="2">
        <f t="shared" si="69"/>
        <v>0.11238099618267948</v>
      </c>
    </row>
    <row r="2231" spans="1:9" x14ac:dyDescent="0.2">
      <c r="A2231" s="7" t="s">
        <v>354</v>
      </c>
      <c r="B2231" s="21">
        <v>41045</v>
      </c>
      <c r="C2231" s="22" t="s">
        <v>1778</v>
      </c>
      <c r="D2231" s="12">
        <v>2754</v>
      </c>
      <c r="E2231" s="12">
        <v>8052</v>
      </c>
      <c r="F2231" s="1">
        <f>VLOOKUP(B2231,[1]Compare!$B:$F,5,FALSE)</f>
        <v>3260</v>
      </c>
      <c r="G2231" s="1">
        <f>VLOOKUP(B2231,[1]Compare!$B:$G,6,FALSE)</f>
        <v>8187</v>
      </c>
      <c r="H2231" s="2">
        <f t="shared" si="68"/>
        <v>-0.15521472392638036</v>
      </c>
      <c r="I2231" s="2">
        <f t="shared" si="69"/>
        <v>-1.6489556614144377E-2</v>
      </c>
    </row>
    <row r="2232" spans="1:9" x14ac:dyDescent="0.2">
      <c r="A2232" s="8" t="s">
        <v>354</v>
      </c>
      <c r="B2232" s="19">
        <v>41047</v>
      </c>
      <c r="C2232" s="20" t="s">
        <v>436</v>
      </c>
      <c r="D2232" s="13">
        <v>67989</v>
      </c>
      <c r="E2232" s="13">
        <v>72832</v>
      </c>
      <c r="F2232" s="1">
        <f>VLOOKUP(B2232,[1]Compare!$B:$F,5,FALSE)</f>
        <v>80872</v>
      </c>
      <c r="G2232" s="1">
        <f>VLOOKUP(B2232,[1]Compare!$B:$G,6,FALSE)</f>
        <v>79002</v>
      </c>
      <c r="H2232" s="2">
        <f t="shared" si="68"/>
        <v>-0.15930111781580769</v>
      </c>
      <c r="I2232" s="2">
        <f t="shared" si="69"/>
        <v>-7.8099288625604418E-2</v>
      </c>
    </row>
    <row r="2233" spans="1:9" x14ac:dyDescent="0.2">
      <c r="A2233" s="7" t="s">
        <v>354</v>
      </c>
      <c r="B2233" s="21">
        <v>41049</v>
      </c>
      <c r="C2233" s="22" t="s">
        <v>1713</v>
      </c>
      <c r="D2233" s="12">
        <v>1177</v>
      </c>
      <c r="E2233" s="12">
        <v>3899</v>
      </c>
      <c r="F2233" s="1">
        <f>VLOOKUP(B2233,[1]Compare!$B:$F,5,FALSE)</f>
        <v>1371</v>
      </c>
      <c r="G2233" s="1">
        <f>VLOOKUP(B2233,[1]Compare!$B:$G,6,FALSE)</f>
        <v>3586</v>
      </c>
      <c r="H2233" s="2">
        <f t="shared" si="68"/>
        <v>-0.14150255288110869</v>
      </c>
      <c r="I2233" s="2">
        <f t="shared" si="69"/>
        <v>8.7283881762409365E-2</v>
      </c>
    </row>
    <row r="2234" spans="1:9" x14ac:dyDescent="0.2">
      <c r="A2234" s="8" t="s">
        <v>354</v>
      </c>
      <c r="B2234" s="19">
        <v>41051</v>
      </c>
      <c r="C2234" s="20" t="s">
        <v>1779</v>
      </c>
      <c r="D2234" s="13">
        <v>416586</v>
      </c>
      <c r="E2234" s="13">
        <v>83215</v>
      </c>
      <c r="F2234" s="1">
        <f>VLOOKUP(B2234,[1]Compare!$B:$F,5,FALSE)</f>
        <v>367249</v>
      </c>
      <c r="G2234" s="1">
        <f>VLOOKUP(B2234,[1]Compare!$B:$G,6,FALSE)</f>
        <v>82995</v>
      </c>
      <c r="H2234" s="2">
        <f t="shared" si="68"/>
        <v>0.13434209487296087</v>
      </c>
      <c r="I2234" s="2">
        <f t="shared" si="69"/>
        <v>2.6507620941020544E-3</v>
      </c>
    </row>
    <row r="2235" spans="1:9" x14ac:dyDescent="0.2">
      <c r="A2235" s="7" t="s">
        <v>354</v>
      </c>
      <c r="B2235" s="21">
        <v>41053</v>
      </c>
      <c r="C2235" s="22" t="s">
        <v>541</v>
      </c>
      <c r="D2235" s="12">
        <v>26120</v>
      </c>
      <c r="E2235" s="12">
        <v>24611</v>
      </c>
      <c r="F2235" s="1">
        <f>VLOOKUP(B2235,[1]Compare!$B:$F,5,FALSE)</f>
        <v>22917</v>
      </c>
      <c r="G2235" s="1">
        <f>VLOOKUP(B2235,[1]Compare!$B:$G,6,FALSE)</f>
        <v>23732</v>
      </c>
      <c r="H2235" s="2">
        <f t="shared" si="68"/>
        <v>0.1397652397783305</v>
      </c>
      <c r="I2235" s="2">
        <f t="shared" si="69"/>
        <v>3.7038597674026633E-2</v>
      </c>
    </row>
    <row r="2236" spans="1:9" x14ac:dyDescent="0.2">
      <c r="A2236" s="8" t="s">
        <v>354</v>
      </c>
      <c r="B2236" s="19">
        <v>41055</v>
      </c>
      <c r="C2236" s="20" t="s">
        <v>1068</v>
      </c>
      <c r="D2236" s="13">
        <v>398</v>
      </c>
      <c r="E2236" s="13">
        <v>802</v>
      </c>
      <c r="F2236" s="1">
        <f>VLOOKUP(B2236,[1]Compare!$B:$F,5,FALSE)</f>
        <v>260</v>
      </c>
      <c r="G2236" s="1">
        <f>VLOOKUP(B2236,[1]Compare!$B:$G,6,FALSE)</f>
        <v>921</v>
      </c>
      <c r="H2236" s="2">
        <f t="shared" si="68"/>
        <v>0.53076923076923077</v>
      </c>
      <c r="I2236" s="2">
        <f t="shared" si="69"/>
        <v>-0.12920738327904452</v>
      </c>
    </row>
    <row r="2237" spans="1:9" x14ac:dyDescent="0.2">
      <c r="A2237" s="7" t="s">
        <v>354</v>
      </c>
      <c r="B2237" s="21">
        <v>41057</v>
      </c>
      <c r="C2237" s="22" t="s">
        <v>1780</v>
      </c>
      <c r="D2237" s="12">
        <v>6963</v>
      </c>
      <c r="E2237" s="12">
        <v>8175</v>
      </c>
      <c r="F2237" s="1">
        <f>VLOOKUP(B2237,[1]Compare!$B:$F,5,FALSE)</f>
        <v>8066</v>
      </c>
      <c r="G2237" s="1">
        <f>VLOOKUP(B2237,[1]Compare!$B:$G,6,FALSE)</f>
        <v>8354</v>
      </c>
      <c r="H2237" s="2">
        <f t="shared" si="68"/>
        <v>-0.13674683858170097</v>
      </c>
      <c r="I2237" s="2">
        <f t="shared" si="69"/>
        <v>-2.1426861383768255E-2</v>
      </c>
    </row>
    <row r="2238" spans="1:9" x14ac:dyDescent="0.2">
      <c r="A2238" s="8" t="s">
        <v>354</v>
      </c>
      <c r="B2238" s="19">
        <v>41059</v>
      </c>
      <c r="C2238" s="20" t="s">
        <v>1781</v>
      </c>
      <c r="D2238" s="13">
        <v>8000</v>
      </c>
      <c r="E2238" s="13">
        <v>21309</v>
      </c>
      <c r="F2238" s="1">
        <f>VLOOKUP(B2238,[1]Compare!$B:$F,5,FALSE)</f>
        <v>10707</v>
      </c>
      <c r="G2238" s="1">
        <f>VLOOKUP(B2238,[1]Compare!$B:$G,6,FALSE)</f>
        <v>21270</v>
      </c>
      <c r="H2238" s="2">
        <f t="shared" si="68"/>
        <v>-0.2528252545063977</v>
      </c>
      <c r="I2238" s="2">
        <f t="shared" si="69"/>
        <v>1.8335684062059238E-3</v>
      </c>
    </row>
    <row r="2239" spans="1:9" x14ac:dyDescent="0.2">
      <c r="A2239" s="7" t="s">
        <v>354</v>
      </c>
      <c r="B2239" s="21">
        <v>41061</v>
      </c>
      <c r="C2239" s="22" t="s">
        <v>553</v>
      </c>
      <c r="D2239" s="12">
        <v>4123</v>
      </c>
      <c r="E2239" s="12">
        <v>10835</v>
      </c>
      <c r="F2239" s="1">
        <f>VLOOKUP(B2239,[1]Compare!$B:$F,5,FALSE)</f>
        <v>4254</v>
      </c>
      <c r="G2239" s="1">
        <f>VLOOKUP(B2239,[1]Compare!$B:$G,6,FALSE)</f>
        <v>10298</v>
      </c>
      <c r="H2239" s="2">
        <f t="shared" si="68"/>
        <v>-3.0794546309355901E-2</v>
      </c>
      <c r="I2239" s="2">
        <f t="shared" si="69"/>
        <v>5.2146047776267239E-2</v>
      </c>
    </row>
    <row r="2240" spans="1:9" x14ac:dyDescent="0.2">
      <c r="A2240" s="8" t="s">
        <v>354</v>
      </c>
      <c r="B2240" s="19">
        <v>41063</v>
      </c>
      <c r="C2240" s="20" t="s">
        <v>1782</v>
      </c>
      <c r="D2240" s="13">
        <v>1127</v>
      </c>
      <c r="E2240" s="13">
        <v>3424</v>
      </c>
      <c r="F2240" s="1">
        <f>VLOOKUP(B2240,[1]Compare!$B:$F,5,FALSE)</f>
        <v>1625</v>
      </c>
      <c r="G2240" s="1">
        <f>VLOOKUP(B2240,[1]Compare!$B:$G,6,FALSE)</f>
        <v>3404</v>
      </c>
      <c r="H2240" s="2">
        <f t="shared" si="68"/>
        <v>-0.30646153846153845</v>
      </c>
      <c r="I2240" s="2">
        <f t="shared" si="69"/>
        <v>5.8754406580493537E-3</v>
      </c>
    </row>
    <row r="2241" spans="1:9" x14ac:dyDescent="0.2">
      <c r="A2241" s="7" t="s">
        <v>354</v>
      </c>
      <c r="B2241" s="21">
        <v>41065</v>
      </c>
      <c r="C2241" s="22" t="s">
        <v>1783</v>
      </c>
      <c r="D2241" s="12">
        <v>5379</v>
      </c>
      <c r="E2241" s="12">
        <v>5935</v>
      </c>
      <c r="F2241" s="1">
        <f>VLOOKUP(B2241,[1]Compare!$B:$F,5,FALSE)</f>
        <v>6604</v>
      </c>
      <c r="G2241" s="1">
        <f>VLOOKUP(B2241,[1]Compare!$B:$G,6,FALSE)</f>
        <v>7035</v>
      </c>
      <c r="H2241" s="2">
        <f t="shared" si="68"/>
        <v>-0.18549364021804968</v>
      </c>
      <c r="I2241" s="2">
        <f t="shared" si="69"/>
        <v>-0.15636105188343993</v>
      </c>
    </row>
    <row r="2242" spans="1:9" x14ac:dyDescent="0.2">
      <c r="A2242" s="8" t="s">
        <v>354</v>
      </c>
      <c r="B2242" s="19">
        <v>41067</v>
      </c>
      <c r="C2242" s="20" t="s">
        <v>454</v>
      </c>
      <c r="D2242" s="13">
        <v>248933</v>
      </c>
      <c r="E2242" s="13">
        <v>98086</v>
      </c>
      <c r="F2242" s="1">
        <f>VLOOKUP(B2242,[1]Compare!$B:$F,5,FALSE)</f>
        <v>209940</v>
      </c>
      <c r="G2242" s="1">
        <f>VLOOKUP(B2242,[1]Compare!$B:$G,6,FALSE)</f>
        <v>99073</v>
      </c>
      <c r="H2242" s="2">
        <f t="shared" si="68"/>
        <v>0.1857340192435934</v>
      </c>
      <c r="I2242" s="2">
        <f t="shared" si="69"/>
        <v>-9.9623509937117067E-3</v>
      </c>
    </row>
    <row r="2243" spans="1:9" x14ac:dyDescent="0.2">
      <c r="A2243" s="7" t="s">
        <v>354</v>
      </c>
      <c r="B2243" s="21">
        <v>41069</v>
      </c>
      <c r="C2243" s="22" t="s">
        <v>832</v>
      </c>
      <c r="D2243" s="12">
        <v>331</v>
      </c>
      <c r="E2243" s="12">
        <v>649</v>
      </c>
      <c r="F2243" s="1">
        <f>VLOOKUP(B2243,[1]Compare!$B:$F,5,FALSE)</f>
        <v>217</v>
      </c>
      <c r="G2243" s="1">
        <f>VLOOKUP(B2243,[1]Compare!$B:$G,6,FALSE)</f>
        <v>711</v>
      </c>
      <c r="H2243" s="2">
        <f t="shared" ref="H2243:H2306" si="70">((D2243-F2243)/F2243)</f>
        <v>0.52534562211981561</v>
      </c>
      <c r="I2243" s="2">
        <f t="shared" ref="I2243:I2306" si="71">((E2243-G2243)/G2243)</f>
        <v>-8.7201125175808719E-2</v>
      </c>
    </row>
    <row r="2244" spans="1:9" x14ac:dyDescent="0.2">
      <c r="A2244" s="8" t="s">
        <v>354</v>
      </c>
      <c r="B2244" s="19">
        <v>41071</v>
      </c>
      <c r="C2244" s="20" t="s">
        <v>1784</v>
      </c>
      <c r="D2244" s="13">
        <v>30643</v>
      </c>
      <c r="E2244" s="13">
        <v>30834</v>
      </c>
      <c r="F2244" s="1">
        <f>VLOOKUP(B2244,[1]Compare!$B:$F,5,FALSE)</f>
        <v>27174</v>
      </c>
      <c r="G2244" s="1">
        <f>VLOOKUP(B2244,[1]Compare!$B:$G,6,FALSE)</f>
        <v>29551</v>
      </c>
      <c r="H2244" s="2">
        <f t="shared" si="70"/>
        <v>0.12765879149186724</v>
      </c>
      <c r="I2244" s="2">
        <f t="shared" si="71"/>
        <v>4.3416466447835943E-2</v>
      </c>
    </row>
    <row r="2245" spans="1:9" x14ac:dyDescent="0.2">
      <c r="A2245" s="7" t="s">
        <v>355</v>
      </c>
      <c r="B2245" s="21">
        <v>42001</v>
      </c>
      <c r="C2245" s="22" t="s">
        <v>614</v>
      </c>
      <c r="D2245" s="12">
        <v>16303</v>
      </c>
      <c r="E2245" s="12">
        <v>38895</v>
      </c>
      <c r="F2245" s="1">
        <f>VLOOKUP(B2245,[1]Compare!$B:$F,5,FALSE)</f>
        <v>18207</v>
      </c>
      <c r="G2245" s="1">
        <f>VLOOKUP(B2245,[1]Compare!$B:$G,6,FALSE)</f>
        <v>37523</v>
      </c>
      <c r="H2245" s="2">
        <f t="shared" si="70"/>
        <v>-0.10457516339869281</v>
      </c>
      <c r="I2245" s="2">
        <f t="shared" si="71"/>
        <v>3.6564240599099219E-2</v>
      </c>
    </row>
    <row r="2246" spans="1:9" x14ac:dyDescent="0.2">
      <c r="A2246" s="8" t="s">
        <v>355</v>
      </c>
      <c r="B2246" s="19">
        <v>42003</v>
      </c>
      <c r="C2246" s="20" t="s">
        <v>1785</v>
      </c>
      <c r="D2246" s="13">
        <v>398346</v>
      </c>
      <c r="E2246" s="13">
        <v>291583</v>
      </c>
      <c r="F2246" s="1">
        <f>VLOOKUP(B2246,[1]Compare!$B:$F,5,FALSE)</f>
        <v>430759</v>
      </c>
      <c r="G2246" s="1">
        <f>VLOOKUP(B2246,[1]Compare!$B:$G,6,FALSE)</f>
        <v>282913</v>
      </c>
      <c r="H2246" s="2">
        <f t="shared" si="70"/>
        <v>-7.5246251384184656E-2</v>
      </c>
      <c r="I2246" s="2">
        <f t="shared" si="71"/>
        <v>3.0645463446359836E-2</v>
      </c>
    </row>
    <row r="2247" spans="1:9" x14ac:dyDescent="0.2">
      <c r="A2247" s="7" t="s">
        <v>355</v>
      </c>
      <c r="B2247" s="21">
        <v>42005</v>
      </c>
      <c r="C2247" s="22" t="s">
        <v>1786</v>
      </c>
      <c r="D2247" s="12">
        <v>10911</v>
      </c>
      <c r="E2247" s="12">
        <v>27972</v>
      </c>
      <c r="F2247" s="1">
        <f>VLOOKUP(B2247,[1]Compare!$B:$F,5,FALSE)</f>
        <v>8457</v>
      </c>
      <c r="G2247" s="1">
        <f>VLOOKUP(B2247,[1]Compare!$B:$G,6,FALSE)</f>
        <v>27489</v>
      </c>
      <c r="H2247" s="2">
        <f t="shared" si="70"/>
        <v>0.2901738205037247</v>
      </c>
      <c r="I2247" s="2">
        <f t="shared" si="71"/>
        <v>1.7570664629488159E-2</v>
      </c>
    </row>
    <row r="2248" spans="1:9" x14ac:dyDescent="0.2">
      <c r="A2248" s="8" t="s">
        <v>355</v>
      </c>
      <c r="B2248" s="19">
        <v>42007</v>
      </c>
      <c r="C2248" s="20" t="s">
        <v>1729</v>
      </c>
      <c r="D2248" s="13">
        <v>43723</v>
      </c>
      <c r="E2248" s="13">
        <v>50617</v>
      </c>
      <c r="F2248" s="1">
        <f>VLOOKUP(B2248,[1]Compare!$B:$F,5,FALSE)</f>
        <v>38122</v>
      </c>
      <c r="G2248" s="1">
        <f>VLOOKUP(B2248,[1]Compare!$B:$G,6,FALSE)</f>
        <v>54759</v>
      </c>
      <c r="H2248" s="2">
        <f t="shared" si="70"/>
        <v>0.14692303656681183</v>
      </c>
      <c r="I2248" s="2">
        <f t="shared" si="71"/>
        <v>-7.5640533976150046E-2</v>
      </c>
    </row>
    <row r="2249" spans="1:9" x14ac:dyDescent="0.2">
      <c r="A2249" s="7" t="s">
        <v>355</v>
      </c>
      <c r="B2249" s="21">
        <v>42009</v>
      </c>
      <c r="C2249" s="22" t="s">
        <v>1787</v>
      </c>
      <c r="D2249" s="12">
        <v>5403</v>
      </c>
      <c r="E2249" s="12">
        <v>23256</v>
      </c>
      <c r="F2249" s="1">
        <f>VLOOKUP(B2249,[1]Compare!$B:$F,5,FALSE)</f>
        <v>4367</v>
      </c>
      <c r="G2249" s="1">
        <f>VLOOKUP(B2249,[1]Compare!$B:$G,6,FALSE)</f>
        <v>23025</v>
      </c>
      <c r="H2249" s="2">
        <f t="shared" si="70"/>
        <v>0.23723379894664529</v>
      </c>
      <c r="I2249" s="2">
        <f t="shared" si="71"/>
        <v>1.003257328990228E-2</v>
      </c>
    </row>
    <row r="2250" spans="1:9" x14ac:dyDescent="0.2">
      <c r="A2250" s="8" t="s">
        <v>355</v>
      </c>
      <c r="B2250" s="19">
        <v>42011</v>
      </c>
      <c r="C2250" s="20" t="s">
        <v>1788</v>
      </c>
      <c r="D2250" s="13">
        <v>83580</v>
      </c>
      <c r="E2250" s="13">
        <v>104378</v>
      </c>
      <c r="F2250" s="1">
        <f>VLOOKUP(B2250,[1]Compare!$B:$F,5,FALSE)</f>
        <v>92895</v>
      </c>
      <c r="G2250" s="1">
        <f>VLOOKUP(B2250,[1]Compare!$B:$G,6,FALSE)</f>
        <v>109736</v>
      </c>
      <c r="H2250" s="2">
        <f t="shared" si="70"/>
        <v>-0.10027450347166156</v>
      </c>
      <c r="I2250" s="2">
        <f t="shared" si="71"/>
        <v>-4.8826273966610774E-2</v>
      </c>
    </row>
    <row r="2251" spans="1:9" x14ac:dyDescent="0.2">
      <c r="A2251" s="7" t="s">
        <v>355</v>
      </c>
      <c r="B2251" s="21">
        <v>42013</v>
      </c>
      <c r="C2251" s="22" t="s">
        <v>1789</v>
      </c>
      <c r="D2251" s="12">
        <v>16951</v>
      </c>
      <c r="E2251" s="12">
        <v>44356</v>
      </c>
      <c r="F2251" s="1">
        <f>VLOOKUP(B2251,[1]Compare!$B:$F,5,FALSE)</f>
        <v>17636</v>
      </c>
      <c r="G2251" s="1">
        <f>VLOOKUP(B2251,[1]Compare!$B:$G,6,FALSE)</f>
        <v>45306</v>
      </c>
      <c r="H2251" s="2">
        <f t="shared" si="70"/>
        <v>-3.8841007031072808E-2</v>
      </c>
      <c r="I2251" s="2">
        <f t="shared" si="71"/>
        <v>-2.0968525140158036E-2</v>
      </c>
    </row>
    <row r="2252" spans="1:9" x14ac:dyDescent="0.2">
      <c r="A2252" s="8" t="s">
        <v>355</v>
      </c>
      <c r="B2252" s="19">
        <v>42015</v>
      </c>
      <c r="C2252" s="20" t="s">
        <v>683</v>
      </c>
      <c r="D2252" s="13">
        <v>8187</v>
      </c>
      <c r="E2252" s="13">
        <v>19006</v>
      </c>
      <c r="F2252" s="1">
        <f>VLOOKUP(B2252,[1]Compare!$B:$F,5,FALSE)</f>
        <v>8046</v>
      </c>
      <c r="G2252" s="1">
        <f>VLOOKUP(B2252,[1]Compare!$B:$G,6,FALSE)</f>
        <v>21600</v>
      </c>
      <c r="H2252" s="2">
        <f t="shared" si="70"/>
        <v>1.7524235645041013E-2</v>
      </c>
      <c r="I2252" s="2">
        <f t="shared" si="71"/>
        <v>-0.1200925925925926</v>
      </c>
    </row>
    <row r="2253" spans="1:9" x14ac:dyDescent="0.2">
      <c r="A2253" s="7" t="s">
        <v>355</v>
      </c>
      <c r="B2253" s="21">
        <v>42017</v>
      </c>
      <c r="C2253" s="22" t="s">
        <v>1790</v>
      </c>
      <c r="D2253" s="12">
        <v>203663</v>
      </c>
      <c r="E2253" s="12">
        <v>187848</v>
      </c>
      <c r="F2253" s="1">
        <f>VLOOKUP(B2253,[1]Compare!$B:$F,5,FALSE)</f>
        <v>204712</v>
      </c>
      <c r="G2253" s="1">
        <f>VLOOKUP(B2253,[1]Compare!$B:$G,6,FALSE)</f>
        <v>187367</v>
      </c>
      <c r="H2253" s="2">
        <f t="shared" si="70"/>
        <v>-5.1242721481886749E-3</v>
      </c>
      <c r="I2253" s="2">
        <f t="shared" si="71"/>
        <v>2.5671543014511625E-3</v>
      </c>
    </row>
    <row r="2254" spans="1:9" x14ac:dyDescent="0.2">
      <c r="A2254" s="8" t="s">
        <v>355</v>
      </c>
      <c r="B2254" s="19">
        <v>42019</v>
      </c>
      <c r="C2254" s="20" t="s">
        <v>396</v>
      </c>
      <c r="D2254" s="13">
        <v>30685</v>
      </c>
      <c r="E2254" s="13">
        <v>79346</v>
      </c>
      <c r="F2254" s="1">
        <f>VLOOKUP(B2254,[1]Compare!$B:$F,5,FALSE)</f>
        <v>37508</v>
      </c>
      <c r="G2254" s="1">
        <f>VLOOKUP(B2254,[1]Compare!$B:$G,6,FALSE)</f>
        <v>74359</v>
      </c>
      <c r="H2254" s="2">
        <f t="shared" si="70"/>
        <v>-0.18190785965660658</v>
      </c>
      <c r="I2254" s="2">
        <f t="shared" si="71"/>
        <v>6.7066528597748754E-2</v>
      </c>
    </row>
    <row r="2255" spans="1:9" x14ac:dyDescent="0.2">
      <c r="A2255" s="7" t="s">
        <v>355</v>
      </c>
      <c r="B2255" s="21">
        <v>42021</v>
      </c>
      <c r="C2255" s="22" t="s">
        <v>1791</v>
      </c>
      <c r="D2255" s="12">
        <v>26827</v>
      </c>
      <c r="E2255" s="12">
        <v>42863</v>
      </c>
      <c r="F2255" s="1">
        <f>VLOOKUP(B2255,[1]Compare!$B:$F,5,FALSE)</f>
        <v>21730</v>
      </c>
      <c r="G2255" s="1">
        <f>VLOOKUP(B2255,[1]Compare!$B:$G,6,FALSE)</f>
        <v>48085</v>
      </c>
      <c r="H2255" s="2">
        <f t="shared" si="70"/>
        <v>0.23456051541647491</v>
      </c>
      <c r="I2255" s="2">
        <f t="shared" si="71"/>
        <v>-0.10859935530830821</v>
      </c>
    </row>
    <row r="2256" spans="1:9" x14ac:dyDescent="0.2">
      <c r="A2256" s="8" t="s">
        <v>355</v>
      </c>
      <c r="B2256" s="19">
        <v>42023</v>
      </c>
      <c r="C2256" s="20" t="s">
        <v>1792</v>
      </c>
      <c r="D2256" s="13">
        <v>832</v>
      </c>
      <c r="E2256" s="13">
        <v>1797</v>
      </c>
      <c r="F2256" s="1">
        <f>VLOOKUP(B2256,[1]Compare!$B:$F,5,FALSE)</f>
        <v>634</v>
      </c>
      <c r="G2256" s="1">
        <f>VLOOKUP(B2256,[1]Compare!$B:$G,6,FALSE)</f>
        <v>1771</v>
      </c>
      <c r="H2256" s="2">
        <f t="shared" si="70"/>
        <v>0.31230283911671924</v>
      </c>
      <c r="I2256" s="2">
        <f t="shared" si="71"/>
        <v>1.4680971202710334E-2</v>
      </c>
    </row>
    <row r="2257" spans="1:9" x14ac:dyDescent="0.2">
      <c r="A2257" s="7" t="s">
        <v>355</v>
      </c>
      <c r="B2257" s="21">
        <v>42025</v>
      </c>
      <c r="C2257" s="22" t="s">
        <v>1440</v>
      </c>
      <c r="D2257" s="12">
        <v>11168</v>
      </c>
      <c r="E2257" s="12">
        <v>18412</v>
      </c>
      <c r="F2257" s="1">
        <f>VLOOKUP(B2257,[1]Compare!$B:$F,5,FALSE)</f>
        <v>11212</v>
      </c>
      <c r="G2257" s="1">
        <f>VLOOKUP(B2257,[1]Compare!$B:$G,6,FALSE)</f>
        <v>21984</v>
      </c>
      <c r="H2257" s="2">
        <f t="shared" si="70"/>
        <v>-3.92436674991081E-3</v>
      </c>
      <c r="I2257" s="2">
        <f t="shared" si="71"/>
        <v>-0.16248180494905387</v>
      </c>
    </row>
    <row r="2258" spans="1:9" x14ac:dyDescent="0.2">
      <c r="A2258" s="8" t="s">
        <v>355</v>
      </c>
      <c r="B2258" s="19">
        <v>42027</v>
      </c>
      <c r="C2258" s="20" t="s">
        <v>1793</v>
      </c>
      <c r="D2258" s="13">
        <v>38218</v>
      </c>
      <c r="E2258" s="13">
        <v>34112</v>
      </c>
      <c r="F2258" s="1">
        <f>VLOOKUP(B2258,[1]Compare!$B:$F,5,FALSE)</f>
        <v>40055</v>
      </c>
      <c r="G2258" s="1">
        <f>VLOOKUP(B2258,[1]Compare!$B:$G,6,FALSE)</f>
        <v>36372</v>
      </c>
      <c r="H2258" s="2">
        <f t="shared" si="70"/>
        <v>-4.5861939832729993E-2</v>
      </c>
      <c r="I2258" s="2">
        <f t="shared" si="71"/>
        <v>-6.2135708786978994E-2</v>
      </c>
    </row>
    <row r="2259" spans="1:9" x14ac:dyDescent="0.2">
      <c r="A2259" s="7" t="s">
        <v>355</v>
      </c>
      <c r="B2259" s="21">
        <v>42029</v>
      </c>
      <c r="C2259" s="22" t="s">
        <v>1794</v>
      </c>
      <c r="D2259" s="12">
        <v>190313</v>
      </c>
      <c r="E2259" s="12">
        <v>128277</v>
      </c>
      <c r="F2259" s="1">
        <f>VLOOKUP(B2259,[1]Compare!$B:$F,5,FALSE)</f>
        <v>182372</v>
      </c>
      <c r="G2259" s="1">
        <f>VLOOKUP(B2259,[1]Compare!$B:$G,6,FALSE)</f>
        <v>128565</v>
      </c>
      <c r="H2259" s="2">
        <f t="shared" si="70"/>
        <v>4.3542868422784202E-2</v>
      </c>
      <c r="I2259" s="2">
        <f t="shared" si="71"/>
        <v>-2.2401120056002801E-3</v>
      </c>
    </row>
    <row r="2260" spans="1:9" x14ac:dyDescent="0.2">
      <c r="A2260" s="8" t="s">
        <v>355</v>
      </c>
      <c r="B2260" s="19">
        <v>42031</v>
      </c>
      <c r="C2260" s="20" t="s">
        <v>1795</v>
      </c>
      <c r="D2260" s="13">
        <v>5359</v>
      </c>
      <c r="E2260" s="13">
        <v>12212</v>
      </c>
      <c r="F2260" s="1">
        <f>VLOOKUP(B2260,[1]Compare!$B:$F,5,FALSE)</f>
        <v>4678</v>
      </c>
      <c r="G2260" s="1">
        <f>VLOOKUP(B2260,[1]Compare!$B:$G,6,FALSE)</f>
        <v>14578</v>
      </c>
      <c r="H2260" s="2">
        <f t="shared" si="70"/>
        <v>0.14557503206498504</v>
      </c>
      <c r="I2260" s="2">
        <f t="shared" si="71"/>
        <v>-0.16229935519275621</v>
      </c>
    </row>
    <row r="2261" spans="1:9" x14ac:dyDescent="0.2">
      <c r="A2261" s="7" t="s">
        <v>355</v>
      </c>
      <c r="B2261" s="21">
        <v>42033</v>
      </c>
      <c r="C2261" s="22" t="s">
        <v>1796</v>
      </c>
      <c r="D2261" s="12">
        <v>11829</v>
      </c>
      <c r="E2261" s="12">
        <v>27864</v>
      </c>
      <c r="F2261" s="1">
        <f>VLOOKUP(B2261,[1]Compare!$B:$F,5,FALSE)</f>
        <v>9673</v>
      </c>
      <c r="G2261" s="1">
        <f>VLOOKUP(B2261,[1]Compare!$B:$G,6,FALSE)</f>
        <v>29203</v>
      </c>
      <c r="H2261" s="2">
        <f t="shared" si="70"/>
        <v>0.22288845239325958</v>
      </c>
      <c r="I2261" s="2">
        <f t="shared" si="71"/>
        <v>-4.5851453617778995E-2</v>
      </c>
    </row>
    <row r="2262" spans="1:9" x14ac:dyDescent="0.2">
      <c r="A2262" s="8" t="s">
        <v>355</v>
      </c>
      <c r="B2262" s="19">
        <v>42035</v>
      </c>
      <c r="C2262" s="20" t="s">
        <v>881</v>
      </c>
      <c r="D2262" s="13">
        <v>5902</v>
      </c>
      <c r="E2262" s="13">
        <v>10154</v>
      </c>
      <c r="F2262" s="1">
        <f>VLOOKUP(B2262,[1]Compare!$B:$F,5,FALSE)</f>
        <v>5502</v>
      </c>
      <c r="G2262" s="1">
        <f>VLOOKUP(B2262,[1]Compare!$B:$G,6,FALSE)</f>
        <v>11902</v>
      </c>
      <c r="H2262" s="2">
        <f t="shared" si="70"/>
        <v>7.2700836059614679E-2</v>
      </c>
      <c r="I2262" s="2">
        <f t="shared" si="71"/>
        <v>-0.14686607292891951</v>
      </c>
    </row>
    <row r="2263" spans="1:9" x14ac:dyDescent="0.2">
      <c r="A2263" s="7" t="s">
        <v>355</v>
      </c>
      <c r="B2263" s="21">
        <v>42037</v>
      </c>
      <c r="C2263" s="22" t="s">
        <v>511</v>
      </c>
      <c r="D2263" s="12">
        <v>9727</v>
      </c>
      <c r="E2263" s="12">
        <v>16779</v>
      </c>
      <c r="F2263" s="1">
        <f>VLOOKUP(B2263,[1]Compare!$B:$F,5,FALSE)</f>
        <v>10532</v>
      </c>
      <c r="G2263" s="1">
        <f>VLOOKUP(B2263,[1]Compare!$B:$G,6,FALSE)</f>
        <v>20098</v>
      </c>
      <c r="H2263" s="2">
        <f t="shared" si="70"/>
        <v>-7.6433725788074433E-2</v>
      </c>
      <c r="I2263" s="2">
        <f t="shared" si="71"/>
        <v>-0.16514081003084885</v>
      </c>
    </row>
    <row r="2264" spans="1:9" x14ac:dyDescent="0.2">
      <c r="A2264" s="8" t="s">
        <v>355</v>
      </c>
      <c r="B2264" s="19">
        <v>42039</v>
      </c>
      <c r="C2264" s="20" t="s">
        <v>514</v>
      </c>
      <c r="D2264" s="13">
        <v>13598</v>
      </c>
      <c r="E2264" s="13">
        <v>25002</v>
      </c>
      <c r="F2264" s="1">
        <f>VLOOKUP(B2264,[1]Compare!$B:$F,5,FALSE)</f>
        <v>12924</v>
      </c>
      <c r="G2264" s="1">
        <f>VLOOKUP(B2264,[1]Compare!$B:$G,6,FALSE)</f>
        <v>28559</v>
      </c>
      <c r="H2264" s="2">
        <f t="shared" si="70"/>
        <v>5.2151036830702567E-2</v>
      </c>
      <c r="I2264" s="2">
        <f t="shared" si="71"/>
        <v>-0.12454917889281837</v>
      </c>
    </row>
    <row r="2265" spans="1:9" x14ac:dyDescent="0.2">
      <c r="A2265" s="7" t="s">
        <v>355</v>
      </c>
      <c r="B2265" s="21">
        <v>42041</v>
      </c>
      <c r="C2265" s="22" t="s">
        <v>883</v>
      </c>
      <c r="D2265" s="12">
        <v>65086</v>
      </c>
      <c r="E2265" s="12">
        <v>79020</v>
      </c>
      <c r="F2265" s="1">
        <f>VLOOKUP(B2265,[1]Compare!$B:$F,5,FALSE)</f>
        <v>62245</v>
      </c>
      <c r="G2265" s="1">
        <f>VLOOKUP(B2265,[1]Compare!$B:$G,6,FALSE)</f>
        <v>77212</v>
      </c>
      <c r="H2265" s="2">
        <f t="shared" si="70"/>
        <v>4.5642220258655317E-2</v>
      </c>
      <c r="I2265" s="2">
        <f t="shared" si="71"/>
        <v>2.3416049318758743E-2</v>
      </c>
    </row>
    <row r="2266" spans="1:9" x14ac:dyDescent="0.2">
      <c r="A2266" s="8" t="s">
        <v>355</v>
      </c>
      <c r="B2266" s="19">
        <v>42043</v>
      </c>
      <c r="C2266" s="20" t="s">
        <v>1797</v>
      </c>
      <c r="D2266" s="13">
        <v>73610</v>
      </c>
      <c r="E2266" s="13">
        <v>60065</v>
      </c>
      <c r="F2266" s="1">
        <f>VLOOKUP(B2266,[1]Compare!$B:$F,5,FALSE)</f>
        <v>78983</v>
      </c>
      <c r="G2266" s="1">
        <f>VLOOKUP(B2266,[1]Compare!$B:$G,6,FALSE)</f>
        <v>66408</v>
      </c>
      <c r="H2266" s="2">
        <f t="shared" si="70"/>
        <v>-6.8027297013281335E-2</v>
      </c>
      <c r="I2266" s="2">
        <f t="shared" si="71"/>
        <v>-9.5515600530056616E-2</v>
      </c>
    </row>
    <row r="2267" spans="1:9" x14ac:dyDescent="0.2">
      <c r="A2267" s="7" t="s">
        <v>355</v>
      </c>
      <c r="B2267" s="21">
        <v>42045</v>
      </c>
      <c r="C2267" s="22" t="s">
        <v>933</v>
      </c>
      <c r="D2267" s="12">
        <v>193576</v>
      </c>
      <c r="E2267" s="12">
        <v>129827</v>
      </c>
      <c r="F2267" s="1">
        <f>VLOOKUP(B2267,[1]Compare!$B:$F,5,FALSE)</f>
        <v>206423</v>
      </c>
      <c r="G2267" s="1">
        <f>VLOOKUP(B2267,[1]Compare!$B:$G,6,FALSE)</f>
        <v>118532</v>
      </c>
      <c r="H2267" s="2">
        <f t="shared" si="70"/>
        <v>-6.2236281809682062E-2</v>
      </c>
      <c r="I2267" s="2">
        <f t="shared" si="71"/>
        <v>9.5290723180238249E-2</v>
      </c>
    </row>
    <row r="2268" spans="1:9" x14ac:dyDescent="0.2">
      <c r="A2268" s="8" t="s">
        <v>355</v>
      </c>
      <c r="B2268" s="19">
        <v>42047</v>
      </c>
      <c r="C2268" s="20" t="s">
        <v>1026</v>
      </c>
      <c r="D2268" s="13">
        <v>5840</v>
      </c>
      <c r="E2268" s="13">
        <v>10586</v>
      </c>
      <c r="F2268" s="1">
        <f>VLOOKUP(B2268,[1]Compare!$B:$F,5,FALSE)</f>
        <v>4522</v>
      </c>
      <c r="G2268" s="1">
        <f>VLOOKUP(B2268,[1]Compare!$B:$G,6,FALSE)</f>
        <v>12140</v>
      </c>
      <c r="H2268" s="2">
        <f t="shared" si="70"/>
        <v>0.29146395400265368</v>
      </c>
      <c r="I2268" s="2">
        <f t="shared" si="71"/>
        <v>-0.12800658978583196</v>
      </c>
    </row>
    <row r="2269" spans="1:9" x14ac:dyDescent="0.2">
      <c r="A2269" s="7" t="s">
        <v>355</v>
      </c>
      <c r="B2269" s="21">
        <v>42049</v>
      </c>
      <c r="C2269" s="22" t="s">
        <v>1575</v>
      </c>
      <c r="D2269" s="12">
        <v>62808</v>
      </c>
      <c r="E2269" s="12">
        <v>59440</v>
      </c>
      <c r="F2269" s="1">
        <f>VLOOKUP(B2269,[1]Compare!$B:$F,5,FALSE)</f>
        <v>68286</v>
      </c>
      <c r="G2269" s="1">
        <f>VLOOKUP(B2269,[1]Compare!$B:$G,6,FALSE)</f>
        <v>66869</v>
      </c>
      <c r="H2269" s="2">
        <f t="shared" si="70"/>
        <v>-8.0221421667691764E-2</v>
      </c>
      <c r="I2269" s="2">
        <f t="shared" si="71"/>
        <v>-0.11109781812199973</v>
      </c>
    </row>
    <row r="2270" spans="1:9" x14ac:dyDescent="0.2">
      <c r="A2270" s="8" t="s">
        <v>355</v>
      </c>
      <c r="B2270" s="19">
        <v>42051</v>
      </c>
      <c r="C2270" s="20" t="s">
        <v>418</v>
      </c>
      <c r="D2270" s="13">
        <v>23987</v>
      </c>
      <c r="E2270" s="13">
        <v>35803</v>
      </c>
      <c r="F2270" s="1">
        <f>VLOOKUP(B2270,[1]Compare!$B:$F,5,FALSE)</f>
        <v>20444</v>
      </c>
      <c r="G2270" s="1">
        <f>VLOOKUP(B2270,[1]Compare!$B:$G,6,FALSE)</f>
        <v>41227</v>
      </c>
      <c r="H2270" s="2">
        <f t="shared" si="70"/>
        <v>0.1733026804930542</v>
      </c>
      <c r="I2270" s="2">
        <f t="shared" si="71"/>
        <v>-0.13156426613626993</v>
      </c>
    </row>
    <row r="2271" spans="1:9" x14ac:dyDescent="0.2">
      <c r="A2271" s="7" t="s">
        <v>355</v>
      </c>
      <c r="B2271" s="21">
        <v>42053</v>
      </c>
      <c r="C2271" s="22" t="s">
        <v>1798</v>
      </c>
      <c r="D2271" s="12">
        <v>905</v>
      </c>
      <c r="E2271" s="12">
        <v>1645</v>
      </c>
      <c r="F2271" s="1">
        <f>VLOOKUP(B2271,[1]Compare!$B:$F,5,FALSE)</f>
        <v>728</v>
      </c>
      <c r="G2271" s="1">
        <f>VLOOKUP(B2271,[1]Compare!$B:$G,6,FALSE)</f>
        <v>1882</v>
      </c>
      <c r="H2271" s="2">
        <f t="shared" si="70"/>
        <v>0.24313186813186813</v>
      </c>
      <c r="I2271" s="2">
        <f t="shared" si="71"/>
        <v>-0.12592986184909671</v>
      </c>
    </row>
    <row r="2272" spans="1:9" x14ac:dyDescent="0.2">
      <c r="A2272" s="8" t="s">
        <v>355</v>
      </c>
      <c r="B2272" s="19">
        <v>42055</v>
      </c>
      <c r="C2272" s="20" t="s">
        <v>419</v>
      </c>
      <c r="D2272" s="13">
        <v>18742</v>
      </c>
      <c r="E2272" s="13">
        <v>58843</v>
      </c>
      <c r="F2272" s="1">
        <f>VLOOKUP(B2272,[1]Compare!$B:$F,5,FALSE)</f>
        <v>22422</v>
      </c>
      <c r="G2272" s="1">
        <f>VLOOKUP(B2272,[1]Compare!$B:$G,6,FALSE)</f>
        <v>57245</v>
      </c>
      <c r="H2272" s="2">
        <f t="shared" si="70"/>
        <v>-0.16412452056016413</v>
      </c>
      <c r="I2272" s="2">
        <f t="shared" si="71"/>
        <v>2.7915101755611845E-2</v>
      </c>
    </row>
    <row r="2273" spans="1:9" x14ac:dyDescent="0.2">
      <c r="A2273" s="7" t="s">
        <v>355</v>
      </c>
      <c r="B2273" s="21">
        <v>42057</v>
      </c>
      <c r="C2273" s="22" t="s">
        <v>520</v>
      </c>
      <c r="D2273" s="12">
        <v>1453</v>
      </c>
      <c r="E2273" s="12">
        <v>7312</v>
      </c>
      <c r="F2273" s="1">
        <f>VLOOKUP(B2273,[1]Compare!$B:$F,5,FALSE)</f>
        <v>1085</v>
      </c>
      <c r="G2273" s="1">
        <f>VLOOKUP(B2273,[1]Compare!$B:$G,6,FALSE)</f>
        <v>6824</v>
      </c>
      <c r="H2273" s="2">
        <f t="shared" si="70"/>
        <v>0.33917050691244238</v>
      </c>
      <c r="I2273" s="2">
        <f t="shared" si="71"/>
        <v>7.1512309495896834E-2</v>
      </c>
    </row>
    <row r="2274" spans="1:9" x14ac:dyDescent="0.2">
      <c r="A2274" s="8" t="s">
        <v>355</v>
      </c>
      <c r="B2274" s="19">
        <v>42059</v>
      </c>
      <c r="C2274" s="20" t="s">
        <v>421</v>
      </c>
      <c r="D2274" s="13">
        <v>6565</v>
      </c>
      <c r="E2274" s="13">
        <v>11668</v>
      </c>
      <c r="F2274" s="1">
        <f>VLOOKUP(B2274,[1]Compare!$B:$F,5,FALSE)</f>
        <v>4911</v>
      </c>
      <c r="G2274" s="1">
        <f>VLOOKUP(B2274,[1]Compare!$B:$G,6,FALSE)</f>
        <v>12579</v>
      </c>
      <c r="H2274" s="2">
        <f t="shared" si="70"/>
        <v>0.33679495011199351</v>
      </c>
      <c r="I2274" s="2">
        <f t="shared" si="71"/>
        <v>-7.242229112012083E-2</v>
      </c>
    </row>
    <row r="2275" spans="1:9" x14ac:dyDescent="0.2">
      <c r="A2275" s="7" t="s">
        <v>355</v>
      </c>
      <c r="B2275" s="21">
        <v>42061</v>
      </c>
      <c r="C2275" s="22" t="s">
        <v>1799</v>
      </c>
      <c r="D2275" s="12">
        <v>5494</v>
      </c>
      <c r="E2275" s="12">
        <v>15752</v>
      </c>
      <c r="F2275" s="1">
        <f>VLOOKUP(B2275,[1]Compare!$B:$F,5,FALSE)</f>
        <v>5445</v>
      </c>
      <c r="G2275" s="1">
        <f>VLOOKUP(B2275,[1]Compare!$B:$G,6,FALSE)</f>
        <v>17061</v>
      </c>
      <c r="H2275" s="2">
        <f t="shared" si="70"/>
        <v>8.9990817263544531E-3</v>
      </c>
      <c r="I2275" s="2">
        <f t="shared" si="71"/>
        <v>-7.6724693745970338E-2</v>
      </c>
    </row>
    <row r="2276" spans="1:9" x14ac:dyDescent="0.2">
      <c r="A2276" s="8" t="s">
        <v>355</v>
      </c>
      <c r="B2276" s="19">
        <v>42063</v>
      </c>
      <c r="C2276" s="20" t="s">
        <v>1800</v>
      </c>
      <c r="D2276" s="13">
        <v>14169</v>
      </c>
      <c r="E2276" s="13">
        <v>27039</v>
      </c>
      <c r="F2276" s="1">
        <f>VLOOKUP(B2276,[1]Compare!$B:$F,5,FALSE)</f>
        <v>12634</v>
      </c>
      <c r="G2276" s="1">
        <f>VLOOKUP(B2276,[1]Compare!$B:$G,6,FALSE)</f>
        <v>28089</v>
      </c>
      <c r="H2276" s="2">
        <f t="shared" si="70"/>
        <v>0.12149754630362514</v>
      </c>
      <c r="I2276" s="2">
        <f t="shared" si="71"/>
        <v>-3.7381181245327355E-2</v>
      </c>
    </row>
    <row r="2277" spans="1:9" x14ac:dyDescent="0.2">
      <c r="A2277" s="7" t="s">
        <v>355</v>
      </c>
      <c r="B2277" s="21">
        <v>42065</v>
      </c>
      <c r="C2277" s="22" t="s">
        <v>426</v>
      </c>
      <c r="D2277" s="12">
        <v>5545</v>
      </c>
      <c r="E2277" s="12">
        <v>18023</v>
      </c>
      <c r="F2277" s="1">
        <f>VLOOKUP(B2277,[1]Compare!$B:$F,5,FALSE)</f>
        <v>4527</v>
      </c>
      <c r="G2277" s="1">
        <f>VLOOKUP(B2277,[1]Compare!$B:$G,6,FALSE)</f>
        <v>17960</v>
      </c>
      <c r="H2277" s="2">
        <f t="shared" si="70"/>
        <v>0.22487298431632427</v>
      </c>
      <c r="I2277" s="2">
        <f t="shared" si="71"/>
        <v>3.507795100222717E-3</v>
      </c>
    </row>
    <row r="2278" spans="1:9" x14ac:dyDescent="0.2">
      <c r="A2278" s="8" t="s">
        <v>355</v>
      </c>
      <c r="B2278" s="19">
        <v>42067</v>
      </c>
      <c r="C2278" s="20" t="s">
        <v>1801</v>
      </c>
      <c r="D2278" s="13">
        <v>2805</v>
      </c>
      <c r="E2278" s="13">
        <v>9932</v>
      </c>
      <c r="F2278" s="1">
        <f>VLOOKUP(B2278,[1]Compare!$B:$F,5,FALSE)</f>
        <v>2253</v>
      </c>
      <c r="G2278" s="1">
        <f>VLOOKUP(B2278,[1]Compare!$B:$G,6,FALSE)</f>
        <v>9649</v>
      </c>
      <c r="H2278" s="2">
        <f t="shared" si="70"/>
        <v>0.24500665778961384</v>
      </c>
      <c r="I2278" s="2">
        <f t="shared" si="71"/>
        <v>2.9329464193180641E-2</v>
      </c>
    </row>
    <row r="2279" spans="1:9" x14ac:dyDescent="0.2">
      <c r="A2279" s="7" t="s">
        <v>355</v>
      </c>
      <c r="B2279" s="21">
        <v>42069</v>
      </c>
      <c r="C2279" s="22" t="s">
        <v>1802</v>
      </c>
      <c r="D2279" s="12">
        <v>63161</v>
      </c>
      <c r="E2279" s="12">
        <v>44200</v>
      </c>
      <c r="F2279" s="1">
        <f>VLOOKUP(B2279,[1]Compare!$B:$F,5,FALSE)</f>
        <v>61991</v>
      </c>
      <c r="G2279" s="1">
        <f>VLOOKUP(B2279,[1]Compare!$B:$G,6,FALSE)</f>
        <v>52334</v>
      </c>
      <c r="H2279" s="2">
        <f t="shared" si="70"/>
        <v>1.887370747366553E-2</v>
      </c>
      <c r="I2279" s="2">
        <f t="shared" si="71"/>
        <v>-0.15542477165895976</v>
      </c>
    </row>
    <row r="2280" spans="1:9" x14ac:dyDescent="0.2">
      <c r="A2280" s="8" t="s">
        <v>355</v>
      </c>
      <c r="B2280" s="19">
        <v>42071</v>
      </c>
      <c r="C2280" s="20" t="s">
        <v>1498</v>
      </c>
      <c r="D2280" s="13">
        <v>110555</v>
      </c>
      <c r="E2280" s="13">
        <v>157342</v>
      </c>
      <c r="F2280" s="1">
        <f>VLOOKUP(B2280,[1]Compare!$B:$F,5,FALSE)</f>
        <v>115847</v>
      </c>
      <c r="G2280" s="1">
        <f>VLOOKUP(B2280,[1]Compare!$B:$G,6,FALSE)</f>
        <v>160209</v>
      </c>
      <c r="H2280" s="2">
        <f t="shared" si="70"/>
        <v>-4.5680941241465038E-2</v>
      </c>
      <c r="I2280" s="2">
        <f t="shared" si="71"/>
        <v>-1.7895374167493712E-2</v>
      </c>
    </row>
    <row r="2281" spans="1:9" x14ac:dyDescent="0.2">
      <c r="A2281" s="7" t="s">
        <v>355</v>
      </c>
      <c r="B2281" s="21">
        <v>42073</v>
      </c>
      <c r="C2281" s="22" t="s">
        <v>429</v>
      </c>
      <c r="D2281" s="12">
        <v>19191</v>
      </c>
      <c r="E2281" s="12">
        <v>26590</v>
      </c>
      <c r="F2281" s="1">
        <f>VLOOKUP(B2281,[1]Compare!$B:$F,5,FALSE)</f>
        <v>15978</v>
      </c>
      <c r="G2281" s="1">
        <f>VLOOKUP(B2281,[1]Compare!$B:$G,6,FALSE)</f>
        <v>29597</v>
      </c>
      <c r="H2281" s="2">
        <f t="shared" si="70"/>
        <v>0.20108899737138566</v>
      </c>
      <c r="I2281" s="2">
        <f t="shared" si="71"/>
        <v>-0.10159813494610941</v>
      </c>
    </row>
    <row r="2282" spans="1:9" x14ac:dyDescent="0.2">
      <c r="A2282" s="8" t="s">
        <v>355</v>
      </c>
      <c r="B2282" s="19">
        <v>42075</v>
      </c>
      <c r="C2282" s="20" t="s">
        <v>1803</v>
      </c>
      <c r="D2282" s="13">
        <v>20824</v>
      </c>
      <c r="E2282" s="13">
        <v>46871</v>
      </c>
      <c r="F2282" s="1">
        <f>VLOOKUP(B2282,[1]Compare!$B:$F,5,FALSE)</f>
        <v>23932</v>
      </c>
      <c r="G2282" s="1">
        <f>VLOOKUP(B2282,[1]Compare!$B:$G,6,FALSE)</f>
        <v>46731</v>
      </c>
      <c r="H2282" s="2">
        <f t="shared" si="70"/>
        <v>-0.12986795921778371</v>
      </c>
      <c r="I2282" s="2">
        <f t="shared" si="71"/>
        <v>2.9958699792429007E-3</v>
      </c>
    </row>
    <row r="2283" spans="1:9" x14ac:dyDescent="0.2">
      <c r="A2283" s="7" t="s">
        <v>355</v>
      </c>
      <c r="B2283" s="21">
        <v>42077</v>
      </c>
      <c r="C2283" s="22" t="s">
        <v>1804</v>
      </c>
      <c r="D2283" s="12">
        <v>90256</v>
      </c>
      <c r="E2283" s="12">
        <v>76131</v>
      </c>
      <c r="F2283" s="1">
        <f>VLOOKUP(B2283,[1]Compare!$B:$F,5,FALSE)</f>
        <v>98288</v>
      </c>
      <c r="G2283" s="1">
        <f>VLOOKUP(B2283,[1]Compare!$B:$G,6,FALSE)</f>
        <v>84259</v>
      </c>
      <c r="H2283" s="2">
        <f t="shared" si="70"/>
        <v>-8.171902979000488E-2</v>
      </c>
      <c r="I2283" s="2">
        <f t="shared" si="71"/>
        <v>-9.6464472637937781E-2</v>
      </c>
    </row>
    <row r="2284" spans="1:9" x14ac:dyDescent="0.2">
      <c r="A2284" s="8" t="s">
        <v>355</v>
      </c>
      <c r="B2284" s="19">
        <v>42079</v>
      </c>
      <c r="C2284" s="20" t="s">
        <v>1805</v>
      </c>
      <c r="D2284" s="13">
        <v>70158</v>
      </c>
      <c r="E2284" s="13">
        <v>70908</v>
      </c>
      <c r="F2284" s="1">
        <f>VLOOKUP(B2284,[1]Compare!$B:$F,5,FALSE)</f>
        <v>64873</v>
      </c>
      <c r="G2284" s="1">
        <f>VLOOKUP(B2284,[1]Compare!$B:$G,6,FALSE)</f>
        <v>86929</v>
      </c>
      <c r="H2284" s="2">
        <f t="shared" si="70"/>
        <v>8.1466866030552004E-2</v>
      </c>
      <c r="I2284" s="2">
        <f t="shared" si="71"/>
        <v>-0.18429983089647872</v>
      </c>
    </row>
    <row r="2285" spans="1:9" x14ac:dyDescent="0.2">
      <c r="A2285" s="7" t="s">
        <v>355</v>
      </c>
      <c r="B2285" s="21">
        <v>42081</v>
      </c>
      <c r="C2285" s="22" t="s">
        <v>1806</v>
      </c>
      <c r="D2285" s="12">
        <v>16105</v>
      </c>
      <c r="E2285" s="12">
        <v>40252</v>
      </c>
      <c r="F2285" s="1">
        <f>VLOOKUP(B2285,[1]Compare!$B:$F,5,FALSE)</f>
        <v>16971</v>
      </c>
      <c r="G2285" s="1">
        <f>VLOOKUP(B2285,[1]Compare!$B:$G,6,FALSE)</f>
        <v>41462</v>
      </c>
      <c r="H2285" s="2">
        <f t="shared" si="70"/>
        <v>-5.1028224618466796E-2</v>
      </c>
      <c r="I2285" s="2">
        <f t="shared" si="71"/>
        <v>-2.9183348608364284E-2</v>
      </c>
    </row>
    <row r="2286" spans="1:9" x14ac:dyDescent="0.2">
      <c r="A2286" s="8" t="s">
        <v>355</v>
      </c>
      <c r="B2286" s="19">
        <v>42083</v>
      </c>
      <c r="C2286" s="20" t="s">
        <v>1807</v>
      </c>
      <c r="D2286" s="13">
        <v>6384</v>
      </c>
      <c r="E2286" s="13">
        <v>11320</v>
      </c>
      <c r="F2286" s="1">
        <f>VLOOKUP(B2286,[1]Compare!$B:$F,5,FALSE)</f>
        <v>5098</v>
      </c>
      <c r="G2286" s="1">
        <f>VLOOKUP(B2286,[1]Compare!$B:$G,6,FALSE)</f>
        <v>14083</v>
      </c>
      <c r="H2286" s="2">
        <f t="shared" si="70"/>
        <v>0.25225578658297371</v>
      </c>
      <c r="I2286" s="2">
        <f t="shared" si="71"/>
        <v>-0.19619399275722502</v>
      </c>
    </row>
    <row r="2287" spans="1:9" x14ac:dyDescent="0.2">
      <c r="A2287" s="7" t="s">
        <v>355</v>
      </c>
      <c r="B2287" s="21">
        <v>42085</v>
      </c>
      <c r="C2287" s="22" t="s">
        <v>909</v>
      </c>
      <c r="D2287" s="12">
        <v>25479</v>
      </c>
      <c r="E2287" s="12">
        <v>30718</v>
      </c>
      <c r="F2287" s="1">
        <f>VLOOKUP(B2287,[1]Compare!$B:$F,5,FALSE)</f>
        <v>21067</v>
      </c>
      <c r="G2287" s="1">
        <f>VLOOKUP(B2287,[1]Compare!$B:$G,6,FALSE)</f>
        <v>36143</v>
      </c>
      <c r="H2287" s="2">
        <f t="shared" si="70"/>
        <v>0.20942706602743627</v>
      </c>
      <c r="I2287" s="2">
        <f t="shared" si="71"/>
        <v>-0.1500982209556484</v>
      </c>
    </row>
    <row r="2288" spans="1:9" x14ac:dyDescent="0.2">
      <c r="A2288" s="8" t="s">
        <v>355</v>
      </c>
      <c r="B2288" s="19">
        <v>42087</v>
      </c>
      <c r="C2288" s="20" t="s">
        <v>1808</v>
      </c>
      <c r="D2288" s="13">
        <v>5045</v>
      </c>
      <c r="E2288" s="13">
        <v>16470</v>
      </c>
      <c r="F2288" s="1">
        <f>VLOOKUP(B2288,[1]Compare!$B:$F,5,FALSE)</f>
        <v>4603</v>
      </c>
      <c r="G2288" s="1">
        <f>VLOOKUP(B2288,[1]Compare!$B:$G,6,FALSE)</f>
        <v>16670</v>
      </c>
      <c r="H2288" s="2">
        <f t="shared" si="70"/>
        <v>9.6024331957419079E-2</v>
      </c>
      <c r="I2288" s="2">
        <f t="shared" si="71"/>
        <v>-1.199760047990402E-2</v>
      </c>
    </row>
    <row r="2289" spans="1:9" x14ac:dyDescent="0.2">
      <c r="A2289" s="7" t="s">
        <v>355</v>
      </c>
      <c r="B2289" s="21">
        <v>42089</v>
      </c>
      <c r="C2289" s="22" t="s">
        <v>439</v>
      </c>
      <c r="D2289" s="12">
        <v>46096</v>
      </c>
      <c r="E2289" s="12">
        <v>37519</v>
      </c>
      <c r="F2289" s="1">
        <f>VLOOKUP(B2289,[1]Compare!$B:$F,5,FALSE)</f>
        <v>44060</v>
      </c>
      <c r="G2289" s="1">
        <f>VLOOKUP(B2289,[1]Compare!$B:$G,6,FALSE)</f>
        <v>38726</v>
      </c>
      <c r="H2289" s="2">
        <f t="shared" si="70"/>
        <v>4.6209714026327738E-2</v>
      </c>
      <c r="I2289" s="2">
        <f t="shared" si="71"/>
        <v>-3.1167690956979806E-2</v>
      </c>
    </row>
    <row r="2290" spans="1:9" x14ac:dyDescent="0.2">
      <c r="A2290" s="8" t="s">
        <v>355</v>
      </c>
      <c r="B2290" s="19">
        <v>42091</v>
      </c>
      <c r="C2290" s="20" t="s">
        <v>440</v>
      </c>
      <c r="D2290" s="13">
        <v>325599</v>
      </c>
      <c r="E2290" s="13">
        <v>177085</v>
      </c>
      <c r="F2290" s="1">
        <f>VLOOKUP(B2290,[1]Compare!$B:$F,5,FALSE)</f>
        <v>319511</v>
      </c>
      <c r="G2290" s="1">
        <f>VLOOKUP(B2290,[1]Compare!$B:$G,6,FALSE)</f>
        <v>185460</v>
      </c>
      <c r="H2290" s="2">
        <f t="shared" si="70"/>
        <v>1.9054117072651647E-2</v>
      </c>
      <c r="I2290" s="2">
        <f t="shared" si="71"/>
        <v>-4.5157985549444626E-2</v>
      </c>
    </row>
    <row r="2291" spans="1:9" x14ac:dyDescent="0.2">
      <c r="A2291" s="7" t="s">
        <v>355</v>
      </c>
      <c r="B2291" s="21">
        <v>42093</v>
      </c>
      <c r="C2291" s="22" t="s">
        <v>1809</v>
      </c>
      <c r="D2291" s="12">
        <v>3093</v>
      </c>
      <c r="E2291" s="12">
        <v>5209</v>
      </c>
      <c r="F2291" s="1">
        <f>VLOOKUP(B2291,[1]Compare!$B:$F,5,FALSE)</f>
        <v>3771</v>
      </c>
      <c r="G2291" s="1">
        <f>VLOOKUP(B2291,[1]Compare!$B:$G,6,FALSE)</f>
        <v>5844</v>
      </c>
      <c r="H2291" s="2">
        <f t="shared" si="70"/>
        <v>-0.17979315831344472</v>
      </c>
      <c r="I2291" s="2">
        <f t="shared" si="71"/>
        <v>-0.10865845311430528</v>
      </c>
    </row>
    <row r="2292" spans="1:9" x14ac:dyDescent="0.2">
      <c r="A2292" s="8" t="s">
        <v>355</v>
      </c>
      <c r="B2292" s="19">
        <v>42095</v>
      </c>
      <c r="C2292" s="20" t="s">
        <v>1639</v>
      </c>
      <c r="D2292" s="13">
        <v>76474</v>
      </c>
      <c r="E2292" s="13">
        <v>82595</v>
      </c>
      <c r="F2292" s="1">
        <f>VLOOKUP(B2292,[1]Compare!$B:$F,5,FALSE)</f>
        <v>85087</v>
      </c>
      <c r="G2292" s="1">
        <f>VLOOKUP(B2292,[1]Compare!$B:$G,6,FALSE)</f>
        <v>83854</v>
      </c>
      <c r="H2292" s="2">
        <f t="shared" si="70"/>
        <v>-0.10122580417690129</v>
      </c>
      <c r="I2292" s="2">
        <f t="shared" si="71"/>
        <v>-1.5014191332554201E-2</v>
      </c>
    </row>
    <row r="2293" spans="1:9" x14ac:dyDescent="0.2">
      <c r="A2293" s="7" t="s">
        <v>355</v>
      </c>
      <c r="B2293" s="21">
        <v>42097</v>
      </c>
      <c r="C2293" s="22" t="s">
        <v>1810</v>
      </c>
      <c r="D2293" s="12">
        <v>16357</v>
      </c>
      <c r="E2293" s="12">
        <v>25779</v>
      </c>
      <c r="F2293" s="1">
        <f>VLOOKUP(B2293,[1]Compare!$B:$F,5,FALSE)</f>
        <v>12677</v>
      </c>
      <c r="G2293" s="1">
        <f>VLOOKUP(B2293,[1]Compare!$B:$G,6,FALSE)</f>
        <v>28952</v>
      </c>
      <c r="H2293" s="2">
        <f t="shared" si="70"/>
        <v>0.29028950067050563</v>
      </c>
      <c r="I2293" s="2">
        <f t="shared" si="71"/>
        <v>-0.10959519204200055</v>
      </c>
    </row>
    <row r="2294" spans="1:9" x14ac:dyDescent="0.2">
      <c r="A2294" s="8" t="s">
        <v>355</v>
      </c>
      <c r="B2294" s="19">
        <v>42099</v>
      </c>
      <c r="C2294" s="20" t="s">
        <v>442</v>
      </c>
      <c r="D2294" s="13">
        <v>5010</v>
      </c>
      <c r="E2294" s="13">
        <v>17518</v>
      </c>
      <c r="F2294" s="1">
        <f>VLOOKUP(B2294,[1]Compare!$B:$F,5,FALSE)</f>
        <v>5950</v>
      </c>
      <c r="G2294" s="1">
        <f>VLOOKUP(B2294,[1]Compare!$B:$G,6,FALSE)</f>
        <v>18293</v>
      </c>
      <c r="H2294" s="2">
        <f t="shared" si="70"/>
        <v>-0.15798319327731092</v>
      </c>
      <c r="I2294" s="2">
        <f t="shared" si="71"/>
        <v>-4.2365932323839721E-2</v>
      </c>
    </row>
    <row r="2295" spans="1:9" x14ac:dyDescent="0.2">
      <c r="A2295" s="7" t="s">
        <v>355</v>
      </c>
      <c r="B2295" s="21">
        <v>42101</v>
      </c>
      <c r="C2295" s="22" t="s">
        <v>1811</v>
      </c>
      <c r="D2295" s="12">
        <v>573544</v>
      </c>
      <c r="E2295" s="12">
        <v>145361</v>
      </c>
      <c r="F2295" s="1">
        <f>VLOOKUP(B2295,[1]Compare!$B:$F,5,FALSE)</f>
        <v>603790</v>
      </c>
      <c r="G2295" s="1">
        <f>VLOOKUP(B2295,[1]Compare!$B:$G,6,FALSE)</f>
        <v>132740</v>
      </c>
      <c r="H2295" s="2">
        <f t="shared" si="70"/>
        <v>-5.0093575580913895E-2</v>
      </c>
      <c r="I2295" s="2">
        <f t="shared" si="71"/>
        <v>9.5080608708753955E-2</v>
      </c>
    </row>
    <row r="2296" spans="1:9" x14ac:dyDescent="0.2">
      <c r="A2296" s="8" t="s">
        <v>355</v>
      </c>
      <c r="B2296" s="19">
        <v>42103</v>
      </c>
      <c r="C2296" s="20" t="s">
        <v>444</v>
      </c>
      <c r="D2296" s="13">
        <v>13082</v>
      </c>
      <c r="E2296" s="13">
        <v>20102</v>
      </c>
      <c r="F2296" s="1">
        <f>VLOOKUP(B2296,[1]Compare!$B:$F,5,FALSE)</f>
        <v>13019</v>
      </c>
      <c r="G2296" s="1">
        <f>VLOOKUP(B2296,[1]Compare!$B:$G,6,FALSE)</f>
        <v>19213</v>
      </c>
      <c r="H2296" s="2">
        <f t="shared" si="70"/>
        <v>4.839081342653046E-3</v>
      </c>
      <c r="I2296" s="2">
        <f t="shared" si="71"/>
        <v>4.627075417685942E-2</v>
      </c>
    </row>
    <row r="2297" spans="1:9" x14ac:dyDescent="0.2">
      <c r="A2297" s="7" t="s">
        <v>355</v>
      </c>
      <c r="B2297" s="21">
        <v>42105</v>
      </c>
      <c r="C2297" s="22" t="s">
        <v>1812</v>
      </c>
      <c r="D2297" s="12">
        <v>2366</v>
      </c>
      <c r="E2297" s="12">
        <v>6655</v>
      </c>
      <c r="F2297" s="1">
        <f>VLOOKUP(B2297,[1]Compare!$B:$F,5,FALSE)</f>
        <v>1726</v>
      </c>
      <c r="G2297" s="1">
        <f>VLOOKUP(B2297,[1]Compare!$B:$G,6,FALSE)</f>
        <v>7239</v>
      </c>
      <c r="H2297" s="2">
        <f t="shared" si="70"/>
        <v>0.3707995365005794</v>
      </c>
      <c r="I2297" s="2">
        <f t="shared" si="71"/>
        <v>-8.0674126260533219E-2</v>
      </c>
    </row>
    <row r="2298" spans="1:9" x14ac:dyDescent="0.2">
      <c r="A2298" s="8" t="s">
        <v>355</v>
      </c>
      <c r="B2298" s="19">
        <v>42107</v>
      </c>
      <c r="C2298" s="20" t="s">
        <v>1813</v>
      </c>
      <c r="D2298" s="13">
        <v>26731</v>
      </c>
      <c r="E2298" s="13">
        <v>39697</v>
      </c>
      <c r="F2298" s="1">
        <f>VLOOKUP(B2298,[1]Compare!$B:$F,5,FALSE)</f>
        <v>20727</v>
      </c>
      <c r="G2298" s="1">
        <f>VLOOKUP(B2298,[1]Compare!$B:$G,6,FALSE)</f>
        <v>48871</v>
      </c>
      <c r="H2298" s="2">
        <f t="shared" si="70"/>
        <v>0.28967047812032615</v>
      </c>
      <c r="I2298" s="2">
        <f t="shared" si="71"/>
        <v>-0.18771868797446339</v>
      </c>
    </row>
    <row r="2299" spans="1:9" x14ac:dyDescent="0.2">
      <c r="A2299" s="7" t="s">
        <v>355</v>
      </c>
      <c r="B2299" s="21">
        <v>42109</v>
      </c>
      <c r="C2299" s="22" t="s">
        <v>1814</v>
      </c>
      <c r="D2299" s="12">
        <v>4337</v>
      </c>
      <c r="E2299" s="12">
        <v>14096</v>
      </c>
      <c r="F2299" s="1">
        <f>VLOOKUP(B2299,[1]Compare!$B:$F,5,FALSE)</f>
        <v>4910</v>
      </c>
      <c r="G2299" s="1">
        <f>VLOOKUP(B2299,[1]Compare!$B:$G,6,FALSE)</f>
        <v>13983</v>
      </c>
      <c r="H2299" s="2">
        <f t="shared" si="70"/>
        <v>-0.11670061099796333</v>
      </c>
      <c r="I2299" s="2">
        <f t="shared" si="71"/>
        <v>8.0812415075448753E-3</v>
      </c>
    </row>
    <row r="2300" spans="1:9" x14ac:dyDescent="0.2">
      <c r="A2300" s="8" t="s">
        <v>355</v>
      </c>
      <c r="B2300" s="19">
        <v>42111</v>
      </c>
      <c r="C2300" s="20" t="s">
        <v>1207</v>
      </c>
      <c r="D2300" s="13">
        <v>10803</v>
      </c>
      <c r="E2300" s="13">
        <v>31104</v>
      </c>
      <c r="F2300" s="1">
        <f>VLOOKUP(B2300,[1]Compare!$B:$F,5,FALSE)</f>
        <v>8654</v>
      </c>
      <c r="G2300" s="1">
        <f>VLOOKUP(B2300,[1]Compare!$B:$G,6,FALSE)</f>
        <v>31466</v>
      </c>
      <c r="H2300" s="2">
        <f t="shared" si="70"/>
        <v>0.24832447423156923</v>
      </c>
      <c r="I2300" s="2">
        <f t="shared" si="71"/>
        <v>-1.1504481027140405E-2</v>
      </c>
    </row>
    <row r="2301" spans="1:9" x14ac:dyDescent="0.2">
      <c r="A2301" s="7" t="s">
        <v>355</v>
      </c>
      <c r="B2301" s="21">
        <v>42113</v>
      </c>
      <c r="C2301" s="22" t="s">
        <v>959</v>
      </c>
      <c r="D2301" s="12">
        <v>1178</v>
      </c>
      <c r="E2301" s="12">
        <v>2335</v>
      </c>
      <c r="F2301" s="1">
        <f>VLOOKUP(B2301,[1]Compare!$B:$F,5,FALSE)</f>
        <v>921</v>
      </c>
      <c r="G2301" s="1">
        <f>VLOOKUP(B2301,[1]Compare!$B:$G,6,FALSE)</f>
        <v>2619</v>
      </c>
      <c r="H2301" s="2">
        <f t="shared" si="70"/>
        <v>0.27904451682953313</v>
      </c>
      <c r="I2301" s="2">
        <f t="shared" si="71"/>
        <v>-0.10843833524245895</v>
      </c>
    </row>
    <row r="2302" spans="1:9" x14ac:dyDescent="0.2">
      <c r="A2302" s="8" t="s">
        <v>355</v>
      </c>
      <c r="B2302" s="19">
        <v>42115</v>
      </c>
      <c r="C2302" s="20" t="s">
        <v>1815</v>
      </c>
      <c r="D2302" s="13">
        <v>6379</v>
      </c>
      <c r="E2302" s="13">
        <v>13382</v>
      </c>
      <c r="F2302" s="1">
        <f>VLOOKUP(B2302,[1]Compare!$B:$F,5,FALSE)</f>
        <v>6236</v>
      </c>
      <c r="G2302" s="1">
        <f>VLOOKUP(B2302,[1]Compare!$B:$G,6,FALSE)</f>
        <v>15207</v>
      </c>
      <c r="H2302" s="2">
        <f t="shared" si="70"/>
        <v>2.2931366260423348E-2</v>
      </c>
      <c r="I2302" s="2">
        <f t="shared" si="71"/>
        <v>-0.12001052147037548</v>
      </c>
    </row>
    <row r="2303" spans="1:9" x14ac:dyDescent="0.2">
      <c r="A2303" s="7" t="s">
        <v>355</v>
      </c>
      <c r="B2303" s="21">
        <v>42117</v>
      </c>
      <c r="C2303" s="22" t="s">
        <v>1591</v>
      </c>
      <c r="D2303" s="12">
        <v>4697</v>
      </c>
      <c r="E2303" s="12">
        <v>13991</v>
      </c>
      <c r="F2303" s="1">
        <f>VLOOKUP(B2303,[1]Compare!$B:$F,5,FALSE)</f>
        <v>4955</v>
      </c>
      <c r="G2303" s="1">
        <f>VLOOKUP(B2303,[1]Compare!$B:$G,6,FALSE)</f>
        <v>15742</v>
      </c>
      <c r="H2303" s="2">
        <f t="shared" si="70"/>
        <v>-5.2068617558022202E-2</v>
      </c>
      <c r="I2303" s="2">
        <f t="shared" si="71"/>
        <v>-0.11123110151187905</v>
      </c>
    </row>
    <row r="2304" spans="1:9" x14ac:dyDescent="0.2">
      <c r="A2304" s="8" t="s">
        <v>355</v>
      </c>
      <c r="B2304" s="19">
        <v>42119</v>
      </c>
      <c r="C2304" s="20" t="s">
        <v>553</v>
      </c>
      <c r="D2304" s="13">
        <v>6768</v>
      </c>
      <c r="E2304" s="13">
        <v>12175</v>
      </c>
      <c r="F2304" s="1">
        <f>VLOOKUP(B2304,[1]Compare!$B:$F,5,FALSE)</f>
        <v>7475</v>
      </c>
      <c r="G2304" s="1">
        <f>VLOOKUP(B2304,[1]Compare!$B:$G,6,FALSE)</f>
        <v>12356</v>
      </c>
      <c r="H2304" s="2">
        <f t="shared" si="70"/>
        <v>-9.4581939799331105E-2</v>
      </c>
      <c r="I2304" s="2">
        <f t="shared" si="71"/>
        <v>-1.4648753641955326E-2</v>
      </c>
    </row>
    <row r="2305" spans="1:9" x14ac:dyDescent="0.2">
      <c r="A2305" s="7" t="s">
        <v>355</v>
      </c>
      <c r="B2305" s="21">
        <v>42121</v>
      </c>
      <c r="C2305" s="22" t="s">
        <v>1816</v>
      </c>
      <c r="D2305" s="12">
        <v>8521</v>
      </c>
      <c r="E2305" s="12">
        <v>15686</v>
      </c>
      <c r="F2305" s="1">
        <f>VLOOKUP(B2305,[1]Compare!$B:$F,5,FALSE)</f>
        <v>7585</v>
      </c>
      <c r="G2305" s="1">
        <f>VLOOKUP(B2305,[1]Compare!$B:$G,6,FALSE)</f>
        <v>18569</v>
      </c>
      <c r="H2305" s="2">
        <f t="shared" si="70"/>
        <v>0.12340145023071852</v>
      </c>
      <c r="I2305" s="2">
        <f t="shared" si="71"/>
        <v>-0.15525876460767946</v>
      </c>
    </row>
    <row r="2306" spans="1:9" x14ac:dyDescent="0.2">
      <c r="A2306" s="8" t="s">
        <v>355</v>
      </c>
      <c r="B2306" s="19">
        <v>42123</v>
      </c>
      <c r="C2306" s="20" t="s">
        <v>829</v>
      </c>
      <c r="D2306" s="13">
        <v>6904</v>
      </c>
      <c r="E2306" s="13">
        <v>11628</v>
      </c>
      <c r="F2306" s="1">
        <f>VLOOKUP(B2306,[1]Compare!$B:$F,5,FALSE)</f>
        <v>6066</v>
      </c>
      <c r="G2306" s="1">
        <f>VLOOKUP(B2306,[1]Compare!$B:$G,6,FALSE)</f>
        <v>14237</v>
      </c>
      <c r="H2306" s="2">
        <f t="shared" si="70"/>
        <v>0.13814704912627762</v>
      </c>
      <c r="I2306" s="2">
        <f t="shared" si="71"/>
        <v>-0.18325489920629345</v>
      </c>
    </row>
    <row r="2307" spans="1:9" x14ac:dyDescent="0.2">
      <c r="A2307" s="7" t="s">
        <v>355</v>
      </c>
      <c r="B2307" s="21">
        <v>42125</v>
      </c>
      <c r="C2307" s="22" t="s">
        <v>454</v>
      </c>
      <c r="D2307" s="12">
        <v>47383</v>
      </c>
      <c r="E2307" s="12">
        <v>69953</v>
      </c>
      <c r="F2307" s="1">
        <f>VLOOKUP(B2307,[1]Compare!$B:$F,5,FALSE)</f>
        <v>45088</v>
      </c>
      <c r="G2307" s="1">
        <f>VLOOKUP(B2307,[1]Compare!$B:$G,6,FALSE)</f>
        <v>72080</v>
      </c>
      <c r="H2307" s="2">
        <f t="shared" ref="H2307:H2370" si="72">((D2307-F2307)/F2307)</f>
        <v>5.0900461320085168E-2</v>
      </c>
      <c r="I2307" s="2">
        <f t="shared" ref="I2307:I2370" si="73">((E2307-G2307)/G2307)</f>
        <v>-2.9508879023307438E-2</v>
      </c>
    </row>
    <row r="2308" spans="1:9" x14ac:dyDescent="0.2">
      <c r="A2308" s="8" t="s">
        <v>355</v>
      </c>
      <c r="B2308" s="19">
        <v>42127</v>
      </c>
      <c r="C2308" s="20" t="s">
        <v>830</v>
      </c>
      <c r="D2308" s="13">
        <v>8234</v>
      </c>
      <c r="E2308" s="13">
        <v>19335</v>
      </c>
      <c r="F2308" s="1">
        <f>VLOOKUP(B2308,[1]Compare!$B:$F,5,FALSE)</f>
        <v>9191</v>
      </c>
      <c r="G2308" s="1">
        <f>VLOOKUP(B2308,[1]Compare!$B:$G,6,FALSE)</f>
        <v>18637</v>
      </c>
      <c r="H2308" s="2">
        <f t="shared" si="72"/>
        <v>-0.10412359917310413</v>
      </c>
      <c r="I2308" s="2">
        <f t="shared" si="73"/>
        <v>3.7452379674840372E-2</v>
      </c>
    </row>
    <row r="2309" spans="1:9" x14ac:dyDescent="0.2">
      <c r="A2309" s="7" t="s">
        <v>355</v>
      </c>
      <c r="B2309" s="21">
        <v>42129</v>
      </c>
      <c r="C2309" s="22" t="s">
        <v>1817</v>
      </c>
      <c r="D2309" s="12">
        <v>73232</v>
      </c>
      <c r="E2309" s="12">
        <v>124361</v>
      </c>
      <c r="F2309" s="1">
        <f>VLOOKUP(B2309,[1]Compare!$B:$F,5,FALSE)</f>
        <v>72129</v>
      </c>
      <c r="G2309" s="1">
        <f>VLOOKUP(B2309,[1]Compare!$B:$G,6,FALSE)</f>
        <v>130218</v>
      </c>
      <c r="H2309" s="2">
        <f t="shared" si="72"/>
        <v>1.5292046195011715E-2</v>
      </c>
      <c r="I2309" s="2">
        <f t="shared" si="73"/>
        <v>-4.4978420802039655E-2</v>
      </c>
    </row>
    <row r="2310" spans="1:9" x14ac:dyDescent="0.2">
      <c r="A2310" s="8" t="s">
        <v>355</v>
      </c>
      <c r="B2310" s="19">
        <v>42131</v>
      </c>
      <c r="C2310" s="20" t="s">
        <v>1595</v>
      </c>
      <c r="D2310" s="13">
        <v>4189</v>
      </c>
      <c r="E2310" s="13">
        <v>8192</v>
      </c>
      <c r="F2310" s="1">
        <f>VLOOKUP(B2310,[1]Compare!$B:$F,5,FALSE)</f>
        <v>4704</v>
      </c>
      <c r="G2310" s="1">
        <f>VLOOKUP(B2310,[1]Compare!$B:$G,6,FALSE)</f>
        <v>9936</v>
      </c>
      <c r="H2310" s="2">
        <f t="shared" si="72"/>
        <v>-0.10948129251700681</v>
      </c>
      <c r="I2310" s="2">
        <f t="shared" si="73"/>
        <v>-0.17552334943639292</v>
      </c>
    </row>
    <row r="2311" spans="1:9" x14ac:dyDescent="0.2">
      <c r="A2311" s="7" t="s">
        <v>355</v>
      </c>
      <c r="B2311" s="21">
        <v>42133</v>
      </c>
      <c r="C2311" s="22" t="s">
        <v>1209</v>
      </c>
      <c r="D2311" s="12">
        <v>78414</v>
      </c>
      <c r="E2311" s="12">
        <v>150628</v>
      </c>
      <c r="F2311" s="1">
        <f>VLOOKUP(B2311,[1]Compare!$B:$F,5,FALSE)</f>
        <v>88114</v>
      </c>
      <c r="G2311" s="1">
        <f>VLOOKUP(B2311,[1]Compare!$B:$G,6,FALSE)</f>
        <v>146733</v>
      </c>
      <c r="H2311" s="2">
        <f t="shared" si="72"/>
        <v>-0.11008466305013959</v>
      </c>
      <c r="I2311" s="2">
        <f t="shared" si="73"/>
        <v>2.6544812686989293E-2</v>
      </c>
    </row>
    <row r="2312" spans="1:9" x14ac:dyDescent="0.2">
      <c r="A2312" s="8" t="s">
        <v>356</v>
      </c>
      <c r="B2312" s="19">
        <v>44001</v>
      </c>
      <c r="C2312" s="20" t="s">
        <v>1229</v>
      </c>
      <c r="D2312" s="13">
        <v>16432</v>
      </c>
      <c r="E2312" s="13">
        <v>9674</v>
      </c>
      <c r="F2312" s="1">
        <f>VLOOKUP(B2312,[1]Compare!$B:$F,5,FALSE)</f>
        <v>18050</v>
      </c>
      <c r="G2312" s="1">
        <f>VLOOKUP(B2312,[1]Compare!$B:$G,6,FALSE)</f>
        <v>9745</v>
      </c>
      <c r="H2312" s="2">
        <f t="shared" si="72"/>
        <v>-8.9639889196675898E-2</v>
      </c>
      <c r="I2312" s="2">
        <f t="shared" si="73"/>
        <v>-7.2857875833760907E-3</v>
      </c>
    </row>
    <row r="2313" spans="1:9" x14ac:dyDescent="0.2">
      <c r="A2313" s="7" t="s">
        <v>356</v>
      </c>
      <c r="B2313" s="21">
        <v>44003</v>
      </c>
      <c r="C2313" s="22" t="s">
        <v>677</v>
      </c>
      <c r="D2313" s="12">
        <v>42806</v>
      </c>
      <c r="E2313" s="12">
        <v>32163</v>
      </c>
      <c r="F2313" s="1">
        <f>VLOOKUP(B2313,[1]Compare!$B:$F,5,FALSE)</f>
        <v>49113</v>
      </c>
      <c r="G2313" s="1">
        <f>VLOOKUP(B2313,[1]Compare!$B:$G,6,FALSE)</f>
        <v>42001</v>
      </c>
      <c r="H2313" s="2">
        <f t="shared" si="72"/>
        <v>-0.12841813776393216</v>
      </c>
      <c r="I2313" s="2">
        <f t="shared" si="73"/>
        <v>-0.23423251827337443</v>
      </c>
    </row>
    <row r="2314" spans="1:9" x14ac:dyDescent="0.2">
      <c r="A2314" s="8" t="s">
        <v>356</v>
      </c>
      <c r="B2314" s="19">
        <v>44005</v>
      </c>
      <c r="C2314" s="20" t="s">
        <v>1818</v>
      </c>
      <c r="D2314" s="13">
        <v>26262</v>
      </c>
      <c r="E2314" s="13">
        <v>16576</v>
      </c>
      <c r="F2314" s="1">
        <f>VLOOKUP(B2314,[1]Compare!$B:$F,5,FALSE)</f>
        <v>29486</v>
      </c>
      <c r="G2314" s="1">
        <f>VLOOKUP(B2314,[1]Compare!$B:$G,6,FALSE)</f>
        <v>15722</v>
      </c>
      <c r="H2314" s="2">
        <f t="shared" si="72"/>
        <v>-0.10934002577494405</v>
      </c>
      <c r="I2314" s="2">
        <f t="shared" si="73"/>
        <v>5.4318788958147818E-2</v>
      </c>
    </row>
    <row r="2315" spans="1:9" x14ac:dyDescent="0.2">
      <c r="A2315" s="7" t="s">
        <v>356</v>
      </c>
      <c r="B2315" s="21">
        <v>44007</v>
      </c>
      <c r="C2315" s="22" t="s">
        <v>1819</v>
      </c>
      <c r="D2315" s="12">
        <v>166766</v>
      </c>
      <c r="E2315" s="12">
        <v>85683</v>
      </c>
      <c r="F2315" s="1">
        <f>VLOOKUP(B2315,[1]Compare!$B:$F,5,FALSE)</f>
        <v>165012</v>
      </c>
      <c r="G2315" s="1">
        <f>VLOOKUP(B2315,[1]Compare!$B:$G,6,FALSE)</f>
        <v>102551</v>
      </c>
      <c r="H2315" s="2">
        <f t="shared" si="72"/>
        <v>1.0629529973577679E-2</v>
      </c>
      <c r="I2315" s="2">
        <f t="shared" si="73"/>
        <v>-0.16448401283263936</v>
      </c>
    </row>
    <row r="2316" spans="1:9" x14ac:dyDescent="0.2">
      <c r="A2316" s="8" t="s">
        <v>356</v>
      </c>
      <c r="B2316" s="19">
        <v>44009</v>
      </c>
      <c r="C2316" s="20" t="s">
        <v>454</v>
      </c>
      <c r="D2316" s="13">
        <v>35690</v>
      </c>
      <c r="E2316" s="13">
        <v>25641</v>
      </c>
      <c r="F2316" s="1">
        <f>VLOOKUP(B2316,[1]Compare!$B:$F,5,FALSE)</f>
        <v>44549</v>
      </c>
      <c r="G2316" s="1">
        <f>VLOOKUP(B2316,[1]Compare!$B:$G,6,FALSE)</f>
        <v>29818</v>
      </c>
      <c r="H2316" s="2">
        <f t="shared" si="72"/>
        <v>-0.19885968259669129</v>
      </c>
      <c r="I2316" s="2">
        <f t="shared" si="73"/>
        <v>-0.14008317123884903</v>
      </c>
    </row>
    <row r="2317" spans="1:9" x14ac:dyDescent="0.2">
      <c r="A2317" s="7" t="s">
        <v>357</v>
      </c>
      <c r="B2317" s="21">
        <v>45001</v>
      </c>
      <c r="C2317" s="22" t="s">
        <v>1820</v>
      </c>
      <c r="D2317" s="12">
        <v>3838</v>
      </c>
      <c r="E2317" s="12">
        <v>7899</v>
      </c>
      <c r="F2317" s="1">
        <f>VLOOKUP(B2317,[1]Compare!$B:$F,5,FALSE)</f>
        <v>4101</v>
      </c>
      <c r="G2317" s="1">
        <f>VLOOKUP(B2317,[1]Compare!$B:$G,6,FALSE)</f>
        <v>8215</v>
      </c>
      <c r="H2317" s="2">
        <f t="shared" si="72"/>
        <v>-6.4130699829309926E-2</v>
      </c>
      <c r="I2317" s="2">
        <f t="shared" si="73"/>
        <v>-3.8466220328667075E-2</v>
      </c>
    </row>
    <row r="2318" spans="1:9" x14ac:dyDescent="0.2">
      <c r="A2318" s="8" t="s">
        <v>357</v>
      </c>
      <c r="B2318" s="19">
        <v>45003</v>
      </c>
      <c r="C2318" s="20" t="s">
        <v>1821</v>
      </c>
      <c r="D2318" s="13">
        <v>31354</v>
      </c>
      <c r="E2318" s="13">
        <v>50307</v>
      </c>
      <c r="F2318" s="1">
        <f>VLOOKUP(B2318,[1]Compare!$B:$F,5,FALSE)</f>
        <v>32275</v>
      </c>
      <c r="G2318" s="1">
        <f>VLOOKUP(B2318,[1]Compare!$B:$G,6,FALSE)</f>
        <v>51589</v>
      </c>
      <c r="H2318" s="2">
        <f t="shared" si="72"/>
        <v>-2.8536018590240124E-2</v>
      </c>
      <c r="I2318" s="2">
        <f t="shared" si="73"/>
        <v>-2.4850258776095681E-2</v>
      </c>
    </row>
    <row r="2319" spans="1:9" x14ac:dyDescent="0.2">
      <c r="A2319" s="7" t="s">
        <v>357</v>
      </c>
      <c r="B2319" s="21">
        <v>45005</v>
      </c>
      <c r="C2319" s="22" t="s">
        <v>1822</v>
      </c>
      <c r="D2319" s="12">
        <v>2594</v>
      </c>
      <c r="E2319" s="12">
        <v>1000</v>
      </c>
      <c r="F2319" s="1">
        <f>VLOOKUP(B2319,[1]Compare!$B:$F,5,FALSE)</f>
        <v>2718</v>
      </c>
      <c r="G2319" s="1">
        <f>VLOOKUP(B2319,[1]Compare!$B:$G,6,FALSE)</f>
        <v>835</v>
      </c>
      <c r="H2319" s="2">
        <f t="shared" si="72"/>
        <v>-4.5621780721118471E-2</v>
      </c>
      <c r="I2319" s="2">
        <f t="shared" si="73"/>
        <v>0.19760479041916168</v>
      </c>
    </row>
    <row r="2320" spans="1:9" x14ac:dyDescent="0.2">
      <c r="A2320" s="8" t="s">
        <v>357</v>
      </c>
      <c r="B2320" s="19">
        <v>45007</v>
      </c>
      <c r="C2320" s="20" t="s">
        <v>1014</v>
      </c>
      <c r="D2320" s="13">
        <v>25107</v>
      </c>
      <c r="E2320" s="13">
        <v>67284</v>
      </c>
      <c r="F2320" s="1">
        <f>VLOOKUP(B2320,[1]Compare!$B:$F,5,FALSE)</f>
        <v>27169</v>
      </c>
      <c r="G2320" s="1">
        <f>VLOOKUP(B2320,[1]Compare!$B:$G,6,FALSE)</f>
        <v>67565</v>
      </c>
      <c r="H2320" s="2">
        <f t="shared" si="72"/>
        <v>-7.5895321874194857E-2</v>
      </c>
      <c r="I2320" s="2">
        <f t="shared" si="73"/>
        <v>-4.1589580404055356E-3</v>
      </c>
    </row>
    <row r="2321" spans="1:9" x14ac:dyDescent="0.2">
      <c r="A2321" s="7" t="s">
        <v>357</v>
      </c>
      <c r="B2321" s="21">
        <v>45009</v>
      </c>
      <c r="C2321" s="22" t="s">
        <v>1823</v>
      </c>
      <c r="D2321" s="12">
        <v>3888</v>
      </c>
      <c r="E2321" s="12">
        <v>1972</v>
      </c>
      <c r="F2321" s="1">
        <f>VLOOKUP(B2321,[1]Compare!$B:$F,5,FALSE)</f>
        <v>4010</v>
      </c>
      <c r="G2321" s="1">
        <f>VLOOKUP(B2321,[1]Compare!$B:$G,6,FALSE)</f>
        <v>2417</v>
      </c>
      <c r="H2321" s="2">
        <f t="shared" si="72"/>
        <v>-3.0423940149625937E-2</v>
      </c>
      <c r="I2321" s="2">
        <f t="shared" si="73"/>
        <v>-0.18411253620190318</v>
      </c>
    </row>
    <row r="2322" spans="1:9" x14ac:dyDescent="0.2">
      <c r="A2322" s="8" t="s">
        <v>357</v>
      </c>
      <c r="B2322" s="19">
        <v>45011</v>
      </c>
      <c r="C2322" s="20" t="s">
        <v>1824</v>
      </c>
      <c r="D2322" s="13">
        <v>4462</v>
      </c>
      <c r="E2322" s="13">
        <v>4911</v>
      </c>
      <c r="F2322" s="1">
        <f>VLOOKUP(B2322,[1]Compare!$B:$F,5,FALSE)</f>
        <v>4720</v>
      </c>
      <c r="G2322" s="1">
        <f>VLOOKUP(B2322,[1]Compare!$B:$G,6,FALSE)</f>
        <v>5492</v>
      </c>
      <c r="H2322" s="2">
        <f t="shared" si="72"/>
        <v>-5.4661016949152541E-2</v>
      </c>
      <c r="I2322" s="2">
        <f t="shared" si="73"/>
        <v>-0.10579024034959941</v>
      </c>
    </row>
    <row r="2323" spans="1:9" x14ac:dyDescent="0.2">
      <c r="A2323" s="7" t="s">
        <v>357</v>
      </c>
      <c r="B2323" s="21">
        <v>45013</v>
      </c>
      <c r="C2323" s="22" t="s">
        <v>1602</v>
      </c>
      <c r="D2323" s="12">
        <v>49864</v>
      </c>
      <c r="E2323" s="12">
        <v>55781</v>
      </c>
      <c r="F2323" s="1">
        <f>VLOOKUP(B2323,[1]Compare!$B:$F,5,FALSE)</f>
        <v>43419</v>
      </c>
      <c r="G2323" s="1">
        <f>VLOOKUP(B2323,[1]Compare!$B:$G,6,FALSE)</f>
        <v>53194</v>
      </c>
      <c r="H2323" s="2">
        <f t="shared" si="72"/>
        <v>0.14843732006725166</v>
      </c>
      <c r="I2323" s="2">
        <f t="shared" si="73"/>
        <v>4.863330450802722E-2</v>
      </c>
    </row>
    <row r="2324" spans="1:9" x14ac:dyDescent="0.2">
      <c r="A2324" s="8" t="s">
        <v>357</v>
      </c>
      <c r="B2324" s="19">
        <v>45015</v>
      </c>
      <c r="C2324" s="20" t="s">
        <v>1825</v>
      </c>
      <c r="D2324" s="13">
        <v>47768</v>
      </c>
      <c r="E2324" s="13">
        <v>59878</v>
      </c>
      <c r="F2324" s="1">
        <f>VLOOKUP(B2324,[1]Compare!$B:$F,5,FALSE)</f>
        <v>45223</v>
      </c>
      <c r="G2324" s="1">
        <f>VLOOKUP(B2324,[1]Compare!$B:$G,6,FALSE)</f>
        <v>57397</v>
      </c>
      <c r="H2324" s="2">
        <f t="shared" si="72"/>
        <v>5.6276673374168015E-2</v>
      </c>
      <c r="I2324" s="2">
        <f t="shared" si="73"/>
        <v>4.3225255675383732E-2</v>
      </c>
    </row>
    <row r="2325" spans="1:9" x14ac:dyDescent="0.2">
      <c r="A2325" s="7" t="s">
        <v>357</v>
      </c>
      <c r="B2325" s="21">
        <v>45017</v>
      </c>
      <c r="C2325" s="22" t="s">
        <v>397</v>
      </c>
      <c r="D2325" s="12">
        <v>3847</v>
      </c>
      <c r="E2325" s="12">
        <v>4096</v>
      </c>
      <c r="F2325" s="1">
        <f>VLOOKUP(B2325,[1]Compare!$B:$F,5,FALSE)</f>
        <v>3905</v>
      </c>
      <c r="G2325" s="1">
        <f>VLOOKUP(B2325,[1]Compare!$B:$G,6,FALSE)</f>
        <v>4305</v>
      </c>
      <c r="H2325" s="2">
        <f t="shared" si="72"/>
        <v>-1.4852752880921895E-2</v>
      </c>
      <c r="I2325" s="2">
        <f t="shared" si="73"/>
        <v>-4.8548199767711964E-2</v>
      </c>
    </row>
    <row r="2326" spans="1:9" x14ac:dyDescent="0.2">
      <c r="A2326" s="8" t="s">
        <v>357</v>
      </c>
      <c r="B2326" s="19">
        <v>45019</v>
      </c>
      <c r="C2326" s="20" t="s">
        <v>1826</v>
      </c>
      <c r="D2326" s="13">
        <v>131711</v>
      </c>
      <c r="E2326" s="13">
        <v>89466</v>
      </c>
      <c r="F2326" s="1">
        <f>VLOOKUP(B2326,[1]Compare!$B:$F,5,FALSE)</f>
        <v>121485</v>
      </c>
      <c r="G2326" s="1">
        <f>VLOOKUP(B2326,[1]Compare!$B:$G,6,FALSE)</f>
        <v>93297</v>
      </c>
      <c r="H2326" s="2">
        <f t="shared" si="72"/>
        <v>8.4175001028933619E-2</v>
      </c>
      <c r="I2326" s="2">
        <f t="shared" si="73"/>
        <v>-4.1062413582430304E-2</v>
      </c>
    </row>
    <row r="2327" spans="1:9" x14ac:dyDescent="0.2">
      <c r="A2327" s="7" t="s">
        <v>357</v>
      </c>
      <c r="B2327" s="21">
        <v>45021</v>
      </c>
      <c r="C2327" s="22" t="s">
        <v>399</v>
      </c>
      <c r="D2327" s="12">
        <v>6396</v>
      </c>
      <c r="E2327" s="12">
        <v>17255</v>
      </c>
      <c r="F2327" s="1">
        <f>VLOOKUP(B2327,[1]Compare!$B:$F,5,FALSE)</f>
        <v>6983</v>
      </c>
      <c r="G2327" s="1">
        <f>VLOOKUP(B2327,[1]Compare!$B:$G,6,FALSE)</f>
        <v>18043</v>
      </c>
      <c r="H2327" s="2">
        <f t="shared" si="72"/>
        <v>-8.4061291708434766E-2</v>
      </c>
      <c r="I2327" s="2">
        <f t="shared" si="73"/>
        <v>-4.367344676605886E-2</v>
      </c>
    </row>
    <row r="2328" spans="1:9" x14ac:dyDescent="0.2">
      <c r="A2328" s="8" t="s">
        <v>357</v>
      </c>
      <c r="B2328" s="19">
        <v>45023</v>
      </c>
      <c r="C2328" s="20" t="s">
        <v>1794</v>
      </c>
      <c r="D2328" s="13">
        <v>6612</v>
      </c>
      <c r="E2328" s="13">
        <v>8272</v>
      </c>
      <c r="F2328" s="1">
        <f>VLOOKUP(B2328,[1]Compare!$B:$F,5,FALSE)</f>
        <v>6941</v>
      </c>
      <c r="G2328" s="1">
        <f>VLOOKUP(B2328,[1]Compare!$B:$G,6,FALSE)</f>
        <v>8660</v>
      </c>
      <c r="H2328" s="2">
        <f t="shared" si="72"/>
        <v>-4.7399510157037889E-2</v>
      </c>
      <c r="I2328" s="2">
        <f t="shared" si="73"/>
        <v>-4.4803695150115473E-2</v>
      </c>
    </row>
    <row r="2329" spans="1:9" x14ac:dyDescent="0.2">
      <c r="A2329" s="7" t="s">
        <v>357</v>
      </c>
      <c r="B2329" s="21">
        <v>45025</v>
      </c>
      <c r="C2329" s="22" t="s">
        <v>1827</v>
      </c>
      <c r="D2329" s="12">
        <v>6730</v>
      </c>
      <c r="E2329" s="12">
        <v>10820</v>
      </c>
      <c r="F2329" s="1">
        <f>VLOOKUP(B2329,[1]Compare!$B:$F,5,FALSE)</f>
        <v>7431</v>
      </c>
      <c r="G2329" s="1">
        <f>VLOOKUP(B2329,[1]Compare!$B:$G,6,FALSE)</f>
        <v>11297</v>
      </c>
      <c r="H2329" s="2">
        <f t="shared" si="72"/>
        <v>-9.433454447584444E-2</v>
      </c>
      <c r="I2329" s="2">
        <f t="shared" si="73"/>
        <v>-4.2223599185624502E-2</v>
      </c>
    </row>
    <row r="2330" spans="1:9" x14ac:dyDescent="0.2">
      <c r="A2330" s="8" t="s">
        <v>357</v>
      </c>
      <c r="B2330" s="19">
        <v>45027</v>
      </c>
      <c r="C2330" s="20" t="s">
        <v>1828</v>
      </c>
      <c r="D2330" s="13">
        <v>8040</v>
      </c>
      <c r="E2330" s="13">
        <v>8025</v>
      </c>
      <c r="F2330" s="1">
        <f>VLOOKUP(B2330,[1]Compare!$B:$F,5,FALSE)</f>
        <v>8250</v>
      </c>
      <c r="G2330" s="1">
        <f>VLOOKUP(B2330,[1]Compare!$B:$G,6,FALSE)</f>
        <v>8361</v>
      </c>
      <c r="H2330" s="2">
        <f t="shared" si="72"/>
        <v>-2.5454545454545455E-2</v>
      </c>
      <c r="I2330" s="2">
        <f t="shared" si="73"/>
        <v>-4.0186580552565486E-2</v>
      </c>
    </row>
    <row r="2331" spans="1:9" x14ac:dyDescent="0.2">
      <c r="A2331" s="7" t="s">
        <v>357</v>
      </c>
      <c r="B2331" s="21">
        <v>45029</v>
      </c>
      <c r="C2331" s="22" t="s">
        <v>1829</v>
      </c>
      <c r="D2331" s="12">
        <v>8377</v>
      </c>
      <c r="E2331" s="12">
        <v>9565</v>
      </c>
      <c r="F2331" s="1">
        <f>VLOOKUP(B2331,[1]Compare!$B:$F,5,FALSE)</f>
        <v>8602</v>
      </c>
      <c r="G2331" s="1">
        <f>VLOOKUP(B2331,[1]Compare!$B:$G,6,FALSE)</f>
        <v>10440</v>
      </c>
      <c r="H2331" s="2">
        <f t="shared" si="72"/>
        <v>-2.6156707742385491E-2</v>
      </c>
      <c r="I2331" s="2">
        <f t="shared" si="73"/>
        <v>-8.3812260536398467E-2</v>
      </c>
    </row>
    <row r="2332" spans="1:9" x14ac:dyDescent="0.2">
      <c r="A2332" s="8" t="s">
        <v>357</v>
      </c>
      <c r="B2332" s="19">
        <v>45031</v>
      </c>
      <c r="C2332" s="20" t="s">
        <v>1830</v>
      </c>
      <c r="D2332" s="13">
        <v>14670</v>
      </c>
      <c r="E2332" s="13">
        <v>15493</v>
      </c>
      <c r="F2332" s="1">
        <f>VLOOKUP(B2332,[1]Compare!$B:$F,5,FALSE)</f>
        <v>15220</v>
      </c>
      <c r="G2332" s="1">
        <f>VLOOKUP(B2332,[1]Compare!$B:$G,6,FALSE)</f>
        <v>16832</v>
      </c>
      <c r="H2332" s="2">
        <f t="shared" si="72"/>
        <v>-3.6136662286465178E-2</v>
      </c>
      <c r="I2332" s="2">
        <f t="shared" si="73"/>
        <v>-7.9550855513307983E-2</v>
      </c>
    </row>
    <row r="2333" spans="1:9" x14ac:dyDescent="0.2">
      <c r="A2333" s="7" t="s">
        <v>357</v>
      </c>
      <c r="B2333" s="21">
        <v>45033</v>
      </c>
      <c r="C2333" s="22" t="s">
        <v>1831</v>
      </c>
      <c r="D2333" s="12">
        <v>5881</v>
      </c>
      <c r="E2333" s="12">
        <v>5960</v>
      </c>
      <c r="F2333" s="1">
        <f>VLOOKUP(B2333,[1]Compare!$B:$F,5,FALSE)</f>
        <v>6436</v>
      </c>
      <c r="G2333" s="1">
        <f>VLOOKUP(B2333,[1]Compare!$B:$G,6,FALSE)</f>
        <v>6582</v>
      </c>
      <c r="H2333" s="2">
        <f t="shared" si="72"/>
        <v>-8.6233685518955869E-2</v>
      </c>
      <c r="I2333" s="2">
        <f t="shared" si="73"/>
        <v>-9.4500151929504714E-2</v>
      </c>
    </row>
    <row r="2334" spans="1:9" x14ac:dyDescent="0.2">
      <c r="A2334" s="8" t="s">
        <v>357</v>
      </c>
      <c r="B2334" s="19">
        <v>45035</v>
      </c>
      <c r="C2334" s="20" t="s">
        <v>1217</v>
      </c>
      <c r="D2334" s="13">
        <v>35267</v>
      </c>
      <c r="E2334" s="13">
        <v>43139</v>
      </c>
      <c r="F2334" s="1">
        <f>VLOOKUP(B2334,[1]Compare!$B:$F,5,FALSE)</f>
        <v>33824</v>
      </c>
      <c r="G2334" s="1">
        <f>VLOOKUP(B2334,[1]Compare!$B:$G,6,FALSE)</f>
        <v>41913</v>
      </c>
      <c r="H2334" s="2">
        <f t="shared" si="72"/>
        <v>4.2662015137180702E-2</v>
      </c>
      <c r="I2334" s="2">
        <f t="shared" si="73"/>
        <v>2.9251067687829552E-2</v>
      </c>
    </row>
    <row r="2335" spans="1:9" x14ac:dyDescent="0.2">
      <c r="A2335" s="7" t="s">
        <v>357</v>
      </c>
      <c r="B2335" s="21">
        <v>45037</v>
      </c>
      <c r="C2335" s="22" t="s">
        <v>1832</v>
      </c>
      <c r="D2335" s="12">
        <v>4892</v>
      </c>
      <c r="E2335" s="12">
        <v>8006</v>
      </c>
      <c r="F2335" s="1">
        <f>VLOOKUP(B2335,[1]Compare!$B:$F,5,FALSE)</f>
        <v>4953</v>
      </c>
      <c r="G2335" s="1">
        <f>VLOOKUP(B2335,[1]Compare!$B:$G,6,FALSE)</f>
        <v>8184</v>
      </c>
      <c r="H2335" s="2">
        <f t="shared" si="72"/>
        <v>-1.2315768221280032E-2</v>
      </c>
      <c r="I2335" s="2">
        <f t="shared" si="73"/>
        <v>-2.1749755620723364E-2</v>
      </c>
    </row>
    <row r="2336" spans="1:9" x14ac:dyDescent="0.2">
      <c r="A2336" s="8" t="s">
        <v>357</v>
      </c>
      <c r="B2336" s="19">
        <v>45039</v>
      </c>
      <c r="C2336" s="20" t="s">
        <v>669</v>
      </c>
      <c r="D2336" s="13">
        <v>7228</v>
      </c>
      <c r="E2336" s="13">
        <v>4358</v>
      </c>
      <c r="F2336" s="1">
        <f>VLOOKUP(B2336,[1]Compare!$B:$F,5,FALSE)</f>
        <v>7382</v>
      </c>
      <c r="G2336" s="1">
        <f>VLOOKUP(B2336,[1]Compare!$B:$G,6,FALSE)</f>
        <v>4625</v>
      </c>
      <c r="H2336" s="2">
        <f t="shared" si="72"/>
        <v>-2.0861555134109998E-2</v>
      </c>
      <c r="I2336" s="2">
        <f t="shared" si="73"/>
        <v>-5.7729729729729728E-2</v>
      </c>
    </row>
    <row r="2337" spans="1:9" x14ac:dyDescent="0.2">
      <c r="A2337" s="7" t="s">
        <v>357</v>
      </c>
      <c r="B2337" s="21">
        <v>45041</v>
      </c>
      <c r="C2337" s="22" t="s">
        <v>1833</v>
      </c>
      <c r="D2337" s="12">
        <v>31938</v>
      </c>
      <c r="E2337" s="12">
        <v>31439</v>
      </c>
      <c r="F2337" s="1">
        <f>VLOOKUP(B2337,[1]Compare!$B:$F,5,FALSE)</f>
        <v>31153</v>
      </c>
      <c r="G2337" s="1">
        <f>VLOOKUP(B2337,[1]Compare!$B:$G,6,FALSE)</f>
        <v>32615</v>
      </c>
      <c r="H2337" s="2">
        <f t="shared" si="72"/>
        <v>2.5198215260167561E-2</v>
      </c>
      <c r="I2337" s="2">
        <f t="shared" si="73"/>
        <v>-3.6057028974398282E-2</v>
      </c>
    </row>
    <row r="2338" spans="1:9" x14ac:dyDescent="0.2">
      <c r="A2338" s="8" t="s">
        <v>357</v>
      </c>
      <c r="B2338" s="19">
        <v>45043</v>
      </c>
      <c r="C2338" s="20" t="s">
        <v>1834</v>
      </c>
      <c r="D2338" s="13">
        <v>15818</v>
      </c>
      <c r="E2338" s="13">
        <v>20307</v>
      </c>
      <c r="F2338" s="1">
        <f>VLOOKUP(B2338,[1]Compare!$B:$F,5,FALSE)</f>
        <v>15822</v>
      </c>
      <c r="G2338" s="1">
        <f>VLOOKUP(B2338,[1]Compare!$B:$G,6,FALSE)</f>
        <v>20487</v>
      </c>
      <c r="H2338" s="2">
        <f t="shared" si="72"/>
        <v>-2.5281253950195932E-4</v>
      </c>
      <c r="I2338" s="2">
        <f t="shared" si="73"/>
        <v>-8.7860594523356279E-3</v>
      </c>
    </row>
    <row r="2339" spans="1:9" x14ac:dyDescent="0.2">
      <c r="A2339" s="7" t="s">
        <v>357</v>
      </c>
      <c r="B2339" s="21">
        <v>45045</v>
      </c>
      <c r="C2339" s="22" t="s">
        <v>1835</v>
      </c>
      <c r="D2339" s="12">
        <v>109724</v>
      </c>
      <c r="E2339" s="12">
        <v>158927</v>
      </c>
      <c r="F2339" s="1">
        <f>VLOOKUP(B2339,[1]Compare!$B:$F,5,FALSE)</f>
        <v>103030</v>
      </c>
      <c r="G2339" s="1">
        <f>VLOOKUP(B2339,[1]Compare!$B:$G,6,FALSE)</f>
        <v>150021</v>
      </c>
      <c r="H2339" s="2">
        <f t="shared" si="72"/>
        <v>6.4971367562845772E-2</v>
      </c>
      <c r="I2339" s="2">
        <f t="shared" si="73"/>
        <v>5.9365022230221103E-2</v>
      </c>
    </row>
    <row r="2340" spans="1:9" x14ac:dyDescent="0.2">
      <c r="A2340" s="8" t="s">
        <v>357</v>
      </c>
      <c r="B2340" s="19">
        <v>45047</v>
      </c>
      <c r="C2340" s="20" t="s">
        <v>1034</v>
      </c>
      <c r="D2340" s="13">
        <v>10991</v>
      </c>
      <c r="E2340" s="13">
        <v>18631</v>
      </c>
      <c r="F2340" s="1">
        <f>VLOOKUP(B2340,[1]Compare!$B:$F,5,FALSE)</f>
        <v>12145</v>
      </c>
      <c r="G2340" s="1">
        <f>VLOOKUP(B2340,[1]Compare!$B:$G,6,FALSE)</f>
        <v>19431</v>
      </c>
      <c r="H2340" s="2">
        <f t="shared" si="72"/>
        <v>-9.501852614244545E-2</v>
      </c>
      <c r="I2340" s="2">
        <f t="shared" si="73"/>
        <v>-4.1171324172713707E-2</v>
      </c>
    </row>
    <row r="2341" spans="1:9" x14ac:dyDescent="0.2">
      <c r="A2341" s="7" t="s">
        <v>357</v>
      </c>
      <c r="B2341" s="21">
        <v>45049</v>
      </c>
      <c r="C2341" s="22" t="s">
        <v>1836</v>
      </c>
      <c r="D2341" s="12">
        <v>5307</v>
      </c>
      <c r="E2341" s="12">
        <v>3459</v>
      </c>
      <c r="F2341" s="1">
        <f>VLOOKUP(B2341,[1]Compare!$B:$F,5,FALSE)</f>
        <v>5323</v>
      </c>
      <c r="G2341" s="1">
        <f>VLOOKUP(B2341,[1]Compare!$B:$G,6,FALSE)</f>
        <v>3906</v>
      </c>
      <c r="H2341" s="2">
        <f t="shared" si="72"/>
        <v>-3.0058237835806877E-3</v>
      </c>
      <c r="I2341" s="2">
        <f t="shared" si="73"/>
        <v>-0.11443932411674347</v>
      </c>
    </row>
    <row r="2342" spans="1:9" x14ac:dyDescent="0.2">
      <c r="A2342" s="8" t="s">
        <v>357</v>
      </c>
      <c r="B2342" s="19">
        <v>45051</v>
      </c>
      <c r="C2342" s="20" t="s">
        <v>1837</v>
      </c>
      <c r="D2342" s="13">
        <v>66586</v>
      </c>
      <c r="E2342" s="13">
        <v>128092</v>
      </c>
      <c r="F2342" s="1">
        <f>VLOOKUP(B2342,[1]Compare!$B:$F,5,FALSE)</f>
        <v>59180</v>
      </c>
      <c r="G2342" s="1">
        <f>VLOOKUP(B2342,[1]Compare!$B:$G,6,FALSE)</f>
        <v>118821</v>
      </c>
      <c r="H2342" s="2">
        <f t="shared" si="72"/>
        <v>0.12514362960459616</v>
      </c>
      <c r="I2342" s="2">
        <f t="shared" si="73"/>
        <v>7.802492825342322E-2</v>
      </c>
    </row>
    <row r="2343" spans="1:9" x14ac:dyDescent="0.2">
      <c r="A2343" s="7" t="s">
        <v>357</v>
      </c>
      <c r="B2343" s="21">
        <v>45053</v>
      </c>
      <c r="C2343" s="22" t="s">
        <v>786</v>
      </c>
      <c r="D2343" s="12">
        <v>6946</v>
      </c>
      <c r="E2343" s="12">
        <v>6861</v>
      </c>
      <c r="F2343" s="1">
        <f>VLOOKUP(B2343,[1]Compare!$B:$F,5,FALSE)</f>
        <v>7185</v>
      </c>
      <c r="G2343" s="1">
        <f>VLOOKUP(B2343,[1]Compare!$B:$G,6,FALSE)</f>
        <v>7078</v>
      </c>
      <c r="H2343" s="2">
        <f t="shared" si="72"/>
        <v>-3.3263743910925542E-2</v>
      </c>
      <c r="I2343" s="2">
        <f t="shared" si="73"/>
        <v>-3.0658378072901948E-2</v>
      </c>
    </row>
    <row r="2344" spans="1:9" x14ac:dyDescent="0.2">
      <c r="A2344" s="8" t="s">
        <v>357</v>
      </c>
      <c r="B2344" s="19">
        <v>45055</v>
      </c>
      <c r="C2344" s="20" t="s">
        <v>1838</v>
      </c>
      <c r="D2344" s="13">
        <v>12243</v>
      </c>
      <c r="E2344" s="13">
        <v>20030</v>
      </c>
      <c r="F2344" s="1">
        <f>VLOOKUP(B2344,[1]Compare!$B:$F,5,FALSE)</f>
        <v>12699</v>
      </c>
      <c r="G2344" s="1">
        <f>VLOOKUP(B2344,[1]Compare!$B:$G,6,FALSE)</f>
        <v>20471</v>
      </c>
      <c r="H2344" s="2">
        <f t="shared" si="72"/>
        <v>-3.590833923931018E-2</v>
      </c>
      <c r="I2344" s="2">
        <f t="shared" si="73"/>
        <v>-2.1542670118704508E-2</v>
      </c>
    </row>
    <row r="2345" spans="1:9" x14ac:dyDescent="0.2">
      <c r="A2345" s="7" t="s">
        <v>357</v>
      </c>
      <c r="B2345" s="21">
        <v>45057</v>
      </c>
      <c r="C2345" s="22" t="s">
        <v>1498</v>
      </c>
      <c r="D2345" s="12">
        <v>18716</v>
      </c>
      <c r="E2345" s="12">
        <v>30971</v>
      </c>
      <c r="F2345" s="1">
        <f>VLOOKUP(B2345,[1]Compare!$B:$F,5,FALSE)</f>
        <v>18937</v>
      </c>
      <c r="G2345" s="1">
        <f>VLOOKUP(B2345,[1]Compare!$B:$G,6,FALSE)</f>
        <v>30312</v>
      </c>
      <c r="H2345" s="2">
        <f t="shared" si="72"/>
        <v>-1.1670275122775518E-2</v>
      </c>
      <c r="I2345" s="2">
        <f t="shared" si="73"/>
        <v>2.1740564792821326E-2</v>
      </c>
    </row>
    <row r="2346" spans="1:9" x14ac:dyDescent="0.2">
      <c r="A2346" s="8" t="s">
        <v>357</v>
      </c>
      <c r="B2346" s="19">
        <v>45059</v>
      </c>
      <c r="C2346" s="20" t="s">
        <v>791</v>
      </c>
      <c r="D2346" s="13">
        <v>10611</v>
      </c>
      <c r="E2346" s="13">
        <v>19791</v>
      </c>
      <c r="F2346" s="1">
        <f>VLOOKUP(B2346,[1]Compare!$B:$F,5,FALSE)</f>
        <v>10159</v>
      </c>
      <c r="G2346" s="1">
        <f>VLOOKUP(B2346,[1]Compare!$B:$G,6,FALSE)</f>
        <v>20004</v>
      </c>
      <c r="H2346" s="2">
        <f t="shared" si="72"/>
        <v>4.4492568166158084E-2</v>
      </c>
      <c r="I2346" s="2">
        <f t="shared" si="73"/>
        <v>-1.0647870425914818E-2</v>
      </c>
    </row>
    <row r="2347" spans="1:9" x14ac:dyDescent="0.2">
      <c r="A2347" s="7" t="s">
        <v>357</v>
      </c>
      <c r="B2347" s="21">
        <v>45061</v>
      </c>
      <c r="C2347" s="22" t="s">
        <v>430</v>
      </c>
      <c r="D2347" s="12">
        <v>5120</v>
      </c>
      <c r="E2347" s="12">
        <v>2612</v>
      </c>
      <c r="F2347" s="1">
        <f>VLOOKUP(B2347,[1]Compare!$B:$F,5,FALSE)</f>
        <v>5329</v>
      </c>
      <c r="G2347" s="1">
        <f>VLOOKUP(B2347,[1]Compare!$B:$G,6,FALSE)</f>
        <v>3008</v>
      </c>
      <c r="H2347" s="2">
        <f t="shared" si="72"/>
        <v>-3.9219365734659409E-2</v>
      </c>
      <c r="I2347" s="2">
        <f t="shared" si="73"/>
        <v>-0.13164893617021275</v>
      </c>
    </row>
    <row r="2348" spans="1:9" x14ac:dyDescent="0.2">
      <c r="A2348" s="8" t="s">
        <v>357</v>
      </c>
      <c r="B2348" s="19">
        <v>45063</v>
      </c>
      <c r="C2348" s="20" t="s">
        <v>1839</v>
      </c>
      <c r="D2348" s="13">
        <v>50807</v>
      </c>
      <c r="E2348" s="13">
        <v>94058</v>
      </c>
      <c r="F2348" s="1">
        <f>VLOOKUP(B2348,[1]Compare!$B:$F,5,FALSE)</f>
        <v>49301</v>
      </c>
      <c r="G2348" s="1">
        <f>VLOOKUP(B2348,[1]Compare!$B:$G,6,FALSE)</f>
        <v>92817</v>
      </c>
      <c r="H2348" s="2">
        <f t="shared" si="72"/>
        <v>3.0547047727226627E-2</v>
      </c>
      <c r="I2348" s="2">
        <f t="shared" si="73"/>
        <v>1.3370395509443312E-2</v>
      </c>
    </row>
    <row r="2349" spans="1:9" x14ac:dyDescent="0.2">
      <c r="A2349" s="7" t="s">
        <v>357</v>
      </c>
      <c r="B2349" s="21">
        <v>45065</v>
      </c>
      <c r="C2349" s="22" t="s">
        <v>1840</v>
      </c>
      <c r="D2349" s="12">
        <v>2390</v>
      </c>
      <c r="E2349" s="12">
        <v>2505</v>
      </c>
      <c r="F2349" s="1">
        <f>VLOOKUP(B2349,[1]Compare!$B:$F,5,FALSE)</f>
        <v>2687</v>
      </c>
      <c r="G2349" s="1">
        <f>VLOOKUP(B2349,[1]Compare!$B:$G,6,FALSE)</f>
        <v>2958</v>
      </c>
      <c r="H2349" s="2">
        <f t="shared" si="72"/>
        <v>-0.11053219203572758</v>
      </c>
      <c r="I2349" s="2">
        <f t="shared" si="73"/>
        <v>-0.15314401622718052</v>
      </c>
    </row>
    <row r="2350" spans="1:9" x14ac:dyDescent="0.2">
      <c r="A2350" s="8" t="s">
        <v>357</v>
      </c>
      <c r="B2350" s="19">
        <v>45067</v>
      </c>
      <c r="C2350" s="20" t="s">
        <v>436</v>
      </c>
      <c r="D2350" s="13">
        <v>8556</v>
      </c>
      <c r="E2350" s="13">
        <v>5135</v>
      </c>
      <c r="F2350" s="1">
        <f>VLOOKUP(B2350,[1]Compare!$B:$F,5,FALSE)</f>
        <v>8872</v>
      </c>
      <c r="G2350" s="1">
        <f>VLOOKUP(B2350,[1]Compare!$B:$G,6,FALSE)</f>
        <v>5711</v>
      </c>
      <c r="H2350" s="2">
        <f t="shared" si="72"/>
        <v>-3.5617673579801626E-2</v>
      </c>
      <c r="I2350" s="2">
        <f t="shared" si="73"/>
        <v>-0.10085799334617405</v>
      </c>
    </row>
    <row r="2351" spans="1:9" x14ac:dyDescent="0.2">
      <c r="A2351" s="7" t="s">
        <v>357</v>
      </c>
      <c r="B2351" s="21">
        <v>45069</v>
      </c>
      <c r="C2351" s="22" t="s">
        <v>1841</v>
      </c>
      <c r="D2351" s="12">
        <v>5466</v>
      </c>
      <c r="E2351" s="12">
        <v>4098</v>
      </c>
      <c r="F2351" s="1">
        <f>VLOOKUP(B2351,[1]Compare!$B:$F,5,FALSE)</f>
        <v>6290</v>
      </c>
      <c r="G2351" s="1">
        <f>VLOOKUP(B2351,[1]Compare!$B:$G,6,FALSE)</f>
        <v>5044</v>
      </c>
      <c r="H2351" s="2">
        <f t="shared" si="72"/>
        <v>-0.13100158982511922</v>
      </c>
      <c r="I2351" s="2">
        <f t="shared" si="73"/>
        <v>-0.18754956383822363</v>
      </c>
    </row>
    <row r="2352" spans="1:9" x14ac:dyDescent="0.2">
      <c r="A2352" s="8" t="s">
        <v>357</v>
      </c>
      <c r="B2352" s="19">
        <v>45071</v>
      </c>
      <c r="C2352" s="20" t="s">
        <v>1842</v>
      </c>
      <c r="D2352" s="13">
        <v>6423</v>
      </c>
      <c r="E2352" s="13">
        <v>10589</v>
      </c>
      <c r="F2352" s="1">
        <f>VLOOKUP(B2352,[1]Compare!$B:$F,5,FALSE)</f>
        <v>6958</v>
      </c>
      <c r="G2352" s="1">
        <f>VLOOKUP(B2352,[1]Compare!$B:$G,6,FALSE)</f>
        <v>11443</v>
      </c>
      <c r="H2352" s="2">
        <f t="shared" si="72"/>
        <v>-7.6889910893935043E-2</v>
      </c>
      <c r="I2352" s="2">
        <f t="shared" si="73"/>
        <v>-7.4630778641964518E-2</v>
      </c>
    </row>
    <row r="2353" spans="1:9" x14ac:dyDescent="0.2">
      <c r="A2353" s="7" t="s">
        <v>357</v>
      </c>
      <c r="B2353" s="21">
        <v>45073</v>
      </c>
      <c r="C2353" s="22" t="s">
        <v>800</v>
      </c>
      <c r="D2353" s="12">
        <v>9764</v>
      </c>
      <c r="E2353" s="12">
        <v>30427</v>
      </c>
      <c r="F2353" s="1">
        <f>VLOOKUP(B2353,[1]Compare!$B:$F,5,FALSE)</f>
        <v>10414</v>
      </c>
      <c r="G2353" s="1">
        <f>VLOOKUP(B2353,[1]Compare!$B:$G,6,FALSE)</f>
        <v>29698</v>
      </c>
      <c r="H2353" s="2">
        <f t="shared" si="72"/>
        <v>-6.2415978490493566E-2</v>
      </c>
      <c r="I2353" s="2">
        <f t="shared" si="73"/>
        <v>2.454710754932992E-2</v>
      </c>
    </row>
    <row r="2354" spans="1:9" x14ac:dyDescent="0.2">
      <c r="A2354" s="8" t="s">
        <v>357</v>
      </c>
      <c r="B2354" s="19">
        <v>45075</v>
      </c>
      <c r="C2354" s="20" t="s">
        <v>1843</v>
      </c>
      <c r="D2354" s="13">
        <v>26983</v>
      </c>
      <c r="E2354" s="13">
        <v>12130</v>
      </c>
      <c r="F2354" s="1">
        <f>VLOOKUP(B2354,[1]Compare!$B:$F,5,FALSE)</f>
        <v>27295</v>
      </c>
      <c r="G2354" s="1">
        <f>VLOOKUP(B2354,[1]Compare!$B:$G,6,FALSE)</f>
        <v>13603</v>
      </c>
      <c r="H2354" s="2">
        <f t="shared" si="72"/>
        <v>-1.1430664956951823E-2</v>
      </c>
      <c r="I2354" s="2">
        <f t="shared" si="73"/>
        <v>-0.10828493714621774</v>
      </c>
    </row>
    <row r="2355" spans="1:9" x14ac:dyDescent="0.2">
      <c r="A2355" s="7" t="s">
        <v>357</v>
      </c>
      <c r="B2355" s="21">
        <v>45077</v>
      </c>
      <c r="C2355" s="22" t="s">
        <v>443</v>
      </c>
      <c r="D2355" s="12">
        <v>13986</v>
      </c>
      <c r="E2355" s="12">
        <v>44551</v>
      </c>
      <c r="F2355" s="1">
        <f>VLOOKUP(B2355,[1]Compare!$B:$F,5,FALSE)</f>
        <v>13645</v>
      </c>
      <c r="G2355" s="1">
        <f>VLOOKUP(B2355,[1]Compare!$B:$G,6,FALSE)</f>
        <v>42907</v>
      </c>
      <c r="H2355" s="2">
        <f t="shared" si="72"/>
        <v>2.4990839135214365E-2</v>
      </c>
      <c r="I2355" s="2">
        <f t="shared" si="73"/>
        <v>3.8315426387302773E-2</v>
      </c>
    </row>
    <row r="2356" spans="1:9" x14ac:dyDescent="0.2">
      <c r="A2356" s="8" t="s">
        <v>357</v>
      </c>
      <c r="B2356" s="19">
        <v>45079</v>
      </c>
      <c r="C2356" s="20" t="s">
        <v>914</v>
      </c>
      <c r="D2356" s="13">
        <v>132716</v>
      </c>
      <c r="E2356" s="13">
        <v>55437</v>
      </c>
      <c r="F2356" s="1">
        <f>VLOOKUP(B2356,[1]Compare!$B:$F,5,FALSE)</f>
        <v>132570</v>
      </c>
      <c r="G2356" s="1">
        <f>VLOOKUP(B2356,[1]Compare!$B:$G,6,FALSE)</f>
        <v>58313</v>
      </c>
      <c r="H2356" s="2">
        <f t="shared" si="72"/>
        <v>1.1013049709587388E-3</v>
      </c>
      <c r="I2356" s="2">
        <f t="shared" si="73"/>
        <v>-4.9320048702690654E-2</v>
      </c>
    </row>
    <row r="2357" spans="1:9" x14ac:dyDescent="0.2">
      <c r="A2357" s="7" t="s">
        <v>357</v>
      </c>
      <c r="B2357" s="21">
        <v>45081</v>
      </c>
      <c r="C2357" s="22" t="s">
        <v>1844</v>
      </c>
      <c r="D2357" s="12">
        <v>2858</v>
      </c>
      <c r="E2357" s="12">
        <v>5833</v>
      </c>
      <c r="F2357" s="1">
        <f>VLOOKUP(B2357,[1]Compare!$B:$F,5,FALSE)</f>
        <v>2963</v>
      </c>
      <c r="G2357" s="1">
        <f>VLOOKUP(B2357,[1]Compare!$B:$G,6,FALSE)</f>
        <v>6210</v>
      </c>
      <c r="H2357" s="2">
        <f t="shared" si="72"/>
        <v>-3.543705703678704E-2</v>
      </c>
      <c r="I2357" s="2">
        <f t="shared" si="73"/>
        <v>-6.0708534621578103E-2</v>
      </c>
    </row>
    <row r="2358" spans="1:9" x14ac:dyDescent="0.2">
      <c r="A2358" s="8" t="s">
        <v>357</v>
      </c>
      <c r="B2358" s="19">
        <v>45083</v>
      </c>
      <c r="C2358" s="20" t="s">
        <v>1845</v>
      </c>
      <c r="D2358" s="13">
        <v>53079</v>
      </c>
      <c r="E2358" s="13">
        <v>94156</v>
      </c>
      <c r="F2358" s="1">
        <f>VLOOKUP(B2358,[1]Compare!$B:$F,5,FALSE)</f>
        <v>52926</v>
      </c>
      <c r="G2358" s="1">
        <f>VLOOKUP(B2358,[1]Compare!$B:$G,6,FALSE)</f>
        <v>93560</v>
      </c>
      <c r="H2358" s="2">
        <f t="shared" si="72"/>
        <v>2.8908287042285455E-3</v>
      </c>
      <c r="I2358" s="2">
        <f t="shared" si="73"/>
        <v>6.370243693886276E-3</v>
      </c>
    </row>
    <row r="2359" spans="1:9" x14ac:dyDescent="0.2">
      <c r="A2359" s="7" t="s">
        <v>357</v>
      </c>
      <c r="B2359" s="21">
        <v>45085</v>
      </c>
      <c r="C2359" s="22" t="s">
        <v>449</v>
      </c>
      <c r="D2359" s="12">
        <v>27537</v>
      </c>
      <c r="E2359" s="12">
        <v>20290</v>
      </c>
      <c r="F2359" s="1">
        <f>VLOOKUP(B2359,[1]Compare!$B:$F,5,FALSE)</f>
        <v>27379</v>
      </c>
      <c r="G2359" s="1">
        <f>VLOOKUP(B2359,[1]Compare!$B:$G,6,FALSE)</f>
        <v>21000</v>
      </c>
      <c r="H2359" s="2">
        <f t="shared" si="72"/>
        <v>5.7708462690383138E-3</v>
      </c>
      <c r="I2359" s="2">
        <f t="shared" si="73"/>
        <v>-3.380952380952381E-2</v>
      </c>
    </row>
    <row r="2360" spans="1:9" x14ac:dyDescent="0.2">
      <c r="A2360" s="8" t="s">
        <v>357</v>
      </c>
      <c r="B2360" s="19">
        <v>45087</v>
      </c>
      <c r="C2360" s="20" t="s">
        <v>553</v>
      </c>
      <c r="D2360" s="13">
        <v>5472</v>
      </c>
      <c r="E2360" s="13">
        <v>6587</v>
      </c>
      <c r="F2360" s="1">
        <f>VLOOKUP(B2360,[1]Compare!$B:$F,5,FALSE)</f>
        <v>4935</v>
      </c>
      <c r="G2360" s="1">
        <f>VLOOKUP(B2360,[1]Compare!$B:$G,6,FALSE)</f>
        <v>8183</v>
      </c>
      <c r="H2360" s="2">
        <f t="shared" si="72"/>
        <v>0.10881458966565349</v>
      </c>
      <c r="I2360" s="2">
        <f t="shared" si="73"/>
        <v>-0.19503849443969204</v>
      </c>
    </row>
    <row r="2361" spans="1:9" x14ac:dyDescent="0.2">
      <c r="A2361" s="7" t="s">
        <v>357</v>
      </c>
      <c r="B2361" s="21">
        <v>45089</v>
      </c>
      <c r="C2361" s="22" t="s">
        <v>1846</v>
      </c>
      <c r="D2361" s="12">
        <v>10031</v>
      </c>
      <c r="E2361" s="12">
        <v>4845</v>
      </c>
      <c r="F2361" s="1">
        <f>VLOOKUP(B2361,[1]Compare!$B:$F,5,FALSE)</f>
        <v>10289</v>
      </c>
      <c r="G2361" s="1">
        <f>VLOOKUP(B2361,[1]Compare!$B:$G,6,FALSE)</f>
        <v>5532</v>
      </c>
      <c r="H2361" s="2">
        <f t="shared" si="72"/>
        <v>-2.5075323160657012E-2</v>
      </c>
      <c r="I2361" s="2">
        <f t="shared" si="73"/>
        <v>-0.12418655097613883</v>
      </c>
    </row>
    <row r="2362" spans="1:9" x14ac:dyDescent="0.2">
      <c r="A2362" s="8" t="s">
        <v>357</v>
      </c>
      <c r="B2362" s="19">
        <v>45091</v>
      </c>
      <c r="C2362" s="20" t="s">
        <v>1209</v>
      </c>
      <c r="D2362" s="13">
        <v>65012</v>
      </c>
      <c r="E2362" s="13">
        <v>89305</v>
      </c>
      <c r="F2362" s="1">
        <f>VLOOKUP(B2362,[1]Compare!$B:$F,5,FALSE)</f>
        <v>59008</v>
      </c>
      <c r="G2362" s="1">
        <f>VLOOKUP(B2362,[1]Compare!$B:$G,6,FALSE)</f>
        <v>82727</v>
      </c>
      <c r="H2362" s="2">
        <f t="shared" si="72"/>
        <v>0.10174891540130152</v>
      </c>
      <c r="I2362" s="2">
        <f t="shared" si="73"/>
        <v>7.9514547850157755E-2</v>
      </c>
    </row>
    <row r="2363" spans="1:9" x14ac:dyDescent="0.2">
      <c r="A2363" s="7" t="s">
        <v>358</v>
      </c>
      <c r="B2363" s="21">
        <v>46003</v>
      </c>
      <c r="C2363" s="22" t="s">
        <v>1847</v>
      </c>
      <c r="D2363" s="12">
        <v>404</v>
      </c>
      <c r="E2363" s="12">
        <v>978</v>
      </c>
      <c r="F2363" s="1">
        <f>VLOOKUP(B2363,[1]Compare!$B:$F,5,FALSE)</f>
        <v>317</v>
      </c>
      <c r="G2363" s="1">
        <f>VLOOKUP(B2363,[1]Compare!$B:$G,6,FALSE)</f>
        <v>1052</v>
      </c>
      <c r="H2363" s="2">
        <f t="shared" si="72"/>
        <v>0.27444794952681389</v>
      </c>
      <c r="I2363" s="2">
        <f t="shared" si="73"/>
        <v>-7.0342205323193921E-2</v>
      </c>
    </row>
    <row r="2364" spans="1:9" x14ac:dyDescent="0.2">
      <c r="A2364" s="8" t="s">
        <v>358</v>
      </c>
      <c r="B2364" s="19">
        <v>46005</v>
      </c>
      <c r="C2364" s="20" t="s">
        <v>1848</v>
      </c>
      <c r="D2364" s="13">
        <v>2539</v>
      </c>
      <c r="E2364" s="13">
        <v>4830</v>
      </c>
      <c r="F2364" s="1">
        <f>VLOOKUP(B2364,[1]Compare!$B:$F,5,FALSE)</f>
        <v>2107</v>
      </c>
      <c r="G2364" s="1">
        <f>VLOOKUP(B2364,[1]Compare!$B:$G,6,FALSE)</f>
        <v>4808</v>
      </c>
      <c r="H2364" s="2">
        <f t="shared" si="72"/>
        <v>0.20503084954912199</v>
      </c>
      <c r="I2364" s="2">
        <f t="shared" si="73"/>
        <v>4.5757071547420968E-3</v>
      </c>
    </row>
    <row r="2365" spans="1:9" x14ac:dyDescent="0.2">
      <c r="A2365" s="7" t="s">
        <v>358</v>
      </c>
      <c r="B2365" s="21">
        <v>46007</v>
      </c>
      <c r="C2365" s="22" t="s">
        <v>1849</v>
      </c>
      <c r="D2365" s="12">
        <v>514</v>
      </c>
      <c r="E2365" s="12">
        <v>708</v>
      </c>
      <c r="F2365" s="1">
        <f>VLOOKUP(B2365,[1]Compare!$B:$F,5,FALSE)</f>
        <v>466</v>
      </c>
      <c r="G2365" s="1">
        <f>VLOOKUP(B2365,[1]Compare!$B:$G,6,FALSE)</f>
        <v>694</v>
      </c>
      <c r="H2365" s="2">
        <f t="shared" si="72"/>
        <v>0.10300429184549356</v>
      </c>
      <c r="I2365" s="2">
        <f t="shared" si="73"/>
        <v>2.0172910662824207E-2</v>
      </c>
    </row>
    <row r="2366" spans="1:9" x14ac:dyDescent="0.2">
      <c r="A2366" s="8" t="s">
        <v>358</v>
      </c>
      <c r="B2366" s="19">
        <v>46009</v>
      </c>
      <c r="C2366" s="20" t="s">
        <v>1850</v>
      </c>
      <c r="D2366" s="13">
        <v>908</v>
      </c>
      <c r="E2366" s="13">
        <v>2202</v>
      </c>
      <c r="F2366" s="1">
        <f>VLOOKUP(B2366,[1]Compare!$B:$F,5,FALSE)</f>
        <v>721</v>
      </c>
      <c r="G2366" s="1">
        <f>VLOOKUP(B2366,[1]Compare!$B:$G,6,FALSE)</f>
        <v>2235</v>
      </c>
      <c r="H2366" s="2">
        <f t="shared" si="72"/>
        <v>0.25936199722607489</v>
      </c>
      <c r="I2366" s="2">
        <f t="shared" si="73"/>
        <v>-1.4765100671140939E-2</v>
      </c>
    </row>
    <row r="2367" spans="1:9" x14ac:dyDescent="0.2">
      <c r="A2367" s="7" t="s">
        <v>358</v>
      </c>
      <c r="B2367" s="21">
        <v>46011</v>
      </c>
      <c r="C2367" s="22" t="s">
        <v>1851</v>
      </c>
      <c r="D2367" s="12">
        <v>5532</v>
      </c>
      <c r="E2367" s="12">
        <v>7320</v>
      </c>
      <c r="F2367" s="1">
        <f>VLOOKUP(B2367,[1]Compare!$B:$F,5,FALSE)</f>
        <v>6110</v>
      </c>
      <c r="G2367" s="1">
        <f>VLOOKUP(B2367,[1]Compare!$B:$G,6,FALSE)</f>
        <v>8000</v>
      </c>
      <c r="H2367" s="2">
        <f t="shared" si="72"/>
        <v>-9.4599018003273319E-2</v>
      </c>
      <c r="I2367" s="2">
        <f t="shared" si="73"/>
        <v>-8.5000000000000006E-2</v>
      </c>
    </row>
    <row r="2368" spans="1:9" x14ac:dyDescent="0.2">
      <c r="A2368" s="8" t="s">
        <v>358</v>
      </c>
      <c r="B2368" s="19">
        <v>46013</v>
      </c>
      <c r="C2368" s="20" t="s">
        <v>876</v>
      </c>
      <c r="D2368" s="13">
        <v>7819</v>
      </c>
      <c r="E2368" s="13">
        <v>9626</v>
      </c>
      <c r="F2368" s="1">
        <f>VLOOKUP(B2368,[1]Compare!$B:$F,5,FALSE)</f>
        <v>6538</v>
      </c>
      <c r="G2368" s="1">
        <f>VLOOKUP(B2368,[1]Compare!$B:$G,6,FALSE)</f>
        <v>10580</v>
      </c>
      <c r="H2368" s="2">
        <f t="shared" si="72"/>
        <v>0.19593147751605997</v>
      </c>
      <c r="I2368" s="2">
        <f t="shared" si="73"/>
        <v>-9.0170132325141775E-2</v>
      </c>
    </row>
    <row r="2369" spans="1:9" x14ac:dyDescent="0.2">
      <c r="A2369" s="7" t="s">
        <v>358</v>
      </c>
      <c r="B2369" s="21">
        <v>46015</v>
      </c>
      <c r="C2369" s="22" t="s">
        <v>1852</v>
      </c>
      <c r="D2369" s="12">
        <v>755</v>
      </c>
      <c r="E2369" s="12">
        <v>1643</v>
      </c>
      <c r="F2369" s="1">
        <f>VLOOKUP(B2369,[1]Compare!$B:$F,5,FALSE)</f>
        <v>673</v>
      </c>
      <c r="G2369" s="1">
        <f>VLOOKUP(B2369,[1]Compare!$B:$G,6,FALSE)</f>
        <v>1750</v>
      </c>
      <c r="H2369" s="2">
        <f t="shared" si="72"/>
        <v>0.12184249628528974</v>
      </c>
      <c r="I2369" s="2">
        <f t="shared" si="73"/>
        <v>-6.1142857142857145E-2</v>
      </c>
    </row>
    <row r="2370" spans="1:9" x14ac:dyDescent="0.2">
      <c r="A2370" s="8" t="s">
        <v>358</v>
      </c>
      <c r="B2370" s="19">
        <v>46017</v>
      </c>
      <c r="C2370" s="20" t="s">
        <v>1477</v>
      </c>
      <c r="D2370" s="13">
        <v>349</v>
      </c>
      <c r="E2370" s="13">
        <v>195</v>
      </c>
      <c r="F2370" s="1">
        <f>VLOOKUP(B2370,[1]Compare!$B:$F,5,FALSE)</f>
        <v>352</v>
      </c>
      <c r="G2370" s="1">
        <f>VLOOKUP(B2370,[1]Compare!$B:$G,6,FALSE)</f>
        <v>183</v>
      </c>
      <c r="H2370" s="2">
        <f t="shared" si="72"/>
        <v>-8.5227272727272721E-3</v>
      </c>
      <c r="I2370" s="2">
        <f t="shared" si="73"/>
        <v>6.5573770491803282E-2</v>
      </c>
    </row>
    <row r="2371" spans="1:9" x14ac:dyDescent="0.2">
      <c r="A2371" s="7" t="s">
        <v>358</v>
      </c>
      <c r="B2371" s="21">
        <v>46019</v>
      </c>
      <c r="C2371" s="22" t="s">
        <v>561</v>
      </c>
      <c r="D2371" s="12">
        <v>1107</v>
      </c>
      <c r="E2371" s="12">
        <v>3426</v>
      </c>
      <c r="F2371" s="1">
        <f>VLOOKUP(B2371,[1]Compare!$B:$F,5,FALSE)</f>
        <v>939</v>
      </c>
      <c r="G2371" s="1">
        <f>VLOOKUP(B2371,[1]Compare!$B:$G,6,FALSE)</f>
        <v>3731</v>
      </c>
      <c r="H2371" s="2">
        <f t="shared" ref="H2371:H2434" si="74">((D2371-F2371)/F2371)</f>
        <v>0.17891373801916932</v>
      </c>
      <c r="I2371" s="2">
        <f t="shared" ref="I2371:I2434" si="75">((E2371-G2371)/G2371)</f>
        <v>-8.1747520771911011E-2</v>
      </c>
    </row>
    <row r="2372" spans="1:9" x14ac:dyDescent="0.2">
      <c r="A2372" s="8" t="s">
        <v>358</v>
      </c>
      <c r="B2372" s="19">
        <v>46021</v>
      </c>
      <c r="C2372" s="20" t="s">
        <v>1093</v>
      </c>
      <c r="D2372" s="13">
        <v>229</v>
      </c>
      <c r="E2372" s="13">
        <v>769</v>
      </c>
      <c r="F2372" s="1">
        <f>VLOOKUP(B2372,[1]Compare!$B:$F,5,FALSE)</f>
        <v>117</v>
      </c>
      <c r="G2372" s="1">
        <f>VLOOKUP(B2372,[1]Compare!$B:$G,6,FALSE)</f>
        <v>747</v>
      </c>
      <c r="H2372" s="2">
        <f t="shared" si="74"/>
        <v>0.95726495726495731</v>
      </c>
      <c r="I2372" s="2">
        <f t="shared" si="75"/>
        <v>2.9451137884872823E-2</v>
      </c>
    </row>
    <row r="2373" spans="1:9" x14ac:dyDescent="0.2">
      <c r="A2373" s="7" t="s">
        <v>358</v>
      </c>
      <c r="B2373" s="21">
        <v>46023</v>
      </c>
      <c r="C2373" s="22" t="s">
        <v>1853</v>
      </c>
      <c r="D2373" s="12">
        <v>1332</v>
      </c>
      <c r="E2373" s="12">
        <v>2436</v>
      </c>
      <c r="F2373" s="1">
        <f>VLOOKUP(B2373,[1]Compare!$B:$F,5,FALSE)</f>
        <v>1177</v>
      </c>
      <c r="G2373" s="1">
        <f>VLOOKUP(B2373,[1]Compare!$B:$G,6,FALSE)</f>
        <v>2552</v>
      </c>
      <c r="H2373" s="2">
        <f t="shared" si="74"/>
        <v>0.13169073916737467</v>
      </c>
      <c r="I2373" s="2">
        <f t="shared" si="75"/>
        <v>-4.5454545454545456E-2</v>
      </c>
    </row>
    <row r="2374" spans="1:9" x14ac:dyDescent="0.2">
      <c r="A2374" s="8" t="s">
        <v>358</v>
      </c>
      <c r="B2374" s="19">
        <v>46025</v>
      </c>
      <c r="C2374" s="20" t="s">
        <v>509</v>
      </c>
      <c r="D2374" s="13">
        <v>529</v>
      </c>
      <c r="E2374" s="13">
        <v>1471</v>
      </c>
      <c r="F2374" s="1">
        <f>VLOOKUP(B2374,[1]Compare!$B:$F,5,FALSE)</f>
        <v>437</v>
      </c>
      <c r="G2374" s="1">
        <f>VLOOKUP(B2374,[1]Compare!$B:$G,6,FALSE)</f>
        <v>1373</v>
      </c>
      <c r="H2374" s="2">
        <f t="shared" si="74"/>
        <v>0.21052631578947367</v>
      </c>
      <c r="I2374" s="2">
        <f t="shared" si="75"/>
        <v>7.1376547705753829E-2</v>
      </c>
    </row>
    <row r="2375" spans="1:9" x14ac:dyDescent="0.2">
      <c r="A2375" s="7" t="s">
        <v>358</v>
      </c>
      <c r="B2375" s="21">
        <v>46027</v>
      </c>
      <c r="C2375" s="22" t="s">
        <v>403</v>
      </c>
      <c r="D2375" s="12">
        <v>2883</v>
      </c>
      <c r="E2375" s="12">
        <v>2604</v>
      </c>
      <c r="F2375" s="1">
        <f>VLOOKUP(B2375,[1]Compare!$B:$F,5,FALSE)</f>
        <v>3083</v>
      </c>
      <c r="G2375" s="1">
        <f>VLOOKUP(B2375,[1]Compare!$B:$G,6,FALSE)</f>
        <v>2456</v>
      </c>
      <c r="H2375" s="2">
        <f t="shared" si="74"/>
        <v>-6.4871878040869288E-2</v>
      </c>
      <c r="I2375" s="2">
        <f t="shared" si="75"/>
        <v>6.026058631921824E-2</v>
      </c>
    </row>
    <row r="2376" spans="1:9" x14ac:dyDescent="0.2">
      <c r="A2376" s="8" t="s">
        <v>358</v>
      </c>
      <c r="B2376" s="19">
        <v>46029</v>
      </c>
      <c r="C2376" s="20" t="s">
        <v>1854</v>
      </c>
      <c r="D2376" s="13">
        <v>4367</v>
      </c>
      <c r="E2376" s="13">
        <v>8480</v>
      </c>
      <c r="F2376" s="1">
        <f>VLOOKUP(B2376,[1]Compare!$B:$F,5,FALSE)</f>
        <v>3837</v>
      </c>
      <c r="G2376" s="1">
        <f>VLOOKUP(B2376,[1]Compare!$B:$G,6,FALSE)</f>
        <v>8958</v>
      </c>
      <c r="H2376" s="2">
        <f t="shared" si="74"/>
        <v>0.13812874641647122</v>
      </c>
      <c r="I2376" s="2">
        <f t="shared" si="75"/>
        <v>-5.3360125027908017E-2</v>
      </c>
    </row>
    <row r="2377" spans="1:9" x14ac:dyDescent="0.2">
      <c r="A2377" s="7" t="s">
        <v>358</v>
      </c>
      <c r="B2377" s="21">
        <v>46031</v>
      </c>
      <c r="C2377" s="22" t="s">
        <v>1855</v>
      </c>
      <c r="D2377" s="12">
        <v>803</v>
      </c>
      <c r="E2377" s="12">
        <v>691</v>
      </c>
      <c r="F2377" s="1">
        <f>VLOOKUP(B2377,[1]Compare!$B:$F,5,FALSE)</f>
        <v>622</v>
      </c>
      <c r="G2377" s="1">
        <f>VLOOKUP(B2377,[1]Compare!$B:$G,6,FALSE)</f>
        <v>647</v>
      </c>
      <c r="H2377" s="2">
        <f t="shared" si="74"/>
        <v>0.29099678456591638</v>
      </c>
      <c r="I2377" s="2">
        <f t="shared" si="75"/>
        <v>6.8006182380216385E-2</v>
      </c>
    </row>
    <row r="2378" spans="1:9" x14ac:dyDescent="0.2">
      <c r="A2378" s="8" t="s">
        <v>358</v>
      </c>
      <c r="B2378" s="19">
        <v>46033</v>
      </c>
      <c r="C2378" s="20" t="s">
        <v>628</v>
      </c>
      <c r="D2378" s="13">
        <v>1288</v>
      </c>
      <c r="E2378" s="13">
        <v>3941</v>
      </c>
      <c r="F2378" s="1">
        <f>VLOOKUP(B2378,[1]Compare!$B:$F,5,FALSE)</f>
        <v>1522</v>
      </c>
      <c r="G2378" s="1">
        <f>VLOOKUP(B2378,[1]Compare!$B:$G,6,FALSE)</f>
        <v>3852</v>
      </c>
      <c r="H2378" s="2">
        <f t="shared" si="74"/>
        <v>-0.15374507227332457</v>
      </c>
      <c r="I2378" s="2">
        <f t="shared" si="75"/>
        <v>2.3104880581516097E-2</v>
      </c>
    </row>
    <row r="2379" spans="1:9" x14ac:dyDescent="0.2">
      <c r="A2379" s="7" t="s">
        <v>358</v>
      </c>
      <c r="B2379" s="21">
        <v>46035</v>
      </c>
      <c r="C2379" s="22" t="s">
        <v>1856</v>
      </c>
      <c r="D2379" s="12">
        <v>2905</v>
      </c>
      <c r="E2379" s="12">
        <v>5101</v>
      </c>
      <c r="F2379" s="1">
        <f>VLOOKUP(B2379,[1]Compare!$B:$F,5,FALSE)</f>
        <v>2648</v>
      </c>
      <c r="G2379" s="1">
        <f>VLOOKUP(B2379,[1]Compare!$B:$G,6,FALSE)</f>
        <v>5613</v>
      </c>
      <c r="H2379" s="2">
        <f t="shared" si="74"/>
        <v>9.7054380664652565E-2</v>
      </c>
      <c r="I2379" s="2">
        <f t="shared" si="75"/>
        <v>-9.1216818100837344E-2</v>
      </c>
    </row>
    <row r="2380" spans="1:9" x14ac:dyDescent="0.2">
      <c r="A2380" s="8" t="s">
        <v>358</v>
      </c>
      <c r="B2380" s="19">
        <v>46037</v>
      </c>
      <c r="C2380" s="20" t="s">
        <v>1857</v>
      </c>
      <c r="D2380" s="13">
        <v>1175</v>
      </c>
      <c r="E2380" s="13">
        <v>1857</v>
      </c>
      <c r="F2380" s="1">
        <f>VLOOKUP(B2380,[1]Compare!$B:$F,5,FALSE)</f>
        <v>1052</v>
      </c>
      <c r="G2380" s="1">
        <f>VLOOKUP(B2380,[1]Compare!$B:$G,6,FALSE)</f>
        <v>1869</v>
      </c>
      <c r="H2380" s="2">
        <f t="shared" si="74"/>
        <v>0.11692015209125475</v>
      </c>
      <c r="I2380" s="2">
        <f t="shared" si="75"/>
        <v>-6.420545746388443E-3</v>
      </c>
    </row>
    <row r="2381" spans="1:9" x14ac:dyDescent="0.2">
      <c r="A2381" s="7" t="s">
        <v>358</v>
      </c>
      <c r="B2381" s="21">
        <v>46039</v>
      </c>
      <c r="C2381" s="22" t="s">
        <v>1483</v>
      </c>
      <c r="D2381" s="12">
        <v>797</v>
      </c>
      <c r="E2381" s="12">
        <v>1535</v>
      </c>
      <c r="F2381" s="1">
        <f>VLOOKUP(B2381,[1]Compare!$B:$F,5,FALSE)</f>
        <v>609</v>
      </c>
      <c r="G2381" s="1">
        <f>VLOOKUP(B2381,[1]Compare!$B:$G,6,FALSE)</f>
        <v>1699</v>
      </c>
      <c r="H2381" s="2">
        <f t="shared" si="74"/>
        <v>0.30870279146141216</v>
      </c>
      <c r="I2381" s="2">
        <f t="shared" si="75"/>
        <v>-9.6527369040612127E-2</v>
      </c>
    </row>
    <row r="2382" spans="1:9" x14ac:dyDescent="0.2">
      <c r="A2382" s="8" t="s">
        <v>358</v>
      </c>
      <c r="B2382" s="19">
        <v>46041</v>
      </c>
      <c r="C2382" s="20" t="s">
        <v>1738</v>
      </c>
      <c r="D2382" s="13">
        <v>1032</v>
      </c>
      <c r="E2382" s="13">
        <v>814</v>
      </c>
      <c r="F2382" s="1">
        <f>VLOOKUP(B2382,[1]Compare!$B:$F,5,FALSE)</f>
        <v>1131</v>
      </c>
      <c r="G2382" s="1">
        <f>VLOOKUP(B2382,[1]Compare!$B:$G,6,FALSE)</f>
        <v>790</v>
      </c>
      <c r="H2382" s="2">
        <f t="shared" si="74"/>
        <v>-8.7533156498673742E-2</v>
      </c>
      <c r="I2382" s="2">
        <f t="shared" si="75"/>
        <v>3.0379746835443037E-2</v>
      </c>
    </row>
    <row r="2383" spans="1:9" x14ac:dyDescent="0.2">
      <c r="A2383" s="7" t="s">
        <v>358</v>
      </c>
      <c r="B2383" s="21">
        <v>46043</v>
      </c>
      <c r="C2383" s="22" t="s">
        <v>632</v>
      </c>
      <c r="D2383" s="12">
        <v>332</v>
      </c>
      <c r="E2383" s="12">
        <v>1492</v>
      </c>
      <c r="F2383" s="1">
        <f>VLOOKUP(B2383,[1]Compare!$B:$F,5,FALSE)</f>
        <v>216</v>
      </c>
      <c r="G2383" s="1">
        <f>VLOOKUP(B2383,[1]Compare!$B:$G,6,FALSE)</f>
        <v>1468</v>
      </c>
      <c r="H2383" s="2">
        <f t="shared" si="74"/>
        <v>0.53703703703703709</v>
      </c>
      <c r="I2383" s="2">
        <f t="shared" si="75"/>
        <v>1.6348773841961851E-2</v>
      </c>
    </row>
    <row r="2384" spans="1:9" x14ac:dyDescent="0.2">
      <c r="A2384" s="8" t="s">
        <v>358</v>
      </c>
      <c r="B2384" s="19">
        <v>46045</v>
      </c>
      <c r="C2384" s="20" t="s">
        <v>1858</v>
      </c>
      <c r="D2384" s="13">
        <v>510</v>
      </c>
      <c r="E2384" s="13">
        <v>1465</v>
      </c>
      <c r="F2384" s="1">
        <f>VLOOKUP(B2384,[1]Compare!$B:$F,5,FALSE)</f>
        <v>417</v>
      </c>
      <c r="G2384" s="1">
        <f>VLOOKUP(B2384,[1]Compare!$B:$G,6,FALSE)</f>
        <v>1538</v>
      </c>
      <c r="H2384" s="2">
        <f t="shared" si="74"/>
        <v>0.22302158273381295</v>
      </c>
      <c r="I2384" s="2">
        <f t="shared" si="75"/>
        <v>-4.7464239271781533E-2</v>
      </c>
    </row>
    <row r="2385" spans="1:9" x14ac:dyDescent="0.2">
      <c r="A2385" s="7" t="s">
        <v>358</v>
      </c>
      <c r="B2385" s="21">
        <v>46047</v>
      </c>
      <c r="C2385" s="22" t="s">
        <v>1859</v>
      </c>
      <c r="D2385" s="12">
        <v>1310</v>
      </c>
      <c r="E2385" s="12">
        <v>2546</v>
      </c>
      <c r="F2385" s="1">
        <f>VLOOKUP(B2385,[1]Compare!$B:$F,5,FALSE)</f>
        <v>1053</v>
      </c>
      <c r="G2385" s="1">
        <f>VLOOKUP(B2385,[1]Compare!$B:$G,6,FALSE)</f>
        <v>2878</v>
      </c>
      <c r="H2385" s="2">
        <f t="shared" si="74"/>
        <v>0.24406457739791074</v>
      </c>
      <c r="I2385" s="2">
        <f t="shared" si="75"/>
        <v>-0.11535788742182071</v>
      </c>
    </row>
    <row r="2386" spans="1:9" x14ac:dyDescent="0.2">
      <c r="A2386" s="8" t="s">
        <v>358</v>
      </c>
      <c r="B2386" s="19">
        <v>46049</v>
      </c>
      <c r="C2386" s="20" t="s">
        <v>1860</v>
      </c>
      <c r="D2386" s="13">
        <v>256</v>
      </c>
      <c r="E2386" s="13">
        <v>970</v>
      </c>
      <c r="F2386" s="1">
        <f>VLOOKUP(B2386,[1]Compare!$B:$F,5,FALSE)</f>
        <v>198</v>
      </c>
      <c r="G2386" s="1">
        <f>VLOOKUP(B2386,[1]Compare!$B:$G,6,FALSE)</f>
        <v>964</v>
      </c>
      <c r="H2386" s="2">
        <f t="shared" si="74"/>
        <v>0.29292929292929293</v>
      </c>
      <c r="I2386" s="2">
        <f t="shared" si="75"/>
        <v>6.2240663900414933E-3</v>
      </c>
    </row>
    <row r="2387" spans="1:9" x14ac:dyDescent="0.2">
      <c r="A2387" s="7" t="s">
        <v>358</v>
      </c>
      <c r="B2387" s="21">
        <v>46051</v>
      </c>
      <c r="C2387" s="22" t="s">
        <v>522</v>
      </c>
      <c r="D2387" s="12">
        <v>1265</v>
      </c>
      <c r="E2387" s="12">
        <v>2492</v>
      </c>
      <c r="F2387" s="1">
        <f>VLOOKUP(B2387,[1]Compare!$B:$F,5,FALSE)</f>
        <v>1056</v>
      </c>
      <c r="G2387" s="1">
        <f>VLOOKUP(B2387,[1]Compare!$B:$G,6,FALSE)</f>
        <v>2618</v>
      </c>
      <c r="H2387" s="2">
        <f t="shared" si="74"/>
        <v>0.19791666666666666</v>
      </c>
      <c r="I2387" s="2">
        <f t="shared" si="75"/>
        <v>-4.8128342245989303E-2</v>
      </c>
    </row>
    <row r="2388" spans="1:9" x14ac:dyDescent="0.2">
      <c r="A2388" s="8" t="s">
        <v>358</v>
      </c>
      <c r="B2388" s="19">
        <v>46053</v>
      </c>
      <c r="C2388" s="20" t="s">
        <v>1861</v>
      </c>
      <c r="D2388" s="13">
        <v>526</v>
      </c>
      <c r="E2388" s="13">
        <v>1680</v>
      </c>
      <c r="F2388" s="1">
        <f>VLOOKUP(B2388,[1]Compare!$B:$F,5,FALSE)</f>
        <v>455</v>
      </c>
      <c r="G2388" s="1">
        <f>VLOOKUP(B2388,[1]Compare!$B:$G,6,FALSE)</f>
        <v>1771</v>
      </c>
      <c r="H2388" s="2">
        <f t="shared" si="74"/>
        <v>0.15604395604395604</v>
      </c>
      <c r="I2388" s="2">
        <f t="shared" si="75"/>
        <v>-5.1383399209486168E-2</v>
      </c>
    </row>
    <row r="2389" spans="1:9" x14ac:dyDescent="0.2">
      <c r="A2389" s="7" t="s">
        <v>358</v>
      </c>
      <c r="B2389" s="21">
        <v>46055</v>
      </c>
      <c r="C2389" s="22" t="s">
        <v>1862</v>
      </c>
      <c r="D2389" s="12">
        <v>129</v>
      </c>
      <c r="E2389" s="12">
        <v>963</v>
      </c>
      <c r="F2389" s="1">
        <f>VLOOKUP(B2389,[1]Compare!$B:$F,5,FALSE)</f>
        <v>105</v>
      </c>
      <c r="G2389" s="1">
        <f>VLOOKUP(B2389,[1]Compare!$B:$G,6,FALSE)</f>
        <v>1026</v>
      </c>
      <c r="H2389" s="2">
        <f t="shared" si="74"/>
        <v>0.22857142857142856</v>
      </c>
      <c r="I2389" s="2">
        <f t="shared" si="75"/>
        <v>-6.1403508771929821E-2</v>
      </c>
    </row>
    <row r="2390" spans="1:9" x14ac:dyDescent="0.2">
      <c r="A2390" s="8" t="s">
        <v>358</v>
      </c>
      <c r="B2390" s="19">
        <v>46057</v>
      </c>
      <c r="C2390" s="20" t="s">
        <v>1863</v>
      </c>
      <c r="D2390" s="13">
        <v>1052</v>
      </c>
      <c r="E2390" s="13">
        <v>2161</v>
      </c>
      <c r="F2390" s="1">
        <f>VLOOKUP(B2390,[1]Compare!$B:$F,5,FALSE)</f>
        <v>647</v>
      </c>
      <c r="G2390" s="1">
        <f>VLOOKUP(B2390,[1]Compare!$B:$G,6,FALSE)</f>
        <v>2372</v>
      </c>
      <c r="H2390" s="2">
        <f t="shared" si="74"/>
        <v>0.62596599690880994</v>
      </c>
      <c r="I2390" s="2">
        <f t="shared" si="75"/>
        <v>-8.8954468802698139E-2</v>
      </c>
    </row>
    <row r="2391" spans="1:9" x14ac:dyDescent="0.2">
      <c r="A2391" s="7" t="s">
        <v>358</v>
      </c>
      <c r="B2391" s="21">
        <v>46059</v>
      </c>
      <c r="C2391" s="22" t="s">
        <v>1864</v>
      </c>
      <c r="D2391" s="12">
        <v>450</v>
      </c>
      <c r="E2391" s="12">
        <v>1516</v>
      </c>
      <c r="F2391" s="1">
        <f>VLOOKUP(B2391,[1]Compare!$B:$F,5,FALSE)</f>
        <v>373</v>
      </c>
      <c r="G2391" s="1">
        <f>VLOOKUP(B2391,[1]Compare!$B:$G,6,FALSE)</f>
        <v>1433</v>
      </c>
      <c r="H2391" s="2">
        <f t="shared" si="74"/>
        <v>0.2064343163538874</v>
      </c>
      <c r="I2391" s="2">
        <f t="shared" si="75"/>
        <v>5.7920446615491977E-2</v>
      </c>
    </row>
    <row r="2392" spans="1:9" x14ac:dyDescent="0.2">
      <c r="A2392" s="8" t="s">
        <v>358</v>
      </c>
      <c r="B2392" s="19">
        <v>46061</v>
      </c>
      <c r="C2392" s="20" t="s">
        <v>1865</v>
      </c>
      <c r="D2392" s="13">
        <v>760</v>
      </c>
      <c r="E2392" s="13">
        <v>1691</v>
      </c>
      <c r="F2392" s="1">
        <f>VLOOKUP(B2392,[1]Compare!$B:$F,5,FALSE)</f>
        <v>557</v>
      </c>
      <c r="G2392" s="1">
        <f>VLOOKUP(B2392,[1]Compare!$B:$G,6,FALSE)</f>
        <v>1793</v>
      </c>
      <c r="H2392" s="2">
        <f t="shared" si="74"/>
        <v>0.36445242369838421</v>
      </c>
      <c r="I2392" s="2">
        <f t="shared" si="75"/>
        <v>-5.6887897378694922E-2</v>
      </c>
    </row>
    <row r="2393" spans="1:9" x14ac:dyDescent="0.2">
      <c r="A2393" s="7" t="s">
        <v>358</v>
      </c>
      <c r="B2393" s="21">
        <v>46063</v>
      </c>
      <c r="C2393" s="22" t="s">
        <v>1551</v>
      </c>
      <c r="D2393" s="12">
        <v>79</v>
      </c>
      <c r="E2393" s="12">
        <v>646</v>
      </c>
      <c r="F2393" s="1">
        <f>VLOOKUP(B2393,[1]Compare!$B:$F,5,FALSE)</f>
        <v>49</v>
      </c>
      <c r="G2393" s="1">
        <f>VLOOKUP(B2393,[1]Compare!$B:$G,6,FALSE)</f>
        <v>748</v>
      </c>
      <c r="H2393" s="2">
        <f t="shared" si="74"/>
        <v>0.61224489795918369</v>
      </c>
      <c r="I2393" s="2">
        <f t="shared" si="75"/>
        <v>-0.13636363636363635</v>
      </c>
    </row>
    <row r="2394" spans="1:9" x14ac:dyDescent="0.2">
      <c r="A2394" s="8" t="s">
        <v>358</v>
      </c>
      <c r="B2394" s="19">
        <v>46065</v>
      </c>
      <c r="C2394" s="20" t="s">
        <v>1742</v>
      </c>
      <c r="D2394" s="13">
        <v>2607</v>
      </c>
      <c r="E2394" s="13">
        <v>5406</v>
      </c>
      <c r="F2394" s="1">
        <f>VLOOKUP(B2394,[1]Compare!$B:$F,5,FALSE)</f>
        <v>2953</v>
      </c>
      <c r="G2394" s="1">
        <f>VLOOKUP(B2394,[1]Compare!$B:$G,6,FALSE)</f>
        <v>5522</v>
      </c>
      <c r="H2394" s="2">
        <f t="shared" si="74"/>
        <v>-0.11716898069759567</v>
      </c>
      <c r="I2394" s="2">
        <f t="shared" si="75"/>
        <v>-2.1006881564650488E-2</v>
      </c>
    </row>
    <row r="2395" spans="1:9" x14ac:dyDescent="0.2">
      <c r="A2395" s="7" t="s">
        <v>358</v>
      </c>
      <c r="B2395" s="21">
        <v>46067</v>
      </c>
      <c r="C2395" s="22" t="s">
        <v>1866</v>
      </c>
      <c r="D2395" s="12">
        <v>946</v>
      </c>
      <c r="E2395" s="12">
        <v>2908</v>
      </c>
      <c r="F2395" s="1">
        <f>VLOOKUP(B2395,[1]Compare!$B:$F,5,FALSE)</f>
        <v>762</v>
      </c>
      <c r="G2395" s="1">
        <f>VLOOKUP(B2395,[1]Compare!$B:$G,6,FALSE)</f>
        <v>2944</v>
      </c>
      <c r="H2395" s="2">
        <f t="shared" si="74"/>
        <v>0.24146981627296588</v>
      </c>
      <c r="I2395" s="2">
        <f t="shared" si="75"/>
        <v>-1.2228260869565218E-2</v>
      </c>
    </row>
    <row r="2396" spans="1:9" x14ac:dyDescent="0.2">
      <c r="A2396" s="8" t="s">
        <v>358</v>
      </c>
      <c r="B2396" s="19">
        <v>46069</v>
      </c>
      <c r="C2396" s="20" t="s">
        <v>1630</v>
      </c>
      <c r="D2396" s="13">
        <v>159</v>
      </c>
      <c r="E2396" s="13">
        <v>609</v>
      </c>
      <c r="F2396" s="1">
        <f>VLOOKUP(B2396,[1]Compare!$B:$F,5,FALSE)</f>
        <v>136</v>
      </c>
      <c r="G2396" s="1">
        <f>VLOOKUP(B2396,[1]Compare!$B:$G,6,FALSE)</f>
        <v>564</v>
      </c>
      <c r="H2396" s="2">
        <f t="shared" si="74"/>
        <v>0.16911764705882354</v>
      </c>
      <c r="I2396" s="2">
        <f t="shared" si="75"/>
        <v>7.9787234042553196E-2</v>
      </c>
    </row>
    <row r="2397" spans="1:9" x14ac:dyDescent="0.2">
      <c r="A2397" s="7" t="s">
        <v>358</v>
      </c>
      <c r="B2397" s="21">
        <v>46071</v>
      </c>
      <c r="C2397" s="22" t="s">
        <v>425</v>
      </c>
      <c r="D2397" s="12">
        <v>369</v>
      </c>
      <c r="E2397" s="12">
        <v>691</v>
      </c>
      <c r="F2397" s="1">
        <f>VLOOKUP(B2397,[1]Compare!$B:$F,5,FALSE)</f>
        <v>359</v>
      </c>
      <c r="G2397" s="1">
        <f>VLOOKUP(B2397,[1]Compare!$B:$G,6,FALSE)</f>
        <v>738</v>
      </c>
      <c r="H2397" s="2">
        <f t="shared" si="74"/>
        <v>2.7855153203342618E-2</v>
      </c>
      <c r="I2397" s="2">
        <f t="shared" si="75"/>
        <v>-6.3685636856368563E-2</v>
      </c>
    </row>
    <row r="2398" spans="1:9" x14ac:dyDescent="0.2">
      <c r="A2398" s="8" t="s">
        <v>358</v>
      </c>
      <c r="B2398" s="19">
        <v>46073</v>
      </c>
      <c r="C2398" s="20" t="s">
        <v>1867</v>
      </c>
      <c r="D2398" s="13">
        <v>325</v>
      </c>
      <c r="E2398" s="13">
        <v>771</v>
      </c>
      <c r="F2398" s="1">
        <f>VLOOKUP(B2398,[1]Compare!$B:$F,5,FALSE)</f>
        <v>270</v>
      </c>
      <c r="G2398" s="1">
        <f>VLOOKUP(B2398,[1]Compare!$B:$G,6,FALSE)</f>
        <v>721</v>
      </c>
      <c r="H2398" s="2">
        <f t="shared" si="74"/>
        <v>0.20370370370370369</v>
      </c>
      <c r="I2398" s="2">
        <f t="shared" si="75"/>
        <v>6.9348127600554782E-2</v>
      </c>
    </row>
    <row r="2399" spans="1:9" x14ac:dyDescent="0.2">
      <c r="A2399" s="7" t="s">
        <v>358</v>
      </c>
      <c r="B2399" s="21">
        <v>46075</v>
      </c>
      <c r="C2399" s="22" t="s">
        <v>789</v>
      </c>
      <c r="D2399" s="12">
        <v>102</v>
      </c>
      <c r="E2399" s="12">
        <v>571</v>
      </c>
      <c r="F2399" s="1">
        <f>VLOOKUP(B2399,[1]Compare!$B:$F,5,FALSE)</f>
        <v>90</v>
      </c>
      <c r="G2399" s="1">
        <f>VLOOKUP(B2399,[1]Compare!$B:$G,6,FALSE)</f>
        <v>498</v>
      </c>
      <c r="H2399" s="2">
        <f t="shared" si="74"/>
        <v>0.13333333333333333</v>
      </c>
      <c r="I2399" s="2">
        <f t="shared" si="75"/>
        <v>0.1465863453815261</v>
      </c>
    </row>
    <row r="2400" spans="1:9" x14ac:dyDescent="0.2">
      <c r="A2400" s="8" t="s">
        <v>358</v>
      </c>
      <c r="B2400" s="19">
        <v>46077</v>
      </c>
      <c r="C2400" s="20" t="s">
        <v>1868</v>
      </c>
      <c r="D2400" s="13">
        <v>925</v>
      </c>
      <c r="E2400" s="13">
        <v>1948</v>
      </c>
      <c r="F2400" s="1">
        <f>VLOOKUP(B2400,[1]Compare!$B:$F,5,FALSE)</f>
        <v>819</v>
      </c>
      <c r="G2400" s="1">
        <f>VLOOKUP(B2400,[1]Compare!$B:$G,6,FALSE)</f>
        <v>1904</v>
      </c>
      <c r="H2400" s="2">
        <f t="shared" si="74"/>
        <v>0.12942612942612944</v>
      </c>
      <c r="I2400" s="2">
        <f t="shared" si="75"/>
        <v>2.3109243697478993E-2</v>
      </c>
    </row>
    <row r="2401" spans="1:9" x14ac:dyDescent="0.2">
      <c r="A2401" s="7" t="s">
        <v>358</v>
      </c>
      <c r="B2401" s="21">
        <v>46079</v>
      </c>
      <c r="C2401" s="22" t="s">
        <v>574</v>
      </c>
      <c r="D2401" s="12">
        <v>2752</v>
      </c>
      <c r="E2401" s="12">
        <v>3317</v>
      </c>
      <c r="F2401" s="1">
        <f>VLOOKUP(B2401,[1]Compare!$B:$F,5,FALSE)</f>
        <v>2068</v>
      </c>
      <c r="G2401" s="1">
        <f>VLOOKUP(B2401,[1]Compare!$B:$G,6,FALSE)</f>
        <v>3681</v>
      </c>
      <c r="H2401" s="2">
        <f t="shared" si="74"/>
        <v>0.33075435203094777</v>
      </c>
      <c r="I2401" s="2">
        <f t="shared" si="75"/>
        <v>-9.8886172235805495E-2</v>
      </c>
    </row>
    <row r="2402" spans="1:9" x14ac:dyDescent="0.2">
      <c r="A2402" s="8" t="s">
        <v>358</v>
      </c>
      <c r="B2402" s="19">
        <v>46081</v>
      </c>
      <c r="C2402" s="20" t="s">
        <v>429</v>
      </c>
      <c r="D2402" s="13">
        <v>3836</v>
      </c>
      <c r="E2402" s="13">
        <v>8541</v>
      </c>
      <c r="F2402" s="1">
        <f>VLOOKUP(B2402,[1]Compare!$B:$F,5,FALSE)</f>
        <v>4537</v>
      </c>
      <c r="G2402" s="1">
        <f>VLOOKUP(B2402,[1]Compare!$B:$G,6,FALSE)</f>
        <v>8753</v>
      </c>
      <c r="H2402" s="2">
        <f t="shared" si="74"/>
        <v>-0.15450738373374476</v>
      </c>
      <c r="I2402" s="2">
        <f t="shared" si="75"/>
        <v>-2.4220267336913057E-2</v>
      </c>
    </row>
    <row r="2403" spans="1:9" x14ac:dyDescent="0.2">
      <c r="A2403" s="7" t="s">
        <v>358</v>
      </c>
      <c r="B2403" s="21">
        <v>46083</v>
      </c>
      <c r="C2403" s="22" t="s">
        <v>530</v>
      </c>
      <c r="D2403" s="12">
        <v>13815</v>
      </c>
      <c r="E2403" s="12">
        <v>20812</v>
      </c>
      <c r="F2403" s="1">
        <f>VLOOKUP(B2403,[1]Compare!$B:$F,5,FALSE)</f>
        <v>11981</v>
      </c>
      <c r="G2403" s="1">
        <f>VLOOKUP(B2403,[1]Compare!$B:$G,6,FALSE)</f>
        <v>19617</v>
      </c>
      <c r="H2403" s="2">
        <f t="shared" si="74"/>
        <v>0.15307570319672814</v>
      </c>
      <c r="I2403" s="2">
        <f t="shared" si="75"/>
        <v>6.0916551970229903E-2</v>
      </c>
    </row>
    <row r="2404" spans="1:9" x14ac:dyDescent="0.2">
      <c r="A2404" s="8" t="s">
        <v>358</v>
      </c>
      <c r="B2404" s="19">
        <v>46085</v>
      </c>
      <c r="C2404" s="20" t="s">
        <v>1869</v>
      </c>
      <c r="D2404" s="13">
        <v>608</v>
      </c>
      <c r="E2404" s="13">
        <v>1007</v>
      </c>
      <c r="F2404" s="1">
        <f>VLOOKUP(B2404,[1]Compare!$B:$F,5,FALSE)</f>
        <v>525</v>
      </c>
      <c r="G2404" s="1">
        <f>VLOOKUP(B2404,[1]Compare!$B:$G,6,FALSE)</f>
        <v>1042</v>
      </c>
      <c r="H2404" s="2">
        <f t="shared" si="74"/>
        <v>0.15809523809523809</v>
      </c>
      <c r="I2404" s="2">
        <f t="shared" si="75"/>
        <v>-3.358925143953935E-2</v>
      </c>
    </row>
    <row r="2405" spans="1:9" x14ac:dyDescent="0.2">
      <c r="A2405" s="7" t="s">
        <v>358</v>
      </c>
      <c r="B2405" s="21">
        <v>46087</v>
      </c>
      <c r="C2405" s="22" t="s">
        <v>1870</v>
      </c>
      <c r="D2405" s="12">
        <v>835</v>
      </c>
      <c r="E2405" s="12">
        <v>1988</v>
      </c>
      <c r="F2405" s="1">
        <f>VLOOKUP(B2405,[1]Compare!$B:$F,5,FALSE)</f>
        <v>769</v>
      </c>
      <c r="G2405" s="1">
        <f>VLOOKUP(B2405,[1]Compare!$B:$G,6,FALSE)</f>
        <v>2068</v>
      </c>
      <c r="H2405" s="2">
        <f t="shared" si="74"/>
        <v>8.5825747724317294E-2</v>
      </c>
      <c r="I2405" s="2">
        <f t="shared" si="75"/>
        <v>-3.8684719535783368E-2</v>
      </c>
    </row>
    <row r="2406" spans="1:9" x14ac:dyDescent="0.2">
      <c r="A2406" s="8" t="s">
        <v>358</v>
      </c>
      <c r="B2406" s="19">
        <v>46089</v>
      </c>
      <c r="C2406" s="20" t="s">
        <v>1045</v>
      </c>
      <c r="D2406" s="13">
        <v>371</v>
      </c>
      <c r="E2406" s="13">
        <v>1123</v>
      </c>
      <c r="F2406" s="1">
        <f>VLOOKUP(B2406,[1]Compare!$B:$F,5,FALSE)</f>
        <v>222</v>
      </c>
      <c r="G2406" s="1">
        <f>VLOOKUP(B2406,[1]Compare!$B:$G,6,FALSE)</f>
        <v>1075</v>
      </c>
      <c r="H2406" s="2">
        <f t="shared" si="74"/>
        <v>0.6711711711711712</v>
      </c>
      <c r="I2406" s="2">
        <f t="shared" si="75"/>
        <v>4.4651162790697675E-2</v>
      </c>
    </row>
    <row r="2407" spans="1:9" x14ac:dyDescent="0.2">
      <c r="A2407" s="7" t="s">
        <v>358</v>
      </c>
      <c r="B2407" s="21">
        <v>46091</v>
      </c>
      <c r="C2407" s="22" t="s">
        <v>437</v>
      </c>
      <c r="D2407" s="12">
        <v>941</v>
      </c>
      <c r="E2407" s="12">
        <v>1323</v>
      </c>
      <c r="F2407" s="1">
        <f>VLOOKUP(B2407,[1]Compare!$B:$F,5,FALSE)</f>
        <v>858</v>
      </c>
      <c r="G2407" s="1">
        <f>VLOOKUP(B2407,[1]Compare!$B:$G,6,FALSE)</f>
        <v>1287</v>
      </c>
      <c r="H2407" s="2">
        <f t="shared" si="74"/>
        <v>9.6736596736596736E-2</v>
      </c>
      <c r="I2407" s="2">
        <f t="shared" si="75"/>
        <v>2.7972027972027972E-2</v>
      </c>
    </row>
    <row r="2408" spans="1:9" x14ac:dyDescent="0.2">
      <c r="A2408" s="8" t="s">
        <v>358</v>
      </c>
      <c r="B2408" s="19">
        <v>46093</v>
      </c>
      <c r="C2408" s="20" t="s">
        <v>1046</v>
      </c>
      <c r="D2408" s="13">
        <v>2768</v>
      </c>
      <c r="E2408" s="13">
        <v>9918</v>
      </c>
      <c r="F2408" s="1">
        <f>VLOOKUP(B2408,[1]Compare!$B:$F,5,FALSE)</f>
        <v>3285</v>
      </c>
      <c r="G2408" s="1">
        <f>VLOOKUP(B2408,[1]Compare!$B:$G,6,FALSE)</f>
        <v>9875</v>
      </c>
      <c r="H2408" s="2">
        <f t="shared" si="74"/>
        <v>-0.15738203957382041</v>
      </c>
      <c r="I2408" s="2">
        <f t="shared" si="75"/>
        <v>4.3544303797468358E-3</v>
      </c>
    </row>
    <row r="2409" spans="1:9" x14ac:dyDescent="0.2">
      <c r="A2409" s="7" t="s">
        <v>358</v>
      </c>
      <c r="B2409" s="21">
        <v>46095</v>
      </c>
      <c r="C2409" s="22" t="s">
        <v>1871</v>
      </c>
      <c r="D2409" s="12">
        <v>322</v>
      </c>
      <c r="E2409" s="12">
        <v>509</v>
      </c>
      <c r="F2409" s="1">
        <f>VLOOKUP(B2409,[1]Compare!$B:$F,5,FALSE)</f>
        <v>298</v>
      </c>
      <c r="G2409" s="1">
        <f>VLOOKUP(B2409,[1]Compare!$B:$G,6,FALSE)</f>
        <v>449</v>
      </c>
      <c r="H2409" s="2">
        <f t="shared" si="74"/>
        <v>8.0536912751677847E-2</v>
      </c>
      <c r="I2409" s="2">
        <f t="shared" si="75"/>
        <v>0.133630289532294</v>
      </c>
    </row>
    <row r="2410" spans="1:9" x14ac:dyDescent="0.2">
      <c r="A2410" s="8" t="s">
        <v>358</v>
      </c>
      <c r="B2410" s="19">
        <v>46097</v>
      </c>
      <c r="C2410" s="20" t="s">
        <v>1872</v>
      </c>
      <c r="D2410" s="13">
        <v>367</v>
      </c>
      <c r="E2410" s="13">
        <v>802</v>
      </c>
      <c r="F2410" s="1">
        <f>VLOOKUP(B2410,[1]Compare!$B:$F,5,FALSE)</f>
        <v>320</v>
      </c>
      <c r="G2410" s="1">
        <f>VLOOKUP(B2410,[1]Compare!$B:$G,6,FALSE)</f>
        <v>787</v>
      </c>
      <c r="H2410" s="2">
        <f t="shared" si="74"/>
        <v>0.14687500000000001</v>
      </c>
      <c r="I2410" s="2">
        <f t="shared" si="75"/>
        <v>1.9059720457433291E-2</v>
      </c>
    </row>
    <row r="2411" spans="1:9" x14ac:dyDescent="0.2">
      <c r="A2411" s="7" t="s">
        <v>358</v>
      </c>
      <c r="B2411" s="21">
        <v>46099</v>
      </c>
      <c r="C2411" s="22" t="s">
        <v>1873</v>
      </c>
      <c r="D2411" s="12">
        <v>36420</v>
      </c>
      <c r="E2411" s="12">
        <v>48435</v>
      </c>
      <c r="F2411" s="1">
        <f>VLOOKUP(B2411,[1]Compare!$B:$F,5,FALSE)</f>
        <v>40482</v>
      </c>
      <c r="G2411" s="1">
        <f>VLOOKUP(B2411,[1]Compare!$B:$G,6,FALSE)</f>
        <v>49249</v>
      </c>
      <c r="H2411" s="2">
        <f t="shared" si="74"/>
        <v>-0.1003408922484067</v>
      </c>
      <c r="I2411" s="2">
        <f t="shared" si="75"/>
        <v>-1.652825438079961E-2</v>
      </c>
    </row>
    <row r="2412" spans="1:9" x14ac:dyDescent="0.2">
      <c r="A2412" s="8" t="s">
        <v>358</v>
      </c>
      <c r="B2412" s="19">
        <v>46101</v>
      </c>
      <c r="C2412" s="20" t="s">
        <v>1874</v>
      </c>
      <c r="D2412" s="13">
        <v>1319</v>
      </c>
      <c r="E2412" s="13">
        <v>1838</v>
      </c>
      <c r="F2412" s="1">
        <f>VLOOKUP(B2412,[1]Compare!$B:$F,5,FALSE)</f>
        <v>1179</v>
      </c>
      <c r="G2412" s="1">
        <f>VLOOKUP(B2412,[1]Compare!$B:$G,6,FALSE)</f>
        <v>1951</v>
      </c>
      <c r="H2412" s="2">
        <f t="shared" si="74"/>
        <v>0.11874469889737066</v>
      </c>
      <c r="I2412" s="2">
        <f t="shared" si="75"/>
        <v>-5.7919015889287544E-2</v>
      </c>
    </row>
    <row r="2413" spans="1:9" x14ac:dyDescent="0.2">
      <c r="A2413" s="7" t="s">
        <v>358</v>
      </c>
      <c r="B2413" s="21">
        <v>46103</v>
      </c>
      <c r="C2413" s="22" t="s">
        <v>1337</v>
      </c>
      <c r="D2413" s="12">
        <v>17411</v>
      </c>
      <c r="E2413" s="12">
        <v>35934</v>
      </c>
      <c r="F2413" s="1">
        <f>VLOOKUP(B2413,[1]Compare!$B:$F,5,FALSE)</f>
        <v>20606</v>
      </c>
      <c r="G2413" s="1">
        <f>VLOOKUP(B2413,[1]Compare!$B:$G,6,FALSE)</f>
        <v>35063</v>
      </c>
      <c r="H2413" s="2">
        <f t="shared" si="74"/>
        <v>-0.1550519266233136</v>
      </c>
      <c r="I2413" s="2">
        <f t="shared" si="75"/>
        <v>2.4841000484841572E-2</v>
      </c>
    </row>
    <row r="2414" spans="1:9" x14ac:dyDescent="0.2">
      <c r="A2414" s="8" t="s">
        <v>358</v>
      </c>
      <c r="B2414" s="19">
        <v>46105</v>
      </c>
      <c r="C2414" s="20" t="s">
        <v>1505</v>
      </c>
      <c r="D2414" s="13">
        <v>294</v>
      </c>
      <c r="E2414" s="13">
        <v>1401</v>
      </c>
      <c r="F2414" s="1">
        <f>VLOOKUP(B2414,[1]Compare!$B:$F,5,FALSE)</f>
        <v>239</v>
      </c>
      <c r="G2414" s="1">
        <f>VLOOKUP(B2414,[1]Compare!$B:$G,6,FALSE)</f>
        <v>1401</v>
      </c>
      <c r="H2414" s="2">
        <f t="shared" si="74"/>
        <v>0.23012552301255229</v>
      </c>
      <c r="I2414" s="2">
        <f t="shared" si="75"/>
        <v>0</v>
      </c>
    </row>
    <row r="2415" spans="1:9" x14ac:dyDescent="0.2">
      <c r="A2415" s="7" t="s">
        <v>358</v>
      </c>
      <c r="B2415" s="21">
        <v>46107</v>
      </c>
      <c r="C2415" s="22" t="s">
        <v>1812</v>
      </c>
      <c r="D2415" s="12">
        <v>288</v>
      </c>
      <c r="E2415" s="12">
        <v>1204</v>
      </c>
      <c r="F2415" s="1">
        <f>VLOOKUP(B2415,[1]Compare!$B:$F,5,FALSE)</f>
        <v>227</v>
      </c>
      <c r="G2415" s="1">
        <f>VLOOKUP(B2415,[1]Compare!$B:$G,6,FALSE)</f>
        <v>1139</v>
      </c>
      <c r="H2415" s="2">
        <f t="shared" si="74"/>
        <v>0.2687224669603524</v>
      </c>
      <c r="I2415" s="2">
        <f t="shared" si="75"/>
        <v>5.7067603160667252E-2</v>
      </c>
    </row>
    <row r="2416" spans="1:9" x14ac:dyDescent="0.2">
      <c r="A2416" s="8" t="s">
        <v>358</v>
      </c>
      <c r="B2416" s="19">
        <v>46109</v>
      </c>
      <c r="C2416" s="20" t="s">
        <v>1875</v>
      </c>
      <c r="D2416" s="13">
        <v>2031</v>
      </c>
      <c r="E2416" s="13">
        <v>2383</v>
      </c>
      <c r="F2416" s="1">
        <f>VLOOKUP(B2416,[1]Compare!$B:$F,5,FALSE)</f>
        <v>1828</v>
      </c>
      <c r="G2416" s="1">
        <f>VLOOKUP(B2416,[1]Compare!$B:$G,6,FALSE)</f>
        <v>2404</v>
      </c>
      <c r="H2416" s="2">
        <f t="shared" si="74"/>
        <v>0.11105032822757112</v>
      </c>
      <c r="I2416" s="2">
        <f t="shared" si="75"/>
        <v>-8.7354409317803652E-3</v>
      </c>
    </row>
    <row r="2417" spans="1:9" x14ac:dyDescent="0.2">
      <c r="A2417" s="7" t="s">
        <v>358</v>
      </c>
      <c r="B2417" s="21">
        <v>46111</v>
      </c>
      <c r="C2417" s="22" t="s">
        <v>1876</v>
      </c>
      <c r="D2417" s="12">
        <v>296</v>
      </c>
      <c r="E2417" s="12">
        <v>921</v>
      </c>
      <c r="F2417" s="1">
        <f>VLOOKUP(B2417,[1]Compare!$B:$F,5,FALSE)</f>
        <v>257</v>
      </c>
      <c r="G2417" s="1">
        <f>VLOOKUP(B2417,[1]Compare!$B:$G,6,FALSE)</f>
        <v>905</v>
      </c>
      <c r="H2417" s="2">
        <f t="shared" si="74"/>
        <v>0.1517509727626459</v>
      </c>
      <c r="I2417" s="2">
        <f t="shared" si="75"/>
        <v>1.7679558011049725E-2</v>
      </c>
    </row>
    <row r="2418" spans="1:9" x14ac:dyDescent="0.2">
      <c r="A2418" s="8" t="s">
        <v>358</v>
      </c>
      <c r="B2418" s="19">
        <v>46113</v>
      </c>
      <c r="C2418" s="20" t="s">
        <v>1431</v>
      </c>
      <c r="D2418" s="13">
        <v>2379</v>
      </c>
      <c r="E2418" s="13">
        <v>309</v>
      </c>
      <c r="F2418" s="1" t="e">
        <f>VLOOKUP(B2418,[1]Compare!$B:$F,5,FALSE)</f>
        <v>#N/A</v>
      </c>
      <c r="G2418" s="1" t="e">
        <f>VLOOKUP(B2418,[1]Compare!$B:$G,6,FALSE)</f>
        <v>#N/A</v>
      </c>
      <c r="H2418" s="2" t="e">
        <f t="shared" si="74"/>
        <v>#N/A</v>
      </c>
      <c r="I2418" s="2" t="e">
        <f t="shared" si="75"/>
        <v>#N/A</v>
      </c>
    </row>
    <row r="2419" spans="1:9" x14ac:dyDescent="0.2">
      <c r="A2419" s="7" t="s">
        <v>358</v>
      </c>
      <c r="B2419" s="21">
        <v>46115</v>
      </c>
      <c r="C2419" s="22" t="s">
        <v>1877</v>
      </c>
      <c r="D2419" s="12">
        <v>1110</v>
      </c>
      <c r="E2419" s="12">
        <v>2142</v>
      </c>
      <c r="F2419" s="1">
        <f>VLOOKUP(B2419,[1]Compare!$B:$F,5,FALSE)</f>
        <v>998</v>
      </c>
      <c r="G2419" s="1">
        <f>VLOOKUP(B2419,[1]Compare!$B:$G,6,FALSE)</f>
        <v>2104</v>
      </c>
      <c r="H2419" s="2">
        <f t="shared" si="74"/>
        <v>0.11222444889779559</v>
      </c>
      <c r="I2419" s="2">
        <f t="shared" si="75"/>
        <v>1.8060836501901139E-2</v>
      </c>
    </row>
    <row r="2420" spans="1:9" x14ac:dyDescent="0.2">
      <c r="A2420" s="8" t="s">
        <v>358</v>
      </c>
      <c r="B2420" s="19">
        <v>46117</v>
      </c>
      <c r="C2420" s="20" t="s">
        <v>1878</v>
      </c>
      <c r="D2420" s="13">
        <v>497</v>
      </c>
      <c r="E2420" s="13">
        <v>1138</v>
      </c>
      <c r="F2420" s="1">
        <f>VLOOKUP(B2420,[1]Compare!$B:$F,5,FALSE)</f>
        <v>421</v>
      </c>
      <c r="G2420" s="1">
        <f>VLOOKUP(B2420,[1]Compare!$B:$G,6,FALSE)</f>
        <v>1203</v>
      </c>
      <c r="H2420" s="2">
        <f t="shared" si="74"/>
        <v>0.18052256532066507</v>
      </c>
      <c r="I2420" s="2">
        <f t="shared" si="75"/>
        <v>-5.4031587697423111E-2</v>
      </c>
    </row>
    <row r="2421" spans="1:9" x14ac:dyDescent="0.2">
      <c r="A2421" s="7" t="s">
        <v>358</v>
      </c>
      <c r="B2421" s="21">
        <v>46119</v>
      </c>
      <c r="C2421" s="22" t="s">
        <v>1879</v>
      </c>
      <c r="D2421" s="12">
        <v>203</v>
      </c>
      <c r="E2421" s="12">
        <v>730</v>
      </c>
      <c r="F2421" s="1">
        <f>VLOOKUP(B2421,[1]Compare!$B:$F,5,FALSE)</f>
        <v>185</v>
      </c>
      <c r="G2421" s="1">
        <f>VLOOKUP(B2421,[1]Compare!$B:$G,6,FALSE)</f>
        <v>726</v>
      </c>
      <c r="H2421" s="2">
        <f t="shared" si="74"/>
        <v>9.7297297297297303E-2</v>
      </c>
      <c r="I2421" s="2">
        <f t="shared" si="75"/>
        <v>5.5096418732782371E-3</v>
      </c>
    </row>
    <row r="2422" spans="1:9" x14ac:dyDescent="0.2">
      <c r="A2422" s="8" t="s">
        <v>358</v>
      </c>
      <c r="B2422" s="19">
        <v>46121</v>
      </c>
      <c r="C2422" s="20" t="s">
        <v>1132</v>
      </c>
      <c r="D2422" s="13">
        <v>1697</v>
      </c>
      <c r="E2422" s="13">
        <v>600</v>
      </c>
      <c r="F2422" s="1">
        <f>VLOOKUP(B2422,[1]Compare!$B:$F,5,FALSE)</f>
        <v>1963</v>
      </c>
      <c r="G2422" s="1">
        <f>VLOOKUP(B2422,[1]Compare!$B:$G,6,FALSE)</f>
        <v>532</v>
      </c>
      <c r="H2422" s="2">
        <f t="shared" si="74"/>
        <v>-0.13550687722873153</v>
      </c>
      <c r="I2422" s="2">
        <f t="shared" si="75"/>
        <v>0.12781954887218044</v>
      </c>
    </row>
    <row r="2423" spans="1:9" x14ac:dyDescent="0.2">
      <c r="A2423" s="7" t="s">
        <v>358</v>
      </c>
      <c r="B2423" s="21">
        <v>46123</v>
      </c>
      <c r="C2423" s="22" t="s">
        <v>1880</v>
      </c>
      <c r="D2423" s="12">
        <v>622</v>
      </c>
      <c r="E2423" s="12">
        <v>2125</v>
      </c>
      <c r="F2423" s="1">
        <f>VLOOKUP(B2423,[1]Compare!$B:$F,5,FALSE)</f>
        <v>495</v>
      </c>
      <c r="G2423" s="1">
        <f>VLOOKUP(B2423,[1]Compare!$B:$G,6,FALSE)</f>
        <v>2161</v>
      </c>
      <c r="H2423" s="2">
        <f t="shared" si="74"/>
        <v>0.25656565656565655</v>
      </c>
      <c r="I2423" s="2">
        <f t="shared" si="75"/>
        <v>-1.6658954187875982E-2</v>
      </c>
    </row>
    <row r="2424" spans="1:9" x14ac:dyDescent="0.2">
      <c r="A2424" s="8" t="s">
        <v>358</v>
      </c>
      <c r="B2424" s="19">
        <v>46125</v>
      </c>
      <c r="C2424" s="20" t="s">
        <v>825</v>
      </c>
      <c r="D2424" s="13">
        <v>1458</v>
      </c>
      <c r="E2424" s="13">
        <v>3136</v>
      </c>
      <c r="F2424" s="1">
        <f>VLOOKUP(B2424,[1]Compare!$B:$F,5,FALSE)</f>
        <v>1139</v>
      </c>
      <c r="G2424" s="1">
        <f>VLOOKUP(B2424,[1]Compare!$B:$G,6,FALSE)</f>
        <v>3290</v>
      </c>
      <c r="H2424" s="2">
        <f t="shared" si="74"/>
        <v>0.28007023705004391</v>
      </c>
      <c r="I2424" s="2">
        <f t="shared" si="75"/>
        <v>-4.6808510638297871E-2</v>
      </c>
    </row>
    <row r="2425" spans="1:9" x14ac:dyDescent="0.2">
      <c r="A2425" s="7" t="s">
        <v>358</v>
      </c>
      <c r="B2425" s="21">
        <v>46127</v>
      </c>
      <c r="C2425" s="22" t="s">
        <v>553</v>
      </c>
      <c r="D2425" s="12">
        <v>2474</v>
      </c>
      <c r="E2425" s="12">
        <v>6067</v>
      </c>
      <c r="F2425" s="1">
        <f>VLOOKUP(B2425,[1]Compare!$B:$F,5,FALSE)</f>
        <v>2725</v>
      </c>
      <c r="G2425" s="1">
        <f>VLOOKUP(B2425,[1]Compare!$B:$G,6,FALSE)</f>
        <v>5944</v>
      </c>
      <c r="H2425" s="2">
        <f t="shared" si="74"/>
        <v>-9.2110091743119266E-2</v>
      </c>
      <c r="I2425" s="2">
        <f t="shared" si="75"/>
        <v>2.0693135935397039E-2</v>
      </c>
    </row>
    <row r="2426" spans="1:9" x14ac:dyDescent="0.2">
      <c r="A2426" s="8" t="s">
        <v>358</v>
      </c>
      <c r="B2426" s="19">
        <v>46129</v>
      </c>
      <c r="C2426" s="20" t="s">
        <v>1881</v>
      </c>
      <c r="D2426" s="13">
        <v>650</v>
      </c>
      <c r="E2426" s="13">
        <v>2005</v>
      </c>
      <c r="F2426" s="1">
        <f>VLOOKUP(B2426,[1]Compare!$B:$F,5,FALSE)</f>
        <v>565</v>
      </c>
      <c r="G2426" s="1">
        <f>VLOOKUP(B2426,[1]Compare!$B:$G,6,FALSE)</f>
        <v>1966</v>
      </c>
      <c r="H2426" s="2">
        <f t="shared" si="74"/>
        <v>0.15044247787610621</v>
      </c>
      <c r="I2426" s="2">
        <f t="shared" si="75"/>
        <v>1.9837232960325534E-2</v>
      </c>
    </row>
    <row r="2427" spans="1:9" x14ac:dyDescent="0.2">
      <c r="A2427" s="7" t="s">
        <v>358</v>
      </c>
      <c r="B2427" s="21">
        <v>46135</v>
      </c>
      <c r="C2427" s="22" t="s">
        <v>1882</v>
      </c>
      <c r="D2427" s="12">
        <v>3813</v>
      </c>
      <c r="E2427" s="12">
        <v>6054</v>
      </c>
      <c r="F2427" s="1">
        <f>VLOOKUP(B2427,[1]Compare!$B:$F,5,FALSE)</f>
        <v>4016</v>
      </c>
      <c r="G2427" s="1">
        <f>VLOOKUP(B2427,[1]Compare!$B:$G,6,FALSE)</f>
        <v>6581</v>
      </c>
      <c r="H2427" s="2">
        <f t="shared" si="74"/>
        <v>-5.0547808764940236E-2</v>
      </c>
      <c r="I2427" s="2">
        <f t="shared" si="75"/>
        <v>-8.0079015347211666E-2</v>
      </c>
    </row>
    <row r="2428" spans="1:9" x14ac:dyDescent="0.2">
      <c r="A2428" s="8" t="s">
        <v>358</v>
      </c>
      <c r="B2428" s="19">
        <v>46137</v>
      </c>
      <c r="C2428" s="20" t="s">
        <v>1883</v>
      </c>
      <c r="D2428" s="13">
        <v>427</v>
      </c>
      <c r="E2428" s="13">
        <v>394</v>
      </c>
      <c r="F2428" s="1">
        <f>VLOOKUP(B2428,[1]Compare!$B:$F,5,FALSE)</f>
        <v>481</v>
      </c>
      <c r="G2428" s="1">
        <f>VLOOKUP(B2428,[1]Compare!$B:$G,6,FALSE)</f>
        <v>404</v>
      </c>
      <c r="H2428" s="2">
        <f t="shared" si="74"/>
        <v>-0.11226611226611227</v>
      </c>
      <c r="I2428" s="2">
        <f t="shared" si="75"/>
        <v>-2.4752475247524754E-2</v>
      </c>
    </row>
    <row r="2429" spans="1:9" x14ac:dyDescent="0.2">
      <c r="A2429" s="7" t="s">
        <v>359</v>
      </c>
      <c r="B2429" s="21">
        <v>47001</v>
      </c>
      <c r="C2429" s="22" t="s">
        <v>1014</v>
      </c>
      <c r="D2429" s="12">
        <v>10855</v>
      </c>
      <c r="E2429" s="12">
        <v>22404</v>
      </c>
      <c r="F2429" s="1">
        <f>VLOOKUP(B2429,[1]Compare!$B:$F,5,FALSE)</f>
        <v>11741</v>
      </c>
      <c r="G2429" s="1">
        <f>VLOOKUP(B2429,[1]Compare!$B:$G,6,FALSE)</f>
        <v>23184</v>
      </c>
      <c r="H2429" s="2">
        <f t="shared" si="74"/>
        <v>-7.5462056042926495E-2</v>
      </c>
      <c r="I2429" s="2">
        <f t="shared" si="75"/>
        <v>-3.3643892339544512E-2</v>
      </c>
    </row>
    <row r="2430" spans="1:9" x14ac:dyDescent="0.2">
      <c r="A2430" s="8" t="s">
        <v>359</v>
      </c>
      <c r="B2430" s="19">
        <v>47003</v>
      </c>
      <c r="C2430" s="20" t="s">
        <v>1787</v>
      </c>
      <c r="D2430" s="13">
        <v>4837</v>
      </c>
      <c r="E2430" s="13">
        <v>14737</v>
      </c>
      <c r="F2430" s="1">
        <f>VLOOKUP(B2430,[1]Compare!$B:$F,5,FALSE)</f>
        <v>4453</v>
      </c>
      <c r="G2430" s="1">
        <f>VLOOKUP(B2430,[1]Compare!$B:$G,6,FALSE)</f>
        <v>14354</v>
      </c>
      <c r="H2430" s="2">
        <f t="shared" si="74"/>
        <v>8.6233999550864582E-2</v>
      </c>
      <c r="I2430" s="2">
        <f t="shared" si="75"/>
        <v>2.6682457851469974E-2</v>
      </c>
    </row>
    <row r="2431" spans="1:9" x14ac:dyDescent="0.2">
      <c r="A2431" s="7" t="s">
        <v>359</v>
      </c>
      <c r="B2431" s="21">
        <v>47005</v>
      </c>
      <c r="C2431" s="22" t="s">
        <v>504</v>
      </c>
      <c r="D2431" s="12">
        <v>2721</v>
      </c>
      <c r="E2431" s="12">
        <v>5484</v>
      </c>
      <c r="F2431" s="1">
        <f>VLOOKUP(B2431,[1]Compare!$B:$F,5,FALSE)</f>
        <v>1529</v>
      </c>
      <c r="G2431" s="1">
        <f>VLOOKUP(B2431,[1]Compare!$B:$G,6,FALSE)</f>
        <v>5668</v>
      </c>
      <c r="H2431" s="2">
        <f t="shared" si="74"/>
        <v>0.77959450621321125</v>
      </c>
      <c r="I2431" s="2">
        <f t="shared" si="75"/>
        <v>-3.2462949894142556E-2</v>
      </c>
    </row>
    <row r="2432" spans="1:9" x14ac:dyDescent="0.2">
      <c r="A2432" s="8" t="s">
        <v>359</v>
      </c>
      <c r="B2432" s="19">
        <v>47007</v>
      </c>
      <c r="C2432" s="20" t="s">
        <v>1884</v>
      </c>
      <c r="D2432" s="13">
        <v>1302</v>
      </c>
      <c r="E2432" s="13">
        <v>4863</v>
      </c>
      <c r="F2432" s="1">
        <f>VLOOKUP(B2432,[1]Compare!$B:$F,5,FALSE)</f>
        <v>971</v>
      </c>
      <c r="G2432" s="1">
        <f>VLOOKUP(B2432,[1]Compare!$B:$G,6,FALSE)</f>
        <v>4725</v>
      </c>
      <c r="H2432" s="2">
        <f t="shared" si="74"/>
        <v>0.3408856848609681</v>
      </c>
      <c r="I2432" s="2">
        <f t="shared" si="75"/>
        <v>2.9206349206349208E-2</v>
      </c>
    </row>
    <row r="2433" spans="1:9" x14ac:dyDescent="0.2">
      <c r="A2433" s="7" t="s">
        <v>359</v>
      </c>
      <c r="B2433" s="21">
        <v>47009</v>
      </c>
      <c r="C2433" s="22" t="s">
        <v>394</v>
      </c>
      <c r="D2433" s="12">
        <v>15187</v>
      </c>
      <c r="E2433" s="12">
        <v>50898</v>
      </c>
      <c r="F2433" s="1">
        <f>VLOOKUP(B2433,[1]Compare!$B:$F,5,FALSE)</f>
        <v>17932</v>
      </c>
      <c r="G2433" s="1">
        <f>VLOOKUP(B2433,[1]Compare!$B:$G,6,FALSE)</f>
        <v>47369</v>
      </c>
      <c r="H2433" s="2">
        <f t="shared" si="74"/>
        <v>-0.15307829578407317</v>
      </c>
      <c r="I2433" s="2">
        <f t="shared" si="75"/>
        <v>7.4500200553104357E-2</v>
      </c>
    </row>
    <row r="2434" spans="1:9" x14ac:dyDescent="0.2">
      <c r="A2434" s="8" t="s">
        <v>359</v>
      </c>
      <c r="B2434" s="19">
        <v>47011</v>
      </c>
      <c r="C2434" s="20" t="s">
        <v>506</v>
      </c>
      <c r="D2434" s="13">
        <v>9061</v>
      </c>
      <c r="E2434" s="13">
        <v>36320</v>
      </c>
      <c r="F2434" s="1">
        <f>VLOOKUP(B2434,[1]Compare!$B:$F,5,FALSE)</f>
        <v>9851</v>
      </c>
      <c r="G2434" s="1">
        <f>VLOOKUP(B2434,[1]Compare!$B:$G,6,FALSE)</f>
        <v>35204</v>
      </c>
      <c r="H2434" s="2">
        <f t="shared" si="74"/>
        <v>-8.0194904070652731E-2</v>
      </c>
      <c r="I2434" s="2">
        <f t="shared" si="75"/>
        <v>3.1700943074650607E-2</v>
      </c>
    </row>
    <row r="2435" spans="1:9" x14ac:dyDescent="0.2">
      <c r="A2435" s="7" t="s">
        <v>359</v>
      </c>
      <c r="B2435" s="21">
        <v>47013</v>
      </c>
      <c r="C2435" s="22" t="s">
        <v>1093</v>
      </c>
      <c r="D2435" s="12">
        <v>3288</v>
      </c>
      <c r="E2435" s="12">
        <v>12845</v>
      </c>
      <c r="F2435" s="1">
        <f>VLOOKUP(B2435,[1]Compare!$B:$F,5,FALSE)</f>
        <v>2441</v>
      </c>
      <c r="G2435" s="1">
        <f>VLOOKUP(B2435,[1]Compare!$B:$G,6,FALSE)</f>
        <v>12331</v>
      </c>
      <c r="H2435" s="2">
        <f t="shared" ref="H2435:H2498" si="76">((D2435-F2435)/F2435)</f>
        <v>0.34698893895944283</v>
      </c>
      <c r="I2435" s="2">
        <f t="shared" ref="I2435:I2498" si="77">((E2435-G2435)/G2435)</f>
        <v>4.1683561754926608E-2</v>
      </c>
    </row>
    <row r="2436" spans="1:9" x14ac:dyDescent="0.2">
      <c r="A2436" s="8" t="s">
        <v>359</v>
      </c>
      <c r="B2436" s="19">
        <v>47015</v>
      </c>
      <c r="C2436" s="20" t="s">
        <v>1885</v>
      </c>
      <c r="D2436" s="13">
        <v>1600</v>
      </c>
      <c r="E2436" s="13">
        <v>5241</v>
      </c>
      <c r="F2436" s="1">
        <f>VLOOKUP(B2436,[1]Compare!$B:$F,5,FALSE)</f>
        <v>1261</v>
      </c>
      <c r="G2436" s="1">
        <f>VLOOKUP(B2436,[1]Compare!$B:$G,6,FALSE)</f>
        <v>5190</v>
      </c>
      <c r="H2436" s="2">
        <f t="shared" si="76"/>
        <v>0.26883425852498016</v>
      </c>
      <c r="I2436" s="2">
        <f t="shared" si="77"/>
        <v>9.8265895953757228E-3</v>
      </c>
    </row>
    <row r="2437" spans="1:9" x14ac:dyDescent="0.2">
      <c r="A2437" s="7" t="s">
        <v>359</v>
      </c>
      <c r="B2437" s="21">
        <v>47017</v>
      </c>
      <c r="C2437" s="22" t="s">
        <v>507</v>
      </c>
      <c r="D2437" s="12">
        <v>3620</v>
      </c>
      <c r="E2437" s="12">
        <v>8480</v>
      </c>
      <c r="F2437" s="1">
        <f>VLOOKUP(B2437,[1]Compare!$B:$F,5,FALSE)</f>
        <v>2559</v>
      </c>
      <c r="G2437" s="1">
        <f>VLOOKUP(B2437,[1]Compare!$B:$G,6,FALSE)</f>
        <v>9205</v>
      </c>
      <c r="H2437" s="2">
        <f t="shared" si="76"/>
        <v>0.41461508401719421</v>
      </c>
      <c r="I2437" s="2">
        <f t="shared" si="77"/>
        <v>-7.8761542639869633E-2</v>
      </c>
    </row>
    <row r="2438" spans="1:9" x14ac:dyDescent="0.2">
      <c r="A2438" s="8" t="s">
        <v>359</v>
      </c>
      <c r="B2438" s="19">
        <v>47019</v>
      </c>
      <c r="C2438" s="20" t="s">
        <v>1095</v>
      </c>
      <c r="D2438" s="13">
        <v>4862</v>
      </c>
      <c r="E2438" s="13">
        <v>18862</v>
      </c>
      <c r="F2438" s="1">
        <f>VLOOKUP(B2438,[1]Compare!$B:$F,5,FALSE)</f>
        <v>4529</v>
      </c>
      <c r="G2438" s="1">
        <f>VLOOKUP(B2438,[1]Compare!$B:$G,6,FALSE)</f>
        <v>19584</v>
      </c>
      <c r="H2438" s="2">
        <f t="shared" si="76"/>
        <v>7.3526164716272907E-2</v>
      </c>
      <c r="I2438" s="2">
        <f t="shared" si="77"/>
        <v>-3.6866830065359478E-2</v>
      </c>
    </row>
    <row r="2439" spans="1:9" x14ac:dyDescent="0.2">
      <c r="A2439" s="7" t="s">
        <v>359</v>
      </c>
      <c r="B2439" s="21">
        <v>47021</v>
      </c>
      <c r="C2439" s="22" t="s">
        <v>1886</v>
      </c>
      <c r="D2439" s="12">
        <v>5094</v>
      </c>
      <c r="E2439" s="12">
        <v>15493</v>
      </c>
      <c r="F2439" s="1">
        <f>VLOOKUP(B2439,[1]Compare!$B:$F,5,FALSE)</f>
        <v>5514</v>
      </c>
      <c r="G2439" s="1">
        <f>VLOOKUP(B2439,[1]Compare!$B:$G,6,FALSE)</f>
        <v>14438</v>
      </c>
      <c r="H2439" s="2">
        <f t="shared" si="76"/>
        <v>-7.6169749727965183E-2</v>
      </c>
      <c r="I2439" s="2">
        <f t="shared" si="77"/>
        <v>7.3071062474026879E-2</v>
      </c>
    </row>
    <row r="2440" spans="1:9" x14ac:dyDescent="0.2">
      <c r="A2440" s="8" t="s">
        <v>359</v>
      </c>
      <c r="B2440" s="19">
        <v>47023</v>
      </c>
      <c r="C2440" s="20" t="s">
        <v>1794</v>
      </c>
      <c r="D2440" s="13">
        <v>1734</v>
      </c>
      <c r="E2440" s="13">
        <v>5130</v>
      </c>
      <c r="F2440" s="1">
        <f>VLOOKUP(B2440,[1]Compare!$B:$F,5,FALSE)</f>
        <v>1412</v>
      </c>
      <c r="G2440" s="1">
        <f>VLOOKUP(B2440,[1]Compare!$B:$G,6,FALSE)</f>
        <v>5952</v>
      </c>
      <c r="H2440" s="2">
        <f t="shared" si="76"/>
        <v>0.22804532577903683</v>
      </c>
      <c r="I2440" s="2">
        <f t="shared" si="77"/>
        <v>-0.13810483870967741</v>
      </c>
    </row>
    <row r="2441" spans="1:9" x14ac:dyDescent="0.2">
      <c r="A2441" s="7" t="s">
        <v>359</v>
      </c>
      <c r="B2441" s="21">
        <v>47025</v>
      </c>
      <c r="C2441" s="22" t="s">
        <v>1364</v>
      </c>
      <c r="D2441" s="12">
        <v>2491</v>
      </c>
      <c r="E2441" s="12">
        <v>11477</v>
      </c>
      <c r="F2441" s="1">
        <f>VLOOKUP(B2441,[1]Compare!$B:$F,5,FALSE)</f>
        <v>2202</v>
      </c>
      <c r="G2441" s="1">
        <f>VLOOKUP(B2441,[1]Compare!$B:$G,6,FALSE)</f>
        <v>10604</v>
      </c>
      <c r="H2441" s="2">
        <f t="shared" si="76"/>
        <v>0.13124432334241598</v>
      </c>
      <c r="I2441" s="2">
        <f t="shared" si="77"/>
        <v>8.2327423613730674E-2</v>
      </c>
    </row>
    <row r="2442" spans="1:9" x14ac:dyDescent="0.2">
      <c r="A2442" s="8" t="s">
        <v>359</v>
      </c>
      <c r="B2442" s="19">
        <v>47027</v>
      </c>
      <c r="C2442" s="20" t="s">
        <v>403</v>
      </c>
      <c r="D2442" s="13">
        <v>972</v>
      </c>
      <c r="E2442" s="13">
        <v>2851</v>
      </c>
      <c r="F2442" s="1">
        <f>VLOOKUP(B2442,[1]Compare!$B:$F,5,FALSE)</f>
        <v>735</v>
      </c>
      <c r="G2442" s="1">
        <f>VLOOKUP(B2442,[1]Compare!$B:$G,6,FALSE)</f>
        <v>2733</v>
      </c>
      <c r="H2442" s="2">
        <f t="shared" si="76"/>
        <v>0.32244897959183672</v>
      </c>
      <c r="I2442" s="2">
        <f t="shared" si="77"/>
        <v>4.3175997072813756E-2</v>
      </c>
    </row>
    <row r="2443" spans="1:9" x14ac:dyDescent="0.2">
      <c r="A2443" s="7" t="s">
        <v>359</v>
      </c>
      <c r="B2443" s="21">
        <v>47029</v>
      </c>
      <c r="C2443" s="22" t="s">
        <v>1887</v>
      </c>
      <c r="D2443" s="12">
        <v>2480</v>
      </c>
      <c r="E2443" s="12">
        <v>11808</v>
      </c>
      <c r="F2443" s="1">
        <f>VLOOKUP(B2443,[1]Compare!$B:$F,5,FALSE)</f>
        <v>2533</v>
      </c>
      <c r="G2443" s="1">
        <f>VLOOKUP(B2443,[1]Compare!$B:$G,6,FALSE)</f>
        <v>12162</v>
      </c>
      <c r="H2443" s="2">
        <f t="shared" si="76"/>
        <v>-2.0923805763916305E-2</v>
      </c>
      <c r="I2443" s="2">
        <f t="shared" si="77"/>
        <v>-2.9107054760730142E-2</v>
      </c>
    </row>
    <row r="2444" spans="1:9" x14ac:dyDescent="0.2">
      <c r="A2444" s="8" t="s">
        <v>359</v>
      </c>
      <c r="B2444" s="19">
        <v>47031</v>
      </c>
      <c r="C2444" s="20" t="s">
        <v>405</v>
      </c>
      <c r="D2444" s="13">
        <v>5902</v>
      </c>
      <c r="E2444" s="13">
        <v>17909</v>
      </c>
      <c r="F2444" s="1">
        <f>VLOOKUP(B2444,[1]Compare!$B:$F,5,FALSE)</f>
        <v>5705</v>
      </c>
      <c r="G2444" s="1">
        <f>VLOOKUP(B2444,[1]Compare!$B:$G,6,FALSE)</f>
        <v>17883</v>
      </c>
      <c r="H2444" s="2">
        <f t="shared" si="76"/>
        <v>3.453111305872042E-2</v>
      </c>
      <c r="I2444" s="2">
        <f t="shared" si="77"/>
        <v>1.4538947603869596E-3</v>
      </c>
    </row>
    <row r="2445" spans="1:9" x14ac:dyDescent="0.2">
      <c r="A2445" s="7" t="s">
        <v>359</v>
      </c>
      <c r="B2445" s="21">
        <v>47033</v>
      </c>
      <c r="C2445" s="22" t="s">
        <v>1888</v>
      </c>
      <c r="D2445" s="12">
        <v>1766</v>
      </c>
      <c r="E2445" s="12">
        <v>4258</v>
      </c>
      <c r="F2445" s="1">
        <f>VLOOKUP(B2445,[1]Compare!$B:$F,5,FALSE)</f>
        <v>1382</v>
      </c>
      <c r="G2445" s="1">
        <f>VLOOKUP(B2445,[1]Compare!$B:$G,6,FALSE)</f>
        <v>4673</v>
      </c>
      <c r="H2445" s="2">
        <f t="shared" si="76"/>
        <v>0.27785817655571637</v>
      </c>
      <c r="I2445" s="2">
        <f t="shared" si="77"/>
        <v>-8.8808046222983092E-2</v>
      </c>
    </row>
    <row r="2446" spans="1:9" x14ac:dyDescent="0.2">
      <c r="A2446" s="8" t="s">
        <v>359</v>
      </c>
      <c r="B2446" s="19">
        <v>47035</v>
      </c>
      <c r="C2446" s="20" t="s">
        <v>883</v>
      </c>
      <c r="D2446" s="13">
        <v>6522</v>
      </c>
      <c r="E2446" s="13">
        <v>26842</v>
      </c>
      <c r="F2446" s="1">
        <f>VLOOKUP(B2446,[1]Compare!$B:$F,5,FALSE)</f>
        <v>6728</v>
      </c>
      <c r="G2446" s="1">
        <f>VLOOKUP(B2446,[1]Compare!$B:$G,6,FALSE)</f>
        <v>25168</v>
      </c>
      <c r="H2446" s="2">
        <f t="shared" si="76"/>
        <v>-3.0618311533888228E-2</v>
      </c>
      <c r="I2446" s="2">
        <f t="shared" si="77"/>
        <v>6.6513032422123336E-2</v>
      </c>
    </row>
    <row r="2447" spans="1:9" x14ac:dyDescent="0.2">
      <c r="A2447" s="7" t="s">
        <v>359</v>
      </c>
      <c r="B2447" s="21">
        <v>47037</v>
      </c>
      <c r="C2447" s="22" t="s">
        <v>1616</v>
      </c>
      <c r="D2447" s="12">
        <v>200131</v>
      </c>
      <c r="E2447" s="12">
        <v>93577</v>
      </c>
      <c r="F2447" s="1">
        <f>VLOOKUP(B2447,[1]Compare!$B:$F,5,FALSE)</f>
        <v>199703</v>
      </c>
      <c r="G2447" s="1">
        <f>VLOOKUP(B2447,[1]Compare!$B:$G,6,FALSE)</f>
        <v>100218</v>
      </c>
      <c r="H2447" s="2">
        <f t="shared" si="76"/>
        <v>2.143182626199907E-3</v>
      </c>
      <c r="I2447" s="2">
        <f t="shared" si="77"/>
        <v>-6.6265541120357624E-2</v>
      </c>
    </row>
    <row r="2448" spans="1:9" x14ac:dyDescent="0.2">
      <c r="A2448" s="8" t="s">
        <v>359</v>
      </c>
      <c r="B2448" s="19">
        <v>47039</v>
      </c>
      <c r="C2448" s="20" t="s">
        <v>760</v>
      </c>
      <c r="D2448" s="13">
        <v>1256</v>
      </c>
      <c r="E2448" s="13">
        <v>4007</v>
      </c>
      <c r="F2448" s="1">
        <f>VLOOKUP(B2448,[1]Compare!$B:$F,5,FALSE)</f>
        <v>904</v>
      </c>
      <c r="G2448" s="1">
        <f>VLOOKUP(B2448,[1]Compare!$B:$G,6,FALSE)</f>
        <v>4229</v>
      </c>
      <c r="H2448" s="2">
        <f t="shared" si="76"/>
        <v>0.38938053097345132</v>
      </c>
      <c r="I2448" s="2">
        <f t="shared" si="77"/>
        <v>-5.2494679593284466E-2</v>
      </c>
    </row>
    <row r="2449" spans="1:9" x14ac:dyDescent="0.2">
      <c r="A2449" s="7" t="s">
        <v>359</v>
      </c>
      <c r="B2449" s="21">
        <v>47041</v>
      </c>
      <c r="C2449" s="22" t="s">
        <v>414</v>
      </c>
      <c r="D2449" s="12">
        <v>2054</v>
      </c>
      <c r="E2449" s="12">
        <v>7111</v>
      </c>
      <c r="F2449" s="1">
        <f>VLOOKUP(B2449,[1]Compare!$B:$F,5,FALSE)</f>
        <v>1750</v>
      </c>
      <c r="G2449" s="1">
        <f>VLOOKUP(B2449,[1]Compare!$B:$G,6,FALSE)</f>
        <v>6672</v>
      </c>
      <c r="H2449" s="2">
        <f t="shared" si="76"/>
        <v>0.17371428571428571</v>
      </c>
      <c r="I2449" s="2">
        <f t="shared" si="77"/>
        <v>6.5797362110311744E-2</v>
      </c>
    </row>
    <row r="2450" spans="1:9" x14ac:dyDescent="0.2">
      <c r="A2450" s="8" t="s">
        <v>359</v>
      </c>
      <c r="B2450" s="19">
        <v>47043</v>
      </c>
      <c r="C2450" s="20" t="s">
        <v>1889</v>
      </c>
      <c r="D2450" s="13">
        <v>6340</v>
      </c>
      <c r="E2450" s="13">
        <v>18863</v>
      </c>
      <c r="F2450" s="1">
        <f>VLOOKUP(B2450,[1]Compare!$B:$F,5,FALSE)</f>
        <v>6106</v>
      </c>
      <c r="G2450" s="1">
        <f>VLOOKUP(B2450,[1]Compare!$B:$G,6,FALSE)</f>
        <v>17643</v>
      </c>
      <c r="H2450" s="2">
        <f t="shared" si="76"/>
        <v>3.8322961021945628E-2</v>
      </c>
      <c r="I2450" s="2">
        <f t="shared" si="77"/>
        <v>6.9149237657994675E-2</v>
      </c>
    </row>
    <row r="2451" spans="1:9" x14ac:dyDescent="0.2">
      <c r="A2451" s="7" t="s">
        <v>359</v>
      </c>
      <c r="B2451" s="21">
        <v>47045</v>
      </c>
      <c r="C2451" s="22" t="s">
        <v>1890</v>
      </c>
      <c r="D2451" s="12">
        <v>4029</v>
      </c>
      <c r="E2451" s="12">
        <v>11114</v>
      </c>
      <c r="F2451" s="1">
        <f>VLOOKUP(B2451,[1]Compare!$B:$F,5,FALSE)</f>
        <v>3158</v>
      </c>
      <c r="G2451" s="1">
        <f>VLOOKUP(B2451,[1]Compare!$B:$G,6,FALSE)</f>
        <v>11768</v>
      </c>
      <c r="H2451" s="2">
        <f t="shared" si="76"/>
        <v>0.27580747308423054</v>
      </c>
      <c r="I2451" s="2">
        <f t="shared" si="77"/>
        <v>-5.5574439157036033E-2</v>
      </c>
    </row>
    <row r="2452" spans="1:9" x14ac:dyDescent="0.2">
      <c r="A2452" s="8" t="s">
        <v>359</v>
      </c>
      <c r="B2452" s="19">
        <v>47047</v>
      </c>
      <c r="C2452" s="20" t="s">
        <v>418</v>
      </c>
      <c r="D2452" s="13">
        <v>7528</v>
      </c>
      <c r="E2452" s="13">
        <v>15534</v>
      </c>
      <c r="F2452" s="1">
        <f>VLOOKUP(B2452,[1]Compare!$B:$F,5,FALSE)</f>
        <v>7027</v>
      </c>
      <c r="G2452" s="1">
        <f>VLOOKUP(B2452,[1]Compare!$B:$G,6,FALSE)</f>
        <v>15690</v>
      </c>
      <c r="H2452" s="2">
        <f t="shared" si="76"/>
        <v>7.1296428063184855E-2</v>
      </c>
      <c r="I2452" s="2">
        <f t="shared" si="77"/>
        <v>-9.9426386233269597E-3</v>
      </c>
    </row>
    <row r="2453" spans="1:9" x14ac:dyDescent="0.2">
      <c r="A2453" s="7" t="s">
        <v>359</v>
      </c>
      <c r="B2453" s="21">
        <v>47049</v>
      </c>
      <c r="C2453" s="22" t="s">
        <v>1891</v>
      </c>
      <c r="D2453" s="12">
        <v>1339</v>
      </c>
      <c r="E2453" s="12">
        <v>7918</v>
      </c>
      <c r="F2453" s="1">
        <f>VLOOKUP(B2453,[1]Compare!$B:$F,5,FALSE)</f>
        <v>1214</v>
      </c>
      <c r="G2453" s="1">
        <f>VLOOKUP(B2453,[1]Compare!$B:$G,6,FALSE)</f>
        <v>7441</v>
      </c>
      <c r="H2453" s="2">
        <f t="shared" si="76"/>
        <v>0.10296540362438221</v>
      </c>
      <c r="I2453" s="2">
        <f t="shared" si="77"/>
        <v>6.4104287058191101E-2</v>
      </c>
    </row>
    <row r="2454" spans="1:9" x14ac:dyDescent="0.2">
      <c r="A2454" s="8" t="s">
        <v>359</v>
      </c>
      <c r="B2454" s="19">
        <v>47051</v>
      </c>
      <c r="C2454" s="20" t="s">
        <v>419</v>
      </c>
      <c r="D2454" s="13">
        <v>5665</v>
      </c>
      <c r="E2454" s="13">
        <v>13972</v>
      </c>
      <c r="F2454" s="1">
        <f>VLOOKUP(B2454,[1]Compare!$B:$F,5,FALSE)</f>
        <v>4864</v>
      </c>
      <c r="G2454" s="1">
        <f>VLOOKUP(B2454,[1]Compare!$B:$G,6,FALSE)</f>
        <v>13987</v>
      </c>
      <c r="H2454" s="2">
        <f t="shared" si="76"/>
        <v>0.16467927631578946</v>
      </c>
      <c r="I2454" s="2">
        <f t="shared" si="77"/>
        <v>-1.0724243940802175E-3</v>
      </c>
    </row>
    <row r="2455" spans="1:9" x14ac:dyDescent="0.2">
      <c r="A2455" s="7" t="s">
        <v>359</v>
      </c>
      <c r="B2455" s="21">
        <v>47053</v>
      </c>
      <c r="C2455" s="22" t="s">
        <v>937</v>
      </c>
      <c r="D2455" s="12">
        <v>7019</v>
      </c>
      <c r="E2455" s="12">
        <v>14899</v>
      </c>
      <c r="F2455" s="1">
        <f>VLOOKUP(B2455,[1]Compare!$B:$F,5,FALSE)</f>
        <v>5771</v>
      </c>
      <c r="G2455" s="1">
        <f>VLOOKUP(B2455,[1]Compare!$B:$G,6,FALSE)</f>
        <v>16259</v>
      </c>
      <c r="H2455" s="2">
        <f t="shared" si="76"/>
        <v>0.21625368220412408</v>
      </c>
      <c r="I2455" s="2">
        <f t="shared" si="77"/>
        <v>-8.3645980687619165E-2</v>
      </c>
    </row>
    <row r="2456" spans="1:9" x14ac:dyDescent="0.2">
      <c r="A2456" s="8" t="s">
        <v>359</v>
      </c>
      <c r="B2456" s="19">
        <v>47055</v>
      </c>
      <c r="C2456" s="20" t="s">
        <v>1892</v>
      </c>
      <c r="D2456" s="13">
        <v>4021</v>
      </c>
      <c r="E2456" s="13">
        <v>9965</v>
      </c>
      <c r="F2456" s="1">
        <f>VLOOKUP(B2456,[1]Compare!$B:$F,5,FALSE)</f>
        <v>3298</v>
      </c>
      <c r="G2456" s="1">
        <f>VLOOKUP(B2456,[1]Compare!$B:$G,6,FALSE)</f>
        <v>9784</v>
      </c>
      <c r="H2456" s="2">
        <f t="shared" si="76"/>
        <v>0.21922377198302001</v>
      </c>
      <c r="I2456" s="2">
        <f t="shared" si="77"/>
        <v>1.8499591169255928E-2</v>
      </c>
    </row>
    <row r="2457" spans="1:9" x14ac:dyDescent="0.2">
      <c r="A2457" s="7" t="s">
        <v>359</v>
      </c>
      <c r="B2457" s="21">
        <v>47057</v>
      </c>
      <c r="C2457" s="22" t="s">
        <v>1893</v>
      </c>
      <c r="D2457" s="12">
        <v>1489</v>
      </c>
      <c r="E2457" s="12">
        <v>9340</v>
      </c>
      <c r="F2457" s="1">
        <f>VLOOKUP(B2457,[1]Compare!$B:$F,5,FALSE)</f>
        <v>1467</v>
      </c>
      <c r="G2457" s="1">
        <f>VLOOKUP(B2457,[1]Compare!$B:$G,6,FALSE)</f>
        <v>8565</v>
      </c>
      <c r="H2457" s="2">
        <f t="shared" si="76"/>
        <v>1.4996591683708248E-2</v>
      </c>
      <c r="I2457" s="2">
        <f t="shared" si="77"/>
        <v>9.0484530064214821E-2</v>
      </c>
    </row>
    <row r="2458" spans="1:9" x14ac:dyDescent="0.2">
      <c r="A2458" s="8" t="s">
        <v>359</v>
      </c>
      <c r="B2458" s="19">
        <v>47059</v>
      </c>
      <c r="C2458" s="20" t="s">
        <v>421</v>
      </c>
      <c r="D2458" s="13">
        <v>5862</v>
      </c>
      <c r="E2458" s="13">
        <v>24009</v>
      </c>
      <c r="F2458" s="1">
        <f>VLOOKUP(B2458,[1]Compare!$B:$F,5,FALSE)</f>
        <v>5199</v>
      </c>
      <c r="G2458" s="1">
        <f>VLOOKUP(B2458,[1]Compare!$B:$G,6,FALSE)</f>
        <v>22259</v>
      </c>
      <c r="H2458" s="2">
        <f t="shared" si="76"/>
        <v>0.12752452394691285</v>
      </c>
      <c r="I2458" s="2">
        <f t="shared" si="77"/>
        <v>7.8619884091828018E-2</v>
      </c>
    </row>
    <row r="2459" spans="1:9" x14ac:dyDescent="0.2">
      <c r="A2459" s="7" t="s">
        <v>359</v>
      </c>
      <c r="B2459" s="21">
        <v>47061</v>
      </c>
      <c r="C2459" s="22" t="s">
        <v>890</v>
      </c>
      <c r="D2459" s="12">
        <v>1770</v>
      </c>
      <c r="E2459" s="12">
        <v>4871</v>
      </c>
      <c r="F2459" s="1">
        <f>VLOOKUP(B2459,[1]Compare!$B:$F,5,FALSE)</f>
        <v>988</v>
      </c>
      <c r="G2459" s="1">
        <f>VLOOKUP(B2459,[1]Compare!$B:$G,6,FALSE)</f>
        <v>4802</v>
      </c>
      <c r="H2459" s="2">
        <f t="shared" si="76"/>
        <v>0.791497975708502</v>
      </c>
      <c r="I2459" s="2">
        <f t="shared" si="77"/>
        <v>1.4369012911286963E-2</v>
      </c>
    </row>
    <row r="2460" spans="1:9" x14ac:dyDescent="0.2">
      <c r="A2460" s="8" t="s">
        <v>359</v>
      </c>
      <c r="B2460" s="19">
        <v>47063</v>
      </c>
      <c r="C2460" s="20" t="s">
        <v>1894</v>
      </c>
      <c r="D2460" s="13">
        <v>5780</v>
      </c>
      <c r="E2460" s="13">
        <v>18749</v>
      </c>
      <c r="F2460" s="1">
        <f>VLOOKUP(B2460,[1]Compare!$B:$F,5,FALSE)</f>
        <v>5500</v>
      </c>
      <c r="G2460" s="1">
        <f>VLOOKUP(B2460,[1]Compare!$B:$G,6,FALSE)</f>
        <v>18811</v>
      </c>
      <c r="H2460" s="2">
        <f t="shared" si="76"/>
        <v>5.0909090909090911E-2</v>
      </c>
      <c r="I2460" s="2">
        <f t="shared" si="77"/>
        <v>-3.2959438626335657E-3</v>
      </c>
    </row>
    <row r="2461" spans="1:9" x14ac:dyDescent="0.2">
      <c r="A2461" s="7" t="s">
        <v>359</v>
      </c>
      <c r="B2461" s="21">
        <v>47065</v>
      </c>
      <c r="C2461" s="22" t="s">
        <v>697</v>
      </c>
      <c r="D2461" s="12">
        <v>66204</v>
      </c>
      <c r="E2461" s="12">
        <v>86099</v>
      </c>
      <c r="F2461" s="1">
        <f>VLOOKUP(B2461,[1]Compare!$B:$F,5,FALSE)</f>
        <v>75522</v>
      </c>
      <c r="G2461" s="1">
        <f>VLOOKUP(B2461,[1]Compare!$B:$G,6,FALSE)</f>
        <v>92108</v>
      </c>
      <c r="H2461" s="2">
        <f t="shared" si="76"/>
        <v>-0.12338126638595376</v>
      </c>
      <c r="I2461" s="2">
        <f t="shared" si="77"/>
        <v>-6.5238632909193559E-2</v>
      </c>
    </row>
    <row r="2462" spans="1:9" x14ac:dyDescent="0.2">
      <c r="A2462" s="8" t="s">
        <v>359</v>
      </c>
      <c r="B2462" s="19">
        <v>47067</v>
      </c>
      <c r="C2462" s="20" t="s">
        <v>780</v>
      </c>
      <c r="D2462" s="13">
        <v>533</v>
      </c>
      <c r="E2462" s="13">
        <v>1888</v>
      </c>
      <c r="F2462" s="1">
        <f>VLOOKUP(B2462,[1]Compare!$B:$F,5,FALSE)</f>
        <v>362</v>
      </c>
      <c r="G2462" s="1">
        <f>VLOOKUP(B2462,[1]Compare!$B:$G,6,FALSE)</f>
        <v>2372</v>
      </c>
      <c r="H2462" s="2">
        <f t="shared" si="76"/>
        <v>0.47237569060773482</v>
      </c>
      <c r="I2462" s="2">
        <f t="shared" si="77"/>
        <v>-0.20404721753794267</v>
      </c>
    </row>
    <row r="2463" spans="1:9" x14ac:dyDescent="0.2">
      <c r="A2463" s="7" t="s">
        <v>359</v>
      </c>
      <c r="B2463" s="21">
        <v>47069</v>
      </c>
      <c r="C2463" s="22" t="s">
        <v>1895</v>
      </c>
      <c r="D2463" s="12">
        <v>4150</v>
      </c>
      <c r="E2463" s="12">
        <v>5243</v>
      </c>
      <c r="F2463" s="1">
        <f>VLOOKUP(B2463,[1]Compare!$B:$F,5,FALSE)</f>
        <v>4180</v>
      </c>
      <c r="G2463" s="1">
        <f>VLOOKUP(B2463,[1]Compare!$B:$G,6,FALSE)</f>
        <v>5760</v>
      </c>
      <c r="H2463" s="2">
        <f t="shared" si="76"/>
        <v>-7.1770334928229667E-3</v>
      </c>
      <c r="I2463" s="2">
        <f t="shared" si="77"/>
        <v>-8.9756944444444445E-2</v>
      </c>
    </row>
    <row r="2464" spans="1:9" x14ac:dyDescent="0.2">
      <c r="A2464" s="8" t="s">
        <v>359</v>
      </c>
      <c r="B2464" s="19">
        <v>47071</v>
      </c>
      <c r="C2464" s="20" t="s">
        <v>891</v>
      </c>
      <c r="D2464" s="13">
        <v>2159</v>
      </c>
      <c r="E2464" s="13">
        <v>9485</v>
      </c>
      <c r="F2464" s="1">
        <f>VLOOKUP(B2464,[1]Compare!$B:$F,5,FALSE)</f>
        <v>1775</v>
      </c>
      <c r="G2464" s="1">
        <f>VLOOKUP(B2464,[1]Compare!$B:$G,6,FALSE)</f>
        <v>9559</v>
      </c>
      <c r="H2464" s="2">
        <f t="shared" si="76"/>
        <v>0.2163380281690141</v>
      </c>
      <c r="I2464" s="2">
        <f t="shared" si="77"/>
        <v>-7.7413955434668894E-3</v>
      </c>
    </row>
    <row r="2465" spans="1:9" x14ac:dyDescent="0.2">
      <c r="A2465" s="7" t="s">
        <v>359</v>
      </c>
      <c r="B2465" s="21">
        <v>47073</v>
      </c>
      <c r="C2465" s="22" t="s">
        <v>1896</v>
      </c>
      <c r="D2465" s="12">
        <v>4706</v>
      </c>
      <c r="E2465" s="12">
        <v>21341</v>
      </c>
      <c r="F2465" s="1">
        <f>VLOOKUP(B2465,[1]Compare!$B:$F,5,FALSE)</f>
        <v>4083</v>
      </c>
      <c r="G2465" s="1">
        <f>VLOOKUP(B2465,[1]Compare!$B:$G,6,FALSE)</f>
        <v>20405</v>
      </c>
      <c r="H2465" s="2">
        <f t="shared" si="76"/>
        <v>0.15258388439872642</v>
      </c>
      <c r="I2465" s="2">
        <f t="shared" si="77"/>
        <v>4.5871110022053421E-2</v>
      </c>
    </row>
    <row r="2466" spans="1:9" x14ac:dyDescent="0.2">
      <c r="A2466" s="8" t="s">
        <v>359</v>
      </c>
      <c r="B2466" s="19">
        <v>47075</v>
      </c>
      <c r="C2466" s="20" t="s">
        <v>1627</v>
      </c>
      <c r="D2466" s="13">
        <v>3905</v>
      </c>
      <c r="E2466" s="13">
        <v>2935</v>
      </c>
      <c r="F2466" s="1">
        <f>VLOOKUP(B2466,[1]Compare!$B:$F,5,FALSE)</f>
        <v>4012</v>
      </c>
      <c r="G2466" s="1">
        <f>VLOOKUP(B2466,[1]Compare!$B:$G,6,FALSE)</f>
        <v>3343</v>
      </c>
      <c r="H2466" s="2">
        <f t="shared" si="76"/>
        <v>-2.666999002991027E-2</v>
      </c>
      <c r="I2466" s="2">
        <f t="shared" si="77"/>
        <v>-0.12204606640741848</v>
      </c>
    </row>
    <row r="2467" spans="1:9" x14ac:dyDescent="0.2">
      <c r="A2467" s="7" t="s">
        <v>359</v>
      </c>
      <c r="B2467" s="21">
        <v>47077</v>
      </c>
      <c r="C2467" s="22" t="s">
        <v>892</v>
      </c>
      <c r="D2467" s="12">
        <v>2252</v>
      </c>
      <c r="E2467" s="12">
        <v>9805</v>
      </c>
      <c r="F2467" s="1">
        <f>VLOOKUP(B2467,[1]Compare!$B:$F,5,FALSE)</f>
        <v>2092</v>
      </c>
      <c r="G2467" s="1">
        <f>VLOOKUP(B2467,[1]Compare!$B:$G,6,FALSE)</f>
        <v>9797</v>
      </c>
      <c r="H2467" s="2">
        <f t="shared" si="76"/>
        <v>7.6481835564053538E-2</v>
      </c>
      <c r="I2467" s="2">
        <f t="shared" si="77"/>
        <v>8.1657650301112587E-4</v>
      </c>
    </row>
    <row r="2468" spans="1:9" x14ac:dyDescent="0.2">
      <c r="A2468" s="8" t="s">
        <v>359</v>
      </c>
      <c r="B2468" s="19">
        <v>47079</v>
      </c>
      <c r="C2468" s="20" t="s">
        <v>423</v>
      </c>
      <c r="D2468" s="13">
        <v>4594</v>
      </c>
      <c r="E2468" s="13">
        <v>10811</v>
      </c>
      <c r="F2468" s="1">
        <f>VLOOKUP(B2468,[1]Compare!$B:$F,5,FALSE)</f>
        <v>3548</v>
      </c>
      <c r="G2468" s="1">
        <f>VLOOKUP(B2468,[1]Compare!$B:$G,6,FALSE)</f>
        <v>11239</v>
      </c>
      <c r="H2468" s="2">
        <f t="shared" si="76"/>
        <v>0.29481397970687712</v>
      </c>
      <c r="I2468" s="2">
        <f t="shared" si="77"/>
        <v>-3.8081679864756648E-2</v>
      </c>
    </row>
    <row r="2469" spans="1:9" x14ac:dyDescent="0.2">
      <c r="A2469" s="7" t="s">
        <v>359</v>
      </c>
      <c r="B2469" s="21">
        <v>47081</v>
      </c>
      <c r="C2469" s="22" t="s">
        <v>1107</v>
      </c>
      <c r="D2469" s="12">
        <v>2664</v>
      </c>
      <c r="E2469" s="12">
        <v>7766</v>
      </c>
      <c r="F2469" s="1">
        <f>VLOOKUP(B2469,[1]Compare!$B:$F,5,FALSE)</f>
        <v>2130</v>
      </c>
      <c r="G2469" s="1">
        <f>VLOOKUP(B2469,[1]Compare!$B:$G,6,FALSE)</f>
        <v>7577</v>
      </c>
      <c r="H2469" s="2">
        <f t="shared" si="76"/>
        <v>0.25070422535211268</v>
      </c>
      <c r="I2469" s="2">
        <f t="shared" si="77"/>
        <v>2.4943909198891383E-2</v>
      </c>
    </row>
    <row r="2470" spans="1:9" x14ac:dyDescent="0.2">
      <c r="A2470" s="8" t="s">
        <v>359</v>
      </c>
      <c r="B2470" s="19">
        <v>47083</v>
      </c>
      <c r="C2470" s="20" t="s">
        <v>424</v>
      </c>
      <c r="D2470" s="13">
        <v>1229</v>
      </c>
      <c r="E2470" s="13">
        <v>2686</v>
      </c>
      <c r="F2470" s="1">
        <f>VLOOKUP(B2470,[1]Compare!$B:$F,5,FALSE)</f>
        <v>871</v>
      </c>
      <c r="G2470" s="1">
        <f>VLOOKUP(B2470,[1]Compare!$B:$G,6,FALSE)</f>
        <v>2718</v>
      </c>
      <c r="H2470" s="2">
        <f t="shared" si="76"/>
        <v>0.41102181400688864</v>
      </c>
      <c r="I2470" s="2">
        <f t="shared" si="77"/>
        <v>-1.177336276674025E-2</v>
      </c>
    </row>
    <row r="2471" spans="1:9" x14ac:dyDescent="0.2">
      <c r="A2471" s="7" t="s">
        <v>359</v>
      </c>
      <c r="B2471" s="21">
        <v>47085</v>
      </c>
      <c r="C2471" s="22" t="s">
        <v>1371</v>
      </c>
      <c r="D2471" s="12">
        <v>2718</v>
      </c>
      <c r="E2471" s="12">
        <v>6009</v>
      </c>
      <c r="F2471" s="1">
        <f>VLOOKUP(B2471,[1]Compare!$B:$F,5,FALSE)</f>
        <v>2017</v>
      </c>
      <c r="G2471" s="1">
        <f>VLOOKUP(B2471,[1]Compare!$B:$G,6,FALSE)</f>
        <v>6120</v>
      </c>
      <c r="H2471" s="2">
        <f t="shared" si="76"/>
        <v>0.34754586018839861</v>
      </c>
      <c r="I2471" s="2">
        <f t="shared" si="77"/>
        <v>-1.8137254901960786E-2</v>
      </c>
    </row>
    <row r="2472" spans="1:9" x14ac:dyDescent="0.2">
      <c r="A2472" s="8" t="s">
        <v>359</v>
      </c>
      <c r="B2472" s="19">
        <v>47087</v>
      </c>
      <c r="C2472" s="20" t="s">
        <v>425</v>
      </c>
      <c r="D2472" s="13">
        <v>1660</v>
      </c>
      <c r="E2472" s="13">
        <v>4325</v>
      </c>
      <c r="F2472" s="1">
        <f>VLOOKUP(B2472,[1]Compare!$B:$F,5,FALSE)</f>
        <v>1135</v>
      </c>
      <c r="G2472" s="1">
        <f>VLOOKUP(B2472,[1]Compare!$B:$G,6,FALSE)</f>
        <v>4118</v>
      </c>
      <c r="H2472" s="2">
        <f t="shared" si="76"/>
        <v>0.46255506607929514</v>
      </c>
      <c r="I2472" s="2">
        <f t="shared" si="77"/>
        <v>5.0267119961146189E-2</v>
      </c>
    </row>
    <row r="2473" spans="1:9" x14ac:dyDescent="0.2">
      <c r="A2473" s="7" t="s">
        <v>359</v>
      </c>
      <c r="B2473" s="21">
        <v>47089</v>
      </c>
      <c r="C2473" s="22" t="s">
        <v>426</v>
      </c>
      <c r="D2473" s="12">
        <v>4251</v>
      </c>
      <c r="E2473" s="12">
        <v>20312</v>
      </c>
      <c r="F2473" s="1">
        <f>VLOOKUP(B2473,[1]Compare!$B:$F,5,FALSE)</f>
        <v>4654</v>
      </c>
      <c r="G2473" s="1">
        <f>VLOOKUP(B2473,[1]Compare!$B:$G,6,FALSE)</f>
        <v>18651</v>
      </c>
      <c r="H2473" s="2">
        <f t="shared" si="76"/>
        <v>-8.6592178770949726E-2</v>
      </c>
      <c r="I2473" s="2">
        <f t="shared" si="77"/>
        <v>8.9056887030186049E-2</v>
      </c>
    </row>
    <row r="2474" spans="1:9" x14ac:dyDescent="0.2">
      <c r="A2474" s="8" t="s">
        <v>359</v>
      </c>
      <c r="B2474" s="19">
        <v>47091</v>
      </c>
      <c r="C2474" s="20" t="s">
        <v>528</v>
      </c>
      <c r="D2474" s="13">
        <v>1355</v>
      </c>
      <c r="E2474" s="13">
        <v>6511</v>
      </c>
      <c r="F2474" s="1">
        <f>VLOOKUP(B2474,[1]Compare!$B:$F,5,FALSE)</f>
        <v>1246</v>
      </c>
      <c r="G2474" s="1">
        <f>VLOOKUP(B2474,[1]Compare!$B:$G,6,FALSE)</f>
        <v>6468</v>
      </c>
      <c r="H2474" s="2">
        <f t="shared" si="76"/>
        <v>8.7479935794542538E-2</v>
      </c>
      <c r="I2474" s="2">
        <f t="shared" si="77"/>
        <v>6.6481137909709335E-3</v>
      </c>
    </row>
    <row r="2475" spans="1:9" x14ac:dyDescent="0.2">
      <c r="A2475" s="7" t="s">
        <v>359</v>
      </c>
      <c r="B2475" s="21">
        <v>47093</v>
      </c>
      <c r="C2475" s="22" t="s">
        <v>899</v>
      </c>
      <c r="D2475" s="12">
        <v>75739</v>
      </c>
      <c r="E2475" s="12">
        <v>127713</v>
      </c>
      <c r="F2475" s="1">
        <f>VLOOKUP(B2475,[1]Compare!$B:$F,5,FALSE)</f>
        <v>91422</v>
      </c>
      <c r="G2475" s="1">
        <f>VLOOKUP(B2475,[1]Compare!$B:$G,6,FALSE)</f>
        <v>124540</v>
      </c>
      <c r="H2475" s="2">
        <f t="shared" si="76"/>
        <v>-0.17154514230710333</v>
      </c>
      <c r="I2475" s="2">
        <f t="shared" si="77"/>
        <v>2.547775814999197E-2</v>
      </c>
    </row>
    <row r="2476" spans="1:9" x14ac:dyDescent="0.2">
      <c r="A2476" s="8" t="s">
        <v>359</v>
      </c>
      <c r="B2476" s="19">
        <v>47095</v>
      </c>
      <c r="C2476" s="20" t="s">
        <v>574</v>
      </c>
      <c r="D2476" s="13">
        <v>1380</v>
      </c>
      <c r="E2476" s="13">
        <v>1177</v>
      </c>
      <c r="F2476" s="1">
        <f>VLOOKUP(B2476,[1]Compare!$B:$F,5,FALSE)</f>
        <v>526</v>
      </c>
      <c r="G2476" s="1">
        <f>VLOOKUP(B2476,[1]Compare!$B:$G,6,FALSE)</f>
        <v>1492</v>
      </c>
      <c r="H2476" s="2">
        <f t="shared" si="76"/>
        <v>1.623574144486692</v>
      </c>
      <c r="I2476" s="2">
        <f t="shared" si="77"/>
        <v>-0.2111260053619303</v>
      </c>
    </row>
    <row r="2477" spans="1:9" x14ac:dyDescent="0.2">
      <c r="A2477" s="7" t="s">
        <v>359</v>
      </c>
      <c r="B2477" s="21">
        <v>47097</v>
      </c>
      <c r="C2477" s="22" t="s">
        <v>428</v>
      </c>
      <c r="D2477" s="12">
        <v>3501</v>
      </c>
      <c r="E2477" s="12">
        <v>5154</v>
      </c>
      <c r="F2477" s="1">
        <f>VLOOKUP(B2477,[1]Compare!$B:$F,5,FALSE)</f>
        <v>3193</v>
      </c>
      <c r="G2477" s="1">
        <f>VLOOKUP(B2477,[1]Compare!$B:$G,6,FALSE)</f>
        <v>5674</v>
      </c>
      <c r="H2477" s="2">
        <f t="shared" si="76"/>
        <v>9.6461008455997491E-2</v>
      </c>
      <c r="I2477" s="2">
        <f t="shared" si="77"/>
        <v>-9.1646105040535775E-2</v>
      </c>
    </row>
    <row r="2478" spans="1:9" x14ac:dyDescent="0.2">
      <c r="A2478" s="8" t="s">
        <v>359</v>
      </c>
      <c r="B2478" s="19">
        <v>47099</v>
      </c>
      <c r="C2478" s="20" t="s">
        <v>429</v>
      </c>
      <c r="D2478" s="13">
        <v>4602</v>
      </c>
      <c r="E2478" s="13">
        <v>15260</v>
      </c>
      <c r="F2478" s="1">
        <f>VLOOKUP(B2478,[1]Compare!$B:$F,5,FALSE)</f>
        <v>3195</v>
      </c>
      <c r="G2478" s="1">
        <f>VLOOKUP(B2478,[1]Compare!$B:$G,6,FALSE)</f>
        <v>15334</v>
      </c>
      <c r="H2478" s="2">
        <f t="shared" si="76"/>
        <v>0.4403755868544601</v>
      </c>
      <c r="I2478" s="2">
        <f t="shared" si="77"/>
        <v>-4.8258771357767051E-3</v>
      </c>
    </row>
    <row r="2479" spans="1:9" x14ac:dyDescent="0.2">
      <c r="A2479" s="7" t="s">
        <v>359</v>
      </c>
      <c r="B2479" s="21">
        <v>47101</v>
      </c>
      <c r="C2479" s="22" t="s">
        <v>863</v>
      </c>
      <c r="D2479" s="12">
        <v>1603</v>
      </c>
      <c r="E2479" s="12">
        <v>4669</v>
      </c>
      <c r="F2479" s="1">
        <f>VLOOKUP(B2479,[1]Compare!$B:$F,5,FALSE)</f>
        <v>1072</v>
      </c>
      <c r="G2479" s="1">
        <f>VLOOKUP(B2479,[1]Compare!$B:$G,6,FALSE)</f>
        <v>4474</v>
      </c>
      <c r="H2479" s="2">
        <f t="shared" si="76"/>
        <v>0.49533582089552236</v>
      </c>
      <c r="I2479" s="2">
        <f t="shared" si="77"/>
        <v>4.3585158694680375E-2</v>
      </c>
    </row>
    <row r="2480" spans="1:9" x14ac:dyDescent="0.2">
      <c r="A2480" s="8" t="s">
        <v>359</v>
      </c>
      <c r="B2480" s="19">
        <v>47103</v>
      </c>
      <c r="C2480" s="20" t="s">
        <v>530</v>
      </c>
      <c r="D2480" s="13">
        <v>3770</v>
      </c>
      <c r="E2480" s="13">
        <v>12222</v>
      </c>
      <c r="F2480" s="1">
        <f>VLOOKUP(B2480,[1]Compare!$B:$F,5,FALSE)</f>
        <v>2919</v>
      </c>
      <c r="G2480" s="1">
        <f>VLOOKUP(B2480,[1]Compare!$B:$G,6,FALSE)</f>
        <v>12281</v>
      </c>
      <c r="H2480" s="2">
        <f t="shared" si="76"/>
        <v>0.29153819801301817</v>
      </c>
      <c r="I2480" s="2">
        <f t="shared" si="77"/>
        <v>-4.8041690416089893E-3</v>
      </c>
    </row>
    <row r="2481" spans="1:9" x14ac:dyDescent="0.2">
      <c r="A2481" s="7" t="s">
        <v>359</v>
      </c>
      <c r="B2481" s="21">
        <v>47105</v>
      </c>
      <c r="C2481" s="22" t="s">
        <v>1897</v>
      </c>
      <c r="D2481" s="12">
        <v>5906</v>
      </c>
      <c r="E2481" s="12">
        <v>23233</v>
      </c>
      <c r="F2481" s="1">
        <f>VLOOKUP(B2481,[1]Compare!$B:$F,5,FALSE)</f>
        <v>6948</v>
      </c>
      <c r="G2481" s="1">
        <f>VLOOKUP(B2481,[1]Compare!$B:$G,6,FALSE)</f>
        <v>21713</v>
      </c>
      <c r="H2481" s="2">
        <f t="shared" si="76"/>
        <v>-0.14997121473805411</v>
      </c>
      <c r="I2481" s="2">
        <f t="shared" si="77"/>
        <v>7.0004144982268687E-2</v>
      </c>
    </row>
    <row r="2482" spans="1:9" x14ac:dyDescent="0.2">
      <c r="A2482" s="8" t="s">
        <v>359</v>
      </c>
      <c r="B2482" s="19">
        <v>47107</v>
      </c>
      <c r="C2482" s="20" t="s">
        <v>1898</v>
      </c>
      <c r="D2482" s="13">
        <v>5149</v>
      </c>
      <c r="E2482" s="13">
        <v>15132</v>
      </c>
      <c r="F2482" s="1">
        <f>VLOOKUP(B2482,[1]Compare!$B:$F,5,FALSE)</f>
        <v>4361</v>
      </c>
      <c r="G2482" s="1">
        <f>VLOOKUP(B2482,[1]Compare!$B:$G,6,FALSE)</f>
        <v>18198</v>
      </c>
      <c r="H2482" s="2">
        <f t="shared" si="76"/>
        <v>0.18069250171978904</v>
      </c>
      <c r="I2482" s="2">
        <f t="shared" si="77"/>
        <v>-0.16848005275304978</v>
      </c>
    </row>
    <row r="2483" spans="1:9" x14ac:dyDescent="0.2">
      <c r="A2483" s="7" t="s">
        <v>359</v>
      </c>
      <c r="B2483" s="21">
        <v>47109</v>
      </c>
      <c r="C2483" s="22" t="s">
        <v>1899</v>
      </c>
      <c r="D2483" s="12">
        <v>3771</v>
      </c>
      <c r="E2483" s="12">
        <v>7043</v>
      </c>
      <c r="F2483" s="1">
        <f>VLOOKUP(B2483,[1]Compare!$B:$F,5,FALSE)</f>
        <v>1943</v>
      </c>
      <c r="G2483" s="1">
        <f>VLOOKUP(B2483,[1]Compare!$B:$G,6,FALSE)</f>
        <v>9093</v>
      </c>
      <c r="H2483" s="2">
        <f t="shared" si="76"/>
        <v>0.94081317550180132</v>
      </c>
      <c r="I2483" s="2">
        <f t="shared" si="77"/>
        <v>-0.22544814692620696</v>
      </c>
    </row>
    <row r="2484" spans="1:9" x14ac:dyDescent="0.2">
      <c r="A2484" s="8" t="s">
        <v>359</v>
      </c>
      <c r="B2484" s="19">
        <v>47111</v>
      </c>
      <c r="C2484" s="20" t="s">
        <v>433</v>
      </c>
      <c r="D2484" s="13">
        <v>1620</v>
      </c>
      <c r="E2484" s="13">
        <v>7885</v>
      </c>
      <c r="F2484" s="1">
        <f>VLOOKUP(B2484,[1]Compare!$B:$F,5,FALSE)</f>
        <v>1307</v>
      </c>
      <c r="G2484" s="1">
        <f>VLOOKUP(B2484,[1]Compare!$B:$G,6,FALSE)</f>
        <v>8096</v>
      </c>
      <c r="H2484" s="2">
        <f t="shared" si="76"/>
        <v>0.2394797245600612</v>
      </c>
      <c r="I2484" s="2">
        <f t="shared" si="77"/>
        <v>-2.6062252964426876E-2</v>
      </c>
    </row>
    <row r="2485" spans="1:9" x14ac:dyDescent="0.2">
      <c r="A2485" s="7" t="s">
        <v>359</v>
      </c>
      <c r="B2485" s="21">
        <v>47113</v>
      </c>
      <c r="C2485" s="22" t="s">
        <v>434</v>
      </c>
      <c r="D2485" s="12">
        <v>13887</v>
      </c>
      <c r="E2485" s="12">
        <v>18670</v>
      </c>
      <c r="F2485" s="1">
        <f>VLOOKUP(B2485,[1]Compare!$B:$F,5,FALSE)</f>
        <v>18390</v>
      </c>
      <c r="G2485" s="1">
        <f>VLOOKUP(B2485,[1]Compare!$B:$G,6,FALSE)</f>
        <v>23943</v>
      </c>
      <c r="H2485" s="2">
        <f t="shared" si="76"/>
        <v>-0.24486133768352367</v>
      </c>
      <c r="I2485" s="2">
        <f t="shared" si="77"/>
        <v>-0.22023138286764399</v>
      </c>
    </row>
    <row r="2486" spans="1:9" x14ac:dyDescent="0.2">
      <c r="A2486" s="8" t="s">
        <v>359</v>
      </c>
      <c r="B2486" s="19">
        <v>47115</v>
      </c>
      <c r="C2486" s="20" t="s">
        <v>436</v>
      </c>
      <c r="D2486" s="13">
        <v>4312</v>
      </c>
      <c r="E2486" s="13">
        <v>7210</v>
      </c>
      <c r="F2486" s="1">
        <f>VLOOKUP(B2486,[1]Compare!$B:$F,5,FALSE)</f>
        <v>3177</v>
      </c>
      <c r="G2486" s="1">
        <f>VLOOKUP(B2486,[1]Compare!$B:$G,6,FALSE)</f>
        <v>9911</v>
      </c>
      <c r="H2486" s="2">
        <f t="shared" si="76"/>
        <v>0.3572552722694366</v>
      </c>
      <c r="I2486" s="2">
        <f t="shared" si="77"/>
        <v>-0.27252547674301281</v>
      </c>
    </row>
    <row r="2487" spans="1:9" x14ac:dyDescent="0.2">
      <c r="A2487" s="7" t="s">
        <v>359</v>
      </c>
      <c r="B2487" s="21">
        <v>47117</v>
      </c>
      <c r="C2487" s="22" t="s">
        <v>437</v>
      </c>
      <c r="D2487" s="12">
        <v>3312</v>
      </c>
      <c r="E2487" s="12">
        <v>9138</v>
      </c>
      <c r="F2487" s="1">
        <f>VLOOKUP(B2487,[1]Compare!$B:$F,5,FALSE)</f>
        <v>3605</v>
      </c>
      <c r="G2487" s="1">
        <f>VLOOKUP(B2487,[1]Compare!$B:$G,6,FALSE)</f>
        <v>11043</v>
      </c>
      <c r="H2487" s="2">
        <f t="shared" si="76"/>
        <v>-8.1276005547850208E-2</v>
      </c>
      <c r="I2487" s="2">
        <f t="shared" si="77"/>
        <v>-0.17250747079597936</v>
      </c>
    </row>
    <row r="2488" spans="1:9" x14ac:dyDescent="0.2">
      <c r="A2488" s="8" t="s">
        <v>359</v>
      </c>
      <c r="B2488" s="19">
        <v>47119</v>
      </c>
      <c r="C2488" s="20" t="s">
        <v>1900</v>
      </c>
      <c r="D2488" s="13">
        <v>9800</v>
      </c>
      <c r="E2488" s="13">
        <v>27594</v>
      </c>
      <c r="F2488" s="1">
        <f>VLOOKUP(B2488,[1]Compare!$B:$F,5,FALSE)</f>
        <v>14418</v>
      </c>
      <c r="G2488" s="1">
        <f>VLOOKUP(B2488,[1]Compare!$B:$G,6,FALSE)</f>
        <v>31464</v>
      </c>
      <c r="H2488" s="2">
        <f t="shared" si="76"/>
        <v>-0.32029407684838396</v>
      </c>
      <c r="I2488" s="2">
        <f t="shared" si="77"/>
        <v>-0.12299771167048056</v>
      </c>
    </row>
    <row r="2489" spans="1:9" x14ac:dyDescent="0.2">
      <c r="A2489" s="7" t="s">
        <v>359</v>
      </c>
      <c r="B2489" s="21">
        <v>47121</v>
      </c>
      <c r="C2489" s="22" t="s">
        <v>1712</v>
      </c>
      <c r="D2489" s="12">
        <v>1015</v>
      </c>
      <c r="E2489" s="12">
        <v>4796</v>
      </c>
      <c r="F2489" s="1">
        <f>VLOOKUP(B2489,[1]Compare!$B:$F,5,FALSE)</f>
        <v>1008</v>
      </c>
      <c r="G2489" s="1">
        <f>VLOOKUP(B2489,[1]Compare!$B:$G,6,FALSE)</f>
        <v>4467</v>
      </c>
      <c r="H2489" s="2">
        <f t="shared" si="76"/>
        <v>6.9444444444444441E-3</v>
      </c>
      <c r="I2489" s="2">
        <f t="shared" si="77"/>
        <v>7.3651220058204611E-2</v>
      </c>
    </row>
    <row r="2490" spans="1:9" x14ac:dyDescent="0.2">
      <c r="A2490" s="8" t="s">
        <v>359</v>
      </c>
      <c r="B2490" s="19">
        <v>47123</v>
      </c>
      <c r="C2490" s="20" t="s">
        <v>439</v>
      </c>
      <c r="D2490" s="13">
        <v>4201</v>
      </c>
      <c r="E2490" s="13">
        <v>17633</v>
      </c>
      <c r="F2490" s="1">
        <f>VLOOKUP(B2490,[1]Compare!$B:$F,5,FALSE)</f>
        <v>3764</v>
      </c>
      <c r="G2490" s="1">
        <f>VLOOKUP(B2490,[1]Compare!$B:$G,6,FALSE)</f>
        <v>16783</v>
      </c>
      <c r="H2490" s="2">
        <f t="shared" si="76"/>
        <v>0.11609989373007439</v>
      </c>
      <c r="I2490" s="2">
        <f t="shared" si="77"/>
        <v>5.0646487517130433E-2</v>
      </c>
    </row>
    <row r="2491" spans="1:9" x14ac:dyDescent="0.2">
      <c r="A2491" s="7" t="s">
        <v>359</v>
      </c>
      <c r="B2491" s="21">
        <v>47125</v>
      </c>
      <c r="C2491" s="22" t="s">
        <v>440</v>
      </c>
      <c r="D2491" s="12">
        <v>29371</v>
      </c>
      <c r="E2491" s="12">
        <v>45212</v>
      </c>
      <c r="F2491" s="1">
        <f>VLOOKUP(B2491,[1]Compare!$B:$F,5,FALSE)</f>
        <v>32472</v>
      </c>
      <c r="G2491" s="1">
        <f>VLOOKUP(B2491,[1]Compare!$B:$G,6,FALSE)</f>
        <v>42187</v>
      </c>
      <c r="H2491" s="2">
        <f t="shared" si="76"/>
        <v>-9.5497659522049763E-2</v>
      </c>
      <c r="I2491" s="2">
        <f t="shared" si="77"/>
        <v>7.1704553535449314E-2</v>
      </c>
    </row>
    <row r="2492" spans="1:9" x14ac:dyDescent="0.2">
      <c r="A2492" s="8" t="s">
        <v>359</v>
      </c>
      <c r="B2492" s="19">
        <v>47127</v>
      </c>
      <c r="C2492" s="20" t="s">
        <v>1636</v>
      </c>
      <c r="D2492" s="13">
        <v>777</v>
      </c>
      <c r="E2492" s="13">
        <v>2995</v>
      </c>
      <c r="F2492" s="1">
        <f>VLOOKUP(B2492,[1]Compare!$B:$F,5,FALSE)</f>
        <v>573</v>
      </c>
      <c r="G2492" s="1">
        <f>VLOOKUP(B2492,[1]Compare!$B:$G,6,FALSE)</f>
        <v>2888</v>
      </c>
      <c r="H2492" s="2">
        <f t="shared" si="76"/>
        <v>0.35602094240837695</v>
      </c>
      <c r="I2492" s="2">
        <f t="shared" si="77"/>
        <v>3.7049861495844875E-2</v>
      </c>
    </row>
    <row r="2493" spans="1:9" x14ac:dyDescent="0.2">
      <c r="A2493" s="7" t="s">
        <v>359</v>
      </c>
      <c r="B2493" s="21">
        <v>47129</v>
      </c>
      <c r="C2493" s="22" t="s">
        <v>441</v>
      </c>
      <c r="D2493" s="12">
        <v>1639</v>
      </c>
      <c r="E2493" s="12">
        <v>7081</v>
      </c>
      <c r="F2493" s="1">
        <f>VLOOKUP(B2493,[1]Compare!$B:$F,5,FALSE)</f>
        <v>1167</v>
      </c>
      <c r="G2493" s="1">
        <f>VLOOKUP(B2493,[1]Compare!$B:$G,6,FALSE)</f>
        <v>6930</v>
      </c>
      <c r="H2493" s="2">
        <f t="shared" si="76"/>
        <v>0.40445586975149955</v>
      </c>
      <c r="I2493" s="2">
        <f t="shared" si="77"/>
        <v>2.1789321789321789E-2</v>
      </c>
    </row>
    <row r="2494" spans="1:9" x14ac:dyDescent="0.2">
      <c r="A2494" s="8" t="s">
        <v>359</v>
      </c>
      <c r="B2494" s="19">
        <v>47131</v>
      </c>
      <c r="C2494" s="20" t="s">
        <v>1901</v>
      </c>
      <c r="D2494" s="13">
        <v>4030</v>
      </c>
      <c r="E2494" s="13">
        <v>9989</v>
      </c>
      <c r="F2494" s="1">
        <f>VLOOKUP(B2494,[1]Compare!$B:$F,5,FALSE)</f>
        <v>2589</v>
      </c>
      <c r="G2494" s="1">
        <f>VLOOKUP(B2494,[1]Compare!$B:$G,6,FALSE)</f>
        <v>10790</v>
      </c>
      <c r="H2494" s="2">
        <f t="shared" si="76"/>
        <v>0.55658555426805711</v>
      </c>
      <c r="I2494" s="2">
        <f t="shared" si="77"/>
        <v>-7.4235403151065804E-2</v>
      </c>
    </row>
    <row r="2495" spans="1:9" x14ac:dyDescent="0.2">
      <c r="A2495" s="7" t="s">
        <v>359</v>
      </c>
      <c r="B2495" s="21">
        <v>47133</v>
      </c>
      <c r="C2495" s="22" t="s">
        <v>1902</v>
      </c>
      <c r="D2495" s="12">
        <v>2746</v>
      </c>
      <c r="E2495" s="12">
        <v>8285</v>
      </c>
      <c r="F2495" s="1">
        <f>VLOOKUP(B2495,[1]Compare!$B:$F,5,FALSE)</f>
        <v>2033</v>
      </c>
      <c r="G2495" s="1">
        <f>VLOOKUP(B2495,[1]Compare!$B:$G,6,FALSE)</f>
        <v>7918</v>
      </c>
      <c r="H2495" s="2">
        <f t="shared" si="76"/>
        <v>0.35071323167732416</v>
      </c>
      <c r="I2495" s="2">
        <f t="shared" si="77"/>
        <v>4.635008840616317E-2</v>
      </c>
    </row>
    <row r="2496" spans="1:9" x14ac:dyDescent="0.2">
      <c r="A2496" s="8" t="s">
        <v>359</v>
      </c>
      <c r="B2496" s="19">
        <v>47135</v>
      </c>
      <c r="C2496" s="20" t="s">
        <v>442</v>
      </c>
      <c r="D2496" s="13">
        <v>947</v>
      </c>
      <c r="E2496" s="13">
        <v>2810</v>
      </c>
      <c r="F2496" s="1">
        <f>VLOOKUP(B2496,[1]Compare!$B:$F,5,FALSE)</f>
        <v>615</v>
      </c>
      <c r="G2496" s="1">
        <f>VLOOKUP(B2496,[1]Compare!$B:$G,6,FALSE)</f>
        <v>2775</v>
      </c>
      <c r="H2496" s="2">
        <f t="shared" si="76"/>
        <v>0.5398373983739837</v>
      </c>
      <c r="I2496" s="2">
        <f t="shared" si="77"/>
        <v>1.2612612612612612E-2</v>
      </c>
    </row>
    <row r="2497" spans="1:9" x14ac:dyDescent="0.2">
      <c r="A2497" s="7" t="s">
        <v>359</v>
      </c>
      <c r="B2497" s="21">
        <v>47137</v>
      </c>
      <c r="C2497" s="22" t="s">
        <v>1903</v>
      </c>
      <c r="D2497" s="12">
        <v>655</v>
      </c>
      <c r="E2497" s="12">
        <v>2389</v>
      </c>
      <c r="F2497" s="1">
        <f>VLOOKUP(B2497,[1]Compare!$B:$F,5,FALSE)</f>
        <v>525</v>
      </c>
      <c r="G2497" s="1">
        <f>VLOOKUP(B2497,[1]Compare!$B:$G,6,FALSE)</f>
        <v>2381</v>
      </c>
      <c r="H2497" s="2">
        <f t="shared" si="76"/>
        <v>0.24761904761904763</v>
      </c>
      <c r="I2497" s="2">
        <f t="shared" si="77"/>
        <v>3.3599328013439733E-3</v>
      </c>
    </row>
    <row r="2498" spans="1:9" x14ac:dyDescent="0.2">
      <c r="A2498" s="8" t="s">
        <v>359</v>
      </c>
      <c r="B2498" s="19">
        <v>47139</v>
      </c>
      <c r="C2498" s="20" t="s">
        <v>541</v>
      </c>
      <c r="D2498" s="13">
        <v>2016</v>
      </c>
      <c r="E2498" s="13">
        <v>7192</v>
      </c>
      <c r="F2498" s="1">
        <f>VLOOKUP(B2498,[1]Compare!$B:$F,5,FALSE)</f>
        <v>1492</v>
      </c>
      <c r="G2498" s="1">
        <f>VLOOKUP(B2498,[1]Compare!$B:$G,6,FALSE)</f>
        <v>6792</v>
      </c>
      <c r="H2498" s="2">
        <f t="shared" si="76"/>
        <v>0.3512064343163539</v>
      </c>
      <c r="I2498" s="2">
        <f t="shared" si="77"/>
        <v>5.8892815076560662E-2</v>
      </c>
    </row>
    <row r="2499" spans="1:9" x14ac:dyDescent="0.2">
      <c r="A2499" s="7" t="s">
        <v>359</v>
      </c>
      <c r="B2499" s="21">
        <v>47141</v>
      </c>
      <c r="C2499" s="22" t="s">
        <v>718</v>
      </c>
      <c r="D2499" s="12">
        <v>8499</v>
      </c>
      <c r="E2499" s="12">
        <v>24932</v>
      </c>
      <c r="F2499" s="1">
        <f>VLOOKUP(B2499,[1]Compare!$B:$F,5,FALSE)</f>
        <v>9185</v>
      </c>
      <c r="G2499" s="1">
        <f>VLOOKUP(B2499,[1]Compare!$B:$G,6,FALSE)</f>
        <v>23759</v>
      </c>
      <c r="H2499" s="2">
        <f t="shared" ref="H2499:H2562" si="78">((D2499-F2499)/F2499)</f>
        <v>-7.4686989657049535E-2</v>
      </c>
      <c r="I2499" s="2">
        <f t="shared" ref="I2499:I2562" si="79">((E2499-G2499)/G2499)</f>
        <v>4.9370764762826716E-2</v>
      </c>
    </row>
    <row r="2500" spans="1:9" x14ac:dyDescent="0.2">
      <c r="A2500" s="8" t="s">
        <v>359</v>
      </c>
      <c r="B2500" s="19">
        <v>47143</v>
      </c>
      <c r="C2500" s="20" t="s">
        <v>1904</v>
      </c>
      <c r="D2500" s="13">
        <v>2662</v>
      </c>
      <c r="E2500" s="13">
        <v>11396</v>
      </c>
      <c r="F2500" s="1">
        <f>VLOOKUP(B2500,[1]Compare!$B:$F,5,FALSE)</f>
        <v>2369</v>
      </c>
      <c r="G2500" s="1">
        <f>VLOOKUP(B2500,[1]Compare!$B:$G,6,FALSE)</f>
        <v>11050</v>
      </c>
      <c r="H2500" s="2">
        <f t="shared" si="78"/>
        <v>0.12368087800759814</v>
      </c>
      <c r="I2500" s="2">
        <f t="shared" si="79"/>
        <v>3.1312217194570134E-2</v>
      </c>
    </row>
    <row r="2501" spans="1:9" x14ac:dyDescent="0.2">
      <c r="A2501" s="7" t="s">
        <v>359</v>
      </c>
      <c r="B2501" s="21">
        <v>47145</v>
      </c>
      <c r="C2501" s="22" t="s">
        <v>1905</v>
      </c>
      <c r="D2501" s="12">
        <v>6484</v>
      </c>
      <c r="E2501" s="12">
        <v>18909</v>
      </c>
      <c r="F2501" s="1">
        <f>VLOOKUP(B2501,[1]Compare!$B:$F,5,FALSE)</f>
        <v>6043</v>
      </c>
      <c r="G2501" s="1">
        <f>VLOOKUP(B2501,[1]Compare!$B:$G,6,FALSE)</f>
        <v>19230</v>
      </c>
      <c r="H2501" s="2">
        <f t="shared" si="78"/>
        <v>7.2976998179712066E-2</v>
      </c>
      <c r="I2501" s="2">
        <f t="shared" si="79"/>
        <v>-1.669266770670827E-2</v>
      </c>
    </row>
    <row r="2502" spans="1:9" x14ac:dyDescent="0.2">
      <c r="A2502" s="8" t="s">
        <v>359</v>
      </c>
      <c r="B2502" s="19">
        <v>47147</v>
      </c>
      <c r="C2502" s="20" t="s">
        <v>1128</v>
      </c>
      <c r="D2502" s="13">
        <v>8702</v>
      </c>
      <c r="E2502" s="13">
        <v>26165</v>
      </c>
      <c r="F2502" s="1">
        <f>VLOOKUP(B2502,[1]Compare!$B:$F,5,FALSE)</f>
        <v>8692</v>
      </c>
      <c r="G2502" s="1">
        <f>VLOOKUP(B2502,[1]Compare!$B:$G,6,FALSE)</f>
        <v>24536</v>
      </c>
      <c r="H2502" s="2">
        <f t="shared" si="78"/>
        <v>1.1504832029452369E-3</v>
      </c>
      <c r="I2502" s="2">
        <f t="shared" si="79"/>
        <v>6.6392239973915884E-2</v>
      </c>
    </row>
    <row r="2503" spans="1:9" x14ac:dyDescent="0.2">
      <c r="A2503" s="7" t="s">
        <v>359</v>
      </c>
      <c r="B2503" s="21">
        <v>47149</v>
      </c>
      <c r="C2503" s="22" t="s">
        <v>1648</v>
      </c>
      <c r="D2503" s="12">
        <v>66569</v>
      </c>
      <c r="E2503" s="12">
        <v>87775</v>
      </c>
      <c r="F2503" s="1">
        <f>VLOOKUP(B2503,[1]Compare!$B:$F,5,FALSE)</f>
        <v>59341</v>
      </c>
      <c r="G2503" s="1">
        <f>VLOOKUP(B2503,[1]Compare!$B:$G,6,FALSE)</f>
        <v>81480</v>
      </c>
      <c r="H2503" s="2">
        <f t="shared" si="78"/>
        <v>0.12180448593721035</v>
      </c>
      <c r="I2503" s="2">
        <f t="shared" si="79"/>
        <v>7.7258222876779581E-2</v>
      </c>
    </row>
    <row r="2504" spans="1:9" x14ac:dyDescent="0.2">
      <c r="A2504" s="8" t="s">
        <v>359</v>
      </c>
      <c r="B2504" s="19">
        <v>47151</v>
      </c>
      <c r="C2504" s="20" t="s">
        <v>547</v>
      </c>
      <c r="D2504" s="13">
        <v>1351</v>
      </c>
      <c r="E2504" s="13">
        <v>8416</v>
      </c>
      <c r="F2504" s="1">
        <f>VLOOKUP(B2504,[1]Compare!$B:$F,5,FALSE)</f>
        <v>986</v>
      </c>
      <c r="G2504" s="1">
        <f>VLOOKUP(B2504,[1]Compare!$B:$G,6,FALSE)</f>
        <v>8004</v>
      </c>
      <c r="H2504" s="2">
        <f t="shared" si="78"/>
        <v>0.37018255578093306</v>
      </c>
      <c r="I2504" s="2">
        <f t="shared" si="79"/>
        <v>5.1474262868565719E-2</v>
      </c>
    </row>
    <row r="2505" spans="1:9" x14ac:dyDescent="0.2">
      <c r="A2505" s="7" t="s">
        <v>359</v>
      </c>
      <c r="B2505" s="21">
        <v>47153</v>
      </c>
      <c r="C2505" s="22" t="s">
        <v>1906</v>
      </c>
      <c r="D2505" s="12">
        <v>1431</v>
      </c>
      <c r="E2505" s="12">
        <v>6142</v>
      </c>
      <c r="F2505" s="1">
        <f>VLOOKUP(B2505,[1]Compare!$B:$F,5,FALSE)</f>
        <v>1298</v>
      </c>
      <c r="G2505" s="1">
        <f>VLOOKUP(B2505,[1]Compare!$B:$G,6,FALSE)</f>
        <v>5855</v>
      </c>
      <c r="H2505" s="2">
        <f t="shared" si="78"/>
        <v>0.1024653312788906</v>
      </c>
      <c r="I2505" s="2">
        <f t="shared" si="79"/>
        <v>4.901793339026473E-2</v>
      </c>
    </row>
    <row r="2506" spans="1:9" x14ac:dyDescent="0.2">
      <c r="A2506" s="8" t="s">
        <v>359</v>
      </c>
      <c r="B2506" s="19">
        <v>47155</v>
      </c>
      <c r="C2506" s="20" t="s">
        <v>550</v>
      </c>
      <c r="D2506" s="13">
        <v>8112</v>
      </c>
      <c r="E2506" s="13">
        <v>35617</v>
      </c>
      <c r="F2506" s="1">
        <f>VLOOKUP(B2506,[1]Compare!$B:$F,5,FALSE)</f>
        <v>8721</v>
      </c>
      <c r="G2506" s="1">
        <f>VLOOKUP(B2506,[1]Compare!$B:$G,6,FALSE)</f>
        <v>33783</v>
      </c>
      <c r="H2506" s="2">
        <f t="shared" si="78"/>
        <v>-6.9831441348469206E-2</v>
      </c>
      <c r="I2506" s="2">
        <f t="shared" si="79"/>
        <v>5.428765947369979E-2</v>
      </c>
    </row>
    <row r="2507" spans="1:9" x14ac:dyDescent="0.2">
      <c r="A2507" s="7" t="s">
        <v>359</v>
      </c>
      <c r="B2507" s="21">
        <v>47157</v>
      </c>
      <c r="C2507" s="22" t="s">
        <v>448</v>
      </c>
      <c r="D2507" s="12">
        <v>234611</v>
      </c>
      <c r="E2507" s="12">
        <v>130034</v>
      </c>
      <c r="F2507" s="1">
        <f>VLOOKUP(B2507,[1]Compare!$B:$F,5,FALSE)</f>
        <v>246105</v>
      </c>
      <c r="G2507" s="1">
        <f>VLOOKUP(B2507,[1]Compare!$B:$G,6,FALSE)</f>
        <v>129815</v>
      </c>
      <c r="H2507" s="2">
        <f t="shared" si="78"/>
        <v>-4.6703642754109022E-2</v>
      </c>
      <c r="I2507" s="2">
        <f t="shared" si="79"/>
        <v>1.6870161383507299E-3</v>
      </c>
    </row>
    <row r="2508" spans="1:9" x14ac:dyDescent="0.2">
      <c r="A2508" s="8" t="s">
        <v>359</v>
      </c>
      <c r="B2508" s="19">
        <v>47159</v>
      </c>
      <c r="C2508" s="20" t="s">
        <v>1069</v>
      </c>
      <c r="D2508" s="13">
        <v>2469</v>
      </c>
      <c r="E2508" s="13">
        <v>7496</v>
      </c>
      <c r="F2508" s="1">
        <f>VLOOKUP(B2508,[1]Compare!$B:$F,5,FALSE)</f>
        <v>1802</v>
      </c>
      <c r="G2508" s="1">
        <f>VLOOKUP(B2508,[1]Compare!$B:$G,6,FALSE)</f>
        <v>7136</v>
      </c>
      <c r="H2508" s="2">
        <f t="shared" si="78"/>
        <v>0.37014428412874584</v>
      </c>
      <c r="I2508" s="2">
        <f t="shared" si="79"/>
        <v>5.0448430493273543E-2</v>
      </c>
    </row>
    <row r="2509" spans="1:9" x14ac:dyDescent="0.2">
      <c r="A2509" s="7" t="s">
        <v>359</v>
      </c>
      <c r="B2509" s="21">
        <v>47161</v>
      </c>
      <c r="C2509" s="22" t="s">
        <v>813</v>
      </c>
      <c r="D2509" s="12">
        <v>1845</v>
      </c>
      <c r="E2509" s="12">
        <v>5166</v>
      </c>
      <c r="F2509" s="1">
        <f>VLOOKUP(B2509,[1]Compare!$B:$F,5,FALSE)</f>
        <v>1232</v>
      </c>
      <c r="G2509" s="1">
        <f>VLOOKUP(B2509,[1]Compare!$B:$G,6,FALSE)</f>
        <v>4950</v>
      </c>
      <c r="H2509" s="2">
        <f t="shared" si="78"/>
        <v>0.49756493506493504</v>
      </c>
      <c r="I2509" s="2">
        <f t="shared" si="79"/>
        <v>4.363636363636364E-2</v>
      </c>
    </row>
    <row r="2510" spans="1:9" x14ac:dyDescent="0.2">
      <c r="A2510" s="8" t="s">
        <v>359</v>
      </c>
      <c r="B2510" s="19">
        <v>47163</v>
      </c>
      <c r="C2510" s="20" t="s">
        <v>959</v>
      </c>
      <c r="D2510" s="13">
        <v>18605</v>
      </c>
      <c r="E2510" s="13">
        <v>59801</v>
      </c>
      <c r="F2510" s="1">
        <f>VLOOKUP(B2510,[1]Compare!$B:$F,5,FALSE)</f>
        <v>17272</v>
      </c>
      <c r="G2510" s="1">
        <f>VLOOKUP(B2510,[1]Compare!$B:$G,6,FALSE)</f>
        <v>55860</v>
      </c>
      <c r="H2510" s="2">
        <f t="shared" si="78"/>
        <v>7.7176933765632241E-2</v>
      </c>
      <c r="I2510" s="2">
        <f t="shared" si="79"/>
        <v>7.0551378446115282E-2</v>
      </c>
    </row>
    <row r="2511" spans="1:9" x14ac:dyDescent="0.2">
      <c r="A2511" s="7" t="s">
        <v>359</v>
      </c>
      <c r="B2511" s="21">
        <v>47165</v>
      </c>
      <c r="C2511" s="22" t="s">
        <v>1073</v>
      </c>
      <c r="D2511" s="12">
        <v>25028</v>
      </c>
      <c r="E2511" s="12">
        <v>68470</v>
      </c>
      <c r="F2511" s="1">
        <f>VLOOKUP(B2511,[1]Compare!$B:$F,5,FALSE)</f>
        <v>27680</v>
      </c>
      <c r="G2511" s="1">
        <f>VLOOKUP(B2511,[1]Compare!$B:$G,6,FALSE)</f>
        <v>63454</v>
      </c>
      <c r="H2511" s="2">
        <f t="shared" si="78"/>
        <v>-9.5809248554913296E-2</v>
      </c>
      <c r="I2511" s="2">
        <f t="shared" si="79"/>
        <v>7.9049390109370565E-2</v>
      </c>
    </row>
    <row r="2512" spans="1:9" x14ac:dyDescent="0.2">
      <c r="A2512" s="8" t="s">
        <v>359</v>
      </c>
      <c r="B2512" s="19">
        <v>47167</v>
      </c>
      <c r="C2512" s="20" t="s">
        <v>962</v>
      </c>
      <c r="D2512" s="13">
        <v>6683</v>
      </c>
      <c r="E2512" s="13">
        <v>19821</v>
      </c>
      <c r="F2512" s="1">
        <f>VLOOKUP(B2512,[1]Compare!$B:$F,5,FALSE)</f>
        <v>6837</v>
      </c>
      <c r="G2512" s="1">
        <f>VLOOKUP(B2512,[1]Compare!$B:$G,6,FALSE)</f>
        <v>20070</v>
      </c>
      <c r="H2512" s="2">
        <f t="shared" si="78"/>
        <v>-2.2524499049290624E-2</v>
      </c>
      <c r="I2512" s="2">
        <f t="shared" si="79"/>
        <v>-1.2406576980568011E-2</v>
      </c>
    </row>
    <row r="2513" spans="1:9" x14ac:dyDescent="0.2">
      <c r="A2513" s="7" t="s">
        <v>359</v>
      </c>
      <c r="B2513" s="21">
        <v>47169</v>
      </c>
      <c r="C2513" s="22" t="s">
        <v>1907</v>
      </c>
      <c r="D2513" s="12">
        <v>1202</v>
      </c>
      <c r="E2513" s="12">
        <v>2984</v>
      </c>
      <c r="F2513" s="1">
        <f>VLOOKUP(B2513,[1]Compare!$B:$F,5,FALSE)</f>
        <v>1012</v>
      </c>
      <c r="G2513" s="1">
        <f>VLOOKUP(B2513,[1]Compare!$B:$G,6,FALSE)</f>
        <v>2936</v>
      </c>
      <c r="H2513" s="2">
        <f t="shared" si="78"/>
        <v>0.18774703557312253</v>
      </c>
      <c r="I2513" s="2">
        <f t="shared" si="79"/>
        <v>1.6348773841961851E-2</v>
      </c>
    </row>
    <row r="2514" spans="1:9" x14ac:dyDescent="0.2">
      <c r="A2514" s="8" t="s">
        <v>359</v>
      </c>
      <c r="B2514" s="19">
        <v>47171</v>
      </c>
      <c r="C2514" s="20" t="s">
        <v>1908</v>
      </c>
      <c r="D2514" s="13">
        <v>1766</v>
      </c>
      <c r="E2514" s="13">
        <v>6750</v>
      </c>
      <c r="F2514" s="1">
        <f>VLOOKUP(B2514,[1]Compare!$B:$F,5,FALSE)</f>
        <v>1615</v>
      </c>
      <c r="G2514" s="1">
        <f>VLOOKUP(B2514,[1]Compare!$B:$G,6,FALSE)</f>
        <v>6599</v>
      </c>
      <c r="H2514" s="2">
        <f t="shared" si="78"/>
        <v>9.3498452012383895E-2</v>
      </c>
      <c r="I2514" s="2">
        <f t="shared" si="79"/>
        <v>2.2882254887104107E-2</v>
      </c>
    </row>
    <row r="2515" spans="1:9" x14ac:dyDescent="0.2">
      <c r="A2515" s="7" t="s">
        <v>359</v>
      </c>
      <c r="B2515" s="21">
        <v>47173</v>
      </c>
      <c r="C2515" s="22" t="s">
        <v>553</v>
      </c>
      <c r="D2515" s="12">
        <v>1299</v>
      </c>
      <c r="E2515" s="12">
        <v>7312</v>
      </c>
      <c r="F2515" s="1">
        <f>VLOOKUP(B2515,[1]Compare!$B:$F,5,FALSE)</f>
        <v>1249</v>
      </c>
      <c r="G2515" s="1">
        <f>VLOOKUP(B2515,[1]Compare!$B:$G,6,FALSE)</f>
        <v>6803</v>
      </c>
      <c r="H2515" s="2">
        <f t="shared" si="78"/>
        <v>4.0032025620496396E-2</v>
      </c>
      <c r="I2515" s="2">
        <f t="shared" si="79"/>
        <v>7.4819932382772306E-2</v>
      </c>
    </row>
    <row r="2516" spans="1:9" x14ac:dyDescent="0.2">
      <c r="A2516" s="8" t="s">
        <v>359</v>
      </c>
      <c r="B2516" s="19">
        <v>47175</v>
      </c>
      <c r="C2516" s="20" t="s">
        <v>554</v>
      </c>
      <c r="D2516" s="13">
        <v>698</v>
      </c>
      <c r="E2516" s="13">
        <v>2420</v>
      </c>
      <c r="F2516" s="1">
        <f>VLOOKUP(B2516,[1]Compare!$B:$F,5,FALSE)</f>
        <v>544</v>
      </c>
      <c r="G2516" s="1">
        <f>VLOOKUP(B2516,[1]Compare!$B:$G,6,FALSE)</f>
        <v>2342</v>
      </c>
      <c r="H2516" s="2">
        <f t="shared" si="78"/>
        <v>0.28308823529411764</v>
      </c>
      <c r="I2516" s="2">
        <f t="shared" si="79"/>
        <v>3.3304867634500426E-2</v>
      </c>
    </row>
    <row r="2517" spans="1:9" x14ac:dyDescent="0.2">
      <c r="A2517" s="7" t="s">
        <v>359</v>
      </c>
      <c r="B2517" s="21">
        <v>47177</v>
      </c>
      <c r="C2517" s="22" t="s">
        <v>829</v>
      </c>
      <c r="D2517" s="12">
        <v>4792</v>
      </c>
      <c r="E2517" s="12">
        <v>12027</v>
      </c>
      <c r="F2517" s="1">
        <f>VLOOKUP(B2517,[1]Compare!$B:$F,5,FALSE)</f>
        <v>3924</v>
      </c>
      <c r="G2517" s="1">
        <f>VLOOKUP(B2517,[1]Compare!$B:$G,6,FALSE)</f>
        <v>11850</v>
      </c>
      <c r="H2517" s="2">
        <f t="shared" si="78"/>
        <v>0.22120285423037717</v>
      </c>
      <c r="I2517" s="2">
        <f t="shared" si="79"/>
        <v>1.4936708860759493E-2</v>
      </c>
    </row>
    <row r="2518" spans="1:9" x14ac:dyDescent="0.2">
      <c r="A2518" s="8" t="s">
        <v>359</v>
      </c>
      <c r="B2518" s="19">
        <v>47179</v>
      </c>
      <c r="C2518" s="20" t="s">
        <v>454</v>
      </c>
      <c r="D2518" s="13">
        <v>15422</v>
      </c>
      <c r="E2518" s="13">
        <v>43633</v>
      </c>
      <c r="F2518" s="1">
        <f>VLOOKUP(B2518,[1]Compare!$B:$F,5,FALSE)</f>
        <v>18638</v>
      </c>
      <c r="G2518" s="1">
        <f>VLOOKUP(B2518,[1]Compare!$B:$G,6,FALSE)</f>
        <v>40444</v>
      </c>
      <c r="H2518" s="2">
        <f t="shared" si="78"/>
        <v>-0.17255070286511429</v>
      </c>
      <c r="I2518" s="2">
        <f t="shared" si="79"/>
        <v>7.8849767579863519E-2</v>
      </c>
    </row>
    <row r="2519" spans="1:9" x14ac:dyDescent="0.2">
      <c r="A2519" s="7" t="s">
        <v>359</v>
      </c>
      <c r="B2519" s="21">
        <v>47181</v>
      </c>
      <c r="C2519" s="22" t="s">
        <v>830</v>
      </c>
      <c r="D2519" s="12">
        <v>1139</v>
      </c>
      <c r="E2519" s="12">
        <v>5717</v>
      </c>
      <c r="F2519" s="1">
        <f>VLOOKUP(B2519,[1]Compare!$B:$F,5,FALSE)</f>
        <v>820</v>
      </c>
      <c r="G2519" s="1">
        <f>VLOOKUP(B2519,[1]Compare!$B:$G,6,FALSE)</f>
        <v>5795</v>
      </c>
      <c r="H2519" s="2">
        <f t="shared" si="78"/>
        <v>0.38902439024390245</v>
      </c>
      <c r="I2519" s="2">
        <f t="shared" si="79"/>
        <v>-1.3459879206212251E-2</v>
      </c>
    </row>
    <row r="2520" spans="1:9" x14ac:dyDescent="0.2">
      <c r="A2520" s="8" t="s">
        <v>359</v>
      </c>
      <c r="B2520" s="19">
        <v>47183</v>
      </c>
      <c r="C2520" s="20" t="s">
        <v>1909</v>
      </c>
      <c r="D2520" s="13">
        <v>4057</v>
      </c>
      <c r="E2520" s="13">
        <v>9569</v>
      </c>
      <c r="F2520" s="1">
        <f>VLOOKUP(B2520,[1]Compare!$B:$F,5,FALSE)</f>
        <v>3020</v>
      </c>
      <c r="G2520" s="1">
        <f>VLOOKUP(B2520,[1]Compare!$B:$G,6,FALSE)</f>
        <v>10396</v>
      </c>
      <c r="H2520" s="2">
        <f t="shared" si="78"/>
        <v>0.34337748344370861</v>
      </c>
      <c r="I2520" s="2">
        <f t="shared" si="79"/>
        <v>-7.9549826856483263E-2</v>
      </c>
    </row>
    <row r="2521" spans="1:9" x14ac:dyDescent="0.2">
      <c r="A2521" s="7" t="s">
        <v>359</v>
      </c>
      <c r="B2521" s="21">
        <v>47185</v>
      </c>
      <c r="C2521" s="22" t="s">
        <v>555</v>
      </c>
      <c r="D2521" s="12">
        <v>2690</v>
      </c>
      <c r="E2521" s="12">
        <v>10018</v>
      </c>
      <c r="F2521" s="1">
        <f>VLOOKUP(B2521,[1]Compare!$B:$F,5,FALSE)</f>
        <v>2143</v>
      </c>
      <c r="G2521" s="1">
        <f>VLOOKUP(B2521,[1]Compare!$B:$G,6,FALSE)</f>
        <v>9606</v>
      </c>
      <c r="H2521" s="2">
        <f t="shared" si="78"/>
        <v>0.25524965002333178</v>
      </c>
      <c r="I2521" s="2">
        <f t="shared" si="79"/>
        <v>4.2889860503851761E-2</v>
      </c>
    </row>
    <row r="2522" spans="1:9" x14ac:dyDescent="0.2">
      <c r="A2522" s="8" t="s">
        <v>359</v>
      </c>
      <c r="B2522" s="19">
        <v>47187</v>
      </c>
      <c r="C2522" s="20" t="s">
        <v>925</v>
      </c>
      <c r="D2522" s="13">
        <v>55502</v>
      </c>
      <c r="E2522" s="13">
        <v>94232</v>
      </c>
      <c r="F2522" s="1">
        <f>VLOOKUP(B2522,[1]Compare!$B:$F,5,FALSE)</f>
        <v>50161</v>
      </c>
      <c r="G2522" s="1">
        <f>VLOOKUP(B2522,[1]Compare!$B:$G,6,FALSE)</f>
        <v>86469</v>
      </c>
      <c r="H2522" s="2">
        <f t="shared" si="78"/>
        <v>0.10647714359761568</v>
      </c>
      <c r="I2522" s="2">
        <f t="shared" si="79"/>
        <v>8.9777839456915198E-2</v>
      </c>
    </row>
    <row r="2523" spans="1:9" x14ac:dyDescent="0.2">
      <c r="A2523" s="7" t="s">
        <v>359</v>
      </c>
      <c r="B2523" s="21">
        <v>47189</v>
      </c>
      <c r="C2523" s="22" t="s">
        <v>1078</v>
      </c>
      <c r="D2523" s="12">
        <v>19894</v>
      </c>
      <c r="E2523" s="12">
        <v>55508</v>
      </c>
      <c r="F2523" s="1">
        <f>VLOOKUP(B2523,[1]Compare!$B:$F,5,FALSE)</f>
        <v>22254</v>
      </c>
      <c r="G2523" s="1">
        <f>VLOOKUP(B2523,[1]Compare!$B:$G,6,FALSE)</f>
        <v>50296</v>
      </c>
      <c r="H2523" s="2">
        <f t="shared" si="78"/>
        <v>-0.10604835085827267</v>
      </c>
      <c r="I2523" s="2">
        <f t="shared" si="79"/>
        <v>0.10362653093685383</v>
      </c>
    </row>
    <row r="2524" spans="1:9" x14ac:dyDescent="0.2">
      <c r="A2524" s="8" t="s">
        <v>360</v>
      </c>
      <c r="B2524" s="19">
        <v>48001</v>
      </c>
      <c r="C2524" s="20" t="s">
        <v>1014</v>
      </c>
      <c r="D2524" s="13">
        <v>4173</v>
      </c>
      <c r="E2524" s="13">
        <v>14845</v>
      </c>
      <c r="F2524" s="1">
        <f>VLOOKUP(B2524,[1]Compare!$B:$F,5,FALSE)</f>
        <v>3955</v>
      </c>
      <c r="G2524" s="1">
        <f>VLOOKUP(B2524,[1]Compare!$B:$G,6,FALSE)</f>
        <v>15110</v>
      </c>
      <c r="H2524" s="2">
        <f t="shared" si="78"/>
        <v>5.5120101137800255E-2</v>
      </c>
      <c r="I2524" s="2">
        <f t="shared" si="79"/>
        <v>-1.7538054268696229E-2</v>
      </c>
    </row>
    <row r="2525" spans="1:9" x14ac:dyDescent="0.2">
      <c r="A2525" s="7" t="s">
        <v>360</v>
      </c>
      <c r="B2525" s="21">
        <v>48003</v>
      </c>
      <c r="C2525" s="22" t="s">
        <v>1910</v>
      </c>
      <c r="D2525" s="12">
        <v>962</v>
      </c>
      <c r="E2525" s="12">
        <v>4775</v>
      </c>
      <c r="F2525" s="1">
        <f>VLOOKUP(B2525,[1]Compare!$B:$F,5,FALSE)</f>
        <v>850</v>
      </c>
      <c r="G2525" s="1">
        <f>VLOOKUP(B2525,[1]Compare!$B:$G,6,FALSE)</f>
        <v>4943</v>
      </c>
      <c r="H2525" s="2">
        <f t="shared" si="78"/>
        <v>0.13176470588235295</v>
      </c>
      <c r="I2525" s="2">
        <f t="shared" si="79"/>
        <v>-3.3987457009913007E-2</v>
      </c>
    </row>
    <row r="2526" spans="1:9" x14ac:dyDescent="0.2">
      <c r="A2526" s="8" t="s">
        <v>360</v>
      </c>
      <c r="B2526" s="19">
        <v>48005</v>
      </c>
      <c r="C2526" s="20" t="s">
        <v>1911</v>
      </c>
      <c r="D2526" s="13">
        <v>9366</v>
      </c>
      <c r="E2526" s="13">
        <v>24015</v>
      </c>
      <c r="F2526" s="1">
        <f>VLOOKUP(B2526,[1]Compare!$B:$F,5,FALSE)</f>
        <v>9143</v>
      </c>
      <c r="G2526" s="1">
        <f>VLOOKUP(B2526,[1]Compare!$B:$G,6,FALSE)</f>
        <v>25076</v>
      </c>
      <c r="H2526" s="2">
        <f t="shared" si="78"/>
        <v>2.4390243902439025E-2</v>
      </c>
      <c r="I2526" s="2">
        <f t="shared" si="79"/>
        <v>-4.2311373424788641E-2</v>
      </c>
    </row>
    <row r="2527" spans="1:9" x14ac:dyDescent="0.2">
      <c r="A2527" s="7" t="s">
        <v>360</v>
      </c>
      <c r="B2527" s="21">
        <v>48007</v>
      </c>
      <c r="C2527" s="22" t="s">
        <v>1912</v>
      </c>
      <c r="D2527" s="12">
        <v>2706</v>
      </c>
      <c r="E2527" s="12">
        <v>9814</v>
      </c>
      <c r="F2527" s="1">
        <f>VLOOKUP(B2527,[1]Compare!$B:$F,5,FALSE)</f>
        <v>2916</v>
      </c>
      <c r="G2527" s="1">
        <f>VLOOKUP(B2527,[1]Compare!$B:$G,6,FALSE)</f>
        <v>9239</v>
      </c>
      <c r="H2527" s="2">
        <f t="shared" si="78"/>
        <v>-7.2016460905349799E-2</v>
      </c>
      <c r="I2527" s="2">
        <f t="shared" si="79"/>
        <v>6.2236172745968175E-2</v>
      </c>
    </row>
    <row r="2528" spans="1:9" x14ac:dyDescent="0.2">
      <c r="A2528" s="8" t="s">
        <v>360</v>
      </c>
      <c r="B2528" s="19">
        <v>48009</v>
      </c>
      <c r="C2528" s="20" t="s">
        <v>1913</v>
      </c>
      <c r="D2528" s="13">
        <v>618</v>
      </c>
      <c r="E2528" s="13">
        <v>4260</v>
      </c>
      <c r="F2528" s="1">
        <f>VLOOKUP(B2528,[1]Compare!$B:$F,5,FALSE)</f>
        <v>446</v>
      </c>
      <c r="G2528" s="1">
        <f>VLOOKUP(B2528,[1]Compare!$B:$G,6,FALSE)</f>
        <v>4300</v>
      </c>
      <c r="H2528" s="2">
        <f t="shared" si="78"/>
        <v>0.38565022421524664</v>
      </c>
      <c r="I2528" s="2">
        <f t="shared" si="79"/>
        <v>-9.3023255813953487E-3</v>
      </c>
    </row>
    <row r="2529" spans="1:9" x14ac:dyDescent="0.2">
      <c r="A2529" s="7" t="s">
        <v>360</v>
      </c>
      <c r="B2529" s="21">
        <v>48011</v>
      </c>
      <c r="C2529" s="22" t="s">
        <v>1786</v>
      </c>
      <c r="D2529" s="12">
        <v>123</v>
      </c>
      <c r="E2529" s="12">
        <v>940</v>
      </c>
      <c r="F2529" s="1">
        <f>VLOOKUP(B2529,[1]Compare!$B:$F,5,FALSE)</f>
        <v>75</v>
      </c>
      <c r="G2529" s="1">
        <f>VLOOKUP(B2529,[1]Compare!$B:$G,6,FALSE)</f>
        <v>1035</v>
      </c>
      <c r="H2529" s="2">
        <f t="shared" si="78"/>
        <v>0.64</v>
      </c>
      <c r="I2529" s="2">
        <f t="shared" si="79"/>
        <v>-9.1787439613526575E-2</v>
      </c>
    </row>
    <row r="2530" spans="1:9" x14ac:dyDescent="0.2">
      <c r="A2530" s="8" t="s">
        <v>360</v>
      </c>
      <c r="B2530" s="19">
        <v>48013</v>
      </c>
      <c r="C2530" s="20" t="s">
        <v>1914</v>
      </c>
      <c r="D2530" s="13">
        <v>5053</v>
      </c>
      <c r="E2530" s="13">
        <v>11669</v>
      </c>
      <c r="F2530" s="1">
        <f>VLOOKUP(B2530,[1]Compare!$B:$F,5,FALSE)</f>
        <v>5876</v>
      </c>
      <c r="G2530" s="1">
        <f>VLOOKUP(B2530,[1]Compare!$B:$G,6,FALSE)</f>
        <v>12039</v>
      </c>
      <c r="H2530" s="2">
        <f t="shared" si="78"/>
        <v>-0.14006126616746087</v>
      </c>
      <c r="I2530" s="2">
        <f t="shared" si="79"/>
        <v>-3.0733449622061634E-2</v>
      </c>
    </row>
    <row r="2531" spans="1:9" x14ac:dyDescent="0.2">
      <c r="A2531" s="7" t="s">
        <v>360</v>
      </c>
      <c r="B2531" s="21">
        <v>48015</v>
      </c>
      <c r="C2531" s="22" t="s">
        <v>1915</v>
      </c>
      <c r="D2531" s="12">
        <v>2484</v>
      </c>
      <c r="E2531" s="12">
        <v>12510</v>
      </c>
      <c r="F2531" s="1">
        <f>VLOOKUP(B2531,[1]Compare!$B:$F,5,FALSE)</f>
        <v>2951</v>
      </c>
      <c r="G2531" s="1">
        <f>VLOOKUP(B2531,[1]Compare!$B:$G,6,FALSE)</f>
        <v>11447</v>
      </c>
      <c r="H2531" s="2">
        <f t="shared" si="78"/>
        <v>-0.15825144018976617</v>
      </c>
      <c r="I2531" s="2">
        <f t="shared" si="79"/>
        <v>9.2862758801432688E-2</v>
      </c>
    </row>
    <row r="2532" spans="1:9" x14ac:dyDescent="0.2">
      <c r="A2532" s="8" t="s">
        <v>360</v>
      </c>
      <c r="B2532" s="19">
        <v>48017</v>
      </c>
      <c r="C2532" s="20" t="s">
        <v>1916</v>
      </c>
      <c r="D2532" s="13">
        <v>598</v>
      </c>
      <c r="E2532" s="13">
        <v>1462</v>
      </c>
      <c r="F2532" s="1">
        <f>VLOOKUP(B2532,[1]Compare!$B:$F,5,FALSE)</f>
        <v>409</v>
      </c>
      <c r="G2532" s="1">
        <f>VLOOKUP(B2532,[1]Compare!$B:$G,6,FALSE)</f>
        <v>1434</v>
      </c>
      <c r="H2532" s="2">
        <f t="shared" si="78"/>
        <v>0.46210268948655259</v>
      </c>
      <c r="I2532" s="2">
        <f t="shared" si="79"/>
        <v>1.9525801952580194E-2</v>
      </c>
    </row>
    <row r="2533" spans="1:9" x14ac:dyDescent="0.2">
      <c r="A2533" s="7" t="s">
        <v>360</v>
      </c>
      <c r="B2533" s="21">
        <v>48019</v>
      </c>
      <c r="C2533" s="22" t="s">
        <v>1917</v>
      </c>
      <c r="D2533" s="12">
        <v>2160</v>
      </c>
      <c r="E2533" s="12">
        <v>10607</v>
      </c>
      <c r="F2533" s="1">
        <f>VLOOKUP(B2533,[1]Compare!$B:$F,5,FALSE)</f>
        <v>2505</v>
      </c>
      <c r="G2533" s="1">
        <f>VLOOKUP(B2533,[1]Compare!$B:$G,6,FALSE)</f>
        <v>10057</v>
      </c>
      <c r="H2533" s="2">
        <f t="shared" si="78"/>
        <v>-0.1377245508982036</v>
      </c>
      <c r="I2533" s="2">
        <f t="shared" si="79"/>
        <v>5.4688276822113947E-2</v>
      </c>
    </row>
    <row r="2534" spans="1:9" x14ac:dyDescent="0.2">
      <c r="A2534" s="8" t="s">
        <v>360</v>
      </c>
      <c r="B2534" s="19">
        <v>48021</v>
      </c>
      <c r="C2534" s="20" t="s">
        <v>1918</v>
      </c>
      <c r="D2534" s="13">
        <v>14061</v>
      </c>
      <c r="E2534" s="13">
        <v>22413</v>
      </c>
      <c r="F2534" s="1">
        <f>VLOOKUP(B2534,[1]Compare!$B:$F,5,FALSE)</f>
        <v>15474</v>
      </c>
      <c r="G2534" s="1">
        <f>VLOOKUP(B2534,[1]Compare!$B:$G,6,FALSE)</f>
        <v>20516</v>
      </c>
      <c r="H2534" s="2">
        <f t="shared" si="78"/>
        <v>-9.1314462970143465E-2</v>
      </c>
      <c r="I2534" s="2">
        <f t="shared" si="79"/>
        <v>9.2464418015207647E-2</v>
      </c>
    </row>
    <row r="2535" spans="1:9" x14ac:dyDescent="0.2">
      <c r="A2535" s="7" t="s">
        <v>360</v>
      </c>
      <c r="B2535" s="21">
        <v>48023</v>
      </c>
      <c r="C2535" s="22" t="s">
        <v>1919</v>
      </c>
      <c r="D2535" s="12">
        <v>278</v>
      </c>
      <c r="E2535" s="12">
        <v>1292</v>
      </c>
      <c r="F2535" s="1">
        <f>VLOOKUP(B2535,[1]Compare!$B:$F,5,FALSE)</f>
        <v>183</v>
      </c>
      <c r="G2535" s="1">
        <f>VLOOKUP(B2535,[1]Compare!$B:$G,6,FALSE)</f>
        <v>1494</v>
      </c>
      <c r="H2535" s="2">
        <f t="shared" si="78"/>
        <v>0.51912568306010931</v>
      </c>
      <c r="I2535" s="2">
        <f t="shared" si="79"/>
        <v>-0.13520749665327977</v>
      </c>
    </row>
    <row r="2536" spans="1:9" x14ac:dyDescent="0.2">
      <c r="A2536" s="8" t="s">
        <v>360</v>
      </c>
      <c r="B2536" s="19">
        <v>48025</v>
      </c>
      <c r="C2536" s="20" t="s">
        <v>1920</v>
      </c>
      <c r="D2536" s="13">
        <v>3383</v>
      </c>
      <c r="E2536" s="13">
        <v>5631</v>
      </c>
      <c r="F2536" s="1">
        <f>VLOOKUP(B2536,[1]Compare!$B:$F,5,FALSE)</f>
        <v>3288</v>
      </c>
      <c r="G2536" s="1">
        <f>VLOOKUP(B2536,[1]Compare!$B:$G,6,FALSE)</f>
        <v>6006</v>
      </c>
      <c r="H2536" s="2">
        <f t="shared" si="78"/>
        <v>2.889294403892944E-2</v>
      </c>
      <c r="I2536" s="2">
        <f t="shared" si="79"/>
        <v>-6.243756243756244E-2</v>
      </c>
    </row>
    <row r="2537" spans="1:9" x14ac:dyDescent="0.2">
      <c r="A2537" s="7" t="s">
        <v>360</v>
      </c>
      <c r="B2537" s="21">
        <v>48027</v>
      </c>
      <c r="C2537" s="22" t="s">
        <v>1084</v>
      </c>
      <c r="D2537" s="12">
        <v>58686</v>
      </c>
      <c r="E2537" s="12">
        <v>72061</v>
      </c>
      <c r="F2537" s="1">
        <f>VLOOKUP(B2537,[1]Compare!$B:$F,5,FALSE)</f>
        <v>57014</v>
      </c>
      <c r="G2537" s="1">
        <f>VLOOKUP(B2537,[1]Compare!$B:$G,6,FALSE)</f>
        <v>67893</v>
      </c>
      <c r="H2537" s="2">
        <f t="shared" si="78"/>
        <v>2.932613042410636E-2</v>
      </c>
      <c r="I2537" s="2">
        <f t="shared" si="79"/>
        <v>6.139071774704314E-2</v>
      </c>
    </row>
    <row r="2538" spans="1:9" x14ac:dyDescent="0.2">
      <c r="A2538" s="8" t="s">
        <v>360</v>
      </c>
      <c r="B2538" s="19">
        <v>48029</v>
      </c>
      <c r="C2538" s="20" t="s">
        <v>1921</v>
      </c>
      <c r="D2538" s="13">
        <v>470009</v>
      </c>
      <c r="E2538" s="13">
        <v>318542</v>
      </c>
      <c r="F2538" s="1">
        <f>VLOOKUP(B2538,[1]Compare!$B:$F,5,FALSE)</f>
        <v>448452</v>
      </c>
      <c r="G2538" s="1">
        <f>VLOOKUP(B2538,[1]Compare!$B:$G,6,FALSE)</f>
        <v>308618</v>
      </c>
      <c r="H2538" s="2">
        <f t="shared" si="78"/>
        <v>4.806980457217272E-2</v>
      </c>
      <c r="I2538" s="2">
        <f t="shared" si="79"/>
        <v>3.2156257898113529E-2</v>
      </c>
    </row>
    <row r="2539" spans="1:9" x14ac:dyDescent="0.2">
      <c r="A2539" s="7" t="s">
        <v>360</v>
      </c>
      <c r="B2539" s="21">
        <v>48031</v>
      </c>
      <c r="C2539" s="22" t="s">
        <v>1922</v>
      </c>
      <c r="D2539" s="12">
        <v>1481</v>
      </c>
      <c r="E2539" s="12">
        <v>6070</v>
      </c>
      <c r="F2539" s="1">
        <f>VLOOKUP(B2539,[1]Compare!$B:$F,5,FALSE)</f>
        <v>1911</v>
      </c>
      <c r="G2539" s="1">
        <f>VLOOKUP(B2539,[1]Compare!$B:$G,6,FALSE)</f>
        <v>5443</v>
      </c>
      <c r="H2539" s="2">
        <f t="shared" si="78"/>
        <v>-0.22501308215593929</v>
      </c>
      <c r="I2539" s="2">
        <f t="shared" si="79"/>
        <v>0.11519382693367629</v>
      </c>
    </row>
    <row r="2540" spans="1:9" x14ac:dyDescent="0.2">
      <c r="A2540" s="8" t="s">
        <v>360</v>
      </c>
      <c r="B2540" s="19">
        <v>48033</v>
      </c>
      <c r="C2540" s="20" t="s">
        <v>1923</v>
      </c>
      <c r="D2540" s="13">
        <v>36</v>
      </c>
      <c r="E2540" s="13">
        <v>324</v>
      </c>
      <c r="F2540" s="1">
        <f>VLOOKUP(B2540,[1]Compare!$B:$F,5,FALSE)</f>
        <v>16</v>
      </c>
      <c r="G2540" s="1">
        <f>VLOOKUP(B2540,[1]Compare!$B:$G,6,FALSE)</f>
        <v>397</v>
      </c>
      <c r="H2540" s="2">
        <f t="shared" si="78"/>
        <v>1.25</v>
      </c>
      <c r="I2540" s="2">
        <f t="shared" si="79"/>
        <v>-0.18387909319899245</v>
      </c>
    </row>
    <row r="2541" spans="1:9" x14ac:dyDescent="0.2">
      <c r="A2541" s="7" t="s">
        <v>360</v>
      </c>
      <c r="B2541" s="21">
        <v>48035</v>
      </c>
      <c r="C2541" s="22" t="s">
        <v>1924</v>
      </c>
      <c r="D2541" s="12">
        <v>1989</v>
      </c>
      <c r="E2541" s="12">
        <v>7388</v>
      </c>
      <c r="F2541" s="1">
        <f>VLOOKUP(B2541,[1]Compare!$B:$F,5,FALSE)</f>
        <v>1561</v>
      </c>
      <c r="G2541" s="1">
        <f>VLOOKUP(B2541,[1]Compare!$B:$G,6,FALSE)</f>
        <v>7469</v>
      </c>
      <c r="H2541" s="2">
        <f t="shared" si="78"/>
        <v>0.27418321588725175</v>
      </c>
      <c r="I2541" s="2">
        <f t="shared" si="79"/>
        <v>-1.0844825277814968E-2</v>
      </c>
    </row>
    <row r="2542" spans="1:9" x14ac:dyDescent="0.2">
      <c r="A2542" s="8" t="s">
        <v>360</v>
      </c>
      <c r="B2542" s="19">
        <v>48037</v>
      </c>
      <c r="C2542" s="20" t="s">
        <v>1925</v>
      </c>
      <c r="D2542" s="13">
        <v>11186</v>
      </c>
      <c r="E2542" s="13">
        <v>25884</v>
      </c>
      <c r="F2542" s="1">
        <f>VLOOKUP(B2542,[1]Compare!$B:$F,5,FALSE)</f>
        <v>10747</v>
      </c>
      <c r="G2542" s="1">
        <f>VLOOKUP(B2542,[1]Compare!$B:$G,6,FALSE)</f>
        <v>27116</v>
      </c>
      <c r="H2542" s="2">
        <f t="shared" si="78"/>
        <v>4.0848608914115569E-2</v>
      </c>
      <c r="I2542" s="2">
        <f t="shared" si="79"/>
        <v>-4.5434429856911047E-2</v>
      </c>
    </row>
    <row r="2543" spans="1:9" x14ac:dyDescent="0.2">
      <c r="A2543" s="7" t="s">
        <v>360</v>
      </c>
      <c r="B2543" s="21">
        <v>48039</v>
      </c>
      <c r="C2543" s="22" t="s">
        <v>1926</v>
      </c>
      <c r="D2543" s="12">
        <v>64300</v>
      </c>
      <c r="E2543" s="12">
        <v>102628</v>
      </c>
      <c r="F2543" s="1">
        <f>VLOOKUP(B2543,[1]Compare!$B:$F,5,FALSE)</f>
        <v>62228</v>
      </c>
      <c r="G2543" s="1">
        <f>VLOOKUP(B2543,[1]Compare!$B:$G,6,FALSE)</f>
        <v>90433</v>
      </c>
      <c r="H2543" s="2">
        <f t="shared" si="78"/>
        <v>3.3296908144243749E-2</v>
      </c>
      <c r="I2543" s="2">
        <f t="shared" si="79"/>
        <v>0.13485121581723486</v>
      </c>
    </row>
    <row r="2544" spans="1:9" x14ac:dyDescent="0.2">
      <c r="A2544" s="8" t="s">
        <v>360</v>
      </c>
      <c r="B2544" s="19">
        <v>48041</v>
      </c>
      <c r="C2544" s="20" t="s">
        <v>1927</v>
      </c>
      <c r="D2544" s="13">
        <v>36960</v>
      </c>
      <c r="E2544" s="13">
        <v>47115</v>
      </c>
      <c r="F2544" s="1">
        <f>VLOOKUP(B2544,[1]Compare!$B:$F,5,FALSE)</f>
        <v>35349</v>
      </c>
      <c r="G2544" s="1">
        <f>VLOOKUP(B2544,[1]Compare!$B:$G,6,FALSE)</f>
        <v>47530</v>
      </c>
      <c r="H2544" s="2">
        <f t="shared" si="78"/>
        <v>4.5574132224391072E-2</v>
      </c>
      <c r="I2544" s="2">
        <f t="shared" si="79"/>
        <v>-8.7313275825794227E-3</v>
      </c>
    </row>
    <row r="2545" spans="1:9" x14ac:dyDescent="0.2">
      <c r="A2545" s="7" t="s">
        <v>360</v>
      </c>
      <c r="B2545" s="21">
        <v>48043</v>
      </c>
      <c r="C2545" s="22" t="s">
        <v>1928</v>
      </c>
      <c r="D2545" s="12">
        <v>2058</v>
      </c>
      <c r="E2545" s="12">
        <v>2426</v>
      </c>
      <c r="F2545" s="1">
        <f>VLOOKUP(B2545,[1]Compare!$B:$F,5,FALSE)</f>
        <v>2258</v>
      </c>
      <c r="G2545" s="1">
        <f>VLOOKUP(B2545,[1]Compare!$B:$G,6,FALSE)</f>
        <v>2461</v>
      </c>
      <c r="H2545" s="2">
        <f t="shared" si="78"/>
        <v>-8.8573959255978746E-2</v>
      </c>
      <c r="I2545" s="2">
        <f t="shared" si="79"/>
        <v>-1.4221861032100772E-2</v>
      </c>
    </row>
    <row r="2546" spans="1:9" x14ac:dyDescent="0.2">
      <c r="A2546" s="8" t="s">
        <v>360</v>
      </c>
      <c r="B2546" s="19">
        <v>48045</v>
      </c>
      <c r="C2546" s="20" t="s">
        <v>1929</v>
      </c>
      <c r="D2546" s="13">
        <v>157</v>
      </c>
      <c r="E2546" s="13">
        <v>544</v>
      </c>
      <c r="F2546" s="1">
        <f>VLOOKUP(B2546,[1]Compare!$B:$F,5,FALSE)</f>
        <v>78</v>
      </c>
      <c r="G2546" s="1">
        <f>VLOOKUP(B2546,[1]Compare!$B:$G,6,FALSE)</f>
        <v>639</v>
      </c>
      <c r="H2546" s="2">
        <f t="shared" si="78"/>
        <v>1.0128205128205128</v>
      </c>
      <c r="I2546" s="2">
        <f t="shared" si="79"/>
        <v>-0.14866979655712051</v>
      </c>
    </row>
    <row r="2547" spans="1:9" x14ac:dyDescent="0.2">
      <c r="A2547" s="7" t="s">
        <v>360</v>
      </c>
      <c r="B2547" s="21">
        <v>48047</v>
      </c>
      <c r="C2547" s="22" t="s">
        <v>739</v>
      </c>
      <c r="D2547" s="12">
        <v>1806</v>
      </c>
      <c r="E2547" s="12">
        <v>747</v>
      </c>
      <c r="F2547" s="1">
        <f>VLOOKUP(B2547,[1]Compare!$B:$F,5,FALSE)</f>
        <v>1470</v>
      </c>
      <c r="G2547" s="1">
        <f>VLOOKUP(B2547,[1]Compare!$B:$G,6,FALSE)</f>
        <v>998</v>
      </c>
      <c r="H2547" s="2">
        <f t="shared" si="78"/>
        <v>0.22857142857142856</v>
      </c>
      <c r="I2547" s="2">
        <f t="shared" si="79"/>
        <v>-0.25150300601202402</v>
      </c>
    </row>
    <row r="2548" spans="1:9" x14ac:dyDescent="0.2">
      <c r="A2548" s="8" t="s">
        <v>360</v>
      </c>
      <c r="B2548" s="19">
        <v>48049</v>
      </c>
      <c r="C2548" s="20" t="s">
        <v>876</v>
      </c>
      <c r="D2548" s="13">
        <v>2556</v>
      </c>
      <c r="E2548" s="13">
        <v>13679</v>
      </c>
      <c r="F2548" s="1">
        <f>VLOOKUP(B2548,[1]Compare!$B:$F,5,FALSE)</f>
        <v>2107</v>
      </c>
      <c r="G2548" s="1">
        <f>VLOOKUP(B2548,[1]Compare!$B:$G,6,FALSE)</f>
        <v>13698</v>
      </c>
      <c r="H2548" s="2">
        <f t="shared" si="78"/>
        <v>0.21309919316563836</v>
      </c>
      <c r="I2548" s="2">
        <f t="shared" si="79"/>
        <v>-1.3870638049350271E-3</v>
      </c>
    </row>
    <row r="2549" spans="1:9" x14ac:dyDescent="0.2">
      <c r="A2549" s="7" t="s">
        <v>360</v>
      </c>
      <c r="B2549" s="21">
        <v>48051</v>
      </c>
      <c r="C2549" s="22" t="s">
        <v>1930</v>
      </c>
      <c r="D2549" s="12">
        <v>2256</v>
      </c>
      <c r="E2549" s="12">
        <v>6978</v>
      </c>
      <c r="F2549" s="1">
        <f>VLOOKUP(B2549,[1]Compare!$B:$F,5,FALSE)</f>
        <v>1788</v>
      </c>
      <c r="G2549" s="1">
        <f>VLOOKUP(B2549,[1]Compare!$B:$G,6,FALSE)</f>
        <v>6743</v>
      </c>
      <c r="H2549" s="2">
        <f t="shared" si="78"/>
        <v>0.26174496644295303</v>
      </c>
      <c r="I2549" s="2">
        <f t="shared" si="79"/>
        <v>3.4850956547530773E-2</v>
      </c>
    </row>
    <row r="2550" spans="1:9" x14ac:dyDescent="0.2">
      <c r="A2550" s="8" t="s">
        <v>360</v>
      </c>
      <c r="B2550" s="19">
        <v>48053</v>
      </c>
      <c r="C2550" s="20" t="s">
        <v>1931</v>
      </c>
      <c r="D2550" s="13">
        <v>4503</v>
      </c>
      <c r="E2550" s="13">
        <v>21221</v>
      </c>
      <c r="F2550" s="1">
        <f>VLOOKUP(B2550,[1]Compare!$B:$F,5,FALSE)</f>
        <v>5639</v>
      </c>
      <c r="G2550" s="1">
        <f>VLOOKUP(B2550,[1]Compare!$B:$G,6,FALSE)</f>
        <v>18767</v>
      </c>
      <c r="H2550" s="2">
        <f t="shared" si="78"/>
        <v>-0.20145415853874801</v>
      </c>
      <c r="I2550" s="2">
        <f t="shared" si="79"/>
        <v>0.13076144295838441</v>
      </c>
    </row>
    <row r="2551" spans="1:9" x14ac:dyDescent="0.2">
      <c r="A2551" s="7" t="s">
        <v>360</v>
      </c>
      <c r="B2551" s="21">
        <v>48055</v>
      </c>
      <c r="C2551" s="22" t="s">
        <v>1091</v>
      </c>
      <c r="D2551" s="12">
        <v>5541</v>
      </c>
      <c r="E2551" s="12">
        <v>8231</v>
      </c>
      <c r="F2551" s="1">
        <f>VLOOKUP(B2551,[1]Compare!$B:$F,5,FALSE)</f>
        <v>6672</v>
      </c>
      <c r="G2551" s="1">
        <f>VLOOKUP(B2551,[1]Compare!$B:$G,6,FALSE)</f>
        <v>8031</v>
      </c>
      <c r="H2551" s="2">
        <f t="shared" si="78"/>
        <v>-0.16951438848920863</v>
      </c>
      <c r="I2551" s="2">
        <f t="shared" si="79"/>
        <v>2.4903498941601297E-2</v>
      </c>
    </row>
    <row r="2552" spans="1:9" x14ac:dyDescent="0.2">
      <c r="A2552" s="8" t="s">
        <v>360</v>
      </c>
      <c r="B2552" s="19">
        <v>48057</v>
      </c>
      <c r="C2552" s="20" t="s">
        <v>397</v>
      </c>
      <c r="D2552" s="13">
        <v>2875</v>
      </c>
      <c r="E2552" s="13">
        <v>5078</v>
      </c>
      <c r="F2552" s="1">
        <f>VLOOKUP(B2552,[1]Compare!$B:$F,5,FALSE)</f>
        <v>2148</v>
      </c>
      <c r="G2552" s="1">
        <f>VLOOKUP(B2552,[1]Compare!$B:$G,6,FALSE)</f>
        <v>5641</v>
      </c>
      <c r="H2552" s="2">
        <f t="shared" si="78"/>
        <v>0.33845437616387336</v>
      </c>
      <c r="I2552" s="2">
        <f t="shared" si="79"/>
        <v>-9.9804999113632331E-2</v>
      </c>
    </row>
    <row r="2553" spans="1:9" x14ac:dyDescent="0.2">
      <c r="A2553" s="7" t="s">
        <v>360</v>
      </c>
      <c r="B2553" s="21">
        <v>48059</v>
      </c>
      <c r="C2553" s="22" t="s">
        <v>1932</v>
      </c>
      <c r="D2553" s="12">
        <v>1352</v>
      </c>
      <c r="E2553" s="12">
        <v>6087</v>
      </c>
      <c r="F2553" s="1">
        <f>VLOOKUP(B2553,[1]Compare!$B:$F,5,FALSE)</f>
        <v>734</v>
      </c>
      <c r="G2553" s="1">
        <f>VLOOKUP(B2553,[1]Compare!$B:$G,6,FALSE)</f>
        <v>6012</v>
      </c>
      <c r="H2553" s="2">
        <f t="shared" si="78"/>
        <v>0.84196185286103542</v>
      </c>
      <c r="I2553" s="2">
        <f t="shared" si="79"/>
        <v>1.2475049900199601E-2</v>
      </c>
    </row>
    <row r="2554" spans="1:9" x14ac:dyDescent="0.2">
      <c r="A2554" s="8" t="s">
        <v>360</v>
      </c>
      <c r="B2554" s="19">
        <v>48061</v>
      </c>
      <c r="C2554" s="20" t="s">
        <v>1792</v>
      </c>
      <c r="D2554" s="13">
        <v>62943</v>
      </c>
      <c r="E2554" s="13">
        <v>48372</v>
      </c>
      <c r="F2554" s="1">
        <f>VLOOKUP(B2554,[1]Compare!$B:$F,5,FALSE)</f>
        <v>64063</v>
      </c>
      <c r="G2554" s="1">
        <f>VLOOKUP(B2554,[1]Compare!$B:$G,6,FALSE)</f>
        <v>49032</v>
      </c>
      <c r="H2554" s="2">
        <f t="shared" si="78"/>
        <v>-1.7482790378221438E-2</v>
      </c>
      <c r="I2554" s="2">
        <f t="shared" si="79"/>
        <v>-1.346059716103769E-2</v>
      </c>
    </row>
    <row r="2555" spans="1:9" x14ac:dyDescent="0.2">
      <c r="A2555" s="7" t="s">
        <v>360</v>
      </c>
      <c r="B2555" s="21">
        <v>48063</v>
      </c>
      <c r="C2555" s="22" t="s">
        <v>1933</v>
      </c>
      <c r="D2555" s="12">
        <v>1696</v>
      </c>
      <c r="E2555" s="12">
        <v>3462</v>
      </c>
      <c r="F2555" s="1">
        <f>VLOOKUP(B2555,[1]Compare!$B:$F,5,FALSE)</f>
        <v>1394</v>
      </c>
      <c r="G2555" s="1">
        <f>VLOOKUP(B2555,[1]Compare!$B:$G,6,FALSE)</f>
        <v>3626</v>
      </c>
      <c r="H2555" s="2">
        <f t="shared" si="78"/>
        <v>0.21664275466284075</v>
      </c>
      <c r="I2555" s="2">
        <f t="shared" si="79"/>
        <v>-4.5228902371759513E-2</v>
      </c>
    </row>
    <row r="2556" spans="1:9" x14ac:dyDescent="0.2">
      <c r="A2556" s="8" t="s">
        <v>360</v>
      </c>
      <c r="B2556" s="19">
        <v>48065</v>
      </c>
      <c r="C2556" s="20" t="s">
        <v>1934</v>
      </c>
      <c r="D2556" s="13">
        <v>409</v>
      </c>
      <c r="E2556" s="13">
        <v>2549</v>
      </c>
      <c r="F2556" s="1">
        <f>VLOOKUP(B2556,[1]Compare!$B:$F,5,FALSE)</f>
        <v>297</v>
      </c>
      <c r="G2556" s="1">
        <f>VLOOKUP(B2556,[1]Compare!$B:$G,6,FALSE)</f>
        <v>2779</v>
      </c>
      <c r="H2556" s="2">
        <f t="shared" si="78"/>
        <v>0.37710437710437711</v>
      </c>
      <c r="I2556" s="2">
        <f t="shared" si="79"/>
        <v>-8.2763584023029871E-2</v>
      </c>
    </row>
    <row r="2557" spans="1:9" x14ac:dyDescent="0.2">
      <c r="A2557" s="7" t="s">
        <v>360</v>
      </c>
      <c r="B2557" s="21">
        <v>48067</v>
      </c>
      <c r="C2557" s="22" t="s">
        <v>878</v>
      </c>
      <c r="D2557" s="12">
        <v>3327</v>
      </c>
      <c r="E2557" s="12">
        <v>10424</v>
      </c>
      <c r="F2557" s="1">
        <f>VLOOKUP(B2557,[1]Compare!$B:$F,5,FALSE)</f>
        <v>2795</v>
      </c>
      <c r="G2557" s="1">
        <f>VLOOKUP(B2557,[1]Compare!$B:$G,6,FALSE)</f>
        <v>11033</v>
      </c>
      <c r="H2557" s="2">
        <f t="shared" si="78"/>
        <v>0.19033989266547405</v>
      </c>
      <c r="I2557" s="2">
        <f t="shared" si="79"/>
        <v>-5.5198042236925586E-2</v>
      </c>
    </row>
    <row r="2558" spans="1:9" x14ac:dyDescent="0.2">
      <c r="A2558" s="8" t="s">
        <v>360</v>
      </c>
      <c r="B2558" s="19">
        <v>48069</v>
      </c>
      <c r="C2558" s="20" t="s">
        <v>1935</v>
      </c>
      <c r="D2558" s="13">
        <v>853</v>
      </c>
      <c r="E2558" s="13">
        <v>1499</v>
      </c>
      <c r="F2558" s="1">
        <f>VLOOKUP(B2558,[1]Compare!$B:$F,5,FALSE)</f>
        <v>466</v>
      </c>
      <c r="G2558" s="1">
        <f>VLOOKUP(B2558,[1]Compare!$B:$G,6,FALSE)</f>
        <v>1602</v>
      </c>
      <c r="H2558" s="2">
        <f t="shared" si="78"/>
        <v>0.83047210300429186</v>
      </c>
      <c r="I2558" s="2">
        <f t="shared" si="79"/>
        <v>-6.4294631710362052E-2</v>
      </c>
    </row>
    <row r="2559" spans="1:9" x14ac:dyDescent="0.2">
      <c r="A2559" s="7" t="s">
        <v>360</v>
      </c>
      <c r="B2559" s="21">
        <v>48071</v>
      </c>
      <c r="C2559" s="22" t="s">
        <v>398</v>
      </c>
      <c r="D2559" s="12">
        <v>3450</v>
      </c>
      <c r="E2559" s="12">
        <v>19732</v>
      </c>
      <c r="F2559" s="1">
        <f>VLOOKUP(B2559,[1]Compare!$B:$F,5,FALSE)</f>
        <v>3997</v>
      </c>
      <c r="G2559" s="1">
        <f>VLOOKUP(B2559,[1]Compare!$B:$G,6,FALSE)</f>
        <v>17353</v>
      </c>
      <c r="H2559" s="2">
        <f t="shared" si="78"/>
        <v>-0.13685263947960971</v>
      </c>
      <c r="I2559" s="2">
        <f t="shared" si="79"/>
        <v>0.13709445052728636</v>
      </c>
    </row>
    <row r="2560" spans="1:9" x14ac:dyDescent="0.2">
      <c r="A2560" s="8" t="s">
        <v>360</v>
      </c>
      <c r="B2560" s="19">
        <v>48073</v>
      </c>
      <c r="C2560" s="20" t="s">
        <v>399</v>
      </c>
      <c r="D2560" s="13">
        <v>4727</v>
      </c>
      <c r="E2560" s="13">
        <v>14834</v>
      </c>
      <c r="F2560" s="1">
        <f>VLOOKUP(B2560,[1]Compare!$B:$F,5,FALSE)</f>
        <v>4210</v>
      </c>
      <c r="G2560" s="1">
        <f>VLOOKUP(B2560,[1]Compare!$B:$G,6,FALSE)</f>
        <v>15101</v>
      </c>
      <c r="H2560" s="2">
        <f t="shared" si="78"/>
        <v>0.12280285035629454</v>
      </c>
      <c r="I2560" s="2">
        <f t="shared" si="79"/>
        <v>-1.7680948281570758E-2</v>
      </c>
    </row>
    <row r="2561" spans="1:9" x14ac:dyDescent="0.2">
      <c r="A2561" s="7" t="s">
        <v>360</v>
      </c>
      <c r="B2561" s="21">
        <v>48075</v>
      </c>
      <c r="C2561" s="22" t="s">
        <v>1936</v>
      </c>
      <c r="D2561" s="12">
        <v>423</v>
      </c>
      <c r="E2561" s="12">
        <v>1655</v>
      </c>
      <c r="F2561" s="1">
        <f>VLOOKUP(B2561,[1]Compare!$B:$F,5,FALSE)</f>
        <v>310</v>
      </c>
      <c r="G2561" s="1">
        <f>VLOOKUP(B2561,[1]Compare!$B:$G,6,FALSE)</f>
        <v>1943</v>
      </c>
      <c r="H2561" s="2">
        <f t="shared" si="78"/>
        <v>0.36451612903225805</v>
      </c>
      <c r="I2561" s="2">
        <f t="shared" si="79"/>
        <v>-0.14822439526505404</v>
      </c>
    </row>
    <row r="2562" spans="1:9" x14ac:dyDescent="0.2">
      <c r="A2562" s="8" t="s">
        <v>360</v>
      </c>
      <c r="B2562" s="19">
        <v>48077</v>
      </c>
      <c r="C2562" s="20" t="s">
        <v>403</v>
      </c>
      <c r="D2562" s="13">
        <v>859</v>
      </c>
      <c r="E2562" s="13">
        <v>5110</v>
      </c>
      <c r="F2562" s="1">
        <f>VLOOKUP(B2562,[1]Compare!$B:$F,5,FALSE)</f>
        <v>614</v>
      </c>
      <c r="G2562" s="1">
        <f>VLOOKUP(B2562,[1]Compare!$B:$G,6,FALSE)</f>
        <v>5069</v>
      </c>
      <c r="H2562" s="2">
        <f t="shared" si="78"/>
        <v>0.39902280130293161</v>
      </c>
      <c r="I2562" s="2">
        <f t="shared" si="79"/>
        <v>8.0883803511540737E-3</v>
      </c>
    </row>
    <row r="2563" spans="1:9" x14ac:dyDescent="0.2">
      <c r="A2563" s="7" t="s">
        <v>360</v>
      </c>
      <c r="B2563" s="21">
        <v>48079</v>
      </c>
      <c r="C2563" s="22" t="s">
        <v>1937</v>
      </c>
      <c r="D2563" s="12">
        <v>261</v>
      </c>
      <c r="E2563" s="12">
        <v>804</v>
      </c>
      <c r="F2563" s="1">
        <f>VLOOKUP(B2563,[1]Compare!$B:$F,5,FALSE)</f>
        <v>177</v>
      </c>
      <c r="G2563" s="1">
        <f>VLOOKUP(B2563,[1]Compare!$B:$G,6,FALSE)</f>
        <v>809</v>
      </c>
      <c r="H2563" s="2">
        <f t="shared" ref="H2563:H2626" si="80">((D2563-F2563)/F2563)</f>
        <v>0.47457627118644069</v>
      </c>
      <c r="I2563" s="2">
        <f t="shared" ref="I2563:I2626" si="81">((E2563-G2563)/G2563)</f>
        <v>-6.180469715698393E-3</v>
      </c>
    </row>
    <row r="2564" spans="1:9" x14ac:dyDescent="0.2">
      <c r="A2564" s="8" t="s">
        <v>360</v>
      </c>
      <c r="B2564" s="19">
        <v>48081</v>
      </c>
      <c r="C2564" s="20" t="s">
        <v>1938</v>
      </c>
      <c r="D2564" s="13">
        <v>345</v>
      </c>
      <c r="E2564" s="13">
        <v>1569</v>
      </c>
      <c r="F2564" s="1">
        <f>VLOOKUP(B2564,[1]Compare!$B:$F,5,FALSE)</f>
        <v>178</v>
      </c>
      <c r="G2564" s="1">
        <f>VLOOKUP(B2564,[1]Compare!$B:$G,6,FALSE)</f>
        <v>1586</v>
      </c>
      <c r="H2564" s="2">
        <f t="shared" si="80"/>
        <v>0.9382022471910112</v>
      </c>
      <c r="I2564" s="2">
        <f t="shared" si="81"/>
        <v>-1.0718789407313998E-2</v>
      </c>
    </row>
    <row r="2565" spans="1:9" x14ac:dyDescent="0.2">
      <c r="A2565" s="7" t="s">
        <v>360</v>
      </c>
      <c r="B2565" s="21">
        <v>48083</v>
      </c>
      <c r="C2565" s="22" t="s">
        <v>1939</v>
      </c>
      <c r="D2565" s="12">
        <v>683</v>
      </c>
      <c r="E2565" s="12">
        <v>3256</v>
      </c>
      <c r="F2565" s="1">
        <f>VLOOKUP(B2565,[1]Compare!$B:$F,5,FALSE)</f>
        <v>451</v>
      </c>
      <c r="G2565" s="1">
        <f>VLOOKUP(B2565,[1]Compare!$B:$G,6,FALSE)</f>
        <v>3641</v>
      </c>
      <c r="H2565" s="2">
        <f t="shared" si="80"/>
        <v>0.51441241685144123</v>
      </c>
      <c r="I2565" s="2">
        <f t="shared" si="81"/>
        <v>-0.10574018126888217</v>
      </c>
    </row>
    <row r="2566" spans="1:9" x14ac:dyDescent="0.2">
      <c r="A2566" s="8" t="s">
        <v>360</v>
      </c>
      <c r="B2566" s="19">
        <v>48085</v>
      </c>
      <c r="C2566" s="20" t="s">
        <v>1940</v>
      </c>
      <c r="D2566" s="13">
        <v>263386</v>
      </c>
      <c r="E2566" s="13">
        <v>275570</v>
      </c>
      <c r="F2566" s="1">
        <f>VLOOKUP(B2566,[1]Compare!$B:$F,5,FALSE)</f>
        <v>230945</v>
      </c>
      <c r="G2566" s="1">
        <f>VLOOKUP(B2566,[1]Compare!$B:$G,6,FALSE)</f>
        <v>252318</v>
      </c>
      <c r="H2566" s="2">
        <f t="shared" si="80"/>
        <v>0.14047067483599993</v>
      </c>
      <c r="I2566" s="2">
        <f t="shared" si="81"/>
        <v>9.2153552263413624E-2</v>
      </c>
    </row>
    <row r="2567" spans="1:9" x14ac:dyDescent="0.2">
      <c r="A2567" s="7" t="s">
        <v>360</v>
      </c>
      <c r="B2567" s="21">
        <v>48087</v>
      </c>
      <c r="C2567" s="22" t="s">
        <v>1941</v>
      </c>
      <c r="D2567" s="12">
        <v>237</v>
      </c>
      <c r="E2567" s="12">
        <v>838</v>
      </c>
      <c r="F2567" s="1">
        <f>VLOOKUP(B2567,[1]Compare!$B:$F,5,FALSE)</f>
        <v>155</v>
      </c>
      <c r="G2567" s="1">
        <f>VLOOKUP(B2567,[1]Compare!$B:$G,6,FALSE)</f>
        <v>1048</v>
      </c>
      <c r="H2567" s="2">
        <f t="shared" si="80"/>
        <v>0.52903225806451615</v>
      </c>
      <c r="I2567" s="2">
        <f t="shared" si="81"/>
        <v>-0.20038167938931298</v>
      </c>
    </row>
    <row r="2568" spans="1:9" x14ac:dyDescent="0.2">
      <c r="A2568" s="8" t="s">
        <v>360</v>
      </c>
      <c r="B2568" s="19">
        <v>48089</v>
      </c>
      <c r="C2568" s="20" t="s">
        <v>1942</v>
      </c>
      <c r="D2568" s="13">
        <v>2504</v>
      </c>
      <c r="E2568" s="13">
        <v>7541</v>
      </c>
      <c r="F2568" s="1">
        <f>VLOOKUP(B2568,[1]Compare!$B:$F,5,FALSE)</f>
        <v>2420</v>
      </c>
      <c r="G2568" s="1">
        <f>VLOOKUP(B2568,[1]Compare!$B:$G,6,FALSE)</f>
        <v>7472</v>
      </c>
      <c r="H2568" s="2">
        <f t="shared" si="80"/>
        <v>3.4710743801652892E-2</v>
      </c>
      <c r="I2568" s="2">
        <f t="shared" si="81"/>
        <v>9.2344753747323344E-3</v>
      </c>
    </row>
    <row r="2569" spans="1:9" x14ac:dyDescent="0.2">
      <c r="A2569" s="7" t="s">
        <v>360</v>
      </c>
      <c r="B2569" s="21">
        <v>48091</v>
      </c>
      <c r="C2569" s="22" t="s">
        <v>1943</v>
      </c>
      <c r="D2569" s="12">
        <v>29776</v>
      </c>
      <c r="E2569" s="12">
        <v>72155</v>
      </c>
      <c r="F2569" s="1">
        <f>VLOOKUP(B2569,[1]Compare!$B:$F,5,FALSE)</f>
        <v>24826</v>
      </c>
      <c r="G2569" s="1">
        <f>VLOOKUP(B2569,[1]Compare!$B:$G,6,FALSE)</f>
        <v>62740</v>
      </c>
      <c r="H2569" s="2">
        <f t="shared" si="80"/>
        <v>0.19938773866108112</v>
      </c>
      <c r="I2569" s="2">
        <f t="shared" si="81"/>
        <v>0.15006375518010839</v>
      </c>
    </row>
    <row r="2570" spans="1:9" x14ac:dyDescent="0.2">
      <c r="A2570" s="8" t="s">
        <v>360</v>
      </c>
      <c r="B2570" s="19">
        <v>48093</v>
      </c>
      <c r="C2570" s="20" t="s">
        <v>1023</v>
      </c>
      <c r="D2570" s="13">
        <v>1173</v>
      </c>
      <c r="E2570" s="13">
        <v>4918</v>
      </c>
      <c r="F2570" s="1">
        <f>VLOOKUP(B2570,[1]Compare!$B:$F,5,FALSE)</f>
        <v>853</v>
      </c>
      <c r="G2570" s="1">
        <f>VLOOKUP(B2570,[1]Compare!$B:$G,6,FALSE)</f>
        <v>5177</v>
      </c>
      <c r="H2570" s="2">
        <f t="shared" si="80"/>
        <v>0.37514654161781946</v>
      </c>
      <c r="I2570" s="2">
        <f t="shared" si="81"/>
        <v>-5.0028974309445626E-2</v>
      </c>
    </row>
    <row r="2571" spans="1:9" x14ac:dyDescent="0.2">
      <c r="A2571" s="7" t="s">
        <v>360</v>
      </c>
      <c r="B2571" s="21">
        <v>48095</v>
      </c>
      <c r="C2571" s="22" t="s">
        <v>1944</v>
      </c>
      <c r="D2571" s="12">
        <v>347</v>
      </c>
      <c r="E2571" s="12">
        <v>926</v>
      </c>
      <c r="F2571" s="1">
        <f>VLOOKUP(B2571,[1]Compare!$B:$F,5,FALSE)</f>
        <v>197</v>
      </c>
      <c r="G2571" s="1">
        <f>VLOOKUP(B2571,[1]Compare!$B:$G,6,FALSE)</f>
        <v>1058</v>
      </c>
      <c r="H2571" s="2">
        <f t="shared" si="80"/>
        <v>0.76142131979695427</v>
      </c>
      <c r="I2571" s="2">
        <f t="shared" si="81"/>
        <v>-0.12476370510396975</v>
      </c>
    </row>
    <row r="2572" spans="1:9" x14ac:dyDescent="0.2">
      <c r="A2572" s="8" t="s">
        <v>360</v>
      </c>
      <c r="B2572" s="19">
        <v>48097</v>
      </c>
      <c r="C2572" s="20" t="s">
        <v>1945</v>
      </c>
      <c r="D2572" s="13">
        <v>3439</v>
      </c>
      <c r="E2572" s="13">
        <v>15678</v>
      </c>
      <c r="F2572" s="1">
        <f>VLOOKUP(B2572,[1]Compare!$B:$F,5,FALSE)</f>
        <v>3210</v>
      </c>
      <c r="G2572" s="1">
        <f>VLOOKUP(B2572,[1]Compare!$B:$G,6,FALSE)</f>
        <v>15596</v>
      </c>
      <c r="H2572" s="2">
        <f t="shared" si="80"/>
        <v>7.1339563862928349E-2</v>
      </c>
      <c r="I2572" s="2">
        <f t="shared" si="81"/>
        <v>5.2577583995896387E-3</v>
      </c>
    </row>
    <row r="2573" spans="1:9" x14ac:dyDescent="0.2">
      <c r="A2573" s="7" t="s">
        <v>360</v>
      </c>
      <c r="B2573" s="21">
        <v>48099</v>
      </c>
      <c r="C2573" s="22" t="s">
        <v>1946</v>
      </c>
      <c r="D2573" s="12">
        <v>5919</v>
      </c>
      <c r="E2573" s="12">
        <v>16869</v>
      </c>
      <c r="F2573" s="1">
        <f>VLOOKUP(B2573,[1]Compare!$B:$F,5,FALSE)</f>
        <v>7565</v>
      </c>
      <c r="G2573" s="1">
        <f>VLOOKUP(B2573,[1]Compare!$B:$G,6,FALSE)</f>
        <v>15438</v>
      </c>
      <c r="H2573" s="2">
        <f t="shared" si="80"/>
        <v>-0.21758096497025778</v>
      </c>
      <c r="I2573" s="2">
        <f t="shared" si="81"/>
        <v>9.2693354061406913E-2</v>
      </c>
    </row>
    <row r="2574" spans="1:9" x14ac:dyDescent="0.2">
      <c r="A2574" s="8" t="s">
        <v>360</v>
      </c>
      <c r="B2574" s="19">
        <v>48101</v>
      </c>
      <c r="C2574" s="20" t="s">
        <v>1947</v>
      </c>
      <c r="D2574" s="13">
        <v>153</v>
      </c>
      <c r="E2574" s="13">
        <v>461</v>
      </c>
      <c r="F2574" s="1">
        <f>VLOOKUP(B2574,[1]Compare!$B:$F,5,FALSE)</f>
        <v>113</v>
      </c>
      <c r="G2574" s="1">
        <f>VLOOKUP(B2574,[1]Compare!$B:$G,6,FALSE)</f>
        <v>540</v>
      </c>
      <c r="H2574" s="2">
        <f t="shared" si="80"/>
        <v>0.35398230088495575</v>
      </c>
      <c r="I2574" s="2">
        <f t="shared" si="81"/>
        <v>-0.14629629629629629</v>
      </c>
    </row>
    <row r="2575" spans="1:9" x14ac:dyDescent="0.2">
      <c r="A2575" s="7" t="s">
        <v>360</v>
      </c>
      <c r="B2575" s="21">
        <v>48103</v>
      </c>
      <c r="C2575" s="22" t="s">
        <v>1948</v>
      </c>
      <c r="D2575" s="12">
        <v>346</v>
      </c>
      <c r="E2575" s="12">
        <v>1165</v>
      </c>
      <c r="F2575" s="1">
        <f>VLOOKUP(B2575,[1]Compare!$B:$F,5,FALSE)</f>
        <v>241</v>
      </c>
      <c r="G2575" s="1">
        <f>VLOOKUP(B2575,[1]Compare!$B:$G,6,FALSE)</f>
        <v>1247</v>
      </c>
      <c r="H2575" s="2">
        <f t="shared" si="80"/>
        <v>0.43568464730290457</v>
      </c>
      <c r="I2575" s="2">
        <f t="shared" si="81"/>
        <v>-6.5757818765036086E-2</v>
      </c>
    </row>
    <row r="2576" spans="1:9" x14ac:dyDescent="0.2">
      <c r="A2576" s="8" t="s">
        <v>360</v>
      </c>
      <c r="B2576" s="19">
        <v>48105</v>
      </c>
      <c r="C2576" s="20" t="s">
        <v>1888</v>
      </c>
      <c r="D2576" s="13">
        <v>581</v>
      </c>
      <c r="E2576" s="13">
        <v>1148</v>
      </c>
      <c r="F2576" s="1">
        <f>VLOOKUP(B2576,[1]Compare!$B:$F,5,FALSE)</f>
        <v>344</v>
      </c>
      <c r="G2576" s="1">
        <f>VLOOKUP(B2576,[1]Compare!$B:$G,6,FALSE)</f>
        <v>1220</v>
      </c>
      <c r="H2576" s="2">
        <f t="shared" si="80"/>
        <v>0.68895348837209303</v>
      </c>
      <c r="I2576" s="2">
        <f t="shared" si="81"/>
        <v>-5.9016393442622953E-2</v>
      </c>
    </row>
    <row r="2577" spans="1:9" x14ac:dyDescent="0.2">
      <c r="A2577" s="7" t="s">
        <v>360</v>
      </c>
      <c r="B2577" s="21">
        <v>48107</v>
      </c>
      <c r="C2577" s="22" t="s">
        <v>1949</v>
      </c>
      <c r="D2577" s="12">
        <v>639</v>
      </c>
      <c r="E2577" s="12">
        <v>1213</v>
      </c>
      <c r="F2577" s="1">
        <f>VLOOKUP(B2577,[1]Compare!$B:$F,5,FALSE)</f>
        <v>527</v>
      </c>
      <c r="G2577" s="1">
        <f>VLOOKUP(B2577,[1]Compare!$B:$G,6,FALSE)</f>
        <v>1396</v>
      </c>
      <c r="H2577" s="2">
        <f t="shared" si="80"/>
        <v>0.21252371916508539</v>
      </c>
      <c r="I2577" s="2">
        <f t="shared" si="81"/>
        <v>-0.1310888252148997</v>
      </c>
    </row>
    <row r="2578" spans="1:9" x14ac:dyDescent="0.2">
      <c r="A2578" s="8" t="s">
        <v>360</v>
      </c>
      <c r="B2578" s="19">
        <v>48109</v>
      </c>
      <c r="C2578" s="20" t="s">
        <v>1950</v>
      </c>
      <c r="D2578" s="13">
        <v>454</v>
      </c>
      <c r="E2578" s="13">
        <v>381</v>
      </c>
      <c r="F2578" s="1">
        <f>VLOOKUP(B2578,[1]Compare!$B:$F,5,FALSE)</f>
        <v>438</v>
      </c>
      <c r="G2578" s="1">
        <f>VLOOKUP(B2578,[1]Compare!$B:$G,6,FALSE)</f>
        <v>415</v>
      </c>
      <c r="H2578" s="2">
        <f t="shared" si="80"/>
        <v>3.6529680365296802E-2</v>
      </c>
      <c r="I2578" s="2">
        <f t="shared" si="81"/>
        <v>-8.1927710843373497E-2</v>
      </c>
    </row>
    <row r="2579" spans="1:9" x14ac:dyDescent="0.2">
      <c r="A2579" s="7" t="s">
        <v>360</v>
      </c>
      <c r="B2579" s="21">
        <v>48111</v>
      </c>
      <c r="C2579" s="22" t="s">
        <v>1951</v>
      </c>
      <c r="D2579" s="12">
        <v>294</v>
      </c>
      <c r="E2579" s="12">
        <v>1260</v>
      </c>
      <c r="F2579" s="1">
        <f>VLOOKUP(B2579,[1]Compare!$B:$F,5,FALSE)</f>
        <v>197</v>
      </c>
      <c r="G2579" s="1">
        <f>VLOOKUP(B2579,[1]Compare!$B:$G,6,FALSE)</f>
        <v>1389</v>
      </c>
      <c r="H2579" s="2">
        <f t="shared" si="80"/>
        <v>0.49238578680203043</v>
      </c>
      <c r="I2579" s="2">
        <f t="shared" si="81"/>
        <v>-9.2872570194384454E-2</v>
      </c>
    </row>
    <row r="2580" spans="1:9" x14ac:dyDescent="0.2">
      <c r="A2580" s="8" t="s">
        <v>360</v>
      </c>
      <c r="B2580" s="19">
        <v>48113</v>
      </c>
      <c r="C2580" s="20" t="s">
        <v>413</v>
      </c>
      <c r="D2580" s="13">
        <v>637072</v>
      </c>
      <c r="E2580" s="13">
        <v>327517</v>
      </c>
      <c r="F2580" s="1">
        <f>VLOOKUP(B2580,[1]Compare!$B:$F,5,FALSE)</f>
        <v>598576</v>
      </c>
      <c r="G2580" s="1">
        <f>VLOOKUP(B2580,[1]Compare!$B:$G,6,FALSE)</f>
        <v>307076</v>
      </c>
      <c r="H2580" s="2">
        <f t="shared" si="80"/>
        <v>6.4312635321162229E-2</v>
      </c>
      <c r="I2580" s="2">
        <f t="shared" si="81"/>
        <v>6.6566582865479562E-2</v>
      </c>
    </row>
    <row r="2581" spans="1:9" x14ac:dyDescent="0.2">
      <c r="A2581" s="7" t="s">
        <v>360</v>
      </c>
      <c r="B2581" s="21">
        <v>48115</v>
      </c>
      <c r="C2581" s="22" t="s">
        <v>759</v>
      </c>
      <c r="D2581" s="12">
        <v>1231</v>
      </c>
      <c r="E2581" s="12">
        <v>2856</v>
      </c>
      <c r="F2581" s="1">
        <f>VLOOKUP(B2581,[1]Compare!$B:$F,5,FALSE)</f>
        <v>808</v>
      </c>
      <c r="G2581" s="1">
        <f>VLOOKUP(B2581,[1]Compare!$B:$G,6,FALSE)</f>
        <v>2951</v>
      </c>
      <c r="H2581" s="2">
        <f t="shared" si="80"/>
        <v>0.52351485148514854</v>
      </c>
      <c r="I2581" s="2">
        <f t="shared" si="81"/>
        <v>-3.2192477126397834E-2</v>
      </c>
    </row>
    <row r="2582" spans="1:9" x14ac:dyDescent="0.2">
      <c r="A2582" s="8" t="s">
        <v>360</v>
      </c>
      <c r="B2582" s="19">
        <v>48117</v>
      </c>
      <c r="C2582" s="20" t="s">
        <v>1952</v>
      </c>
      <c r="D2582" s="13">
        <v>1428</v>
      </c>
      <c r="E2582" s="13">
        <v>3385</v>
      </c>
      <c r="F2582" s="1">
        <f>VLOOKUP(B2582,[1]Compare!$B:$F,5,FALSE)</f>
        <v>1264</v>
      </c>
      <c r="G2582" s="1">
        <f>VLOOKUP(B2582,[1]Compare!$B:$G,6,FALSE)</f>
        <v>3294</v>
      </c>
      <c r="H2582" s="2">
        <f t="shared" si="80"/>
        <v>0.12974683544303797</v>
      </c>
      <c r="I2582" s="2">
        <f t="shared" si="81"/>
        <v>2.7625986642380085E-2</v>
      </c>
    </row>
    <row r="2583" spans="1:9" x14ac:dyDescent="0.2">
      <c r="A2583" s="7" t="s">
        <v>360</v>
      </c>
      <c r="B2583" s="21">
        <v>48119</v>
      </c>
      <c r="C2583" s="22" t="s">
        <v>629</v>
      </c>
      <c r="D2583" s="12">
        <v>538</v>
      </c>
      <c r="E2583" s="12">
        <v>2034</v>
      </c>
      <c r="F2583" s="1">
        <f>VLOOKUP(B2583,[1]Compare!$B:$F,5,FALSE)</f>
        <v>403</v>
      </c>
      <c r="G2583" s="1">
        <f>VLOOKUP(B2583,[1]Compare!$B:$G,6,FALSE)</f>
        <v>2162</v>
      </c>
      <c r="H2583" s="2">
        <f t="shared" si="80"/>
        <v>0.33498759305210918</v>
      </c>
      <c r="I2583" s="2">
        <f t="shared" si="81"/>
        <v>-5.920444033302498E-2</v>
      </c>
    </row>
    <row r="2584" spans="1:9" x14ac:dyDescent="0.2">
      <c r="A2584" s="8" t="s">
        <v>360</v>
      </c>
      <c r="B2584" s="19">
        <v>48121</v>
      </c>
      <c r="C2584" s="20" t="s">
        <v>1953</v>
      </c>
      <c r="D2584" s="13">
        <v>211182</v>
      </c>
      <c r="E2584" s="13">
        <v>250783</v>
      </c>
      <c r="F2584" s="1">
        <f>VLOOKUP(B2584,[1]Compare!$B:$F,5,FALSE)</f>
        <v>188695</v>
      </c>
      <c r="G2584" s="1">
        <f>VLOOKUP(B2584,[1]Compare!$B:$G,6,FALSE)</f>
        <v>222480</v>
      </c>
      <c r="H2584" s="2">
        <f t="shared" si="80"/>
        <v>0.11917114920904104</v>
      </c>
      <c r="I2584" s="2">
        <f t="shared" si="81"/>
        <v>0.12721592952175476</v>
      </c>
    </row>
    <row r="2585" spans="1:9" x14ac:dyDescent="0.2">
      <c r="A2585" s="7" t="s">
        <v>360</v>
      </c>
      <c r="B2585" s="21">
        <v>48123</v>
      </c>
      <c r="C2585" s="22" t="s">
        <v>1954</v>
      </c>
      <c r="D2585" s="12">
        <v>2077</v>
      </c>
      <c r="E2585" s="12">
        <v>6363</v>
      </c>
      <c r="F2585" s="1">
        <f>VLOOKUP(B2585,[1]Compare!$B:$F,5,FALSE)</f>
        <v>1494</v>
      </c>
      <c r="G2585" s="1">
        <f>VLOOKUP(B2585,[1]Compare!$B:$G,6,FALSE)</f>
        <v>6567</v>
      </c>
      <c r="H2585" s="2">
        <f t="shared" si="80"/>
        <v>0.39022757697456495</v>
      </c>
      <c r="I2585" s="2">
        <f t="shared" si="81"/>
        <v>-3.1064412973960714E-2</v>
      </c>
    </row>
    <row r="2586" spans="1:9" x14ac:dyDescent="0.2">
      <c r="A2586" s="8" t="s">
        <v>360</v>
      </c>
      <c r="B2586" s="19">
        <v>48125</v>
      </c>
      <c r="C2586" s="20" t="s">
        <v>1955</v>
      </c>
      <c r="D2586" s="13">
        <v>201</v>
      </c>
      <c r="E2586" s="13">
        <v>743</v>
      </c>
      <c r="F2586" s="1">
        <f>VLOOKUP(B2586,[1]Compare!$B:$F,5,FALSE)</f>
        <v>130</v>
      </c>
      <c r="G2586" s="1">
        <f>VLOOKUP(B2586,[1]Compare!$B:$G,6,FALSE)</f>
        <v>853</v>
      </c>
      <c r="H2586" s="2">
        <f t="shared" si="80"/>
        <v>0.5461538461538461</v>
      </c>
      <c r="I2586" s="2">
        <f t="shared" si="81"/>
        <v>-0.12895662368112543</v>
      </c>
    </row>
    <row r="2587" spans="1:9" x14ac:dyDescent="0.2">
      <c r="A2587" s="7" t="s">
        <v>360</v>
      </c>
      <c r="B2587" s="21">
        <v>48127</v>
      </c>
      <c r="C2587" s="22" t="s">
        <v>1956</v>
      </c>
      <c r="D2587" s="12">
        <v>2222</v>
      </c>
      <c r="E2587" s="12">
        <v>1094</v>
      </c>
      <c r="F2587" s="1">
        <f>VLOOKUP(B2587,[1]Compare!$B:$F,5,FALSE)</f>
        <v>2264</v>
      </c>
      <c r="G2587" s="1">
        <f>VLOOKUP(B2587,[1]Compare!$B:$G,6,FALSE)</f>
        <v>1384</v>
      </c>
      <c r="H2587" s="2">
        <f t="shared" si="80"/>
        <v>-1.8551236749116608E-2</v>
      </c>
      <c r="I2587" s="2">
        <f t="shared" si="81"/>
        <v>-0.20953757225433525</v>
      </c>
    </row>
    <row r="2588" spans="1:9" x14ac:dyDescent="0.2">
      <c r="A2588" s="8" t="s">
        <v>360</v>
      </c>
      <c r="B2588" s="19">
        <v>48129</v>
      </c>
      <c r="C2588" s="20" t="s">
        <v>1957</v>
      </c>
      <c r="D2588" s="13">
        <v>301</v>
      </c>
      <c r="E2588" s="13">
        <v>1257</v>
      </c>
      <c r="F2588" s="1">
        <f>VLOOKUP(B2588,[1]Compare!$B:$F,5,FALSE)</f>
        <v>198</v>
      </c>
      <c r="G2588" s="1">
        <f>VLOOKUP(B2588,[1]Compare!$B:$G,6,FALSE)</f>
        <v>1438</v>
      </c>
      <c r="H2588" s="2">
        <f t="shared" si="80"/>
        <v>0.52020202020202022</v>
      </c>
      <c r="I2588" s="2">
        <f t="shared" si="81"/>
        <v>-0.1258692628650904</v>
      </c>
    </row>
    <row r="2589" spans="1:9" x14ac:dyDescent="0.2">
      <c r="A2589" s="7" t="s">
        <v>360</v>
      </c>
      <c r="B2589" s="21">
        <v>48131</v>
      </c>
      <c r="C2589" s="22" t="s">
        <v>691</v>
      </c>
      <c r="D2589" s="12">
        <v>2882</v>
      </c>
      <c r="E2589" s="12">
        <v>2467</v>
      </c>
      <c r="F2589" s="1">
        <f>VLOOKUP(B2589,[1]Compare!$B:$F,5,FALSE)</f>
        <v>2575</v>
      </c>
      <c r="G2589" s="1">
        <f>VLOOKUP(B2589,[1]Compare!$B:$G,6,FALSE)</f>
        <v>2443</v>
      </c>
      <c r="H2589" s="2">
        <f t="shared" si="80"/>
        <v>0.11922330097087379</v>
      </c>
      <c r="I2589" s="2">
        <f t="shared" si="81"/>
        <v>9.8239869013507976E-3</v>
      </c>
    </row>
    <row r="2590" spans="1:9" x14ac:dyDescent="0.2">
      <c r="A2590" s="8" t="s">
        <v>360</v>
      </c>
      <c r="B2590" s="19">
        <v>48133</v>
      </c>
      <c r="C2590" s="20" t="s">
        <v>1958</v>
      </c>
      <c r="D2590" s="13">
        <v>1318</v>
      </c>
      <c r="E2590" s="13">
        <v>6496</v>
      </c>
      <c r="F2590" s="1">
        <f>VLOOKUP(B2590,[1]Compare!$B:$F,5,FALSE)</f>
        <v>983</v>
      </c>
      <c r="G2590" s="1">
        <f>VLOOKUP(B2590,[1]Compare!$B:$G,6,FALSE)</f>
        <v>7237</v>
      </c>
      <c r="H2590" s="2">
        <f t="shared" si="80"/>
        <v>0.34079348931841302</v>
      </c>
      <c r="I2590" s="2">
        <f t="shared" si="81"/>
        <v>-0.10239049329832804</v>
      </c>
    </row>
    <row r="2591" spans="1:9" x14ac:dyDescent="0.2">
      <c r="A2591" s="7" t="s">
        <v>360</v>
      </c>
      <c r="B2591" s="21">
        <v>48135</v>
      </c>
      <c r="C2591" s="22" t="s">
        <v>1959</v>
      </c>
      <c r="D2591" s="12">
        <v>9839</v>
      </c>
      <c r="E2591" s="12">
        <v>30463</v>
      </c>
      <c r="F2591" s="1">
        <f>VLOOKUP(B2591,[1]Compare!$B:$F,5,FALSE)</f>
        <v>11367</v>
      </c>
      <c r="G2591" s="1">
        <f>VLOOKUP(B2591,[1]Compare!$B:$G,6,FALSE)</f>
        <v>32697</v>
      </c>
      <c r="H2591" s="2">
        <f t="shared" si="80"/>
        <v>-0.13442421043371161</v>
      </c>
      <c r="I2591" s="2">
        <f t="shared" si="81"/>
        <v>-6.8324311098877571E-2</v>
      </c>
    </row>
    <row r="2592" spans="1:9" x14ac:dyDescent="0.2">
      <c r="A2592" s="8" t="s">
        <v>360</v>
      </c>
      <c r="B2592" s="19">
        <v>48137</v>
      </c>
      <c r="C2592" s="20" t="s">
        <v>887</v>
      </c>
      <c r="D2592" s="13">
        <v>269</v>
      </c>
      <c r="E2592" s="13">
        <v>851</v>
      </c>
      <c r="F2592" s="1">
        <f>VLOOKUP(B2592,[1]Compare!$B:$F,5,FALSE)</f>
        <v>168</v>
      </c>
      <c r="G2592" s="1">
        <f>VLOOKUP(B2592,[1]Compare!$B:$G,6,FALSE)</f>
        <v>893</v>
      </c>
      <c r="H2592" s="2">
        <f t="shared" si="80"/>
        <v>0.60119047619047616</v>
      </c>
      <c r="I2592" s="2">
        <f t="shared" si="81"/>
        <v>-4.7032474804031353E-2</v>
      </c>
    </row>
    <row r="2593" spans="1:9" x14ac:dyDescent="0.2">
      <c r="A2593" s="7" t="s">
        <v>360</v>
      </c>
      <c r="B2593" s="21">
        <v>48139</v>
      </c>
      <c r="C2593" s="22" t="s">
        <v>1027</v>
      </c>
      <c r="D2593" s="12">
        <v>30123</v>
      </c>
      <c r="E2593" s="12">
        <v>62560</v>
      </c>
      <c r="F2593" s="1">
        <f>VLOOKUP(B2593,[1]Compare!$B:$F,5,FALSE)</f>
        <v>27565</v>
      </c>
      <c r="G2593" s="1">
        <f>VLOOKUP(B2593,[1]Compare!$B:$G,6,FALSE)</f>
        <v>56717</v>
      </c>
      <c r="H2593" s="2">
        <f t="shared" si="80"/>
        <v>9.2798839107563938E-2</v>
      </c>
      <c r="I2593" s="2">
        <f t="shared" si="81"/>
        <v>0.10302025847629459</v>
      </c>
    </row>
    <row r="2594" spans="1:9" x14ac:dyDescent="0.2">
      <c r="A2594" s="8" t="s">
        <v>360</v>
      </c>
      <c r="B2594" s="19">
        <v>48141</v>
      </c>
      <c r="C2594" s="20" t="s">
        <v>635</v>
      </c>
      <c r="D2594" s="13">
        <v>180153</v>
      </c>
      <c r="E2594" s="13">
        <v>82848</v>
      </c>
      <c r="F2594" s="1">
        <f>VLOOKUP(B2594,[1]Compare!$B:$F,5,FALSE)</f>
        <v>178126</v>
      </c>
      <c r="G2594" s="1">
        <f>VLOOKUP(B2594,[1]Compare!$B:$G,6,FALSE)</f>
        <v>84331</v>
      </c>
      <c r="H2594" s="2">
        <f t="shared" si="80"/>
        <v>1.1379585237416211E-2</v>
      </c>
      <c r="I2594" s="2">
        <f t="shared" si="81"/>
        <v>-1.7585466791571309E-2</v>
      </c>
    </row>
    <row r="2595" spans="1:9" x14ac:dyDescent="0.2">
      <c r="A2595" s="7" t="s">
        <v>360</v>
      </c>
      <c r="B2595" s="21">
        <v>48143</v>
      </c>
      <c r="C2595" s="22" t="s">
        <v>1960</v>
      </c>
      <c r="D2595" s="12">
        <v>3038</v>
      </c>
      <c r="E2595" s="12">
        <v>13714</v>
      </c>
      <c r="F2595" s="1">
        <f>VLOOKUP(B2595,[1]Compare!$B:$F,5,FALSE)</f>
        <v>2916</v>
      </c>
      <c r="G2595" s="1">
        <f>VLOOKUP(B2595,[1]Compare!$B:$G,6,FALSE)</f>
        <v>13684</v>
      </c>
      <c r="H2595" s="2">
        <f t="shared" si="80"/>
        <v>4.1838134430727023E-2</v>
      </c>
      <c r="I2595" s="2">
        <f t="shared" si="81"/>
        <v>2.1923414206372407E-3</v>
      </c>
    </row>
    <row r="2596" spans="1:9" x14ac:dyDescent="0.2">
      <c r="A2596" s="8" t="s">
        <v>360</v>
      </c>
      <c r="B2596" s="19">
        <v>48145</v>
      </c>
      <c r="C2596" s="20" t="s">
        <v>1961</v>
      </c>
      <c r="D2596" s="13">
        <v>2258</v>
      </c>
      <c r="E2596" s="13">
        <v>3779</v>
      </c>
      <c r="F2596" s="1">
        <f>VLOOKUP(B2596,[1]Compare!$B:$F,5,FALSE)</f>
        <v>1899</v>
      </c>
      <c r="G2596" s="1">
        <f>VLOOKUP(B2596,[1]Compare!$B:$G,6,FALSE)</f>
        <v>4177</v>
      </c>
      <c r="H2596" s="2">
        <f t="shared" si="80"/>
        <v>0.18904686677198526</v>
      </c>
      <c r="I2596" s="2">
        <f t="shared" si="81"/>
        <v>-9.5283696432846537E-2</v>
      </c>
    </row>
    <row r="2597" spans="1:9" x14ac:dyDescent="0.2">
      <c r="A2597" s="7" t="s">
        <v>360</v>
      </c>
      <c r="B2597" s="21">
        <v>48147</v>
      </c>
      <c r="C2597" s="22" t="s">
        <v>769</v>
      </c>
      <c r="D2597" s="12">
        <v>3773</v>
      </c>
      <c r="E2597" s="12">
        <v>12367</v>
      </c>
      <c r="F2597" s="1">
        <f>VLOOKUP(B2597,[1]Compare!$B:$F,5,FALSE)</f>
        <v>2655</v>
      </c>
      <c r="G2597" s="1">
        <f>VLOOKUP(B2597,[1]Compare!$B:$G,6,FALSE)</f>
        <v>12171</v>
      </c>
      <c r="H2597" s="2">
        <f t="shared" si="80"/>
        <v>0.42109227871939736</v>
      </c>
      <c r="I2597" s="2">
        <f t="shared" si="81"/>
        <v>1.6103853422068853E-2</v>
      </c>
    </row>
    <row r="2598" spans="1:9" x14ac:dyDescent="0.2">
      <c r="A2598" s="8" t="s">
        <v>360</v>
      </c>
      <c r="B2598" s="19">
        <v>48149</v>
      </c>
      <c r="C2598" s="20" t="s">
        <v>418</v>
      </c>
      <c r="D2598" s="13">
        <v>2896</v>
      </c>
      <c r="E2598" s="13">
        <v>10288</v>
      </c>
      <c r="F2598" s="1">
        <f>VLOOKUP(B2598,[1]Compare!$B:$F,5,FALSE)</f>
        <v>2661</v>
      </c>
      <c r="G2598" s="1">
        <f>VLOOKUP(B2598,[1]Compare!$B:$G,6,FALSE)</f>
        <v>10171</v>
      </c>
      <c r="H2598" s="2">
        <f t="shared" si="80"/>
        <v>8.8312664411875241E-2</v>
      </c>
      <c r="I2598" s="2">
        <f t="shared" si="81"/>
        <v>1.1503293678104414E-2</v>
      </c>
    </row>
    <row r="2599" spans="1:9" x14ac:dyDescent="0.2">
      <c r="A2599" s="7" t="s">
        <v>360</v>
      </c>
      <c r="B2599" s="21">
        <v>48151</v>
      </c>
      <c r="C2599" s="22" t="s">
        <v>1962</v>
      </c>
      <c r="D2599" s="12">
        <v>479</v>
      </c>
      <c r="E2599" s="12">
        <v>1191</v>
      </c>
      <c r="F2599" s="1">
        <f>VLOOKUP(B2599,[1]Compare!$B:$F,5,FALSE)</f>
        <v>352</v>
      </c>
      <c r="G2599" s="1">
        <f>VLOOKUP(B2599,[1]Compare!$B:$G,6,FALSE)</f>
        <v>1448</v>
      </c>
      <c r="H2599" s="2">
        <f t="shared" si="80"/>
        <v>0.36079545454545453</v>
      </c>
      <c r="I2599" s="2">
        <f t="shared" si="81"/>
        <v>-0.17748618784530387</v>
      </c>
    </row>
    <row r="2600" spans="1:9" x14ac:dyDescent="0.2">
      <c r="A2600" s="8" t="s">
        <v>360</v>
      </c>
      <c r="B2600" s="19">
        <v>48153</v>
      </c>
      <c r="C2600" s="20" t="s">
        <v>770</v>
      </c>
      <c r="D2600" s="13">
        <v>624</v>
      </c>
      <c r="E2600" s="13">
        <v>1732</v>
      </c>
      <c r="F2600" s="1">
        <f>VLOOKUP(B2600,[1]Compare!$B:$F,5,FALSE)</f>
        <v>438</v>
      </c>
      <c r="G2600" s="1">
        <f>VLOOKUP(B2600,[1]Compare!$B:$G,6,FALSE)</f>
        <v>1584</v>
      </c>
      <c r="H2600" s="2">
        <f t="shared" si="80"/>
        <v>0.42465753424657532</v>
      </c>
      <c r="I2600" s="2">
        <f t="shared" si="81"/>
        <v>9.3434343434343439E-2</v>
      </c>
    </row>
    <row r="2601" spans="1:9" x14ac:dyDescent="0.2">
      <c r="A2601" s="7" t="s">
        <v>360</v>
      </c>
      <c r="B2601" s="21">
        <v>48155</v>
      </c>
      <c r="C2601" s="22" t="s">
        <v>1963</v>
      </c>
      <c r="D2601" s="12">
        <v>145</v>
      </c>
      <c r="E2601" s="12">
        <v>371</v>
      </c>
      <c r="F2601" s="1">
        <f>VLOOKUP(B2601,[1]Compare!$B:$F,5,FALSE)</f>
        <v>99</v>
      </c>
      <c r="G2601" s="1">
        <f>VLOOKUP(B2601,[1]Compare!$B:$G,6,FALSE)</f>
        <v>445</v>
      </c>
      <c r="H2601" s="2">
        <f t="shared" si="80"/>
        <v>0.46464646464646464</v>
      </c>
      <c r="I2601" s="2">
        <f t="shared" si="81"/>
        <v>-0.16629213483146069</v>
      </c>
    </row>
    <row r="2602" spans="1:9" x14ac:dyDescent="0.2">
      <c r="A2602" s="8" t="s">
        <v>360</v>
      </c>
      <c r="B2602" s="19">
        <v>48157</v>
      </c>
      <c r="C2602" s="20" t="s">
        <v>1964</v>
      </c>
      <c r="D2602" s="13">
        <v>212784</v>
      </c>
      <c r="E2602" s="13">
        <v>170490</v>
      </c>
      <c r="F2602" s="1">
        <f>VLOOKUP(B2602,[1]Compare!$B:$F,5,FALSE)</f>
        <v>195552</v>
      </c>
      <c r="G2602" s="1">
        <f>VLOOKUP(B2602,[1]Compare!$B:$G,6,FALSE)</f>
        <v>157718</v>
      </c>
      <c r="H2602" s="2">
        <f t="shared" si="80"/>
        <v>8.8119783996072662E-2</v>
      </c>
      <c r="I2602" s="2">
        <f t="shared" si="81"/>
        <v>8.0979976920833391E-2</v>
      </c>
    </row>
    <row r="2603" spans="1:9" x14ac:dyDescent="0.2">
      <c r="A2603" s="7" t="s">
        <v>360</v>
      </c>
      <c r="B2603" s="21">
        <v>48159</v>
      </c>
      <c r="C2603" s="22" t="s">
        <v>419</v>
      </c>
      <c r="D2603" s="12">
        <v>1138</v>
      </c>
      <c r="E2603" s="12">
        <v>4407</v>
      </c>
      <c r="F2603" s="1">
        <f>VLOOKUP(B2603,[1]Compare!$B:$F,5,FALSE)</f>
        <v>804</v>
      </c>
      <c r="G2603" s="1">
        <f>VLOOKUP(B2603,[1]Compare!$B:$G,6,FALSE)</f>
        <v>4161</v>
      </c>
      <c r="H2603" s="2">
        <f t="shared" si="80"/>
        <v>0.4154228855721393</v>
      </c>
      <c r="I2603" s="2">
        <f t="shared" si="81"/>
        <v>5.9120403749098771E-2</v>
      </c>
    </row>
    <row r="2604" spans="1:9" x14ac:dyDescent="0.2">
      <c r="A2604" s="8" t="s">
        <v>360</v>
      </c>
      <c r="B2604" s="19">
        <v>48161</v>
      </c>
      <c r="C2604" s="20" t="s">
        <v>1965</v>
      </c>
      <c r="D2604" s="13">
        <v>2258</v>
      </c>
      <c r="E2604" s="13">
        <v>6915</v>
      </c>
      <c r="F2604" s="1">
        <f>VLOOKUP(B2604,[1]Compare!$B:$F,5,FALSE)</f>
        <v>1635</v>
      </c>
      <c r="G2604" s="1">
        <f>VLOOKUP(B2604,[1]Compare!$B:$G,6,FALSE)</f>
        <v>6991</v>
      </c>
      <c r="H2604" s="2">
        <f t="shared" si="80"/>
        <v>0.38103975535168194</v>
      </c>
      <c r="I2604" s="2">
        <f t="shared" si="81"/>
        <v>-1.0871120011443284E-2</v>
      </c>
    </row>
    <row r="2605" spans="1:9" x14ac:dyDescent="0.2">
      <c r="A2605" s="7" t="s">
        <v>360</v>
      </c>
      <c r="B2605" s="21">
        <v>48163</v>
      </c>
      <c r="C2605" s="22" t="s">
        <v>1966</v>
      </c>
      <c r="D2605" s="12">
        <v>2193</v>
      </c>
      <c r="E2605" s="12">
        <v>1946</v>
      </c>
      <c r="F2605" s="1">
        <f>VLOOKUP(B2605,[1]Compare!$B:$F,5,FALSE)</f>
        <v>2422</v>
      </c>
      <c r="G2605" s="1">
        <f>VLOOKUP(B2605,[1]Compare!$B:$G,6,FALSE)</f>
        <v>2823</v>
      </c>
      <c r="H2605" s="2">
        <f t="shared" si="80"/>
        <v>-9.4549958711808421E-2</v>
      </c>
      <c r="I2605" s="2">
        <f t="shared" si="81"/>
        <v>-0.31066241586964222</v>
      </c>
    </row>
    <row r="2606" spans="1:9" x14ac:dyDescent="0.2">
      <c r="A2606" s="8" t="s">
        <v>360</v>
      </c>
      <c r="B2606" s="19">
        <v>48165</v>
      </c>
      <c r="C2606" s="20" t="s">
        <v>1967</v>
      </c>
      <c r="D2606" s="13">
        <v>799</v>
      </c>
      <c r="E2606" s="13">
        <v>6115</v>
      </c>
      <c r="F2606" s="1">
        <f>VLOOKUP(B2606,[1]Compare!$B:$F,5,FALSE)</f>
        <v>576</v>
      </c>
      <c r="G2606" s="1">
        <f>VLOOKUP(B2606,[1]Compare!$B:$G,6,FALSE)</f>
        <v>5355</v>
      </c>
      <c r="H2606" s="2">
        <f t="shared" si="80"/>
        <v>0.38715277777777779</v>
      </c>
      <c r="I2606" s="2">
        <f t="shared" si="81"/>
        <v>0.1419234360410831</v>
      </c>
    </row>
    <row r="2607" spans="1:9" x14ac:dyDescent="0.2">
      <c r="A2607" s="7" t="s">
        <v>360</v>
      </c>
      <c r="B2607" s="21">
        <v>48167</v>
      </c>
      <c r="C2607" s="22" t="s">
        <v>1968</v>
      </c>
      <c r="D2607" s="12">
        <v>51756</v>
      </c>
      <c r="E2607" s="12">
        <v>99463</v>
      </c>
      <c r="F2607" s="1">
        <f>VLOOKUP(B2607,[1]Compare!$B:$F,5,FALSE)</f>
        <v>58842</v>
      </c>
      <c r="G2607" s="1">
        <f>VLOOKUP(B2607,[1]Compare!$B:$G,6,FALSE)</f>
        <v>93911</v>
      </c>
      <c r="H2607" s="2">
        <f t="shared" si="80"/>
        <v>-0.12042418680534313</v>
      </c>
      <c r="I2607" s="2">
        <f t="shared" si="81"/>
        <v>5.9119804921681167E-2</v>
      </c>
    </row>
    <row r="2608" spans="1:9" x14ac:dyDescent="0.2">
      <c r="A2608" s="8" t="s">
        <v>360</v>
      </c>
      <c r="B2608" s="19">
        <v>48169</v>
      </c>
      <c r="C2608" s="20" t="s">
        <v>1969</v>
      </c>
      <c r="D2608" s="13">
        <v>350</v>
      </c>
      <c r="E2608" s="13">
        <v>1285</v>
      </c>
      <c r="F2608" s="1">
        <f>VLOOKUP(B2608,[1]Compare!$B:$F,5,FALSE)</f>
        <v>231</v>
      </c>
      <c r="G2608" s="1">
        <f>VLOOKUP(B2608,[1]Compare!$B:$G,6,FALSE)</f>
        <v>1413</v>
      </c>
      <c r="H2608" s="2">
        <f t="shared" si="80"/>
        <v>0.51515151515151514</v>
      </c>
      <c r="I2608" s="2">
        <f t="shared" si="81"/>
        <v>-9.058740268931352E-2</v>
      </c>
    </row>
    <row r="2609" spans="1:9" x14ac:dyDescent="0.2">
      <c r="A2609" s="7" t="s">
        <v>360</v>
      </c>
      <c r="B2609" s="21">
        <v>48171</v>
      </c>
      <c r="C2609" s="22" t="s">
        <v>1970</v>
      </c>
      <c r="D2609" s="12">
        <v>2484</v>
      </c>
      <c r="E2609" s="12">
        <v>13231</v>
      </c>
      <c r="F2609" s="1">
        <f>VLOOKUP(B2609,[1]Compare!$B:$F,5,FALSE)</f>
        <v>3176</v>
      </c>
      <c r="G2609" s="1">
        <f>VLOOKUP(B2609,[1]Compare!$B:$G,6,FALSE)</f>
        <v>12514</v>
      </c>
      <c r="H2609" s="2">
        <f t="shared" si="80"/>
        <v>-0.21788413098236775</v>
      </c>
      <c r="I2609" s="2">
        <f t="shared" si="81"/>
        <v>5.7295828671887483E-2</v>
      </c>
    </row>
    <row r="2610" spans="1:9" x14ac:dyDescent="0.2">
      <c r="A2610" s="8" t="s">
        <v>360</v>
      </c>
      <c r="B2610" s="19">
        <v>48173</v>
      </c>
      <c r="C2610" s="20" t="s">
        <v>1971</v>
      </c>
      <c r="D2610" s="13">
        <v>52</v>
      </c>
      <c r="E2610" s="13">
        <v>584</v>
      </c>
      <c r="F2610" s="1">
        <f>VLOOKUP(B2610,[1]Compare!$B:$F,5,FALSE)</f>
        <v>39</v>
      </c>
      <c r="G2610" s="1">
        <f>VLOOKUP(B2610,[1]Compare!$B:$G,6,FALSE)</f>
        <v>611</v>
      </c>
      <c r="H2610" s="2">
        <f t="shared" si="80"/>
        <v>0.33333333333333331</v>
      </c>
      <c r="I2610" s="2">
        <f t="shared" si="81"/>
        <v>-4.4189852700491E-2</v>
      </c>
    </row>
    <row r="2611" spans="1:9" x14ac:dyDescent="0.2">
      <c r="A2611" s="7" t="s">
        <v>360</v>
      </c>
      <c r="B2611" s="21">
        <v>48175</v>
      </c>
      <c r="C2611" s="22" t="s">
        <v>1972</v>
      </c>
      <c r="D2611" s="12">
        <v>947</v>
      </c>
      <c r="E2611" s="12">
        <v>3123</v>
      </c>
      <c r="F2611" s="1">
        <f>VLOOKUP(B2611,[1]Compare!$B:$F,5,FALSE)</f>
        <v>877</v>
      </c>
      <c r="G2611" s="1">
        <f>VLOOKUP(B2611,[1]Compare!$B:$G,6,FALSE)</f>
        <v>3085</v>
      </c>
      <c r="H2611" s="2">
        <f t="shared" si="80"/>
        <v>7.9817559863169893E-2</v>
      </c>
      <c r="I2611" s="2">
        <f t="shared" si="81"/>
        <v>1.2317666126418152E-2</v>
      </c>
    </row>
    <row r="2612" spans="1:9" x14ac:dyDescent="0.2">
      <c r="A2612" s="8" t="s">
        <v>360</v>
      </c>
      <c r="B2612" s="19">
        <v>48177</v>
      </c>
      <c r="C2612" s="20" t="s">
        <v>1973</v>
      </c>
      <c r="D2612" s="13">
        <v>2271</v>
      </c>
      <c r="E2612" s="13">
        <v>5321</v>
      </c>
      <c r="F2612" s="1">
        <f>VLOOKUP(B2612,[1]Compare!$B:$F,5,FALSE)</f>
        <v>1948</v>
      </c>
      <c r="G2612" s="1">
        <f>VLOOKUP(B2612,[1]Compare!$B:$G,6,FALSE)</f>
        <v>5627</v>
      </c>
      <c r="H2612" s="2">
        <f t="shared" si="80"/>
        <v>0.16581108829568789</v>
      </c>
      <c r="I2612" s="2">
        <f t="shared" si="81"/>
        <v>-5.4380664652567974E-2</v>
      </c>
    </row>
    <row r="2613" spans="1:9" x14ac:dyDescent="0.2">
      <c r="A2613" s="7" t="s">
        <v>360</v>
      </c>
      <c r="B2613" s="21">
        <v>48179</v>
      </c>
      <c r="C2613" s="22" t="s">
        <v>1032</v>
      </c>
      <c r="D2613" s="12">
        <v>1121</v>
      </c>
      <c r="E2613" s="12">
        <v>6868</v>
      </c>
      <c r="F2613" s="1">
        <f>VLOOKUP(B2613,[1]Compare!$B:$F,5,FALSE)</f>
        <v>829</v>
      </c>
      <c r="G2613" s="1">
        <f>VLOOKUP(B2613,[1]Compare!$B:$G,6,FALSE)</f>
        <v>6840</v>
      </c>
      <c r="H2613" s="2">
        <f t="shared" si="80"/>
        <v>0.35223160434258144</v>
      </c>
      <c r="I2613" s="2">
        <f t="shared" si="81"/>
        <v>4.0935672514619886E-3</v>
      </c>
    </row>
    <row r="2614" spans="1:9" x14ac:dyDescent="0.2">
      <c r="A2614" s="8" t="s">
        <v>360</v>
      </c>
      <c r="B2614" s="19">
        <v>48181</v>
      </c>
      <c r="C2614" s="20" t="s">
        <v>1103</v>
      </c>
      <c r="D2614" s="13">
        <v>13376</v>
      </c>
      <c r="E2614" s="13">
        <v>44768</v>
      </c>
      <c r="F2614" s="1">
        <f>VLOOKUP(B2614,[1]Compare!$B:$F,5,FALSE)</f>
        <v>14506</v>
      </c>
      <c r="G2614" s="1">
        <f>VLOOKUP(B2614,[1]Compare!$B:$G,6,FALSE)</f>
        <v>44163</v>
      </c>
      <c r="H2614" s="2">
        <f t="shared" si="80"/>
        <v>-7.7898800496346343E-2</v>
      </c>
      <c r="I2614" s="2">
        <f t="shared" si="81"/>
        <v>1.3699250503815411E-2</v>
      </c>
    </row>
    <row r="2615" spans="1:9" x14ac:dyDescent="0.2">
      <c r="A2615" s="7" t="s">
        <v>360</v>
      </c>
      <c r="B2615" s="21">
        <v>48183</v>
      </c>
      <c r="C2615" s="22" t="s">
        <v>1974</v>
      </c>
      <c r="D2615" s="12">
        <v>13686</v>
      </c>
      <c r="E2615" s="12">
        <v>31102</v>
      </c>
      <c r="F2615" s="1">
        <f>VLOOKUP(B2615,[1]Compare!$B:$F,5,FALSE)</f>
        <v>14796</v>
      </c>
      <c r="G2615" s="1">
        <f>VLOOKUP(B2615,[1]Compare!$B:$G,6,FALSE)</f>
        <v>32493</v>
      </c>
      <c r="H2615" s="2">
        <f t="shared" si="80"/>
        <v>-7.5020275750202758E-2</v>
      </c>
      <c r="I2615" s="2">
        <f t="shared" si="81"/>
        <v>-4.2809220447480999E-2</v>
      </c>
    </row>
    <row r="2616" spans="1:9" x14ac:dyDescent="0.2">
      <c r="A2616" s="8" t="s">
        <v>360</v>
      </c>
      <c r="B2616" s="19">
        <v>48185</v>
      </c>
      <c r="C2616" s="20" t="s">
        <v>1975</v>
      </c>
      <c r="D2616" s="13">
        <v>2707</v>
      </c>
      <c r="E2616" s="13">
        <v>10086</v>
      </c>
      <c r="F2616" s="1">
        <f>VLOOKUP(B2616,[1]Compare!$B:$F,5,FALSE)</f>
        <v>2833</v>
      </c>
      <c r="G2616" s="1">
        <f>VLOOKUP(B2616,[1]Compare!$B:$G,6,FALSE)</f>
        <v>9432</v>
      </c>
      <c r="H2616" s="2">
        <f t="shared" si="80"/>
        <v>-4.4475820684786442E-2</v>
      </c>
      <c r="I2616" s="2">
        <f t="shared" si="81"/>
        <v>6.9338422391857502E-2</v>
      </c>
    </row>
    <row r="2617" spans="1:9" x14ac:dyDescent="0.2">
      <c r="A2617" s="7" t="s">
        <v>360</v>
      </c>
      <c r="B2617" s="21">
        <v>48187</v>
      </c>
      <c r="C2617" s="22" t="s">
        <v>1550</v>
      </c>
      <c r="D2617" s="12">
        <v>32866</v>
      </c>
      <c r="E2617" s="12">
        <v>53258</v>
      </c>
      <c r="F2617" s="1">
        <f>VLOOKUP(B2617,[1]Compare!$B:$F,5,FALSE)</f>
        <v>28805</v>
      </c>
      <c r="G2617" s="1">
        <f>VLOOKUP(B2617,[1]Compare!$B:$G,6,FALSE)</f>
        <v>47553</v>
      </c>
      <c r="H2617" s="2">
        <f t="shared" si="80"/>
        <v>0.14098246832147196</v>
      </c>
      <c r="I2617" s="2">
        <f t="shared" si="81"/>
        <v>0.11997140033226085</v>
      </c>
    </row>
    <row r="2618" spans="1:9" x14ac:dyDescent="0.2">
      <c r="A2618" s="8" t="s">
        <v>360</v>
      </c>
      <c r="B2618" s="19">
        <v>48189</v>
      </c>
      <c r="C2618" s="20" t="s">
        <v>422</v>
      </c>
      <c r="D2618" s="13">
        <v>2683</v>
      </c>
      <c r="E2618" s="13">
        <v>6792</v>
      </c>
      <c r="F2618" s="1">
        <f>VLOOKUP(B2618,[1]Compare!$B:$F,5,FALSE)</f>
        <v>2279</v>
      </c>
      <c r="G2618" s="1">
        <f>VLOOKUP(B2618,[1]Compare!$B:$G,6,FALSE)</f>
        <v>7177</v>
      </c>
      <c r="H2618" s="2">
        <f t="shared" si="80"/>
        <v>0.177270732777534</v>
      </c>
      <c r="I2618" s="2">
        <f t="shared" si="81"/>
        <v>-5.3643583670057129E-2</v>
      </c>
    </row>
    <row r="2619" spans="1:9" x14ac:dyDescent="0.2">
      <c r="A2619" s="7" t="s">
        <v>360</v>
      </c>
      <c r="B2619" s="21">
        <v>48191</v>
      </c>
      <c r="C2619" s="22" t="s">
        <v>779</v>
      </c>
      <c r="D2619" s="12">
        <v>301</v>
      </c>
      <c r="E2619" s="12">
        <v>841</v>
      </c>
      <c r="F2619" s="1">
        <f>VLOOKUP(B2619,[1]Compare!$B:$F,5,FALSE)</f>
        <v>168</v>
      </c>
      <c r="G2619" s="1">
        <f>VLOOKUP(B2619,[1]Compare!$B:$G,6,FALSE)</f>
        <v>995</v>
      </c>
      <c r="H2619" s="2">
        <f t="shared" si="80"/>
        <v>0.79166666666666663</v>
      </c>
      <c r="I2619" s="2">
        <f t="shared" si="81"/>
        <v>-0.15477386934673368</v>
      </c>
    </row>
    <row r="2620" spans="1:9" x14ac:dyDescent="0.2">
      <c r="A2620" s="8" t="s">
        <v>360</v>
      </c>
      <c r="B2620" s="19">
        <v>48193</v>
      </c>
      <c r="C2620" s="20" t="s">
        <v>697</v>
      </c>
      <c r="D2620" s="13">
        <v>1027</v>
      </c>
      <c r="E2620" s="13">
        <v>3476</v>
      </c>
      <c r="F2620" s="1">
        <f>VLOOKUP(B2620,[1]Compare!$B:$F,5,FALSE)</f>
        <v>641</v>
      </c>
      <c r="G2620" s="1">
        <f>VLOOKUP(B2620,[1]Compare!$B:$G,6,FALSE)</f>
        <v>3616</v>
      </c>
      <c r="H2620" s="2">
        <f t="shared" si="80"/>
        <v>0.60218408736349449</v>
      </c>
      <c r="I2620" s="2">
        <f t="shared" si="81"/>
        <v>-3.8716814159292033E-2</v>
      </c>
    </row>
    <row r="2621" spans="1:9" x14ac:dyDescent="0.2">
      <c r="A2621" s="7" t="s">
        <v>360</v>
      </c>
      <c r="B2621" s="21">
        <v>48195</v>
      </c>
      <c r="C2621" s="22" t="s">
        <v>1976</v>
      </c>
      <c r="D2621" s="12">
        <v>305</v>
      </c>
      <c r="E2621" s="12">
        <v>1769</v>
      </c>
      <c r="F2621" s="1">
        <f>VLOOKUP(B2621,[1]Compare!$B:$F,5,FALSE)</f>
        <v>166</v>
      </c>
      <c r="G2621" s="1">
        <f>VLOOKUP(B2621,[1]Compare!$B:$G,6,FALSE)</f>
        <v>1849</v>
      </c>
      <c r="H2621" s="2">
        <f t="shared" si="80"/>
        <v>0.83734939759036142</v>
      </c>
      <c r="I2621" s="2">
        <f t="shared" si="81"/>
        <v>-4.3266630611141159E-2</v>
      </c>
    </row>
    <row r="2622" spans="1:9" x14ac:dyDescent="0.2">
      <c r="A2622" s="8" t="s">
        <v>360</v>
      </c>
      <c r="B2622" s="19">
        <v>48197</v>
      </c>
      <c r="C2622" s="20" t="s">
        <v>1895</v>
      </c>
      <c r="D2622" s="13">
        <v>364</v>
      </c>
      <c r="E2622" s="13">
        <v>1185</v>
      </c>
      <c r="F2622" s="1">
        <f>VLOOKUP(B2622,[1]Compare!$B:$F,5,FALSE)</f>
        <v>241</v>
      </c>
      <c r="G2622" s="1">
        <f>VLOOKUP(B2622,[1]Compare!$B:$G,6,FALSE)</f>
        <v>1330</v>
      </c>
      <c r="H2622" s="2">
        <f t="shared" si="80"/>
        <v>0.51037344398340245</v>
      </c>
      <c r="I2622" s="2">
        <f t="shared" si="81"/>
        <v>-0.10902255639097744</v>
      </c>
    </row>
    <row r="2623" spans="1:9" x14ac:dyDescent="0.2">
      <c r="A2623" s="7" t="s">
        <v>360</v>
      </c>
      <c r="B2623" s="21">
        <v>48199</v>
      </c>
      <c r="C2623" s="22" t="s">
        <v>891</v>
      </c>
      <c r="D2623" s="12">
        <v>4135</v>
      </c>
      <c r="E2623" s="12">
        <v>25021</v>
      </c>
      <c r="F2623" s="1">
        <f>VLOOKUP(B2623,[1]Compare!$B:$F,5,FALSE)</f>
        <v>3474</v>
      </c>
      <c r="G2623" s="1">
        <f>VLOOKUP(B2623,[1]Compare!$B:$G,6,FALSE)</f>
        <v>23858</v>
      </c>
      <c r="H2623" s="2">
        <f t="shared" si="80"/>
        <v>0.19027058146229131</v>
      </c>
      <c r="I2623" s="2">
        <f t="shared" si="81"/>
        <v>4.874675161371448E-2</v>
      </c>
    </row>
    <row r="2624" spans="1:9" x14ac:dyDescent="0.2">
      <c r="A2624" s="8" t="s">
        <v>360</v>
      </c>
      <c r="B2624" s="19">
        <v>48201</v>
      </c>
      <c r="C2624" s="20" t="s">
        <v>782</v>
      </c>
      <c r="D2624" s="13">
        <v>960270</v>
      </c>
      <c r="E2624" s="13">
        <v>707257</v>
      </c>
      <c r="F2624" s="1">
        <f>VLOOKUP(B2624,[1]Compare!$B:$F,5,FALSE)</f>
        <v>918193</v>
      </c>
      <c r="G2624" s="1">
        <f>VLOOKUP(B2624,[1]Compare!$B:$G,6,FALSE)</f>
        <v>700630</v>
      </c>
      <c r="H2624" s="2">
        <f t="shared" si="80"/>
        <v>4.5825877566045482E-2</v>
      </c>
      <c r="I2624" s="2">
        <f t="shared" si="81"/>
        <v>9.4586300900618009E-3</v>
      </c>
    </row>
    <row r="2625" spans="1:9" x14ac:dyDescent="0.2">
      <c r="A2625" s="7" t="s">
        <v>360</v>
      </c>
      <c r="B2625" s="21">
        <v>48203</v>
      </c>
      <c r="C2625" s="22" t="s">
        <v>938</v>
      </c>
      <c r="D2625" s="12">
        <v>7801</v>
      </c>
      <c r="E2625" s="12">
        <v>20731</v>
      </c>
      <c r="F2625" s="1">
        <f>VLOOKUP(B2625,[1]Compare!$B:$F,5,FALSE)</f>
        <v>7908</v>
      </c>
      <c r="G2625" s="1">
        <f>VLOOKUP(B2625,[1]Compare!$B:$G,6,FALSE)</f>
        <v>21466</v>
      </c>
      <c r="H2625" s="2">
        <f t="shared" si="80"/>
        <v>-1.3530601922104198E-2</v>
      </c>
      <c r="I2625" s="2">
        <f t="shared" si="81"/>
        <v>-3.424019379483835E-2</v>
      </c>
    </row>
    <row r="2626" spans="1:9" x14ac:dyDescent="0.2">
      <c r="A2626" s="8" t="s">
        <v>360</v>
      </c>
      <c r="B2626" s="19">
        <v>48205</v>
      </c>
      <c r="C2626" s="20" t="s">
        <v>1977</v>
      </c>
      <c r="D2626" s="13">
        <v>334</v>
      </c>
      <c r="E2626" s="13">
        <v>1851</v>
      </c>
      <c r="F2626" s="1">
        <f>VLOOKUP(B2626,[1]Compare!$B:$F,5,FALSE)</f>
        <v>195</v>
      </c>
      <c r="G2626" s="1">
        <f>VLOOKUP(B2626,[1]Compare!$B:$G,6,FALSE)</f>
        <v>1868</v>
      </c>
      <c r="H2626" s="2">
        <f t="shared" si="80"/>
        <v>0.71282051282051284</v>
      </c>
      <c r="I2626" s="2">
        <f t="shared" si="81"/>
        <v>-9.1006423982869372E-3</v>
      </c>
    </row>
    <row r="2627" spans="1:9" x14ac:dyDescent="0.2">
      <c r="A2627" s="7" t="s">
        <v>360</v>
      </c>
      <c r="B2627" s="21">
        <v>48207</v>
      </c>
      <c r="C2627" s="22" t="s">
        <v>1037</v>
      </c>
      <c r="D2627" s="12">
        <v>528</v>
      </c>
      <c r="E2627" s="12">
        <v>1397</v>
      </c>
      <c r="F2627" s="1">
        <f>VLOOKUP(B2627,[1]Compare!$B:$F,5,FALSE)</f>
        <v>353</v>
      </c>
      <c r="G2627" s="1">
        <f>VLOOKUP(B2627,[1]Compare!$B:$G,6,FALSE)</f>
        <v>1840</v>
      </c>
      <c r="H2627" s="2">
        <f t="shared" ref="H2627:H2690" si="82">((D2627-F2627)/F2627)</f>
        <v>0.49575070821529743</v>
      </c>
      <c r="I2627" s="2">
        <f t="shared" ref="I2627:I2690" si="83">((E2627-G2627)/G2627)</f>
        <v>-0.24076086956521739</v>
      </c>
    </row>
    <row r="2628" spans="1:9" x14ac:dyDescent="0.2">
      <c r="A2628" s="8" t="s">
        <v>360</v>
      </c>
      <c r="B2628" s="19">
        <v>48209</v>
      </c>
      <c r="C2628" s="20" t="s">
        <v>1978</v>
      </c>
      <c r="D2628" s="13">
        <v>72791</v>
      </c>
      <c r="E2628" s="13">
        <v>58184</v>
      </c>
      <c r="F2628" s="1">
        <f>VLOOKUP(B2628,[1]Compare!$B:$F,5,FALSE)</f>
        <v>59524</v>
      </c>
      <c r="G2628" s="1">
        <f>VLOOKUP(B2628,[1]Compare!$B:$G,6,FALSE)</f>
        <v>47680</v>
      </c>
      <c r="H2628" s="2">
        <f t="shared" si="82"/>
        <v>0.22288488676836235</v>
      </c>
      <c r="I2628" s="2">
        <f t="shared" si="83"/>
        <v>0.2203020134228188</v>
      </c>
    </row>
    <row r="2629" spans="1:9" x14ac:dyDescent="0.2">
      <c r="A2629" s="7" t="s">
        <v>360</v>
      </c>
      <c r="B2629" s="21">
        <v>48211</v>
      </c>
      <c r="C2629" s="22" t="s">
        <v>1979</v>
      </c>
      <c r="D2629" s="12">
        <v>269</v>
      </c>
      <c r="E2629" s="12">
        <v>1314</v>
      </c>
      <c r="F2629" s="1">
        <f>VLOOKUP(B2629,[1]Compare!$B:$F,5,FALSE)</f>
        <v>206</v>
      </c>
      <c r="G2629" s="1">
        <f>VLOOKUP(B2629,[1]Compare!$B:$G,6,FALSE)</f>
        <v>1486</v>
      </c>
      <c r="H2629" s="2">
        <f t="shared" si="82"/>
        <v>0.30582524271844658</v>
      </c>
      <c r="I2629" s="2">
        <f t="shared" si="83"/>
        <v>-0.11574697173620457</v>
      </c>
    </row>
    <row r="2630" spans="1:9" x14ac:dyDescent="0.2">
      <c r="A2630" s="8" t="s">
        <v>360</v>
      </c>
      <c r="B2630" s="19">
        <v>48213</v>
      </c>
      <c r="C2630" s="20" t="s">
        <v>892</v>
      </c>
      <c r="D2630" s="13">
        <v>6973</v>
      </c>
      <c r="E2630" s="13">
        <v>30797</v>
      </c>
      <c r="F2630" s="1">
        <f>VLOOKUP(B2630,[1]Compare!$B:$F,5,FALSE)</f>
        <v>7060</v>
      </c>
      <c r="G2630" s="1">
        <f>VLOOKUP(B2630,[1]Compare!$B:$G,6,FALSE)</f>
        <v>28911</v>
      </c>
      <c r="H2630" s="2">
        <f t="shared" si="82"/>
        <v>-1.2322946175637393E-2</v>
      </c>
      <c r="I2630" s="2">
        <f t="shared" si="83"/>
        <v>6.523468575974542E-2</v>
      </c>
    </row>
    <row r="2631" spans="1:9" x14ac:dyDescent="0.2">
      <c r="A2631" s="7" t="s">
        <v>360</v>
      </c>
      <c r="B2631" s="21">
        <v>48215</v>
      </c>
      <c r="C2631" s="22" t="s">
        <v>1552</v>
      </c>
      <c r="D2631" s="12">
        <v>126809</v>
      </c>
      <c r="E2631" s="12">
        <v>96477</v>
      </c>
      <c r="F2631" s="1">
        <f>VLOOKUP(B2631,[1]Compare!$B:$F,5,FALSE)</f>
        <v>128199</v>
      </c>
      <c r="G2631" s="1">
        <f>VLOOKUP(B2631,[1]Compare!$B:$G,6,FALSE)</f>
        <v>90527</v>
      </c>
      <c r="H2631" s="2">
        <f t="shared" si="82"/>
        <v>-1.084251827237342E-2</v>
      </c>
      <c r="I2631" s="2">
        <f t="shared" si="83"/>
        <v>6.5726247417897427E-2</v>
      </c>
    </row>
    <row r="2632" spans="1:9" x14ac:dyDescent="0.2">
      <c r="A2632" s="8" t="s">
        <v>360</v>
      </c>
      <c r="B2632" s="19">
        <v>48217</v>
      </c>
      <c r="C2632" s="20" t="s">
        <v>1451</v>
      </c>
      <c r="D2632" s="13">
        <v>3502</v>
      </c>
      <c r="E2632" s="13">
        <v>11753</v>
      </c>
      <c r="F2632" s="1">
        <f>VLOOKUP(B2632,[1]Compare!$B:$F,5,FALSE)</f>
        <v>2860</v>
      </c>
      <c r="G2632" s="1">
        <f>VLOOKUP(B2632,[1]Compare!$B:$G,6,FALSE)</f>
        <v>11926</v>
      </c>
      <c r="H2632" s="2">
        <f t="shared" si="82"/>
        <v>0.22447552447552446</v>
      </c>
      <c r="I2632" s="2">
        <f t="shared" si="83"/>
        <v>-1.4506121079993292E-2</v>
      </c>
    </row>
    <row r="2633" spans="1:9" x14ac:dyDescent="0.2">
      <c r="A2633" s="7" t="s">
        <v>360</v>
      </c>
      <c r="B2633" s="21">
        <v>48219</v>
      </c>
      <c r="C2633" s="22" t="s">
        <v>1980</v>
      </c>
      <c r="D2633" s="12">
        <v>1705</v>
      </c>
      <c r="E2633" s="12">
        <v>6241</v>
      </c>
      <c r="F2633" s="1">
        <f>VLOOKUP(B2633,[1]Compare!$B:$F,5,FALSE)</f>
        <v>1482</v>
      </c>
      <c r="G2633" s="1">
        <f>VLOOKUP(B2633,[1]Compare!$B:$G,6,FALSE)</f>
        <v>6536</v>
      </c>
      <c r="H2633" s="2">
        <f t="shared" si="82"/>
        <v>0.150472334682861</v>
      </c>
      <c r="I2633" s="2">
        <f t="shared" si="83"/>
        <v>-4.5134638922888617E-2</v>
      </c>
    </row>
    <row r="2634" spans="1:9" x14ac:dyDescent="0.2">
      <c r="A2634" s="8" t="s">
        <v>360</v>
      </c>
      <c r="B2634" s="19">
        <v>48221</v>
      </c>
      <c r="C2634" s="20" t="s">
        <v>1981</v>
      </c>
      <c r="D2634" s="13">
        <v>5157</v>
      </c>
      <c r="E2634" s="13">
        <v>28835</v>
      </c>
      <c r="F2634" s="1">
        <f>VLOOKUP(B2634,[1]Compare!$B:$F,5,FALSE)</f>
        <v>5648</v>
      </c>
      <c r="G2634" s="1">
        <f>VLOOKUP(B2634,[1]Compare!$B:$G,6,FALSE)</f>
        <v>26496</v>
      </c>
      <c r="H2634" s="2">
        <f t="shared" si="82"/>
        <v>-8.6933427762039661E-2</v>
      </c>
      <c r="I2634" s="2">
        <f t="shared" si="83"/>
        <v>8.8277475845410625E-2</v>
      </c>
    </row>
    <row r="2635" spans="1:9" x14ac:dyDescent="0.2">
      <c r="A2635" s="7" t="s">
        <v>360</v>
      </c>
      <c r="B2635" s="21">
        <v>48223</v>
      </c>
      <c r="C2635" s="22" t="s">
        <v>1108</v>
      </c>
      <c r="D2635" s="12">
        <v>3696</v>
      </c>
      <c r="E2635" s="12">
        <v>13033</v>
      </c>
      <c r="F2635" s="1">
        <f>VLOOKUP(B2635,[1]Compare!$B:$F,5,FALSE)</f>
        <v>3046</v>
      </c>
      <c r="G2635" s="1">
        <f>VLOOKUP(B2635,[1]Compare!$B:$G,6,FALSE)</f>
        <v>12719</v>
      </c>
      <c r="H2635" s="2">
        <f t="shared" si="82"/>
        <v>0.21339461588969139</v>
      </c>
      <c r="I2635" s="2">
        <f t="shared" si="83"/>
        <v>2.4687475430458371E-2</v>
      </c>
    </row>
    <row r="2636" spans="1:9" x14ac:dyDescent="0.2">
      <c r="A2636" s="8" t="s">
        <v>360</v>
      </c>
      <c r="B2636" s="19">
        <v>48225</v>
      </c>
      <c r="C2636" s="20" t="s">
        <v>424</v>
      </c>
      <c r="D2636" s="13">
        <v>2794</v>
      </c>
      <c r="E2636" s="13">
        <v>6728</v>
      </c>
      <c r="F2636" s="1">
        <f>VLOOKUP(B2636,[1]Compare!$B:$F,5,FALSE)</f>
        <v>2314</v>
      </c>
      <c r="G2636" s="1">
        <f>VLOOKUP(B2636,[1]Compare!$B:$G,6,FALSE)</f>
        <v>7060</v>
      </c>
      <c r="H2636" s="2">
        <f t="shared" si="82"/>
        <v>0.20743301642178047</v>
      </c>
      <c r="I2636" s="2">
        <f t="shared" si="83"/>
        <v>-4.7025495750708218E-2</v>
      </c>
    </row>
    <row r="2637" spans="1:9" x14ac:dyDescent="0.2">
      <c r="A2637" s="7" t="s">
        <v>360</v>
      </c>
      <c r="B2637" s="21">
        <v>48227</v>
      </c>
      <c r="C2637" s="22" t="s">
        <v>525</v>
      </c>
      <c r="D2637" s="12">
        <v>2396</v>
      </c>
      <c r="E2637" s="12">
        <v>5895</v>
      </c>
      <c r="F2637" s="1">
        <f>VLOOKUP(B2637,[1]Compare!$B:$F,5,FALSE)</f>
        <v>2069</v>
      </c>
      <c r="G2637" s="1">
        <f>VLOOKUP(B2637,[1]Compare!$B:$G,6,FALSE)</f>
        <v>8054</v>
      </c>
      <c r="H2637" s="2">
        <f t="shared" si="82"/>
        <v>0.15804736587723539</v>
      </c>
      <c r="I2637" s="2">
        <f t="shared" si="83"/>
        <v>-0.26806555748696298</v>
      </c>
    </row>
    <row r="2638" spans="1:9" x14ac:dyDescent="0.2">
      <c r="A2638" s="8" t="s">
        <v>360</v>
      </c>
      <c r="B2638" s="19">
        <v>48229</v>
      </c>
      <c r="C2638" s="20" t="s">
        <v>1982</v>
      </c>
      <c r="D2638" s="13">
        <v>397</v>
      </c>
      <c r="E2638" s="13">
        <v>728</v>
      </c>
      <c r="F2638" s="1">
        <f>VLOOKUP(B2638,[1]Compare!$B:$F,5,FALSE)</f>
        <v>371</v>
      </c>
      <c r="G2638" s="1">
        <f>VLOOKUP(B2638,[1]Compare!$B:$G,6,FALSE)</f>
        <v>779</v>
      </c>
      <c r="H2638" s="2">
        <f t="shared" si="82"/>
        <v>7.0080862533692723E-2</v>
      </c>
      <c r="I2638" s="2">
        <f t="shared" si="83"/>
        <v>-6.5468549422336333E-2</v>
      </c>
    </row>
    <row r="2639" spans="1:9" x14ac:dyDescent="0.2">
      <c r="A2639" s="7" t="s">
        <v>360</v>
      </c>
      <c r="B2639" s="21">
        <v>48231</v>
      </c>
      <c r="C2639" s="22" t="s">
        <v>1983</v>
      </c>
      <c r="D2639" s="12">
        <v>7172</v>
      </c>
      <c r="E2639" s="12">
        <v>30480</v>
      </c>
      <c r="F2639" s="1">
        <f>VLOOKUP(B2639,[1]Compare!$B:$F,5,FALSE)</f>
        <v>8906</v>
      </c>
      <c r="G2639" s="1">
        <f>VLOOKUP(B2639,[1]Compare!$B:$G,6,FALSE)</f>
        <v>29163</v>
      </c>
      <c r="H2639" s="2">
        <f t="shared" si="82"/>
        <v>-0.19470020211093644</v>
      </c>
      <c r="I2639" s="2">
        <f t="shared" si="83"/>
        <v>4.5159962966772965E-2</v>
      </c>
    </row>
    <row r="2640" spans="1:9" x14ac:dyDescent="0.2">
      <c r="A2640" s="8" t="s">
        <v>360</v>
      </c>
      <c r="B2640" s="19">
        <v>48233</v>
      </c>
      <c r="C2640" s="20" t="s">
        <v>1866</v>
      </c>
      <c r="D2640" s="13">
        <v>1829</v>
      </c>
      <c r="E2640" s="13">
        <v>7207</v>
      </c>
      <c r="F2640" s="1">
        <f>VLOOKUP(B2640,[1]Compare!$B:$F,5,FALSE)</f>
        <v>965</v>
      </c>
      <c r="G2640" s="1">
        <f>VLOOKUP(B2640,[1]Compare!$B:$G,6,FALSE)</f>
        <v>7681</v>
      </c>
      <c r="H2640" s="2">
        <f t="shared" si="82"/>
        <v>0.89533678756476687</v>
      </c>
      <c r="I2640" s="2">
        <f t="shared" si="83"/>
        <v>-6.1710714750683501E-2</v>
      </c>
    </row>
    <row r="2641" spans="1:9" x14ac:dyDescent="0.2">
      <c r="A2641" s="7" t="s">
        <v>360</v>
      </c>
      <c r="B2641" s="21">
        <v>48235</v>
      </c>
      <c r="C2641" s="22" t="s">
        <v>1984</v>
      </c>
      <c r="D2641" s="12">
        <v>182</v>
      </c>
      <c r="E2641" s="12">
        <v>745</v>
      </c>
      <c r="F2641" s="1">
        <f>VLOOKUP(B2641,[1]Compare!$B:$F,5,FALSE)</f>
        <v>120</v>
      </c>
      <c r="G2641" s="1">
        <f>VLOOKUP(B2641,[1]Compare!$B:$G,6,FALSE)</f>
        <v>759</v>
      </c>
      <c r="H2641" s="2">
        <f t="shared" si="82"/>
        <v>0.51666666666666672</v>
      </c>
      <c r="I2641" s="2">
        <f t="shared" si="83"/>
        <v>-1.844532279314888E-2</v>
      </c>
    </row>
    <row r="2642" spans="1:9" x14ac:dyDescent="0.2">
      <c r="A2642" s="8" t="s">
        <v>360</v>
      </c>
      <c r="B2642" s="19">
        <v>48237</v>
      </c>
      <c r="C2642" s="20" t="s">
        <v>1985</v>
      </c>
      <c r="D2642" s="13">
        <v>476</v>
      </c>
      <c r="E2642" s="13">
        <v>3222</v>
      </c>
      <c r="F2642" s="1">
        <f>VLOOKUP(B2642,[1]Compare!$B:$F,5,FALSE)</f>
        <v>331</v>
      </c>
      <c r="G2642" s="1">
        <f>VLOOKUP(B2642,[1]Compare!$B:$G,6,FALSE)</f>
        <v>3418</v>
      </c>
      <c r="H2642" s="2">
        <f t="shared" si="82"/>
        <v>0.4380664652567976</v>
      </c>
      <c r="I2642" s="2">
        <f t="shared" si="83"/>
        <v>-5.7343475716793449E-2</v>
      </c>
    </row>
    <row r="2643" spans="1:9" x14ac:dyDescent="0.2">
      <c r="A2643" s="7" t="s">
        <v>360</v>
      </c>
      <c r="B2643" s="21">
        <v>48239</v>
      </c>
      <c r="C2643" s="22" t="s">
        <v>425</v>
      </c>
      <c r="D2643" s="12">
        <v>1219</v>
      </c>
      <c r="E2643" s="12">
        <v>4975</v>
      </c>
      <c r="F2643" s="1">
        <f>VLOOKUP(B2643,[1]Compare!$B:$F,5,FALSE)</f>
        <v>1033</v>
      </c>
      <c r="G2643" s="1">
        <f>VLOOKUP(B2643,[1]Compare!$B:$G,6,FALSE)</f>
        <v>5231</v>
      </c>
      <c r="H2643" s="2">
        <f t="shared" si="82"/>
        <v>0.18005808325266215</v>
      </c>
      <c r="I2643" s="2">
        <f t="shared" si="83"/>
        <v>-4.8939017396291341E-2</v>
      </c>
    </row>
    <row r="2644" spans="1:9" x14ac:dyDescent="0.2">
      <c r="A2644" s="8" t="s">
        <v>360</v>
      </c>
      <c r="B2644" s="19">
        <v>48241</v>
      </c>
      <c r="C2644" s="20" t="s">
        <v>786</v>
      </c>
      <c r="D2644" s="13">
        <v>3649</v>
      </c>
      <c r="E2644" s="13">
        <v>12442</v>
      </c>
      <c r="F2644" s="1">
        <f>VLOOKUP(B2644,[1]Compare!$B:$F,5,FALSE)</f>
        <v>2954</v>
      </c>
      <c r="G2644" s="1">
        <f>VLOOKUP(B2644,[1]Compare!$B:$G,6,FALSE)</f>
        <v>12542</v>
      </c>
      <c r="H2644" s="2">
        <f t="shared" si="82"/>
        <v>0.23527420446851727</v>
      </c>
      <c r="I2644" s="2">
        <f t="shared" si="83"/>
        <v>-7.9732100143517781E-3</v>
      </c>
    </row>
    <row r="2645" spans="1:9" x14ac:dyDescent="0.2">
      <c r="A2645" s="7" t="s">
        <v>360</v>
      </c>
      <c r="B2645" s="21">
        <v>48243</v>
      </c>
      <c r="C2645" s="22" t="s">
        <v>787</v>
      </c>
      <c r="D2645" s="12">
        <v>457</v>
      </c>
      <c r="E2645" s="12">
        <v>763</v>
      </c>
      <c r="F2645" s="1">
        <f>VLOOKUP(B2645,[1]Compare!$B:$F,5,FALSE)</f>
        <v>501</v>
      </c>
      <c r="G2645" s="1">
        <f>VLOOKUP(B2645,[1]Compare!$B:$G,6,FALSE)</f>
        <v>784</v>
      </c>
      <c r="H2645" s="2">
        <f t="shared" si="82"/>
        <v>-8.7824351297405193E-2</v>
      </c>
      <c r="I2645" s="2">
        <f t="shared" si="83"/>
        <v>-2.6785714285714284E-2</v>
      </c>
    </row>
    <row r="2646" spans="1:9" x14ac:dyDescent="0.2">
      <c r="A2646" s="8" t="s">
        <v>360</v>
      </c>
      <c r="B2646" s="19">
        <v>48245</v>
      </c>
      <c r="C2646" s="20" t="s">
        <v>426</v>
      </c>
      <c r="D2646" s="13">
        <v>46841</v>
      </c>
      <c r="E2646" s="13">
        <v>41746</v>
      </c>
      <c r="F2646" s="1">
        <f>VLOOKUP(B2646,[1]Compare!$B:$F,5,FALSE)</f>
        <v>46073</v>
      </c>
      <c r="G2646" s="1">
        <f>VLOOKUP(B2646,[1]Compare!$B:$G,6,FALSE)</f>
        <v>47570</v>
      </c>
      <c r="H2646" s="2">
        <f t="shared" si="82"/>
        <v>1.6669198880038202E-2</v>
      </c>
      <c r="I2646" s="2">
        <f t="shared" si="83"/>
        <v>-0.12243010300609627</v>
      </c>
    </row>
    <row r="2647" spans="1:9" x14ac:dyDescent="0.2">
      <c r="A2647" s="7" t="s">
        <v>360</v>
      </c>
      <c r="B2647" s="21">
        <v>48247</v>
      </c>
      <c r="C2647" s="22" t="s">
        <v>1986</v>
      </c>
      <c r="D2647" s="12">
        <v>1456</v>
      </c>
      <c r="E2647" s="12">
        <v>575</v>
      </c>
      <c r="F2647" s="1">
        <f>VLOOKUP(B2647,[1]Compare!$B:$F,5,FALSE)</f>
        <v>1197</v>
      </c>
      <c r="G2647" s="1">
        <f>VLOOKUP(B2647,[1]Compare!$B:$G,6,FALSE)</f>
        <v>833</v>
      </c>
      <c r="H2647" s="2">
        <f t="shared" si="82"/>
        <v>0.21637426900584794</v>
      </c>
      <c r="I2647" s="2">
        <f t="shared" si="83"/>
        <v>-0.30972388955582231</v>
      </c>
    </row>
    <row r="2648" spans="1:9" x14ac:dyDescent="0.2">
      <c r="A2648" s="8" t="s">
        <v>360</v>
      </c>
      <c r="B2648" s="19">
        <v>48249</v>
      </c>
      <c r="C2648" s="20" t="s">
        <v>1987</v>
      </c>
      <c r="D2648" s="13">
        <v>6641</v>
      </c>
      <c r="E2648" s="13">
        <v>6359</v>
      </c>
      <c r="F2648" s="1">
        <f>VLOOKUP(B2648,[1]Compare!$B:$F,5,FALSE)</f>
        <v>6119</v>
      </c>
      <c r="G2648" s="1">
        <f>VLOOKUP(B2648,[1]Compare!$B:$G,6,FALSE)</f>
        <v>7453</v>
      </c>
      <c r="H2648" s="2">
        <f t="shared" si="82"/>
        <v>8.5308056872037921E-2</v>
      </c>
      <c r="I2648" s="2">
        <f t="shared" si="83"/>
        <v>-0.14678652891453106</v>
      </c>
    </row>
    <row r="2649" spans="1:9" x14ac:dyDescent="0.2">
      <c r="A2649" s="7" t="s">
        <v>360</v>
      </c>
      <c r="B2649" s="21">
        <v>48251</v>
      </c>
      <c r="C2649" s="22" t="s">
        <v>528</v>
      </c>
      <c r="D2649" s="12">
        <v>13995</v>
      </c>
      <c r="E2649" s="12">
        <v>58056</v>
      </c>
      <c r="F2649" s="1">
        <f>VLOOKUP(B2649,[1]Compare!$B:$F,5,FALSE)</f>
        <v>16464</v>
      </c>
      <c r="G2649" s="1">
        <f>VLOOKUP(B2649,[1]Compare!$B:$G,6,FALSE)</f>
        <v>54628</v>
      </c>
      <c r="H2649" s="2">
        <f t="shared" si="82"/>
        <v>-0.14996355685131196</v>
      </c>
      <c r="I2649" s="2">
        <f t="shared" si="83"/>
        <v>6.2751702423665526E-2</v>
      </c>
    </row>
    <row r="2650" spans="1:9" x14ac:dyDescent="0.2">
      <c r="A2650" s="8" t="s">
        <v>360</v>
      </c>
      <c r="B2650" s="19">
        <v>48253</v>
      </c>
      <c r="C2650" s="20" t="s">
        <v>789</v>
      </c>
      <c r="D2650" s="13">
        <v>1840</v>
      </c>
      <c r="E2650" s="13">
        <v>4601</v>
      </c>
      <c r="F2650" s="1">
        <f>VLOOKUP(B2650,[1]Compare!$B:$F,5,FALSE)</f>
        <v>999</v>
      </c>
      <c r="G2650" s="1">
        <f>VLOOKUP(B2650,[1]Compare!$B:$G,6,FALSE)</f>
        <v>5660</v>
      </c>
      <c r="H2650" s="2">
        <f t="shared" si="82"/>
        <v>0.84184184184184185</v>
      </c>
      <c r="I2650" s="2">
        <f t="shared" si="83"/>
        <v>-0.18710247349823322</v>
      </c>
    </row>
    <row r="2651" spans="1:9" x14ac:dyDescent="0.2">
      <c r="A2651" s="7" t="s">
        <v>360</v>
      </c>
      <c r="B2651" s="21">
        <v>48255</v>
      </c>
      <c r="C2651" s="22" t="s">
        <v>1988</v>
      </c>
      <c r="D2651" s="12">
        <v>2004</v>
      </c>
      <c r="E2651" s="12">
        <v>3400</v>
      </c>
      <c r="F2651" s="1">
        <f>VLOOKUP(B2651,[1]Compare!$B:$F,5,FALSE)</f>
        <v>1234</v>
      </c>
      <c r="G2651" s="1">
        <f>VLOOKUP(B2651,[1]Compare!$B:$G,6,FALSE)</f>
        <v>3968</v>
      </c>
      <c r="H2651" s="2">
        <f t="shared" si="82"/>
        <v>0.62398703403565636</v>
      </c>
      <c r="I2651" s="2">
        <f t="shared" si="83"/>
        <v>-0.14314516129032259</v>
      </c>
    </row>
    <row r="2652" spans="1:9" x14ac:dyDescent="0.2">
      <c r="A2652" s="8" t="s">
        <v>360</v>
      </c>
      <c r="B2652" s="19">
        <v>48257</v>
      </c>
      <c r="C2652" s="20" t="s">
        <v>1989</v>
      </c>
      <c r="D2652" s="13">
        <v>20984</v>
      </c>
      <c r="E2652" s="13">
        <v>41389</v>
      </c>
      <c r="F2652" s="1">
        <f>VLOOKUP(B2652,[1]Compare!$B:$F,5,FALSE)</f>
        <v>18405</v>
      </c>
      <c r="G2652" s="1">
        <f>VLOOKUP(B2652,[1]Compare!$B:$G,6,FALSE)</f>
        <v>37624</v>
      </c>
      <c r="H2652" s="2">
        <f t="shared" si="82"/>
        <v>0.14012496604183647</v>
      </c>
      <c r="I2652" s="2">
        <f t="shared" si="83"/>
        <v>0.10006910482670636</v>
      </c>
    </row>
    <row r="2653" spans="1:9" x14ac:dyDescent="0.2">
      <c r="A2653" s="7" t="s">
        <v>360</v>
      </c>
      <c r="B2653" s="21">
        <v>48259</v>
      </c>
      <c r="C2653" s="22" t="s">
        <v>898</v>
      </c>
      <c r="D2653" s="12">
        <v>6672</v>
      </c>
      <c r="E2653" s="12">
        <v>21837</v>
      </c>
      <c r="F2653" s="1">
        <f>VLOOKUP(B2653,[1]Compare!$B:$F,5,FALSE)</f>
        <v>6020</v>
      </c>
      <c r="G2653" s="1">
        <f>VLOOKUP(B2653,[1]Compare!$B:$G,6,FALSE)</f>
        <v>20083</v>
      </c>
      <c r="H2653" s="2">
        <f t="shared" si="82"/>
        <v>0.10830564784053157</v>
      </c>
      <c r="I2653" s="2">
        <f t="shared" si="83"/>
        <v>8.7337549170940595E-2</v>
      </c>
    </row>
    <row r="2654" spans="1:9" x14ac:dyDescent="0.2">
      <c r="A2654" s="8" t="s">
        <v>360</v>
      </c>
      <c r="B2654" s="19">
        <v>48261</v>
      </c>
      <c r="C2654" s="20" t="s">
        <v>1990</v>
      </c>
      <c r="D2654" s="13">
        <v>108</v>
      </c>
      <c r="E2654" s="13">
        <v>71</v>
      </c>
      <c r="F2654" s="1">
        <f>VLOOKUP(B2654,[1]Compare!$B:$F,5,FALSE)</f>
        <v>65</v>
      </c>
      <c r="G2654" s="1">
        <f>VLOOKUP(B2654,[1]Compare!$B:$G,6,FALSE)</f>
        <v>127</v>
      </c>
      <c r="H2654" s="2">
        <f t="shared" si="82"/>
        <v>0.66153846153846152</v>
      </c>
      <c r="I2654" s="2">
        <f t="shared" si="83"/>
        <v>-0.44094488188976377</v>
      </c>
    </row>
    <row r="2655" spans="1:9" x14ac:dyDescent="0.2">
      <c r="A2655" s="7" t="s">
        <v>360</v>
      </c>
      <c r="B2655" s="21">
        <v>48263</v>
      </c>
      <c r="C2655" s="22" t="s">
        <v>677</v>
      </c>
      <c r="D2655" s="12">
        <v>83</v>
      </c>
      <c r="E2655" s="12">
        <v>303</v>
      </c>
      <c r="F2655" s="1">
        <f>VLOOKUP(B2655,[1]Compare!$B:$F,5,FALSE)</f>
        <v>47</v>
      </c>
      <c r="G2655" s="1">
        <f>VLOOKUP(B2655,[1]Compare!$B:$G,6,FALSE)</f>
        <v>411</v>
      </c>
      <c r="H2655" s="2">
        <f t="shared" si="82"/>
        <v>0.76595744680851063</v>
      </c>
      <c r="I2655" s="2">
        <f t="shared" si="83"/>
        <v>-0.26277372262773724</v>
      </c>
    </row>
    <row r="2656" spans="1:9" x14ac:dyDescent="0.2">
      <c r="A2656" s="8" t="s">
        <v>360</v>
      </c>
      <c r="B2656" s="19">
        <v>48265</v>
      </c>
      <c r="C2656" s="20" t="s">
        <v>1991</v>
      </c>
      <c r="D2656" s="13">
        <v>5507</v>
      </c>
      <c r="E2656" s="13">
        <v>22035</v>
      </c>
      <c r="F2656" s="1">
        <f>VLOOKUP(B2656,[1]Compare!$B:$F,5,FALSE)</f>
        <v>6524</v>
      </c>
      <c r="G2656" s="1">
        <f>VLOOKUP(B2656,[1]Compare!$B:$G,6,FALSE)</f>
        <v>20879</v>
      </c>
      <c r="H2656" s="2">
        <f t="shared" si="82"/>
        <v>-0.1558859595340282</v>
      </c>
      <c r="I2656" s="2">
        <f t="shared" si="83"/>
        <v>5.536663633315772E-2</v>
      </c>
    </row>
    <row r="2657" spans="1:9" x14ac:dyDescent="0.2">
      <c r="A2657" s="7" t="s">
        <v>360</v>
      </c>
      <c r="B2657" s="21">
        <v>48267</v>
      </c>
      <c r="C2657" s="22" t="s">
        <v>1992</v>
      </c>
      <c r="D2657" s="12">
        <v>439</v>
      </c>
      <c r="E2657" s="12">
        <v>2172</v>
      </c>
      <c r="F2657" s="1">
        <f>VLOOKUP(B2657,[1]Compare!$B:$F,5,FALSE)</f>
        <v>284</v>
      </c>
      <c r="G2657" s="1">
        <f>VLOOKUP(B2657,[1]Compare!$B:$G,6,FALSE)</f>
        <v>1987</v>
      </c>
      <c r="H2657" s="2">
        <f t="shared" si="82"/>
        <v>0.54577464788732399</v>
      </c>
      <c r="I2657" s="2">
        <f t="shared" si="83"/>
        <v>9.3105183694011079E-2</v>
      </c>
    </row>
    <row r="2658" spans="1:9" x14ac:dyDescent="0.2">
      <c r="A2658" s="8" t="s">
        <v>360</v>
      </c>
      <c r="B2658" s="19">
        <v>48269</v>
      </c>
      <c r="C2658" s="20" t="s">
        <v>1993</v>
      </c>
      <c r="D2658" s="13">
        <v>14</v>
      </c>
      <c r="E2658" s="13">
        <v>137</v>
      </c>
      <c r="F2658" s="1">
        <f>VLOOKUP(B2658,[1]Compare!$B:$F,5,FALSE)</f>
        <v>8</v>
      </c>
      <c r="G2658" s="1">
        <f>VLOOKUP(B2658,[1]Compare!$B:$G,6,FALSE)</f>
        <v>151</v>
      </c>
      <c r="H2658" s="2">
        <f t="shared" si="82"/>
        <v>0.75</v>
      </c>
      <c r="I2658" s="2">
        <f t="shared" si="83"/>
        <v>-9.2715231788079472E-2</v>
      </c>
    </row>
    <row r="2659" spans="1:9" x14ac:dyDescent="0.2">
      <c r="A2659" s="7" t="s">
        <v>360</v>
      </c>
      <c r="B2659" s="21">
        <v>48271</v>
      </c>
      <c r="C2659" s="22" t="s">
        <v>1994</v>
      </c>
      <c r="D2659" s="12">
        <v>436</v>
      </c>
      <c r="E2659" s="12">
        <v>1159</v>
      </c>
      <c r="F2659" s="1">
        <f>VLOOKUP(B2659,[1]Compare!$B:$F,5,FALSE)</f>
        <v>446</v>
      </c>
      <c r="G2659" s="1">
        <f>VLOOKUP(B2659,[1]Compare!$B:$G,6,FALSE)</f>
        <v>1144</v>
      </c>
      <c r="H2659" s="2">
        <f t="shared" si="82"/>
        <v>-2.2421524663677129E-2</v>
      </c>
      <c r="I2659" s="2">
        <f t="shared" si="83"/>
        <v>1.3111888111888112E-2</v>
      </c>
    </row>
    <row r="2660" spans="1:9" x14ac:dyDescent="0.2">
      <c r="A2660" s="8" t="s">
        <v>360</v>
      </c>
      <c r="B2660" s="19">
        <v>48273</v>
      </c>
      <c r="C2660" s="20" t="s">
        <v>1995</v>
      </c>
      <c r="D2660" s="13">
        <v>5005</v>
      </c>
      <c r="E2660" s="13">
        <v>5111</v>
      </c>
      <c r="F2660" s="1">
        <f>VLOOKUP(B2660,[1]Compare!$B:$F,5,FALSE)</f>
        <v>5314</v>
      </c>
      <c r="G2660" s="1">
        <f>VLOOKUP(B2660,[1]Compare!$B:$G,6,FALSE)</f>
        <v>5504</v>
      </c>
      <c r="H2660" s="2">
        <f t="shared" si="82"/>
        <v>-5.8148287542340985E-2</v>
      </c>
      <c r="I2660" s="2">
        <f t="shared" si="83"/>
        <v>-7.1402616279069769E-2</v>
      </c>
    </row>
    <row r="2661" spans="1:9" x14ac:dyDescent="0.2">
      <c r="A2661" s="7" t="s">
        <v>360</v>
      </c>
      <c r="B2661" s="21">
        <v>48275</v>
      </c>
      <c r="C2661" s="22" t="s">
        <v>899</v>
      </c>
      <c r="D2661" s="12">
        <v>355</v>
      </c>
      <c r="E2661" s="12">
        <v>970</v>
      </c>
      <c r="F2661" s="1">
        <f>VLOOKUP(B2661,[1]Compare!$B:$F,5,FALSE)</f>
        <v>265</v>
      </c>
      <c r="G2661" s="1">
        <f>VLOOKUP(B2661,[1]Compare!$B:$G,6,FALSE)</f>
        <v>1180</v>
      </c>
      <c r="H2661" s="2">
        <f t="shared" si="82"/>
        <v>0.33962264150943394</v>
      </c>
      <c r="I2661" s="2">
        <f t="shared" si="83"/>
        <v>-0.17796610169491525</v>
      </c>
    </row>
    <row r="2662" spans="1:9" x14ac:dyDescent="0.2">
      <c r="A2662" s="8" t="s">
        <v>360</v>
      </c>
      <c r="B2662" s="19">
        <v>48277</v>
      </c>
      <c r="C2662" s="20" t="s">
        <v>427</v>
      </c>
      <c r="D2662" s="13">
        <v>5444</v>
      </c>
      <c r="E2662" s="13">
        <v>16015</v>
      </c>
      <c r="F2662" s="1">
        <f>VLOOKUP(B2662,[1]Compare!$B:$F,5,FALSE)</f>
        <v>4458</v>
      </c>
      <c r="G2662" s="1">
        <f>VLOOKUP(B2662,[1]Compare!$B:$G,6,FALSE)</f>
        <v>16760</v>
      </c>
      <c r="H2662" s="2">
        <f t="shared" si="82"/>
        <v>0.22117541498429788</v>
      </c>
      <c r="I2662" s="2">
        <f t="shared" si="83"/>
        <v>-4.4451073985680191E-2</v>
      </c>
    </row>
    <row r="2663" spans="1:9" x14ac:dyDescent="0.2">
      <c r="A2663" s="7" t="s">
        <v>360</v>
      </c>
      <c r="B2663" s="21">
        <v>48279</v>
      </c>
      <c r="C2663" s="22" t="s">
        <v>1996</v>
      </c>
      <c r="D2663" s="12">
        <v>1088</v>
      </c>
      <c r="E2663" s="12">
        <v>3004</v>
      </c>
      <c r="F2663" s="1">
        <f>VLOOKUP(B2663,[1]Compare!$B:$F,5,FALSE)</f>
        <v>840</v>
      </c>
      <c r="G2663" s="1">
        <f>VLOOKUP(B2663,[1]Compare!$B:$G,6,FALSE)</f>
        <v>3521</v>
      </c>
      <c r="H2663" s="2">
        <f t="shared" si="82"/>
        <v>0.29523809523809524</v>
      </c>
      <c r="I2663" s="2">
        <f t="shared" si="83"/>
        <v>-0.14683328599829593</v>
      </c>
    </row>
    <row r="2664" spans="1:9" x14ac:dyDescent="0.2">
      <c r="A2664" s="8" t="s">
        <v>360</v>
      </c>
      <c r="B2664" s="19">
        <v>48281</v>
      </c>
      <c r="C2664" s="20" t="s">
        <v>1997</v>
      </c>
      <c r="D2664" s="13">
        <v>1434</v>
      </c>
      <c r="E2664" s="13">
        <v>8442</v>
      </c>
      <c r="F2664" s="1">
        <f>VLOOKUP(B2664,[1]Compare!$B:$F,5,FALSE)</f>
        <v>2144</v>
      </c>
      <c r="G2664" s="1">
        <f>VLOOKUP(B2664,[1]Compare!$B:$G,6,FALSE)</f>
        <v>8086</v>
      </c>
      <c r="H2664" s="2">
        <f t="shared" si="82"/>
        <v>-0.33115671641791045</v>
      </c>
      <c r="I2664" s="2">
        <f t="shared" si="83"/>
        <v>4.4026712837002227E-2</v>
      </c>
    </row>
    <row r="2665" spans="1:9" x14ac:dyDescent="0.2">
      <c r="A2665" s="7" t="s">
        <v>360</v>
      </c>
      <c r="B2665" s="21">
        <v>48283</v>
      </c>
      <c r="C2665" s="22" t="s">
        <v>1998</v>
      </c>
      <c r="D2665" s="12">
        <v>1072</v>
      </c>
      <c r="E2665" s="12">
        <v>998</v>
      </c>
      <c r="F2665" s="1">
        <f>VLOOKUP(B2665,[1]Compare!$B:$F,5,FALSE)</f>
        <v>1052</v>
      </c>
      <c r="G2665" s="1">
        <f>VLOOKUP(B2665,[1]Compare!$B:$G,6,FALSE)</f>
        <v>1335</v>
      </c>
      <c r="H2665" s="2">
        <f t="shared" si="82"/>
        <v>1.9011406844106463E-2</v>
      </c>
      <c r="I2665" s="2">
        <f t="shared" si="83"/>
        <v>-0.25243445692883892</v>
      </c>
    </row>
    <row r="2666" spans="1:9" x14ac:dyDescent="0.2">
      <c r="A2666" s="8" t="s">
        <v>360</v>
      </c>
      <c r="B2666" s="19">
        <v>48285</v>
      </c>
      <c r="C2666" s="20" t="s">
        <v>1999</v>
      </c>
      <c r="D2666" s="13">
        <v>2254</v>
      </c>
      <c r="E2666" s="13">
        <v>8986</v>
      </c>
      <c r="F2666" s="1">
        <f>VLOOKUP(B2666,[1]Compare!$B:$F,5,FALSE)</f>
        <v>1333</v>
      </c>
      <c r="G2666" s="1">
        <f>VLOOKUP(B2666,[1]Compare!$B:$G,6,FALSE)</f>
        <v>8804</v>
      </c>
      <c r="H2666" s="2">
        <f t="shared" si="82"/>
        <v>0.69092273068267063</v>
      </c>
      <c r="I2666" s="2">
        <f t="shared" si="83"/>
        <v>2.0672421626533394E-2</v>
      </c>
    </row>
    <row r="2667" spans="1:9" x14ac:dyDescent="0.2">
      <c r="A2667" s="7" t="s">
        <v>360</v>
      </c>
      <c r="B2667" s="21">
        <v>48287</v>
      </c>
      <c r="C2667" s="22" t="s">
        <v>430</v>
      </c>
      <c r="D2667" s="12">
        <v>1703</v>
      </c>
      <c r="E2667" s="12">
        <v>6522</v>
      </c>
      <c r="F2667" s="1">
        <f>VLOOKUP(B2667,[1]Compare!$B:$F,5,FALSE)</f>
        <v>1750</v>
      </c>
      <c r="G2667" s="1">
        <f>VLOOKUP(B2667,[1]Compare!$B:$G,6,FALSE)</f>
        <v>6255</v>
      </c>
      <c r="H2667" s="2">
        <f t="shared" si="82"/>
        <v>-2.6857142857142857E-2</v>
      </c>
      <c r="I2667" s="2">
        <f t="shared" si="83"/>
        <v>4.2685851318944847E-2</v>
      </c>
    </row>
    <row r="2668" spans="1:9" x14ac:dyDescent="0.2">
      <c r="A2668" s="8" t="s">
        <v>360</v>
      </c>
      <c r="B2668" s="19">
        <v>48289</v>
      </c>
      <c r="C2668" s="20" t="s">
        <v>705</v>
      </c>
      <c r="D2668" s="13">
        <v>1573</v>
      </c>
      <c r="E2668" s="13">
        <v>7559</v>
      </c>
      <c r="F2668" s="1">
        <f>VLOOKUP(B2668,[1]Compare!$B:$F,5,FALSE)</f>
        <v>1072</v>
      </c>
      <c r="G2668" s="1">
        <f>VLOOKUP(B2668,[1]Compare!$B:$G,6,FALSE)</f>
        <v>7523</v>
      </c>
      <c r="H2668" s="2">
        <f t="shared" si="82"/>
        <v>0.46735074626865669</v>
      </c>
      <c r="I2668" s="2">
        <f t="shared" si="83"/>
        <v>4.7853250033231421E-3</v>
      </c>
    </row>
    <row r="2669" spans="1:9" x14ac:dyDescent="0.2">
      <c r="A2669" s="7" t="s">
        <v>360</v>
      </c>
      <c r="B2669" s="21">
        <v>48291</v>
      </c>
      <c r="C2669" s="22" t="s">
        <v>707</v>
      </c>
      <c r="D2669" s="12">
        <v>6372</v>
      </c>
      <c r="E2669" s="12">
        <v>23980</v>
      </c>
      <c r="F2669" s="1">
        <f>VLOOKUP(B2669,[1]Compare!$B:$F,5,FALSE)</f>
        <v>5785</v>
      </c>
      <c r="G2669" s="1">
        <f>VLOOKUP(B2669,[1]Compare!$B:$G,6,FALSE)</f>
        <v>23302</v>
      </c>
      <c r="H2669" s="2">
        <f t="shared" si="82"/>
        <v>0.10146931719965428</v>
      </c>
      <c r="I2669" s="2">
        <f t="shared" si="83"/>
        <v>2.9096214917174491E-2</v>
      </c>
    </row>
    <row r="2670" spans="1:9" x14ac:dyDescent="0.2">
      <c r="A2670" s="8" t="s">
        <v>360</v>
      </c>
      <c r="B2670" s="19">
        <v>48293</v>
      </c>
      <c r="C2670" s="20" t="s">
        <v>431</v>
      </c>
      <c r="D2670" s="13">
        <v>2822</v>
      </c>
      <c r="E2670" s="13">
        <v>6627</v>
      </c>
      <c r="F2670" s="1">
        <f>VLOOKUP(B2670,[1]Compare!$B:$F,5,FALSE)</f>
        <v>2213</v>
      </c>
      <c r="G2670" s="1">
        <f>VLOOKUP(B2670,[1]Compare!$B:$G,6,FALSE)</f>
        <v>6789</v>
      </c>
      <c r="H2670" s="2">
        <f t="shared" si="82"/>
        <v>0.27519204699502936</v>
      </c>
      <c r="I2670" s="2">
        <f t="shared" si="83"/>
        <v>-2.3862129916040652E-2</v>
      </c>
    </row>
    <row r="2671" spans="1:9" x14ac:dyDescent="0.2">
      <c r="A2671" s="7" t="s">
        <v>360</v>
      </c>
      <c r="B2671" s="21">
        <v>48295</v>
      </c>
      <c r="C2671" s="22" t="s">
        <v>2000</v>
      </c>
      <c r="D2671" s="12">
        <v>218</v>
      </c>
      <c r="E2671" s="12">
        <v>1125</v>
      </c>
      <c r="F2671" s="1">
        <f>VLOOKUP(B2671,[1]Compare!$B:$F,5,FALSE)</f>
        <v>131</v>
      </c>
      <c r="G2671" s="1">
        <f>VLOOKUP(B2671,[1]Compare!$B:$G,6,FALSE)</f>
        <v>1205</v>
      </c>
      <c r="H2671" s="2">
        <f t="shared" si="82"/>
        <v>0.66412213740458015</v>
      </c>
      <c r="I2671" s="2">
        <f t="shared" si="83"/>
        <v>-6.6390041493775934E-2</v>
      </c>
    </row>
    <row r="2672" spans="1:9" x14ac:dyDescent="0.2">
      <c r="A2672" s="8" t="s">
        <v>360</v>
      </c>
      <c r="B2672" s="19">
        <v>48297</v>
      </c>
      <c r="C2672" s="20" t="s">
        <v>2001</v>
      </c>
      <c r="D2672" s="13">
        <v>1008</v>
      </c>
      <c r="E2672" s="13">
        <v>4106</v>
      </c>
      <c r="F2672" s="1">
        <f>VLOOKUP(B2672,[1]Compare!$B:$F,5,FALSE)</f>
        <v>819</v>
      </c>
      <c r="G2672" s="1">
        <f>VLOOKUP(B2672,[1]Compare!$B:$G,6,FALSE)</f>
        <v>4199</v>
      </c>
      <c r="H2672" s="2">
        <f t="shared" si="82"/>
        <v>0.23076923076923078</v>
      </c>
      <c r="I2672" s="2">
        <f t="shared" si="83"/>
        <v>-2.2148130507263636E-2</v>
      </c>
    </row>
    <row r="2673" spans="1:9" x14ac:dyDescent="0.2">
      <c r="A2673" s="7" t="s">
        <v>360</v>
      </c>
      <c r="B2673" s="21">
        <v>48299</v>
      </c>
      <c r="C2673" s="22" t="s">
        <v>2002</v>
      </c>
      <c r="D2673" s="12">
        <v>2104</v>
      </c>
      <c r="E2673" s="12">
        <v>11064</v>
      </c>
      <c r="F2673" s="1">
        <f>VLOOKUP(B2673,[1]Compare!$B:$F,5,FALSE)</f>
        <v>2465</v>
      </c>
      <c r="G2673" s="1">
        <f>VLOOKUP(B2673,[1]Compare!$B:$G,6,FALSE)</f>
        <v>10079</v>
      </c>
      <c r="H2673" s="2">
        <f t="shared" si="82"/>
        <v>-0.1464503042596349</v>
      </c>
      <c r="I2673" s="2">
        <f t="shared" si="83"/>
        <v>9.7727949201309658E-2</v>
      </c>
    </row>
    <row r="2674" spans="1:9" x14ac:dyDescent="0.2">
      <c r="A2674" s="8" t="s">
        <v>360</v>
      </c>
      <c r="B2674" s="19">
        <v>48301</v>
      </c>
      <c r="C2674" s="20" t="s">
        <v>2003</v>
      </c>
      <c r="D2674" s="13">
        <v>14</v>
      </c>
      <c r="E2674" s="13">
        <v>55</v>
      </c>
      <c r="F2674" s="1">
        <f>VLOOKUP(B2674,[1]Compare!$B:$F,5,FALSE)</f>
        <v>4</v>
      </c>
      <c r="G2674" s="1">
        <f>VLOOKUP(B2674,[1]Compare!$B:$G,6,FALSE)</f>
        <v>60</v>
      </c>
      <c r="H2674" s="2">
        <f t="shared" si="82"/>
        <v>2.5</v>
      </c>
      <c r="I2674" s="2">
        <f t="shared" si="83"/>
        <v>-8.3333333333333329E-2</v>
      </c>
    </row>
    <row r="2675" spans="1:9" x14ac:dyDescent="0.2">
      <c r="A2675" s="7" t="s">
        <v>360</v>
      </c>
      <c r="B2675" s="21">
        <v>48303</v>
      </c>
      <c r="C2675" s="22" t="s">
        <v>2004</v>
      </c>
      <c r="D2675" s="12">
        <v>31978</v>
      </c>
      <c r="E2675" s="12">
        <v>80214</v>
      </c>
      <c r="F2675" s="1">
        <f>VLOOKUP(B2675,[1]Compare!$B:$F,5,FALSE)</f>
        <v>40017</v>
      </c>
      <c r="G2675" s="1">
        <f>VLOOKUP(B2675,[1]Compare!$B:$G,6,FALSE)</f>
        <v>78861</v>
      </c>
      <c r="H2675" s="2">
        <f t="shared" si="82"/>
        <v>-0.20088962191068796</v>
      </c>
      <c r="I2675" s="2">
        <f t="shared" si="83"/>
        <v>1.715676950583939E-2</v>
      </c>
    </row>
    <row r="2676" spans="1:9" x14ac:dyDescent="0.2">
      <c r="A2676" s="8" t="s">
        <v>360</v>
      </c>
      <c r="B2676" s="19">
        <v>48305</v>
      </c>
      <c r="C2676" s="20" t="s">
        <v>2005</v>
      </c>
      <c r="D2676" s="13">
        <v>608</v>
      </c>
      <c r="E2676" s="13">
        <v>1540</v>
      </c>
      <c r="F2676" s="1">
        <f>VLOOKUP(B2676,[1]Compare!$B:$F,5,FALSE)</f>
        <v>428</v>
      </c>
      <c r="G2676" s="1">
        <f>VLOOKUP(B2676,[1]Compare!$B:$G,6,FALSE)</f>
        <v>1853</v>
      </c>
      <c r="H2676" s="2">
        <f t="shared" si="82"/>
        <v>0.42056074766355139</v>
      </c>
      <c r="I2676" s="2">
        <f t="shared" si="83"/>
        <v>-0.16891527253103075</v>
      </c>
    </row>
    <row r="2677" spans="1:9" x14ac:dyDescent="0.2">
      <c r="A2677" s="7" t="s">
        <v>360</v>
      </c>
      <c r="B2677" s="21">
        <v>48307</v>
      </c>
      <c r="C2677" s="22" t="s">
        <v>2006</v>
      </c>
      <c r="D2677" s="12">
        <v>673</v>
      </c>
      <c r="E2677" s="12">
        <v>2758</v>
      </c>
      <c r="F2677" s="1">
        <f>VLOOKUP(B2677,[1]Compare!$B:$F,5,FALSE)</f>
        <v>490</v>
      </c>
      <c r="G2677" s="1">
        <f>VLOOKUP(B2677,[1]Compare!$B:$G,6,FALSE)</f>
        <v>2904</v>
      </c>
      <c r="H2677" s="2">
        <f t="shared" si="82"/>
        <v>0.37346938775510202</v>
      </c>
      <c r="I2677" s="2">
        <f t="shared" si="83"/>
        <v>-5.0275482093663913E-2</v>
      </c>
    </row>
    <row r="2678" spans="1:9" x14ac:dyDescent="0.2">
      <c r="A2678" s="8" t="s">
        <v>360</v>
      </c>
      <c r="B2678" s="19">
        <v>48309</v>
      </c>
      <c r="C2678" s="20" t="s">
        <v>2007</v>
      </c>
      <c r="D2678" s="13">
        <v>25581</v>
      </c>
      <c r="E2678" s="13">
        <v>58785</v>
      </c>
      <c r="F2678" s="1">
        <f>VLOOKUP(B2678,[1]Compare!$B:$F,5,FALSE)</f>
        <v>36688</v>
      </c>
      <c r="G2678" s="1">
        <f>VLOOKUP(B2678,[1]Compare!$B:$G,6,FALSE)</f>
        <v>59543</v>
      </c>
      <c r="H2678" s="2">
        <f t="shared" si="82"/>
        <v>-0.30274204099433055</v>
      </c>
      <c r="I2678" s="2">
        <f t="shared" si="83"/>
        <v>-1.2730295752649346E-2</v>
      </c>
    </row>
    <row r="2679" spans="1:9" x14ac:dyDescent="0.2">
      <c r="A2679" s="7" t="s">
        <v>360</v>
      </c>
      <c r="B2679" s="21">
        <v>48311</v>
      </c>
      <c r="C2679" s="22" t="s">
        <v>2008</v>
      </c>
      <c r="D2679" s="12">
        <v>91</v>
      </c>
      <c r="E2679" s="12">
        <v>437</v>
      </c>
      <c r="F2679" s="1">
        <f>VLOOKUP(B2679,[1]Compare!$B:$F,5,FALSE)</f>
        <v>53</v>
      </c>
      <c r="G2679" s="1">
        <f>VLOOKUP(B2679,[1]Compare!$B:$G,6,FALSE)</f>
        <v>460</v>
      </c>
      <c r="H2679" s="2">
        <f t="shared" si="82"/>
        <v>0.71698113207547165</v>
      </c>
      <c r="I2679" s="2">
        <f t="shared" si="83"/>
        <v>-0.05</v>
      </c>
    </row>
    <row r="2680" spans="1:9" x14ac:dyDescent="0.2">
      <c r="A2680" s="8" t="s">
        <v>360</v>
      </c>
      <c r="B2680" s="19">
        <v>48313</v>
      </c>
      <c r="C2680" s="20" t="s">
        <v>434</v>
      </c>
      <c r="D2680" s="13">
        <v>1164</v>
      </c>
      <c r="E2680" s="13">
        <v>4134</v>
      </c>
      <c r="F2680" s="1">
        <f>VLOOKUP(B2680,[1]Compare!$B:$F,5,FALSE)</f>
        <v>1088</v>
      </c>
      <c r="G2680" s="1">
        <f>VLOOKUP(B2680,[1]Compare!$B:$G,6,FALSE)</f>
        <v>4169</v>
      </c>
      <c r="H2680" s="2">
        <f t="shared" si="82"/>
        <v>6.985294117647059E-2</v>
      </c>
      <c r="I2680" s="2">
        <f t="shared" si="83"/>
        <v>-8.3952986327656513E-3</v>
      </c>
    </row>
    <row r="2681" spans="1:9" x14ac:dyDescent="0.2">
      <c r="A2681" s="7" t="s">
        <v>360</v>
      </c>
      <c r="B2681" s="21">
        <v>48315</v>
      </c>
      <c r="C2681" s="22" t="s">
        <v>436</v>
      </c>
      <c r="D2681" s="12">
        <v>1401</v>
      </c>
      <c r="E2681" s="12">
        <v>3277</v>
      </c>
      <c r="F2681" s="1">
        <f>VLOOKUP(B2681,[1]Compare!$B:$F,5,FALSE)</f>
        <v>1339</v>
      </c>
      <c r="G2681" s="1">
        <f>VLOOKUP(B2681,[1]Compare!$B:$G,6,FALSE)</f>
        <v>3470</v>
      </c>
      <c r="H2681" s="2">
        <f t="shared" si="82"/>
        <v>4.6303211351755039E-2</v>
      </c>
      <c r="I2681" s="2">
        <f t="shared" si="83"/>
        <v>-5.5619596541786741E-2</v>
      </c>
    </row>
    <row r="2682" spans="1:9" x14ac:dyDescent="0.2">
      <c r="A2682" s="8" t="s">
        <v>360</v>
      </c>
      <c r="B2682" s="19">
        <v>48317</v>
      </c>
      <c r="C2682" s="20" t="s">
        <v>709</v>
      </c>
      <c r="D2682" s="13">
        <v>406</v>
      </c>
      <c r="E2682" s="13">
        <v>1717</v>
      </c>
      <c r="F2682" s="1">
        <f>VLOOKUP(B2682,[1]Compare!$B:$F,5,FALSE)</f>
        <v>288</v>
      </c>
      <c r="G2682" s="1">
        <f>VLOOKUP(B2682,[1]Compare!$B:$G,6,FALSE)</f>
        <v>1857</v>
      </c>
      <c r="H2682" s="2">
        <f t="shared" si="82"/>
        <v>0.40972222222222221</v>
      </c>
      <c r="I2682" s="2">
        <f t="shared" si="83"/>
        <v>-7.5390414647280565E-2</v>
      </c>
    </row>
    <row r="2683" spans="1:9" x14ac:dyDescent="0.2">
      <c r="A2683" s="7" t="s">
        <v>360</v>
      </c>
      <c r="B2683" s="21">
        <v>48319</v>
      </c>
      <c r="C2683" s="22" t="s">
        <v>906</v>
      </c>
      <c r="D2683" s="12">
        <v>556</v>
      </c>
      <c r="E2683" s="12">
        <v>2031</v>
      </c>
      <c r="F2683" s="1">
        <f>VLOOKUP(B2683,[1]Compare!$B:$F,5,FALSE)</f>
        <v>457</v>
      </c>
      <c r="G2683" s="1">
        <f>VLOOKUP(B2683,[1]Compare!$B:$G,6,FALSE)</f>
        <v>1991</v>
      </c>
      <c r="H2683" s="2">
        <f t="shared" si="82"/>
        <v>0.21663019693654267</v>
      </c>
      <c r="I2683" s="2">
        <f t="shared" si="83"/>
        <v>2.0090406830738324E-2</v>
      </c>
    </row>
    <row r="2684" spans="1:9" x14ac:dyDescent="0.2">
      <c r="A2684" s="8" t="s">
        <v>360</v>
      </c>
      <c r="B2684" s="19">
        <v>48321</v>
      </c>
      <c r="C2684" s="20" t="s">
        <v>2009</v>
      </c>
      <c r="D2684" s="13">
        <v>3882</v>
      </c>
      <c r="E2684" s="13">
        <v>10246</v>
      </c>
      <c r="F2684" s="1">
        <f>VLOOKUP(B2684,[1]Compare!$B:$F,5,FALSE)</f>
        <v>3733</v>
      </c>
      <c r="G2684" s="1">
        <f>VLOOKUP(B2684,[1]Compare!$B:$G,6,FALSE)</f>
        <v>9845</v>
      </c>
      <c r="H2684" s="2">
        <f t="shared" si="82"/>
        <v>3.9914278060541118E-2</v>
      </c>
      <c r="I2684" s="2">
        <f t="shared" si="83"/>
        <v>4.0731335703402739E-2</v>
      </c>
    </row>
    <row r="2685" spans="1:9" x14ac:dyDescent="0.2">
      <c r="A2685" s="7" t="s">
        <v>360</v>
      </c>
      <c r="B2685" s="21">
        <v>48323</v>
      </c>
      <c r="C2685" s="22" t="s">
        <v>2010</v>
      </c>
      <c r="D2685" s="12">
        <v>8308</v>
      </c>
      <c r="E2685" s="12">
        <v>6024</v>
      </c>
      <c r="F2685" s="1">
        <f>VLOOKUP(B2685,[1]Compare!$B:$F,5,FALSE)</f>
        <v>8332</v>
      </c>
      <c r="G2685" s="1">
        <f>VLOOKUP(B2685,[1]Compare!$B:$G,6,FALSE)</f>
        <v>6881</v>
      </c>
      <c r="H2685" s="2">
        <f t="shared" si="82"/>
        <v>-2.8804608737397984E-3</v>
      </c>
      <c r="I2685" s="2">
        <f t="shared" si="83"/>
        <v>-0.12454585089376544</v>
      </c>
    </row>
    <row r="2686" spans="1:9" x14ac:dyDescent="0.2">
      <c r="A2686" s="8" t="s">
        <v>360</v>
      </c>
      <c r="B2686" s="19">
        <v>48325</v>
      </c>
      <c r="C2686" s="20" t="s">
        <v>1711</v>
      </c>
      <c r="D2686" s="13">
        <v>5550</v>
      </c>
      <c r="E2686" s="13">
        <v>16594</v>
      </c>
      <c r="F2686" s="1">
        <f>VLOOKUP(B2686,[1]Compare!$B:$F,5,FALSE)</f>
        <v>6773</v>
      </c>
      <c r="G2686" s="1">
        <f>VLOOKUP(B2686,[1]Compare!$B:$G,6,FALSE)</f>
        <v>15642</v>
      </c>
      <c r="H2686" s="2">
        <f t="shared" si="82"/>
        <v>-0.18056990993651262</v>
      </c>
      <c r="I2686" s="2">
        <f t="shared" si="83"/>
        <v>6.0861782380769724E-2</v>
      </c>
    </row>
    <row r="2687" spans="1:9" x14ac:dyDescent="0.2">
      <c r="A2687" s="7" t="s">
        <v>360</v>
      </c>
      <c r="B2687" s="21">
        <v>48327</v>
      </c>
      <c r="C2687" s="22" t="s">
        <v>908</v>
      </c>
      <c r="D2687" s="12">
        <v>309</v>
      </c>
      <c r="E2687" s="12">
        <v>774</v>
      </c>
      <c r="F2687" s="1">
        <f>VLOOKUP(B2687,[1]Compare!$B:$F,5,FALSE)</f>
        <v>197</v>
      </c>
      <c r="G2687" s="1">
        <f>VLOOKUP(B2687,[1]Compare!$B:$G,6,FALSE)</f>
        <v>823</v>
      </c>
      <c r="H2687" s="2">
        <f t="shared" si="82"/>
        <v>0.56852791878172593</v>
      </c>
      <c r="I2687" s="2">
        <f t="shared" si="83"/>
        <v>-5.9538274605103282E-2</v>
      </c>
    </row>
    <row r="2688" spans="1:9" x14ac:dyDescent="0.2">
      <c r="A2688" s="8" t="s">
        <v>360</v>
      </c>
      <c r="B2688" s="19">
        <v>48329</v>
      </c>
      <c r="C2688" s="20" t="s">
        <v>1278</v>
      </c>
      <c r="D2688" s="13">
        <v>10130</v>
      </c>
      <c r="E2688" s="13">
        <v>49654</v>
      </c>
      <c r="F2688" s="1">
        <f>VLOOKUP(B2688,[1]Compare!$B:$F,5,FALSE)</f>
        <v>12329</v>
      </c>
      <c r="G2688" s="1">
        <f>VLOOKUP(B2688,[1]Compare!$B:$G,6,FALSE)</f>
        <v>45624</v>
      </c>
      <c r="H2688" s="2">
        <f t="shared" si="82"/>
        <v>-0.17835996431178522</v>
      </c>
      <c r="I2688" s="2">
        <f t="shared" si="83"/>
        <v>8.8330703138698924E-2</v>
      </c>
    </row>
    <row r="2689" spans="1:9" x14ac:dyDescent="0.2">
      <c r="A2689" s="7" t="s">
        <v>360</v>
      </c>
      <c r="B2689" s="21">
        <v>48331</v>
      </c>
      <c r="C2689" s="22" t="s">
        <v>2011</v>
      </c>
      <c r="D2689" s="12">
        <v>3030</v>
      </c>
      <c r="E2689" s="12">
        <v>7825</v>
      </c>
      <c r="F2689" s="1">
        <f>VLOOKUP(B2689,[1]Compare!$B:$F,5,FALSE)</f>
        <v>2496</v>
      </c>
      <c r="G2689" s="1">
        <f>VLOOKUP(B2689,[1]Compare!$B:$G,6,FALSE)</f>
        <v>7984</v>
      </c>
      <c r="H2689" s="2">
        <f t="shared" si="82"/>
        <v>0.21394230769230768</v>
      </c>
      <c r="I2689" s="2">
        <f t="shared" si="83"/>
        <v>-1.9914829659318636E-2</v>
      </c>
    </row>
    <row r="2690" spans="1:9" x14ac:dyDescent="0.2">
      <c r="A2690" s="8" t="s">
        <v>360</v>
      </c>
      <c r="B2690" s="19">
        <v>48333</v>
      </c>
      <c r="C2690" s="20" t="s">
        <v>995</v>
      </c>
      <c r="D2690" s="13">
        <v>513</v>
      </c>
      <c r="E2690" s="13">
        <v>2126</v>
      </c>
      <c r="F2690" s="1">
        <f>VLOOKUP(B2690,[1]Compare!$B:$F,5,FALSE)</f>
        <v>271</v>
      </c>
      <c r="G2690" s="1">
        <f>VLOOKUP(B2690,[1]Compare!$B:$G,6,FALSE)</f>
        <v>2217</v>
      </c>
      <c r="H2690" s="2">
        <f t="shared" si="82"/>
        <v>0.8929889298892989</v>
      </c>
      <c r="I2690" s="2">
        <f t="shared" si="83"/>
        <v>-4.1046459179070814E-2</v>
      </c>
    </row>
    <row r="2691" spans="1:9" x14ac:dyDescent="0.2">
      <c r="A2691" s="7" t="s">
        <v>360</v>
      </c>
      <c r="B2691" s="21">
        <v>48335</v>
      </c>
      <c r="C2691" s="22" t="s">
        <v>797</v>
      </c>
      <c r="D2691" s="12">
        <v>574</v>
      </c>
      <c r="E2691" s="12">
        <v>1813</v>
      </c>
      <c r="F2691" s="1">
        <f>VLOOKUP(B2691,[1]Compare!$B:$F,5,FALSE)</f>
        <v>397</v>
      </c>
      <c r="G2691" s="1">
        <f>VLOOKUP(B2691,[1]Compare!$B:$G,6,FALSE)</f>
        <v>2170</v>
      </c>
      <c r="H2691" s="2">
        <f t="shared" ref="H2691:H2754" si="84">((D2691-F2691)/F2691)</f>
        <v>0.44584382871536526</v>
      </c>
      <c r="I2691" s="2">
        <f t="shared" ref="I2691:I2754" si="85">((E2691-G2691)/G2691)</f>
        <v>-0.16451612903225807</v>
      </c>
    </row>
    <row r="2692" spans="1:9" x14ac:dyDescent="0.2">
      <c r="A2692" s="8" t="s">
        <v>360</v>
      </c>
      <c r="B2692" s="19">
        <v>48337</v>
      </c>
      <c r="C2692" s="20" t="s">
        <v>2012</v>
      </c>
      <c r="D2692" s="13">
        <v>1585</v>
      </c>
      <c r="E2692" s="13">
        <v>8306</v>
      </c>
      <c r="F2692" s="1">
        <f>VLOOKUP(B2692,[1]Compare!$B:$F,5,FALSE)</f>
        <v>1097</v>
      </c>
      <c r="G2692" s="1">
        <f>VLOOKUP(B2692,[1]Compare!$B:$G,6,FALSE)</f>
        <v>8615</v>
      </c>
      <c r="H2692" s="2">
        <f t="shared" si="84"/>
        <v>0.44484958979033729</v>
      </c>
      <c r="I2692" s="2">
        <f t="shared" si="85"/>
        <v>-3.5867672663958211E-2</v>
      </c>
    </row>
    <row r="2693" spans="1:9" x14ac:dyDescent="0.2">
      <c r="A2693" s="7" t="s">
        <v>360</v>
      </c>
      <c r="B2693" s="21">
        <v>48339</v>
      </c>
      <c r="C2693" s="22" t="s">
        <v>440</v>
      </c>
      <c r="D2693" s="12">
        <v>81356</v>
      </c>
      <c r="E2693" s="12">
        <v>222754</v>
      </c>
      <c r="F2693" s="1">
        <f>VLOOKUP(B2693,[1]Compare!$B:$F,5,FALSE)</f>
        <v>74377</v>
      </c>
      <c r="G2693" s="1">
        <f>VLOOKUP(B2693,[1]Compare!$B:$G,6,FALSE)</f>
        <v>193382</v>
      </c>
      <c r="H2693" s="2">
        <f t="shared" si="84"/>
        <v>9.3832770883472041E-2</v>
      </c>
      <c r="I2693" s="2">
        <f t="shared" si="85"/>
        <v>0.15188590458263954</v>
      </c>
    </row>
    <row r="2694" spans="1:9" x14ac:dyDescent="0.2">
      <c r="A2694" s="8" t="s">
        <v>360</v>
      </c>
      <c r="B2694" s="19">
        <v>48341</v>
      </c>
      <c r="C2694" s="20" t="s">
        <v>1636</v>
      </c>
      <c r="D2694" s="13">
        <v>1226</v>
      </c>
      <c r="E2694" s="13">
        <v>4181</v>
      </c>
      <c r="F2694" s="1">
        <f>VLOOKUP(B2694,[1]Compare!$B:$F,5,FALSE)</f>
        <v>1062</v>
      </c>
      <c r="G2694" s="1">
        <f>VLOOKUP(B2694,[1]Compare!$B:$G,6,FALSE)</f>
        <v>4359</v>
      </c>
      <c r="H2694" s="2">
        <f t="shared" si="84"/>
        <v>0.1544256120527307</v>
      </c>
      <c r="I2694" s="2">
        <f t="shared" si="85"/>
        <v>-4.083505391144758E-2</v>
      </c>
    </row>
    <row r="2695" spans="1:9" x14ac:dyDescent="0.2">
      <c r="A2695" s="7" t="s">
        <v>360</v>
      </c>
      <c r="B2695" s="21">
        <v>48343</v>
      </c>
      <c r="C2695" s="22" t="s">
        <v>1047</v>
      </c>
      <c r="D2695" s="12">
        <v>1995</v>
      </c>
      <c r="E2695" s="12">
        <v>3455</v>
      </c>
      <c r="F2695" s="1">
        <f>VLOOKUP(B2695,[1]Compare!$B:$F,5,FALSE)</f>
        <v>1669</v>
      </c>
      <c r="G2695" s="1">
        <f>VLOOKUP(B2695,[1]Compare!$B:$G,6,FALSE)</f>
        <v>3872</v>
      </c>
      <c r="H2695" s="2">
        <f t="shared" si="84"/>
        <v>0.19532654284002396</v>
      </c>
      <c r="I2695" s="2">
        <f t="shared" si="85"/>
        <v>-0.10769628099173553</v>
      </c>
    </row>
    <row r="2696" spans="1:9" x14ac:dyDescent="0.2">
      <c r="A2696" s="8" t="s">
        <v>360</v>
      </c>
      <c r="B2696" s="19">
        <v>48345</v>
      </c>
      <c r="C2696" s="20" t="s">
        <v>2013</v>
      </c>
      <c r="D2696" s="13">
        <v>76</v>
      </c>
      <c r="E2696" s="13">
        <v>523</v>
      </c>
      <c r="F2696" s="1">
        <f>VLOOKUP(B2696,[1]Compare!$B:$F,5,FALSE)</f>
        <v>46</v>
      </c>
      <c r="G2696" s="1">
        <f>VLOOKUP(B2696,[1]Compare!$B:$G,6,FALSE)</f>
        <v>604</v>
      </c>
      <c r="H2696" s="2">
        <f t="shared" si="84"/>
        <v>0.65217391304347827</v>
      </c>
      <c r="I2696" s="2">
        <f t="shared" si="85"/>
        <v>-0.13410596026490065</v>
      </c>
    </row>
    <row r="2697" spans="1:9" x14ac:dyDescent="0.2">
      <c r="A2697" s="7" t="s">
        <v>360</v>
      </c>
      <c r="B2697" s="21">
        <v>48347</v>
      </c>
      <c r="C2697" s="22" t="s">
        <v>2014</v>
      </c>
      <c r="D2697" s="12">
        <v>7823</v>
      </c>
      <c r="E2697" s="12">
        <v>16918</v>
      </c>
      <c r="F2697" s="1">
        <f>VLOOKUP(B2697,[1]Compare!$B:$F,5,FALSE)</f>
        <v>9000</v>
      </c>
      <c r="G2697" s="1">
        <f>VLOOKUP(B2697,[1]Compare!$B:$G,6,FALSE)</f>
        <v>17378</v>
      </c>
      <c r="H2697" s="2">
        <f t="shared" si="84"/>
        <v>-0.13077777777777777</v>
      </c>
      <c r="I2697" s="2">
        <f t="shared" si="85"/>
        <v>-2.6470249741051905E-2</v>
      </c>
    </row>
    <row r="2698" spans="1:9" x14ac:dyDescent="0.2">
      <c r="A2698" s="8" t="s">
        <v>360</v>
      </c>
      <c r="B2698" s="19">
        <v>48349</v>
      </c>
      <c r="C2698" s="20" t="s">
        <v>2015</v>
      </c>
      <c r="D2698" s="13">
        <v>5733</v>
      </c>
      <c r="E2698" s="13">
        <v>13416</v>
      </c>
      <c r="F2698" s="1">
        <f>VLOOKUP(B2698,[1]Compare!$B:$F,5,FALSE)</f>
        <v>5101</v>
      </c>
      <c r="G2698" s="1">
        <f>VLOOKUP(B2698,[1]Compare!$B:$G,6,FALSE)</f>
        <v>13800</v>
      </c>
      <c r="H2698" s="2">
        <f t="shared" si="84"/>
        <v>0.123897275044109</v>
      </c>
      <c r="I2698" s="2">
        <f t="shared" si="85"/>
        <v>-2.782608695652174E-2</v>
      </c>
    </row>
    <row r="2699" spans="1:9" x14ac:dyDescent="0.2">
      <c r="A2699" s="7" t="s">
        <v>360</v>
      </c>
      <c r="B2699" s="21">
        <v>48351</v>
      </c>
      <c r="C2699" s="22" t="s">
        <v>537</v>
      </c>
      <c r="D2699" s="12">
        <v>1662</v>
      </c>
      <c r="E2699" s="12">
        <v>4121</v>
      </c>
      <c r="F2699" s="1">
        <f>VLOOKUP(B2699,[1]Compare!$B:$F,5,FALSE)</f>
        <v>1173</v>
      </c>
      <c r="G2699" s="1">
        <f>VLOOKUP(B2699,[1]Compare!$B:$G,6,FALSE)</f>
        <v>4882</v>
      </c>
      <c r="H2699" s="2">
        <f t="shared" si="84"/>
        <v>0.41687979539641945</v>
      </c>
      <c r="I2699" s="2">
        <f t="shared" si="85"/>
        <v>-0.15587873822204015</v>
      </c>
    </row>
    <row r="2700" spans="1:9" x14ac:dyDescent="0.2">
      <c r="A2700" s="8" t="s">
        <v>360</v>
      </c>
      <c r="B2700" s="19">
        <v>48353</v>
      </c>
      <c r="C2700" s="20" t="s">
        <v>2016</v>
      </c>
      <c r="D2700" s="13">
        <v>1403</v>
      </c>
      <c r="E2700" s="13">
        <v>3528</v>
      </c>
      <c r="F2700" s="1">
        <f>VLOOKUP(B2700,[1]Compare!$B:$F,5,FALSE)</f>
        <v>1162</v>
      </c>
      <c r="G2700" s="1">
        <f>VLOOKUP(B2700,[1]Compare!$B:$G,6,FALSE)</f>
        <v>4131</v>
      </c>
      <c r="H2700" s="2">
        <f t="shared" si="84"/>
        <v>0.20740103270223753</v>
      </c>
      <c r="I2700" s="2">
        <f t="shared" si="85"/>
        <v>-0.14596949891067537</v>
      </c>
    </row>
    <row r="2701" spans="1:9" x14ac:dyDescent="0.2">
      <c r="A2701" s="7" t="s">
        <v>360</v>
      </c>
      <c r="B2701" s="21">
        <v>48355</v>
      </c>
      <c r="C2701" s="22" t="s">
        <v>2017</v>
      </c>
      <c r="D2701" s="12">
        <v>51905</v>
      </c>
      <c r="E2701" s="12">
        <v>63746</v>
      </c>
      <c r="F2701" s="1">
        <f>VLOOKUP(B2701,[1]Compare!$B:$F,5,FALSE)</f>
        <v>60925</v>
      </c>
      <c r="G2701" s="1">
        <f>VLOOKUP(B2701,[1]Compare!$B:$G,6,FALSE)</f>
        <v>64617</v>
      </c>
      <c r="H2701" s="2">
        <f t="shared" si="84"/>
        <v>-0.14805088223225277</v>
      </c>
      <c r="I2701" s="2">
        <f t="shared" si="85"/>
        <v>-1.3479424919138927E-2</v>
      </c>
    </row>
    <row r="2702" spans="1:9" x14ac:dyDescent="0.2">
      <c r="A2702" s="8" t="s">
        <v>360</v>
      </c>
      <c r="B2702" s="19">
        <v>48357</v>
      </c>
      <c r="C2702" s="20" t="s">
        <v>2018</v>
      </c>
      <c r="D2702" s="13">
        <v>413</v>
      </c>
      <c r="E2702" s="13">
        <v>2801</v>
      </c>
      <c r="F2702" s="1">
        <f>VLOOKUP(B2702,[1]Compare!$B:$F,5,FALSE)</f>
        <v>302</v>
      </c>
      <c r="G2702" s="1">
        <f>VLOOKUP(B2702,[1]Compare!$B:$G,6,FALSE)</f>
        <v>2812</v>
      </c>
      <c r="H2702" s="2">
        <f t="shared" si="84"/>
        <v>0.36754966887417218</v>
      </c>
      <c r="I2702" s="2">
        <f t="shared" si="85"/>
        <v>-3.9118065433854906E-3</v>
      </c>
    </row>
    <row r="2703" spans="1:9" x14ac:dyDescent="0.2">
      <c r="A2703" s="7" t="s">
        <v>360</v>
      </c>
      <c r="B2703" s="21">
        <v>48359</v>
      </c>
      <c r="C2703" s="22" t="s">
        <v>1124</v>
      </c>
      <c r="D2703" s="12">
        <v>121</v>
      </c>
      <c r="E2703" s="12">
        <v>850</v>
      </c>
      <c r="F2703" s="1">
        <f>VLOOKUP(B2703,[1]Compare!$B:$F,5,FALSE)</f>
        <v>81</v>
      </c>
      <c r="G2703" s="1">
        <f>VLOOKUP(B2703,[1]Compare!$B:$G,6,FALSE)</f>
        <v>917</v>
      </c>
      <c r="H2703" s="2">
        <f t="shared" si="84"/>
        <v>0.49382716049382713</v>
      </c>
      <c r="I2703" s="2">
        <f t="shared" si="85"/>
        <v>-7.3064340239912762E-2</v>
      </c>
    </row>
    <row r="2704" spans="1:9" x14ac:dyDescent="0.2">
      <c r="A2704" s="8" t="s">
        <v>360</v>
      </c>
      <c r="B2704" s="19">
        <v>48361</v>
      </c>
      <c r="C2704" s="20" t="s">
        <v>586</v>
      </c>
      <c r="D2704" s="13">
        <v>7758</v>
      </c>
      <c r="E2704" s="13">
        <v>28454</v>
      </c>
      <c r="F2704" s="1">
        <f>VLOOKUP(B2704,[1]Compare!$B:$F,5,FALSE)</f>
        <v>6357</v>
      </c>
      <c r="G2704" s="1">
        <f>VLOOKUP(B2704,[1]Compare!$B:$G,6,FALSE)</f>
        <v>29186</v>
      </c>
      <c r="H2704" s="2">
        <f t="shared" si="84"/>
        <v>0.22038697498820198</v>
      </c>
      <c r="I2704" s="2">
        <f t="shared" si="85"/>
        <v>-2.5080518056602479E-2</v>
      </c>
    </row>
    <row r="2705" spans="1:9" x14ac:dyDescent="0.2">
      <c r="A2705" s="7" t="s">
        <v>360</v>
      </c>
      <c r="B2705" s="21">
        <v>48363</v>
      </c>
      <c r="C2705" s="22" t="s">
        <v>2019</v>
      </c>
      <c r="D2705" s="12">
        <v>2544</v>
      </c>
      <c r="E2705" s="12">
        <v>9596</v>
      </c>
      <c r="F2705" s="1">
        <f>VLOOKUP(B2705,[1]Compare!$B:$F,5,FALSE)</f>
        <v>2178</v>
      </c>
      <c r="G2705" s="1">
        <f>VLOOKUP(B2705,[1]Compare!$B:$G,6,FALSE)</f>
        <v>10179</v>
      </c>
      <c r="H2705" s="2">
        <f t="shared" si="84"/>
        <v>0.16804407713498623</v>
      </c>
      <c r="I2705" s="2">
        <f t="shared" si="85"/>
        <v>-5.7274781412712444E-2</v>
      </c>
    </row>
    <row r="2706" spans="1:9" x14ac:dyDescent="0.2">
      <c r="A2706" s="8" t="s">
        <v>360</v>
      </c>
      <c r="B2706" s="19">
        <v>48365</v>
      </c>
      <c r="C2706" s="20" t="s">
        <v>1381</v>
      </c>
      <c r="D2706" s="13">
        <v>2438</v>
      </c>
      <c r="E2706" s="13">
        <v>8885</v>
      </c>
      <c r="F2706" s="1">
        <f>VLOOKUP(B2706,[1]Compare!$B:$F,5,FALSE)</f>
        <v>2057</v>
      </c>
      <c r="G2706" s="1">
        <f>VLOOKUP(B2706,[1]Compare!$B:$G,6,FALSE)</f>
        <v>9326</v>
      </c>
      <c r="H2706" s="2">
        <f t="shared" si="84"/>
        <v>0.18522119591638309</v>
      </c>
      <c r="I2706" s="2">
        <f t="shared" si="85"/>
        <v>-4.7287154192579887E-2</v>
      </c>
    </row>
    <row r="2707" spans="1:9" x14ac:dyDescent="0.2">
      <c r="A2707" s="7" t="s">
        <v>360</v>
      </c>
      <c r="B2707" s="21">
        <v>48367</v>
      </c>
      <c r="C2707" s="22" t="s">
        <v>2020</v>
      </c>
      <c r="D2707" s="12">
        <v>10361</v>
      </c>
      <c r="E2707" s="12">
        <v>68518</v>
      </c>
      <c r="F2707" s="1">
        <f>VLOOKUP(B2707,[1]Compare!$B:$F,5,FALSE)</f>
        <v>13017</v>
      </c>
      <c r="G2707" s="1">
        <f>VLOOKUP(B2707,[1]Compare!$B:$G,6,FALSE)</f>
        <v>62045</v>
      </c>
      <c r="H2707" s="2">
        <f t="shared" si="84"/>
        <v>-0.20404086963201967</v>
      </c>
      <c r="I2707" s="2">
        <f t="shared" si="85"/>
        <v>0.10432750423080023</v>
      </c>
    </row>
    <row r="2708" spans="1:9" x14ac:dyDescent="0.2">
      <c r="A2708" s="8" t="s">
        <v>360</v>
      </c>
      <c r="B2708" s="19">
        <v>48369</v>
      </c>
      <c r="C2708" s="20" t="s">
        <v>2021</v>
      </c>
      <c r="D2708" s="13">
        <v>720</v>
      </c>
      <c r="E2708" s="13">
        <v>2083</v>
      </c>
      <c r="F2708" s="1">
        <f>VLOOKUP(B2708,[1]Compare!$B:$F,5,FALSE)</f>
        <v>488</v>
      </c>
      <c r="G2708" s="1">
        <f>VLOOKUP(B2708,[1]Compare!$B:$G,6,FALSE)</f>
        <v>2135</v>
      </c>
      <c r="H2708" s="2">
        <f t="shared" si="84"/>
        <v>0.47540983606557374</v>
      </c>
      <c r="I2708" s="2">
        <f t="shared" si="85"/>
        <v>-2.4355971896955503E-2</v>
      </c>
    </row>
    <row r="2709" spans="1:9" x14ac:dyDescent="0.2">
      <c r="A2709" s="7" t="s">
        <v>360</v>
      </c>
      <c r="B2709" s="21">
        <v>48371</v>
      </c>
      <c r="C2709" s="22" t="s">
        <v>2022</v>
      </c>
      <c r="D2709" s="12">
        <v>1746</v>
      </c>
      <c r="E2709" s="12">
        <v>3274</v>
      </c>
      <c r="F2709" s="1">
        <f>VLOOKUP(B2709,[1]Compare!$B:$F,5,FALSE)</f>
        <v>1382</v>
      </c>
      <c r="G2709" s="1">
        <f>VLOOKUP(B2709,[1]Compare!$B:$G,6,FALSE)</f>
        <v>3215</v>
      </c>
      <c r="H2709" s="2">
        <f t="shared" si="84"/>
        <v>0.26338639652677281</v>
      </c>
      <c r="I2709" s="2">
        <f t="shared" si="85"/>
        <v>1.8351477449455676E-2</v>
      </c>
    </row>
    <row r="2710" spans="1:9" x14ac:dyDescent="0.2">
      <c r="A2710" s="8" t="s">
        <v>360</v>
      </c>
      <c r="B2710" s="19">
        <v>48373</v>
      </c>
      <c r="C2710" s="20" t="s">
        <v>541</v>
      </c>
      <c r="D2710" s="13">
        <v>5553</v>
      </c>
      <c r="E2710" s="13">
        <v>18454</v>
      </c>
      <c r="F2710" s="1">
        <f>VLOOKUP(B2710,[1]Compare!$B:$F,5,FALSE)</f>
        <v>5387</v>
      </c>
      <c r="G2710" s="1">
        <f>VLOOKUP(B2710,[1]Compare!$B:$G,6,FALSE)</f>
        <v>18573</v>
      </c>
      <c r="H2710" s="2">
        <f t="shared" si="84"/>
        <v>3.0814924819008726E-2</v>
      </c>
      <c r="I2710" s="2">
        <f t="shared" si="85"/>
        <v>-6.407150164216874E-3</v>
      </c>
    </row>
    <row r="2711" spans="1:9" x14ac:dyDescent="0.2">
      <c r="A2711" s="7" t="s">
        <v>360</v>
      </c>
      <c r="B2711" s="21">
        <v>48375</v>
      </c>
      <c r="C2711" s="22" t="s">
        <v>1812</v>
      </c>
      <c r="D2711" s="12">
        <v>9156</v>
      </c>
      <c r="E2711" s="12">
        <v>20600</v>
      </c>
      <c r="F2711" s="1">
        <f>VLOOKUP(B2711,[1]Compare!$B:$F,5,FALSE)</f>
        <v>9921</v>
      </c>
      <c r="G2711" s="1">
        <f>VLOOKUP(B2711,[1]Compare!$B:$G,6,FALSE)</f>
        <v>22820</v>
      </c>
      <c r="H2711" s="2">
        <f t="shared" si="84"/>
        <v>-7.7109162382824309E-2</v>
      </c>
      <c r="I2711" s="2">
        <f t="shared" si="85"/>
        <v>-9.7283085013146364E-2</v>
      </c>
    </row>
    <row r="2712" spans="1:9" x14ac:dyDescent="0.2">
      <c r="A2712" s="8" t="s">
        <v>360</v>
      </c>
      <c r="B2712" s="19">
        <v>48377</v>
      </c>
      <c r="C2712" s="20" t="s">
        <v>2023</v>
      </c>
      <c r="D2712" s="13">
        <v>1329</v>
      </c>
      <c r="E2712" s="13">
        <v>672</v>
      </c>
      <c r="F2712" s="1">
        <f>VLOOKUP(B2712,[1]Compare!$B:$F,5,FALSE)</f>
        <v>1463</v>
      </c>
      <c r="G2712" s="1">
        <f>VLOOKUP(B2712,[1]Compare!$B:$G,6,FALSE)</f>
        <v>721</v>
      </c>
      <c r="H2712" s="2">
        <f t="shared" si="84"/>
        <v>-9.1592617908407378E-2</v>
      </c>
      <c r="I2712" s="2">
        <f t="shared" si="85"/>
        <v>-6.7961165048543687E-2</v>
      </c>
    </row>
    <row r="2713" spans="1:9" x14ac:dyDescent="0.2">
      <c r="A2713" s="7" t="s">
        <v>360</v>
      </c>
      <c r="B2713" s="21">
        <v>48379</v>
      </c>
      <c r="C2713" s="22" t="s">
        <v>2024</v>
      </c>
      <c r="D2713" s="12">
        <v>1011</v>
      </c>
      <c r="E2713" s="12">
        <v>5790</v>
      </c>
      <c r="F2713" s="1">
        <f>VLOOKUP(B2713,[1]Compare!$B:$F,5,FALSE)</f>
        <v>842</v>
      </c>
      <c r="G2713" s="1">
        <f>VLOOKUP(B2713,[1]Compare!$B:$G,6,FALSE)</f>
        <v>5155</v>
      </c>
      <c r="H2713" s="2">
        <f t="shared" si="84"/>
        <v>0.20071258907363421</v>
      </c>
      <c r="I2713" s="2">
        <f t="shared" si="85"/>
        <v>0.12318137730358875</v>
      </c>
    </row>
    <row r="2714" spans="1:9" x14ac:dyDescent="0.2">
      <c r="A2714" s="8" t="s">
        <v>360</v>
      </c>
      <c r="B2714" s="19">
        <v>48381</v>
      </c>
      <c r="C2714" s="20" t="s">
        <v>2025</v>
      </c>
      <c r="D2714" s="13">
        <v>9716</v>
      </c>
      <c r="E2714" s="13">
        <v>53438</v>
      </c>
      <c r="F2714" s="1">
        <f>VLOOKUP(B2714,[1]Compare!$B:$F,5,FALSE)</f>
        <v>12802</v>
      </c>
      <c r="G2714" s="1">
        <f>VLOOKUP(B2714,[1]Compare!$B:$G,6,FALSE)</f>
        <v>50796</v>
      </c>
      <c r="H2714" s="2">
        <f t="shared" si="84"/>
        <v>-0.24105608498672082</v>
      </c>
      <c r="I2714" s="2">
        <f t="shared" si="85"/>
        <v>5.2011969446413106E-2</v>
      </c>
    </row>
    <row r="2715" spans="1:9" x14ac:dyDescent="0.2">
      <c r="A2715" s="7" t="s">
        <v>360</v>
      </c>
      <c r="B2715" s="21">
        <v>48383</v>
      </c>
      <c r="C2715" s="22" t="s">
        <v>2026</v>
      </c>
      <c r="D2715" s="12">
        <v>213</v>
      </c>
      <c r="E2715" s="12">
        <v>934</v>
      </c>
      <c r="F2715" s="1">
        <f>VLOOKUP(B2715,[1]Compare!$B:$F,5,FALSE)</f>
        <v>172</v>
      </c>
      <c r="G2715" s="1">
        <f>VLOOKUP(B2715,[1]Compare!$B:$G,6,FALSE)</f>
        <v>942</v>
      </c>
      <c r="H2715" s="2">
        <f t="shared" si="84"/>
        <v>0.23837209302325582</v>
      </c>
      <c r="I2715" s="2">
        <f t="shared" si="85"/>
        <v>-8.4925690021231421E-3</v>
      </c>
    </row>
    <row r="2716" spans="1:9" x14ac:dyDescent="0.2">
      <c r="A2716" s="8" t="s">
        <v>360</v>
      </c>
      <c r="B2716" s="19">
        <v>48385</v>
      </c>
      <c r="C2716" s="20" t="s">
        <v>2027</v>
      </c>
      <c r="D2716" s="13">
        <v>365</v>
      </c>
      <c r="E2716" s="13">
        <v>1679</v>
      </c>
      <c r="F2716" s="1">
        <f>VLOOKUP(B2716,[1]Compare!$B:$F,5,FALSE)</f>
        <v>320</v>
      </c>
      <c r="G2716" s="1">
        <f>VLOOKUP(B2716,[1]Compare!$B:$G,6,FALSE)</f>
        <v>1643</v>
      </c>
      <c r="H2716" s="2">
        <f t="shared" si="84"/>
        <v>0.140625</v>
      </c>
      <c r="I2716" s="2">
        <f t="shared" si="85"/>
        <v>2.1911138161898967E-2</v>
      </c>
    </row>
    <row r="2717" spans="1:9" x14ac:dyDescent="0.2">
      <c r="A2717" s="7" t="s">
        <v>360</v>
      </c>
      <c r="B2717" s="21">
        <v>48387</v>
      </c>
      <c r="C2717" s="22" t="s">
        <v>2028</v>
      </c>
      <c r="D2717" s="12">
        <v>2221</v>
      </c>
      <c r="E2717" s="12">
        <v>4038</v>
      </c>
      <c r="F2717" s="1">
        <f>VLOOKUP(B2717,[1]Compare!$B:$F,5,FALSE)</f>
        <v>1246</v>
      </c>
      <c r="G2717" s="1">
        <f>VLOOKUP(B2717,[1]Compare!$B:$G,6,FALSE)</f>
        <v>4517</v>
      </c>
      <c r="H2717" s="2">
        <f t="shared" si="84"/>
        <v>0.7825040128410915</v>
      </c>
      <c r="I2717" s="2">
        <f t="shared" si="85"/>
        <v>-0.10604383440336507</v>
      </c>
    </row>
    <row r="2718" spans="1:9" x14ac:dyDescent="0.2">
      <c r="A2718" s="8" t="s">
        <v>360</v>
      </c>
      <c r="B2718" s="19">
        <v>48389</v>
      </c>
      <c r="C2718" s="20" t="s">
        <v>2029</v>
      </c>
      <c r="D2718" s="13">
        <v>1626</v>
      </c>
      <c r="E2718" s="13">
        <v>1915</v>
      </c>
      <c r="F2718" s="1">
        <f>VLOOKUP(B2718,[1]Compare!$B:$F,5,FALSE)</f>
        <v>1395</v>
      </c>
      <c r="G2718" s="1">
        <f>VLOOKUP(B2718,[1]Compare!$B:$G,6,FALSE)</f>
        <v>2254</v>
      </c>
      <c r="H2718" s="2">
        <f t="shared" si="84"/>
        <v>0.16559139784946236</v>
      </c>
      <c r="I2718" s="2">
        <f t="shared" si="85"/>
        <v>-0.15039929015084294</v>
      </c>
    </row>
    <row r="2719" spans="1:9" x14ac:dyDescent="0.2">
      <c r="A2719" s="7" t="s">
        <v>360</v>
      </c>
      <c r="B2719" s="21">
        <v>48391</v>
      </c>
      <c r="C2719" s="22" t="s">
        <v>2030</v>
      </c>
      <c r="D2719" s="12">
        <v>1483</v>
      </c>
      <c r="E2719" s="12">
        <v>2074</v>
      </c>
      <c r="F2719" s="1">
        <f>VLOOKUP(B2719,[1]Compare!$B:$F,5,FALSE)</f>
        <v>1108</v>
      </c>
      <c r="G2719" s="1">
        <f>VLOOKUP(B2719,[1]Compare!$B:$G,6,FALSE)</f>
        <v>2210</v>
      </c>
      <c r="H2719" s="2">
        <f t="shared" si="84"/>
        <v>0.33844765342960287</v>
      </c>
      <c r="I2719" s="2">
        <f t="shared" si="85"/>
        <v>-6.1538461538461542E-2</v>
      </c>
    </row>
    <row r="2720" spans="1:9" x14ac:dyDescent="0.2">
      <c r="A2720" s="8" t="s">
        <v>360</v>
      </c>
      <c r="B2720" s="19">
        <v>48393</v>
      </c>
      <c r="C2720" s="20" t="s">
        <v>1875</v>
      </c>
      <c r="D2720" s="13">
        <v>41</v>
      </c>
      <c r="E2720" s="13">
        <v>476</v>
      </c>
      <c r="F2720" s="1">
        <f>VLOOKUP(B2720,[1]Compare!$B:$F,5,FALSE)</f>
        <v>17</v>
      </c>
      <c r="G2720" s="1">
        <f>VLOOKUP(B2720,[1]Compare!$B:$G,6,FALSE)</f>
        <v>529</v>
      </c>
      <c r="H2720" s="2">
        <f t="shared" si="84"/>
        <v>1.411764705882353</v>
      </c>
      <c r="I2720" s="2">
        <f t="shared" si="85"/>
        <v>-0.1001890359168242</v>
      </c>
    </row>
    <row r="2721" spans="1:9" x14ac:dyDescent="0.2">
      <c r="A2721" s="7" t="s">
        <v>360</v>
      </c>
      <c r="B2721" s="21">
        <v>48395</v>
      </c>
      <c r="C2721" s="22" t="s">
        <v>1128</v>
      </c>
      <c r="D2721" s="12">
        <v>2948</v>
      </c>
      <c r="E2721" s="12">
        <v>5656</v>
      </c>
      <c r="F2721" s="1">
        <f>VLOOKUP(B2721,[1]Compare!$B:$F,5,FALSE)</f>
        <v>2374</v>
      </c>
      <c r="G2721" s="1">
        <f>VLOOKUP(B2721,[1]Compare!$B:$G,6,FALSE)</f>
        <v>5646</v>
      </c>
      <c r="H2721" s="2">
        <f t="shared" si="84"/>
        <v>0.24178601516427969</v>
      </c>
      <c r="I2721" s="2">
        <f t="shared" si="85"/>
        <v>1.7711654268508679E-3</v>
      </c>
    </row>
    <row r="2722" spans="1:9" x14ac:dyDescent="0.2">
      <c r="A2722" s="8" t="s">
        <v>360</v>
      </c>
      <c r="B2722" s="19">
        <v>48397</v>
      </c>
      <c r="C2722" s="20" t="s">
        <v>2031</v>
      </c>
      <c r="D2722" s="13">
        <v>19728</v>
      </c>
      <c r="E2722" s="13">
        <v>40455</v>
      </c>
      <c r="F2722" s="1">
        <f>VLOOKUP(B2722,[1]Compare!$B:$F,5,FALSE)</f>
        <v>16412</v>
      </c>
      <c r="G2722" s="1">
        <f>VLOOKUP(B2722,[1]Compare!$B:$G,6,FALSE)</f>
        <v>36726</v>
      </c>
      <c r="H2722" s="2">
        <f t="shared" si="84"/>
        <v>0.20204728247623691</v>
      </c>
      <c r="I2722" s="2">
        <f t="shared" si="85"/>
        <v>0.10153569678157164</v>
      </c>
    </row>
    <row r="2723" spans="1:9" x14ac:dyDescent="0.2">
      <c r="A2723" s="7" t="s">
        <v>360</v>
      </c>
      <c r="B2723" s="21">
        <v>48399</v>
      </c>
      <c r="C2723" s="22" t="s">
        <v>2032</v>
      </c>
      <c r="D2723" s="12">
        <v>1110</v>
      </c>
      <c r="E2723" s="12">
        <v>3521</v>
      </c>
      <c r="F2723" s="1">
        <f>VLOOKUP(B2723,[1]Compare!$B:$F,5,FALSE)</f>
        <v>552</v>
      </c>
      <c r="G2723" s="1">
        <f>VLOOKUP(B2723,[1]Compare!$B:$G,6,FALSE)</f>
        <v>3807</v>
      </c>
      <c r="H2723" s="2">
        <f t="shared" si="84"/>
        <v>1.0108695652173914</v>
      </c>
      <c r="I2723" s="2">
        <f t="shared" si="85"/>
        <v>-7.5124770160231155E-2</v>
      </c>
    </row>
    <row r="2724" spans="1:9" x14ac:dyDescent="0.2">
      <c r="A2724" s="8" t="s">
        <v>360</v>
      </c>
      <c r="B2724" s="19">
        <v>48401</v>
      </c>
      <c r="C2724" s="20" t="s">
        <v>2033</v>
      </c>
      <c r="D2724" s="13">
        <v>5208</v>
      </c>
      <c r="E2724" s="13">
        <v>15817</v>
      </c>
      <c r="F2724" s="1">
        <f>VLOOKUP(B2724,[1]Compare!$B:$F,5,FALSE)</f>
        <v>4629</v>
      </c>
      <c r="G2724" s="1">
        <f>VLOOKUP(B2724,[1]Compare!$B:$G,6,FALSE)</f>
        <v>16534</v>
      </c>
      <c r="H2724" s="2">
        <f t="shared" si="84"/>
        <v>0.12508101101749838</v>
      </c>
      <c r="I2724" s="2">
        <f t="shared" si="85"/>
        <v>-4.3365186887625501E-2</v>
      </c>
    </row>
    <row r="2725" spans="1:9" x14ac:dyDescent="0.2">
      <c r="A2725" s="7" t="s">
        <v>360</v>
      </c>
      <c r="B2725" s="21">
        <v>48403</v>
      </c>
      <c r="C2725" s="22" t="s">
        <v>2034</v>
      </c>
      <c r="D2725" s="12">
        <v>919</v>
      </c>
      <c r="E2725" s="12">
        <v>4819</v>
      </c>
      <c r="F2725" s="1">
        <f>VLOOKUP(B2725,[1]Compare!$B:$F,5,FALSE)</f>
        <v>669</v>
      </c>
      <c r="G2725" s="1">
        <f>VLOOKUP(B2725,[1]Compare!$B:$G,6,FALSE)</f>
        <v>4784</v>
      </c>
      <c r="H2725" s="2">
        <f t="shared" si="84"/>
        <v>0.37369207772795215</v>
      </c>
      <c r="I2725" s="2">
        <f t="shared" si="85"/>
        <v>7.3160535117056859E-3</v>
      </c>
    </row>
    <row r="2726" spans="1:9" x14ac:dyDescent="0.2">
      <c r="A2726" s="8" t="s">
        <v>360</v>
      </c>
      <c r="B2726" s="19">
        <v>48405</v>
      </c>
      <c r="C2726" s="20" t="s">
        <v>2035</v>
      </c>
      <c r="D2726" s="13">
        <v>1140</v>
      </c>
      <c r="E2726" s="13">
        <v>2815</v>
      </c>
      <c r="F2726" s="1">
        <f>VLOOKUP(B2726,[1]Compare!$B:$F,5,FALSE)</f>
        <v>980</v>
      </c>
      <c r="G2726" s="1">
        <f>VLOOKUP(B2726,[1]Compare!$B:$G,6,FALSE)</f>
        <v>3007</v>
      </c>
      <c r="H2726" s="2">
        <f t="shared" si="84"/>
        <v>0.16326530612244897</v>
      </c>
      <c r="I2726" s="2">
        <f t="shared" si="85"/>
        <v>-6.3851014299966743E-2</v>
      </c>
    </row>
    <row r="2727" spans="1:9" x14ac:dyDescent="0.2">
      <c r="A2727" s="7" t="s">
        <v>360</v>
      </c>
      <c r="B2727" s="21">
        <v>48407</v>
      </c>
      <c r="C2727" s="22" t="s">
        <v>2036</v>
      </c>
      <c r="D2727" s="12">
        <v>2252</v>
      </c>
      <c r="E2727" s="12">
        <v>10888</v>
      </c>
      <c r="F2727" s="1">
        <f>VLOOKUP(B2727,[1]Compare!$B:$F,5,FALSE)</f>
        <v>2337</v>
      </c>
      <c r="G2727" s="1">
        <f>VLOOKUP(B2727,[1]Compare!$B:$G,6,FALSE)</f>
        <v>10161</v>
      </c>
      <c r="H2727" s="2">
        <f t="shared" si="84"/>
        <v>-3.6371416345742404E-2</v>
      </c>
      <c r="I2727" s="2">
        <f t="shared" si="85"/>
        <v>7.1548075976773942E-2</v>
      </c>
    </row>
    <row r="2728" spans="1:9" x14ac:dyDescent="0.2">
      <c r="A2728" s="8" t="s">
        <v>360</v>
      </c>
      <c r="B2728" s="19">
        <v>48409</v>
      </c>
      <c r="C2728" s="20" t="s">
        <v>2037</v>
      </c>
      <c r="D2728" s="13">
        <v>7864</v>
      </c>
      <c r="E2728" s="13">
        <v>17146</v>
      </c>
      <c r="F2728" s="1">
        <f>VLOOKUP(B2728,[1]Compare!$B:$F,5,FALSE)</f>
        <v>8988</v>
      </c>
      <c r="G2728" s="1">
        <f>VLOOKUP(B2728,[1]Compare!$B:$G,6,FALSE)</f>
        <v>16516</v>
      </c>
      <c r="H2728" s="2">
        <f t="shared" si="84"/>
        <v>-0.12505562972852693</v>
      </c>
      <c r="I2728" s="2">
        <f t="shared" si="85"/>
        <v>3.8144829256478566E-2</v>
      </c>
    </row>
    <row r="2729" spans="1:9" x14ac:dyDescent="0.2">
      <c r="A2729" s="7" t="s">
        <v>360</v>
      </c>
      <c r="B2729" s="21">
        <v>48411</v>
      </c>
      <c r="C2729" s="22" t="s">
        <v>2038</v>
      </c>
      <c r="D2729" s="12">
        <v>423</v>
      </c>
      <c r="E2729" s="12">
        <v>1966</v>
      </c>
      <c r="F2729" s="1">
        <f>VLOOKUP(B2729,[1]Compare!$B:$F,5,FALSE)</f>
        <v>287</v>
      </c>
      <c r="G2729" s="1">
        <f>VLOOKUP(B2729,[1]Compare!$B:$G,6,FALSE)</f>
        <v>2308</v>
      </c>
      <c r="H2729" s="2">
        <f t="shared" si="84"/>
        <v>0.47386759581881532</v>
      </c>
      <c r="I2729" s="2">
        <f t="shared" si="85"/>
        <v>-0.14818024263431542</v>
      </c>
    </row>
    <row r="2730" spans="1:9" x14ac:dyDescent="0.2">
      <c r="A2730" s="8" t="s">
        <v>360</v>
      </c>
      <c r="B2730" s="19">
        <v>48413</v>
      </c>
      <c r="C2730" s="20" t="s">
        <v>2039</v>
      </c>
      <c r="D2730" s="13">
        <v>280</v>
      </c>
      <c r="E2730" s="13">
        <v>872</v>
      </c>
      <c r="F2730" s="1">
        <f>VLOOKUP(B2730,[1]Compare!$B:$F,5,FALSE)</f>
        <v>211</v>
      </c>
      <c r="G2730" s="1">
        <f>VLOOKUP(B2730,[1]Compare!$B:$G,6,FALSE)</f>
        <v>940</v>
      </c>
      <c r="H2730" s="2">
        <f t="shared" si="84"/>
        <v>0.32701421800947866</v>
      </c>
      <c r="I2730" s="2">
        <f t="shared" si="85"/>
        <v>-7.2340425531914887E-2</v>
      </c>
    </row>
    <row r="2731" spans="1:9" x14ac:dyDescent="0.2">
      <c r="A2731" s="7" t="s">
        <v>360</v>
      </c>
      <c r="B2731" s="21">
        <v>48415</v>
      </c>
      <c r="C2731" s="22" t="s">
        <v>2040</v>
      </c>
      <c r="D2731" s="12">
        <v>985</v>
      </c>
      <c r="E2731" s="12">
        <v>4409</v>
      </c>
      <c r="F2731" s="1">
        <f>VLOOKUP(B2731,[1]Compare!$B:$F,5,FALSE)</f>
        <v>818</v>
      </c>
      <c r="G2731" s="1">
        <f>VLOOKUP(B2731,[1]Compare!$B:$G,6,FALSE)</f>
        <v>4983</v>
      </c>
      <c r="H2731" s="2">
        <f t="shared" si="84"/>
        <v>0.20415647921760391</v>
      </c>
      <c r="I2731" s="2">
        <f t="shared" si="85"/>
        <v>-0.11519165161549268</v>
      </c>
    </row>
    <row r="2732" spans="1:9" x14ac:dyDescent="0.2">
      <c r="A2732" s="8" t="s">
        <v>360</v>
      </c>
      <c r="B2732" s="19">
        <v>48417</v>
      </c>
      <c r="C2732" s="20" t="s">
        <v>2041</v>
      </c>
      <c r="D2732" s="13">
        <v>182</v>
      </c>
      <c r="E2732" s="13">
        <v>1342</v>
      </c>
      <c r="F2732" s="1">
        <f>VLOOKUP(B2732,[1]Compare!$B:$F,5,FALSE)</f>
        <v>130</v>
      </c>
      <c r="G2732" s="1">
        <f>VLOOKUP(B2732,[1]Compare!$B:$G,6,FALSE)</f>
        <v>1484</v>
      </c>
      <c r="H2732" s="2">
        <f t="shared" si="84"/>
        <v>0.4</v>
      </c>
      <c r="I2732" s="2">
        <f t="shared" si="85"/>
        <v>-9.5687331536388143E-2</v>
      </c>
    </row>
    <row r="2733" spans="1:9" x14ac:dyDescent="0.2">
      <c r="A2733" s="7" t="s">
        <v>360</v>
      </c>
      <c r="B2733" s="21">
        <v>48419</v>
      </c>
      <c r="C2733" s="22" t="s">
        <v>448</v>
      </c>
      <c r="D2733" s="12">
        <v>2978</v>
      </c>
      <c r="E2733" s="12">
        <v>7450</v>
      </c>
      <c r="F2733" s="1">
        <f>VLOOKUP(B2733,[1]Compare!$B:$F,5,FALSE)</f>
        <v>2068</v>
      </c>
      <c r="G2733" s="1">
        <f>VLOOKUP(B2733,[1]Compare!$B:$G,6,FALSE)</f>
        <v>7975</v>
      </c>
      <c r="H2733" s="2">
        <f t="shared" si="84"/>
        <v>0.44003868471953578</v>
      </c>
      <c r="I2733" s="2">
        <f t="shared" si="85"/>
        <v>-6.5830721003134793E-2</v>
      </c>
    </row>
    <row r="2734" spans="1:9" x14ac:dyDescent="0.2">
      <c r="A2734" s="8" t="s">
        <v>360</v>
      </c>
      <c r="B2734" s="19">
        <v>48421</v>
      </c>
      <c r="C2734" s="20" t="s">
        <v>1068</v>
      </c>
      <c r="D2734" s="13">
        <v>167</v>
      </c>
      <c r="E2734" s="13">
        <v>902</v>
      </c>
      <c r="F2734" s="1">
        <f>VLOOKUP(B2734,[1]Compare!$B:$F,5,FALSE)</f>
        <v>91</v>
      </c>
      <c r="G2734" s="1">
        <f>VLOOKUP(B2734,[1]Compare!$B:$G,6,FALSE)</f>
        <v>886</v>
      </c>
      <c r="H2734" s="2">
        <f t="shared" si="84"/>
        <v>0.8351648351648352</v>
      </c>
      <c r="I2734" s="2">
        <f t="shared" si="85"/>
        <v>1.8058690744920992E-2</v>
      </c>
    </row>
    <row r="2735" spans="1:9" x14ac:dyDescent="0.2">
      <c r="A2735" s="7" t="s">
        <v>360</v>
      </c>
      <c r="B2735" s="21">
        <v>48423</v>
      </c>
      <c r="C2735" s="22" t="s">
        <v>1069</v>
      </c>
      <c r="D2735" s="12">
        <v>26419</v>
      </c>
      <c r="E2735" s="12">
        <v>68970</v>
      </c>
      <c r="F2735" s="1">
        <f>VLOOKUP(B2735,[1]Compare!$B:$F,5,FALSE)</f>
        <v>29615</v>
      </c>
      <c r="G2735" s="1">
        <f>VLOOKUP(B2735,[1]Compare!$B:$G,6,FALSE)</f>
        <v>69080</v>
      </c>
      <c r="H2735" s="2">
        <f t="shared" si="84"/>
        <v>-0.10791828465304744</v>
      </c>
      <c r="I2735" s="2">
        <f t="shared" si="85"/>
        <v>-1.5923566878980893E-3</v>
      </c>
    </row>
    <row r="2736" spans="1:9" x14ac:dyDescent="0.2">
      <c r="A2736" s="8" t="s">
        <v>360</v>
      </c>
      <c r="B2736" s="19">
        <v>48425</v>
      </c>
      <c r="C2736" s="20" t="s">
        <v>2042</v>
      </c>
      <c r="D2736" s="13">
        <v>749</v>
      </c>
      <c r="E2736" s="13">
        <v>4477</v>
      </c>
      <c r="F2736" s="1">
        <f>VLOOKUP(B2736,[1]Compare!$B:$F,5,FALSE)</f>
        <v>768</v>
      </c>
      <c r="G2736" s="1">
        <f>VLOOKUP(B2736,[1]Compare!$B:$G,6,FALSE)</f>
        <v>4105</v>
      </c>
      <c r="H2736" s="2">
        <f t="shared" si="84"/>
        <v>-2.4739583333333332E-2</v>
      </c>
      <c r="I2736" s="2">
        <f t="shared" si="85"/>
        <v>9.062119366626066E-2</v>
      </c>
    </row>
    <row r="2737" spans="1:9" x14ac:dyDescent="0.2">
      <c r="A2737" s="7" t="s">
        <v>360</v>
      </c>
      <c r="B2737" s="21">
        <v>48427</v>
      </c>
      <c r="C2737" s="22" t="s">
        <v>2043</v>
      </c>
      <c r="D2737" s="12">
        <v>8835</v>
      </c>
      <c r="E2737" s="12">
        <v>5913</v>
      </c>
      <c r="F2737" s="1">
        <f>VLOOKUP(B2737,[1]Compare!$B:$F,5,FALSE)</f>
        <v>9123</v>
      </c>
      <c r="G2737" s="1">
        <f>VLOOKUP(B2737,[1]Compare!$B:$G,6,FALSE)</f>
        <v>8247</v>
      </c>
      <c r="H2737" s="2">
        <f t="shared" si="84"/>
        <v>-3.1568562972706347E-2</v>
      </c>
      <c r="I2737" s="2">
        <f t="shared" si="85"/>
        <v>-0.28301200436522372</v>
      </c>
    </row>
    <row r="2738" spans="1:9" x14ac:dyDescent="0.2">
      <c r="A2738" s="8" t="s">
        <v>360</v>
      </c>
      <c r="B2738" s="19">
        <v>48429</v>
      </c>
      <c r="C2738" s="20" t="s">
        <v>812</v>
      </c>
      <c r="D2738" s="13">
        <v>554</v>
      </c>
      <c r="E2738" s="13">
        <v>3073</v>
      </c>
      <c r="F2738" s="1">
        <f>VLOOKUP(B2738,[1]Compare!$B:$F,5,FALSE)</f>
        <v>397</v>
      </c>
      <c r="G2738" s="1">
        <f>VLOOKUP(B2738,[1]Compare!$B:$G,6,FALSE)</f>
        <v>3385</v>
      </c>
      <c r="H2738" s="2">
        <f t="shared" si="84"/>
        <v>0.39546599496221663</v>
      </c>
      <c r="I2738" s="2">
        <f t="shared" si="85"/>
        <v>-9.2171344165435751E-2</v>
      </c>
    </row>
    <row r="2739" spans="1:9" x14ac:dyDescent="0.2">
      <c r="A2739" s="7" t="s">
        <v>360</v>
      </c>
      <c r="B2739" s="21">
        <v>48431</v>
      </c>
      <c r="C2739" s="22" t="s">
        <v>2044</v>
      </c>
      <c r="D2739" s="12">
        <v>78</v>
      </c>
      <c r="E2739" s="12">
        <v>478</v>
      </c>
      <c r="F2739" s="1">
        <f>VLOOKUP(B2739,[1]Compare!$B:$F,5,FALSE)</f>
        <v>51</v>
      </c>
      <c r="G2739" s="1">
        <f>VLOOKUP(B2739,[1]Compare!$B:$G,6,FALSE)</f>
        <v>584</v>
      </c>
      <c r="H2739" s="2">
        <f t="shared" si="84"/>
        <v>0.52941176470588236</v>
      </c>
      <c r="I2739" s="2">
        <f t="shared" si="85"/>
        <v>-0.1815068493150685</v>
      </c>
    </row>
    <row r="2740" spans="1:9" x14ac:dyDescent="0.2">
      <c r="A2740" s="8" t="s">
        <v>360</v>
      </c>
      <c r="B2740" s="19">
        <v>48433</v>
      </c>
      <c r="C2740" s="20" t="s">
        <v>2045</v>
      </c>
      <c r="D2740" s="13">
        <v>178</v>
      </c>
      <c r="E2740" s="13">
        <v>453</v>
      </c>
      <c r="F2740" s="1">
        <f>VLOOKUP(B2740,[1]Compare!$B:$F,5,FALSE)</f>
        <v>116</v>
      </c>
      <c r="G2740" s="1">
        <f>VLOOKUP(B2740,[1]Compare!$B:$G,6,FALSE)</f>
        <v>615</v>
      </c>
      <c r="H2740" s="2">
        <f t="shared" si="84"/>
        <v>0.53448275862068961</v>
      </c>
      <c r="I2740" s="2">
        <f t="shared" si="85"/>
        <v>-0.26341463414634148</v>
      </c>
    </row>
    <row r="2741" spans="1:9" x14ac:dyDescent="0.2">
      <c r="A2741" s="7" t="s">
        <v>360</v>
      </c>
      <c r="B2741" s="21">
        <v>48435</v>
      </c>
      <c r="C2741" s="22" t="s">
        <v>2046</v>
      </c>
      <c r="D2741" s="12">
        <v>420</v>
      </c>
      <c r="E2741" s="12">
        <v>1210</v>
      </c>
      <c r="F2741" s="1">
        <f>VLOOKUP(B2741,[1]Compare!$B:$F,5,FALSE)</f>
        <v>322</v>
      </c>
      <c r="G2741" s="1">
        <f>VLOOKUP(B2741,[1]Compare!$B:$G,6,FALSE)</f>
        <v>1222</v>
      </c>
      <c r="H2741" s="2">
        <f t="shared" si="84"/>
        <v>0.30434782608695654</v>
      </c>
      <c r="I2741" s="2">
        <f t="shared" si="85"/>
        <v>-9.8199672667757774E-3</v>
      </c>
    </row>
    <row r="2742" spans="1:9" x14ac:dyDescent="0.2">
      <c r="A2742" s="8" t="s">
        <v>360</v>
      </c>
      <c r="B2742" s="19">
        <v>48437</v>
      </c>
      <c r="C2742" s="20" t="s">
        <v>2047</v>
      </c>
      <c r="D2742" s="13">
        <v>662</v>
      </c>
      <c r="E2742" s="13">
        <v>1472</v>
      </c>
      <c r="F2742" s="1">
        <f>VLOOKUP(B2742,[1]Compare!$B:$F,5,FALSE)</f>
        <v>478</v>
      </c>
      <c r="G2742" s="1">
        <f>VLOOKUP(B2742,[1]Compare!$B:$G,6,FALSE)</f>
        <v>1845</v>
      </c>
      <c r="H2742" s="2">
        <f t="shared" si="84"/>
        <v>0.38493723849372385</v>
      </c>
      <c r="I2742" s="2">
        <f t="shared" si="85"/>
        <v>-0.2021680216802168</v>
      </c>
    </row>
    <row r="2743" spans="1:9" x14ac:dyDescent="0.2">
      <c r="A2743" s="7" t="s">
        <v>360</v>
      </c>
      <c r="B2743" s="21">
        <v>48439</v>
      </c>
      <c r="C2743" s="22" t="s">
        <v>2048</v>
      </c>
      <c r="D2743" s="12">
        <v>438852</v>
      </c>
      <c r="E2743" s="12">
        <v>425161</v>
      </c>
      <c r="F2743" s="1">
        <f>VLOOKUP(B2743,[1]Compare!$B:$F,5,FALSE)</f>
        <v>411567</v>
      </c>
      <c r="G2743" s="1">
        <f>VLOOKUP(B2743,[1]Compare!$B:$G,6,FALSE)</f>
        <v>409741</v>
      </c>
      <c r="H2743" s="2">
        <f t="shared" si="84"/>
        <v>6.6295402692635702E-2</v>
      </c>
      <c r="I2743" s="2">
        <f t="shared" si="85"/>
        <v>3.7633529473496671E-2</v>
      </c>
    </row>
    <row r="2744" spans="1:9" x14ac:dyDescent="0.2">
      <c r="A2744" s="8" t="s">
        <v>360</v>
      </c>
      <c r="B2744" s="19">
        <v>48441</v>
      </c>
      <c r="C2744" s="20" t="s">
        <v>725</v>
      </c>
      <c r="D2744" s="13">
        <v>10625</v>
      </c>
      <c r="E2744" s="13">
        <v>40733</v>
      </c>
      <c r="F2744" s="1">
        <f>VLOOKUP(B2744,[1]Compare!$B:$F,5,FALSE)</f>
        <v>14588</v>
      </c>
      <c r="G2744" s="1">
        <f>VLOOKUP(B2744,[1]Compare!$B:$G,6,FALSE)</f>
        <v>39547</v>
      </c>
      <c r="H2744" s="2">
        <f t="shared" si="84"/>
        <v>-0.2716616397038662</v>
      </c>
      <c r="I2744" s="2">
        <f t="shared" si="85"/>
        <v>2.9989632589071231E-2</v>
      </c>
    </row>
    <row r="2745" spans="1:9" x14ac:dyDescent="0.2">
      <c r="A2745" s="7" t="s">
        <v>360</v>
      </c>
      <c r="B2745" s="21">
        <v>48443</v>
      </c>
      <c r="C2745" s="22" t="s">
        <v>818</v>
      </c>
      <c r="D2745" s="12">
        <v>183</v>
      </c>
      <c r="E2745" s="12">
        <v>316</v>
      </c>
      <c r="F2745" s="1">
        <f>VLOOKUP(B2745,[1]Compare!$B:$F,5,FALSE)</f>
        <v>119</v>
      </c>
      <c r="G2745" s="1">
        <f>VLOOKUP(B2745,[1]Compare!$B:$G,6,FALSE)</f>
        <v>334</v>
      </c>
      <c r="H2745" s="2">
        <f t="shared" si="84"/>
        <v>0.53781512605042014</v>
      </c>
      <c r="I2745" s="2">
        <f t="shared" si="85"/>
        <v>-5.3892215568862277E-2</v>
      </c>
    </row>
    <row r="2746" spans="1:9" x14ac:dyDescent="0.2">
      <c r="A2746" s="8" t="s">
        <v>360</v>
      </c>
      <c r="B2746" s="19">
        <v>48445</v>
      </c>
      <c r="C2746" s="20" t="s">
        <v>2049</v>
      </c>
      <c r="D2746" s="13">
        <v>1277</v>
      </c>
      <c r="E2746" s="13">
        <v>2642</v>
      </c>
      <c r="F2746" s="1">
        <f>VLOOKUP(B2746,[1]Compare!$B:$F,5,FALSE)</f>
        <v>757</v>
      </c>
      <c r="G2746" s="1">
        <f>VLOOKUP(B2746,[1]Compare!$B:$G,6,FALSE)</f>
        <v>2812</v>
      </c>
      <c r="H2746" s="2">
        <f t="shared" si="84"/>
        <v>0.68692206076618234</v>
      </c>
      <c r="I2746" s="2">
        <f t="shared" si="85"/>
        <v>-6.0455192034139404E-2</v>
      </c>
    </row>
    <row r="2747" spans="1:9" x14ac:dyDescent="0.2">
      <c r="A2747" s="7" t="s">
        <v>360</v>
      </c>
      <c r="B2747" s="21">
        <v>48447</v>
      </c>
      <c r="C2747" s="22" t="s">
        <v>2050</v>
      </c>
      <c r="D2747" s="12">
        <v>122</v>
      </c>
      <c r="E2747" s="12">
        <v>720</v>
      </c>
      <c r="F2747" s="1">
        <f>VLOOKUP(B2747,[1]Compare!$B:$F,5,FALSE)</f>
        <v>82</v>
      </c>
      <c r="G2747" s="1">
        <f>VLOOKUP(B2747,[1]Compare!$B:$G,6,FALSE)</f>
        <v>806</v>
      </c>
      <c r="H2747" s="2">
        <f t="shared" si="84"/>
        <v>0.48780487804878048</v>
      </c>
      <c r="I2747" s="2">
        <f t="shared" si="85"/>
        <v>-0.10669975186104218</v>
      </c>
    </row>
    <row r="2748" spans="1:9" x14ac:dyDescent="0.2">
      <c r="A2748" s="8" t="s">
        <v>360</v>
      </c>
      <c r="B2748" s="19">
        <v>48449</v>
      </c>
      <c r="C2748" s="20" t="s">
        <v>2051</v>
      </c>
      <c r="D2748" s="13">
        <v>3319</v>
      </c>
      <c r="E2748" s="13">
        <v>7219</v>
      </c>
      <c r="F2748" s="1">
        <f>VLOOKUP(B2748,[1]Compare!$B:$F,5,FALSE)</f>
        <v>2856</v>
      </c>
      <c r="G2748" s="1">
        <f>VLOOKUP(B2748,[1]Compare!$B:$G,6,FALSE)</f>
        <v>7570</v>
      </c>
      <c r="H2748" s="2">
        <f t="shared" si="84"/>
        <v>0.16211484593837536</v>
      </c>
      <c r="I2748" s="2">
        <f t="shared" si="85"/>
        <v>-4.6367239101717306E-2</v>
      </c>
    </row>
    <row r="2749" spans="1:9" x14ac:dyDescent="0.2">
      <c r="A2749" s="7" t="s">
        <v>360</v>
      </c>
      <c r="B2749" s="21">
        <v>48451</v>
      </c>
      <c r="C2749" s="22" t="s">
        <v>2052</v>
      </c>
      <c r="D2749" s="12">
        <v>10929</v>
      </c>
      <c r="E2749" s="12">
        <v>32781</v>
      </c>
      <c r="F2749" s="1">
        <f>VLOOKUP(B2749,[1]Compare!$B:$F,5,FALSE)</f>
        <v>12239</v>
      </c>
      <c r="G2749" s="1">
        <f>VLOOKUP(B2749,[1]Compare!$B:$G,6,FALSE)</f>
        <v>32313</v>
      </c>
      <c r="H2749" s="2">
        <f t="shared" si="84"/>
        <v>-0.10703488847128033</v>
      </c>
      <c r="I2749" s="2">
        <f t="shared" si="85"/>
        <v>1.4483334880698171E-2</v>
      </c>
    </row>
    <row r="2750" spans="1:9" x14ac:dyDescent="0.2">
      <c r="A2750" s="8" t="s">
        <v>360</v>
      </c>
      <c r="B2750" s="19">
        <v>48453</v>
      </c>
      <c r="C2750" s="20" t="s">
        <v>2053</v>
      </c>
      <c r="D2750" s="13">
        <v>468928</v>
      </c>
      <c r="E2750" s="13">
        <v>158239</v>
      </c>
      <c r="F2750" s="1">
        <f>VLOOKUP(B2750,[1]Compare!$B:$F,5,FALSE)</f>
        <v>435860</v>
      </c>
      <c r="G2750" s="1">
        <f>VLOOKUP(B2750,[1]Compare!$B:$G,6,FALSE)</f>
        <v>161337</v>
      </c>
      <c r="H2750" s="2">
        <f t="shared" si="84"/>
        <v>7.5868398109484703E-2</v>
      </c>
      <c r="I2750" s="2">
        <f t="shared" si="85"/>
        <v>-1.9202042928776412E-2</v>
      </c>
    </row>
    <row r="2751" spans="1:9" x14ac:dyDescent="0.2">
      <c r="A2751" s="7" t="s">
        <v>360</v>
      </c>
      <c r="B2751" s="21">
        <v>48455</v>
      </c>
      <c r="C2751" s="22" t="s">
        <v>608</v>
      </c>
      <c r="D2751" s="12">
        <v>1645</v>
      </c>
      <c r="E2751" s="12">
        <v>5665</v>
      </c>
      <c r="F2751" s="1">
        <f>VLOOKUP(B2751,[1]Compare!$B:$F,5,FALSE)</f>
        <v>1323</v>
      </c>
      <c r="G2751" s="1">
        <f>VLOOKUP(B2751,[1]Compare!$B:$G,6,FALSE)</f>
        <v>5579</v>
      </c>
      <c r="H2751" s="2">
        <f t="shared" si="84"/>
        <v>0.24338624338624337</v>
      </c>
      <c r="I2751" s="2">
        <f t="shared" si="85"/>
        <v>1.5414948915576269E-2</v>
      </c>
    </row>
    <row r="2752" spans="1:9" x14ac:dyDescent="0.2">
      <c r="A2752" s="8" t="s">
        <v>360</v>
      </c>
      <c r="B2752" s="19">
        <v>48457</v>
      </c>
      <c r="C2752" s="20" t="s">
        <v>2054</v>
      </c>
      <c r="D2752" s="13">
        <v>1621</v>
      </c>
      <c r="E2752" s="13">
        <v>8156</v>
      </c>
      <c r="F2752" s="1">
        <f>VLOOKUP(B2752,[1]Compare!$B:$F,5,FALSE)</f>
        <v>1403</v>
      </c>
      <c r="G2752" s="1">
        <f>VLOOKUP(B2752,[1]Compare!$B:$G,6,FALSE)</f>
        <v>8194</v>
      </c>
      <c r="H2752" s="2">
        <f t="shared" si="84"/>
        <v>0.15538132573057734</v>
      </c>
      <c r="I2752" s="2">
        <f t="shared" si="85"/>
        <v>-4.6375396631681718E-3</v>
      </c>
    </row>
    <row r="2753" spans="1:9" x14ac:dyDescent="0.2">
      <c r="A2753" s="7" t="s">
        <v>360</v>
      </c>
      <c r="B2753" s="21">
        <v>48459</v>
      </c>
      <c r="C2753" s="22" t="s">
        <v>2055</v>
      </c>
      <c r="D2753" s="12">
        <v>3999</v>
      </c>
      <c r="E2753" s="12">
        <v>15751</v>
      </c>
      <c r="F2753" s="1">
        <f>VLOOKUP(B2753,[1]Compare!$B:$F,5,FALSE)</f>
        <v>2877</v>
      </c>
      <c r="G2753" s="1">
        <f>VLOOKUP(B2753,[1]Compare!$B:$G,6,FALSE)</f>
        <v>15809</v>
      </c>
      <c r="H2753" s="2">
        <f t="shared" si="84"/>
        <v>0.38998957247132432</v>
      </c>
      <c r="I2753" s="2">
        <f t="shared" si="85"/>
        <v>-3.6687962552976153E-3</v>
      </c>
    </row>
    <row r="2754" spans="1:9" x14ac:dyDescent="0.2">
      <c r="A2754" s="8" t="s">
        <v>360</v>
      </c>
      <c r="B2754" s="19">
        <v>48461</v>
      </c>
      <c r="C2754" s="20" t="s">
        <v>2056</v>
      </c>
      <c r="D2754" s="13">
        <v>224</v>
      </c>
      <c r="E2754" s="13">
        <v>1076</v>
      </c>
      <c r="F2754" s="1">
        <f>VLOOKUP(B2754,[1]Compare!$B:$F,5,FALSE)</f>
        <v>170</v>
      </c>
      <c r="G2754" s="1">
        <f>VLOOKUP(B2754,[1]Compare!$B:$G,6,FALSE)</f>
        <v>1178</v>
      </c>
      <c r="H2754" s="2">
        <f t="shared" si="84"/>
        <v>0.31764705882352939</v>
      </c>
      <c r="I2754" s="2">
        <f t="shared" si="85"/>
        <v>-8.6587436332767401E-2</v>
      </c>
    </row>
    <row r="2755" spans="1:9" x14ac:dyDescent="0.2">
      <c r="A2755" s="7" t="s">
        <v>360</v>
      </c>
      <c r="B2755" s="21">
        <v>48463</v>
      </c>
      <c r="C2755" s="22" t="s">
        <v>2057</v>
      </c>
      <c r="D2755" s="12">
        <v>3914</v>
      </c>
      <c r="E2755" s="12">
        <v>5876</v>
      </c>
      <c r="F2755" s="1">
        <f>VLOOKUP(B2755,[1]Compare!$B:$F,5,FALSE)</f>
        <v>4073</v>
      </c>
      <c r="G2755" s="1">
        <f>VLOOKUP(B2755,[1]Compare!$B:$G,6,FALSE)</f>
        <v>6174</v>
      </c>
      <c r="H2755" s="2">
        <f t="shared" ref="H2755:H2818" si="86">((D2755-F2755)/F2755)</f>
        <v>-3.903756444880923E-2</v>
      </c>
      <c r="I2755" s="2">
        <f t="shared" ref="I2755:I2818" si="87">((E2755-G2755)/G2755)</f>
        <v>-4.8266925817946227E-2</v>
      </c>
    </row>
    <row r="2756" spans="1:9" x14ac:dyDescent="0.2">
      <c r="A2756" s="8" t="s">
        <v>360</v>
      </c>
      <c r="B2756" s="19">
        <v>48465</v>
      </c>
      <c r="C2756" s="20" t="s">
        <v>2058</v>
      </c>
      <c r="D2756" s="13">
        <v>6515</v>
      </c>
      <c r="E2756" s="13">
        <v>8251</v>
      </c>
      <c r="F2756" s="1">
        <f>VLOOKUP(B2756,[1]Compare!$B:$F,5,FALSE)</f>
        <v>6771</v>
      </c>
      <c r="G2756" s="1">
        <f>VLOOKUP(B2756,[1]Compare!$B:$G,6,FALSE)</f>
        <v>8284</v>
      </c>
      <c r="H2756" s="2">
        <f t="shared" si="86"/>
        <v>-3.780830010338207E-2</v>
      </c>
      <c r="I2756" s="2">
        <f t="shared" si="87"/>
        <v>-3.9835828102366003E-3</v>
      </c>
    </row>
    <row r="2757" spans="1:9" x14ac:dyDescent="0.2">
      <c r="A2757" s="7" t="s">
        <v>360</v>
      </c>
      <c r="B2757" s="21">
        <v>48467</v>
      </c>
      <c r="C2757" s="22" t="s">
        <v>2059</v>
      </c>
      <c r="D2757" s="12">
        <v>4285</v>
      </c>
      <c r="E2757" s="12">
        <v>22952</v>
      </c>
      <c r="F2757" s="1">
        <f>VLOOKUP(B2757,[1]Compare!$B:$F,5,FALSE)</f>
        <v>3516</v>
      </c>
      <c r="G2757" s="1">
        <f>VLOOKUP(B2757,[1]Compare!$B:$G,6,FALSE)</f>
        <v>22270</v>
      </c>
      <c r="H2757" s="2">
        <f t="shared" si="86"/>
        <v>0.21871444823663252</v>
      </c>
      <c r="I2757" s="2">
        <f t="shared" si="87"/>
        <v>3.0624158060170634E-2</v>
      </c>
    </row>
    <row r="2758" spans="1:9" x14ac:dyDescent="0.2">
      <c r="A2758" s="8" t="s">
        <v>360</v>
      </c>
      <c r="B2758" s="19">
        <v>48469</v>
      </c>
      <c r="C2758" s="20" t="s">
        <v>2060</v>
      </c>
      <c r="D2758" s="13">
        <v>9175</v>
      </c>
      <c r="E2758" s="13">
        <v>22444</v>
      </c>
      <c r="F2758" s="1">
        <f>VLOOKUP(B2758,[1]Compare!$B:$F,5,FALSE)</f>
        <v>10380</v>
      </c>
      <c r="G2758" s="1">
        <f>VLOOKUP(B2758,[1]Compare!$B:$G,6,FALSE)</f>
        <v>23358</v>
      </c>
      <c r="H2758" s="2">
        <f t="shared" si="86"/>
        <v>-0.11608863198458574</v>
      </c>
      <c r="I2758" s="2">
        <f t="shared" si="87"/>
        <v>-3.9130062505351483E-2</v>
      </c>
    </row>
    <row r="2759" spans="1:9" x14ac:dyDescent="0.2">
      <c r="A2759" s="7" t="s">
        <v>360</v>
      </c>
      <c r="B2759" s="21">
        <v>48471</v>
      </c>
      <c r="C2759" s="22" t="s">
        <v>453</v>
      </c>
      <c r="D2759" s="12">
        <v>6992</v>
      </c>
      <c r="E2759" s="12">
        <v>13691</v>
      </c>
      <c r="F2759" s="1">
        <f>VLOOKUP(B2759,[1]Compare!$B:$F,5,FALSE)</f>
        <v>7884</v>
      </c>
      <c r="G2759" s="1">
        <f>VLOOKUP(B2759,[1]Compare!$B:$G,6,FALSE)</f>
        <v>15375</v>
      </c>
      <c r="H2759" s="2">
        <f t="shared" si="86"/>
        <v>-0.11314053779807204</v>
      </c>
      <c r="I2759" s="2">
        <f t="shared" si="87"/>
        <v>-0.10952845528455285</v>
      </c>
    </row>
    <row r="2760" spans="1:9" x14ac:dyDescent="0.2">
      <c r="A2760" s="8" t="s">
        <v>360</v>
      </c>
      <c r="B2760" s="19">
        <v>48473</v>
      </c>
      <c r="C2760" s="20" t="s">
        <v>2061</v>
      </c>
      <c r="D2760" s="13">
        <v>9531</v>
      </c>
      <c r="E2760" s="13">
        <v>15999</v>
      </c>
      <c r="F2760" s="1">
        <f>VLOOKUP(B2760,[1]Compare!$B:$F,5,FALSE)</f>
        <v>8191</v>
      </c>
      <c r="G2760" s="1">
        <f>VLOOKUP(B2760,[1]Compare!$B:$G,6,FALSE)</f>
        <v>14260</v>
      </c>
      <c r="H2760" s="2">
        <f t="shared" si="86"/>
        <v>0.16359418874374312</v>
      </c>
      <c r="I2760" s="2">
        <f t="shared" si="87"/>
        <v>0.12194950911640953</v>
      </c>
    </row>
    <row r="2761" spans="1:9" x14ac:dyDescent="0.2">
      <c r="A2761" s="7" t="s">
        <v>360</v>
      </c>
      <c r="B2761" s="21">
        <v>48475</v>
      </c>
      <c r="C2761" s="22" t="s">
        <v>1690</v>
      </c>
      <c r="D2761" s="12">
        <v>1082</v>
      </c>
      <c r="E2761" s="12">
        <v>2827</v>
      </c>
      <c r="F2761" s="1">
        <f>VLOOKUP(B2761,[1]Compare!$B:$F,5,FALSE)</f>
        <v>764</v>
      </c>
      <c r="G2761" s="1">
        <f>VLOOKUP(B2761,[1]Compare!$B:$G,6,FALSE)</f>
        <v>3241</v>
      </c>
      <c r="H2761" s="2">
        <f t="shared" si="86"/>
        <v>0.41623036649214662</v>
      </c>
      <c r="I2761" s="2">
        <f t="shared" si="87"/>
        <v>-0.12773835236038258</v>
      </c>
    </row>
    <row r="2762" spans="1:9" x14ac:dyDescent="0.2">
      <c r="A2762" s="8" t="s">
        <v>360</v>
      </c>
      <c r="B2762" s="19">
        <v>48477</v>
      </c>
      <c r="C2762" s="20" t="s">
        <v>454</v>
      </c>
      <c r="D2762" s="13">
        <v>3703</v>
      </c>
      <c r="E2762" s="13">
        <v>13615</v>
      </c>
      <c r="F2762" s="1">
        <f>VLOOKUP(B2762,[1]Compare!$B:$F,5,FALSE)</f>
        <v>4261</v>
      </c>
      <c r="G2762" s="1">
        <f>VLOOKUP(B2762,[1]Compare!$B:$G,6,FALSE)</f>
        <v>12959</v>
      </c>
      <c r="H2762" s="2">
        <f t="shared" si="86"/>
        <v>-0.13095517484158647</v>
      </c>
      <c r="I2762" s="2">
        <f t="shared" si="87"/>
        <v>5.0621189906628596E-2</v>
      </c>
    </row>
    <row r="2763" spans="1:9" x14ac:dyDescent="0.2">
      <c r="A2763" s="7" t="s">
        <v>360</v>
      </c>
      <c r="B2763" s="21">
        <v>48479</v>
      </c>
      <c r="C2763" s="22" t="s">
        <v>2062</v>
      </c>
      <c r="D2763" s="12">
        <v>40573</v>
      </c>
      <c r="E2763" s="12">
        <v>25948</v>
      </c>
      <c r="F2763" s="1">
        <f>VLOOKUP(B2763,[1]Compare!$B:$F,5,FALSE)</f>
        <v>41820</v>
      </c>
      <c r="G2763" s="1">
        <f>VLOOKUP(B2763,[1]Compare!$B:$G,6,FALSE)</f>
        <v>25898</v>
      </c>
      <c r="H2763" s="2">
        <f t="shared" si="86"/>
        <v>-2.9818268770923004E-2</v>
      </c>
      <c r="I2763" s="2">
        <f t="shared" si="87"/>
        <v>1.9306510155224341E-3</v>
      </c>
    </row>
    <row r="2764" spans="1:9" x14ac:dyDescent="0.2">
      <c r="A2764" s="8" t="s">
        <v>360</v>
      </c>
      <c r="B2764" s="19">
        <v>48481</v>
      </c>
      <c r="C2764" s="20" t="s">
        <v>2063</v>
      </c>
      <c r="D2764" s="13">
        <v>4979</v>
      </c>
      <c r="E2764" s="13">
        <v>11732</v>
      </c>
      <c r="F2764" s="1">
        <f>VLOOKUP(B2764,[1]Compare!$B:$F,5,FALSE)</f>
        <v>4694</v>
      </c>
      <c r="G2764" s="1">
        <f>VLOOKUP(B2764,[1]Compare!$B:$G,6,FALSE)</f>
        <v>11926</v>
      </c>
      <c r="H2764" s="2">
        <f t="shared" si="86"/>
        <v>6.0715807413719645E-2</v>
      </c>
      <c r="I2764" s="2">
        <f t="shared" si="87"/>
        <v>-1.6266979708200568E-2</v>
      </c>
    </row>
    <row r="2765" spans="1:9" x14ac:dyDescent="0.2">
      <c r="A2765" s="7" t="s">
        <v>360</v>
      </c>
      <c r="B2765" s="21">
        <v>48483</v>
      </c>
      <c r="C2765" s="22" t="s">
        <v>832</v>
      </c>
      <c r="D2765" s="12">
        <v>325</v>
      </c>
      <c r="E2765" s="12">
        <v>1731</v>
      </c>
      <c r="F2765" s="1">
        <f>VLOOKUP(B2765,[1]Compare!$B:$F,5,FALSE)</f>
        <v>168</v>
      </c>
      <c r="G2765" s="1">
        <f>VLOOKUP(B2765,[1]Compare!$B:$G,6,FALSE)</f>
        <v>2159</v>
      </c>
      <c r="H2765" s="2">
        <f t="shared" si="86"/>
        <v>0.93452380952380953</v>
      </c>
      <c r="I2765" s="2">
        <f t="shared" si="87"/>
        <v>-0.19823992589161649</v>
      </c>
    </row>
    <row r="2766" spans="1:9" x14ac:dyDescent="0.2">
      <c r="A2766" s="8" t="s">
        <v>360</v>
      </c>
      <c r="B2766" s="19">
        <v>48485</v>
      </c>
      <c r="C2766" s="20" t="s">
        <v>1077</v>
      </c>
      <c r="D2766" s="13">
        <v>13485</v>
      </c>
      <c r="E2766" s="13">
        <v>30641</v>
      </c>
      <c r="F2766" s="1">
        <f>VLOOKUP(B2766,[1]Compare!$B:$F,5,FALSE)</f>
        <v>13161</v>
      </c>
      <c r="G2766" s="1">
        <f>VLOOKUP(B2766,[1]Compare!$B:$G,6,FALSE)</f>
        <v>32069</v>
      </c>
      <c r="H2766" s="2">
        <f t="shared" si="86"/>
        <v>2.4618190107134716E-2</v>
      </c>
      <c r="I2766" s="2">
        <f t="shared" si="87"/>
        <v>-4.4528984377436152E-2</v>
      </c>
    </row>
    <row r="2767" spans="1:9" x14ac:dyDescent="0.2">
      <c r="A2767" s="7" t="s">
        <v>360</v>
      </c>
      <c r="B2767" s="21">
        <v>48487</v>
      </c>
      <c r="C2767" s="22" t="s">
        <v>2064</v>
      </c>
      <c r="D2767" s="12">
        <v>1201</v>
      </c>
      <c r="E2767" s="12">
        <v>3161</v>
      </c>
      <c r="F2767" s="1">
        <f>VLOOKUP(B2767,[1]Compare!$B:$F,5,FALSE)</f>
        <v>956</v>
      </c>
      <c r="G2767" s="1">
        <f>VLOOKUP(B2767,[1]Compare!$B:$G,6,FALSE)</f>
        <v>3524</v>
      </c>
      <c r="H2767" s="2">
        <f t="shared" si="86"/>
        <v>0.25627615062761505</v>
      </c>
      <c r="I2767" s="2">
        <f t="shared" si="87"/>
        <v>-0.10300794551645857</v>
      </c>
    </row>
    <row r="2768" spans="1:9" x14ac:dyDescent="0.2">
      <c r="A2768" s="8" t="s">
        <v>360</v>
      </c>
      <c r="B2768" s="19">
        <v>48489</v>
      </c>
      <c r="C2768" s="20" t="s">
        <v>2065</v>
      </c>
      <c r="D2768" s="13">
        <v>3001</v>
      </c>
      <c r="E2768" s="13">
        <v>1599</v>
      </c>
      <c r="F2768" s="1">
        <f>VLOOKUP(B2768,[1]Compare!$B:$F,5,FALSE)</f>
        <v>3108</v>
      </c>
      <c r="G2768" s="1">
        <f>VLOOKUP(B2768,[1]Compare!$B:$G,6,FALSE)</f>
        <v>2441</v>
      </c>
      <c r="H2768" s="2">
        <f t="shared" si="86"/>
        <v>-3.4427284427284426E-2</v>
      </c>
      <c r="I2768" s="2">
        <f t="shared" si="87"/>
        <v>-0.34494059811552641</v>
      </c>
    </row>
    <row r="2769" spans="1:9" x14ac:dyDescent="0.2">
      <c r="A2769" s="7" t="s">
        <v>360</v>
      </c>
      <c r="B2769" s="21">
        <v>48491</v>
      </c>
      <c r="C2769" s="22" t="s">
        <v>925</v>
      </c>
      <c r="D2769" s="12">
        <v>168312</v>
      </c>
      <c r="E2769" s="12">
        <v>164544</v>
      </c>
      <c r="F2769" s="1">
        <f>VLOOKUP(B2769,[1]Compare!$B:$F,5,FALSE)</f>
        <v>143795</v>
      </c>
      <c r="G2769" s="1">
        <f>VLOOKUP(B2769,[1]Compare!$B:$G,6,FALSE)</f>
        <v>139729</v>
      </c>
      <c r="H2769" s="2">
        <f t="shared" si="86"/>
        <v>0.17049966966862548</v>
      </c>
      <c r="I2769" s="2">
        <f t="shared" si="87"/>
        <v>0.17759377079918987</v>
      </c>
    </row>
    <row r="2770" spans="1:9" x14ac:dyDescent="0.2">
      <c r="A2770" s="8" t="s">
        <v>360</v>
      </c>
      <c r="B2770" s="19">
        <v>48493</v>
      </c>
      <c r="C2770" s="20" t="s">
        <v>1078</v>
      </c>
      <c r="D2770" s="13">
        <v>5453</v>
      </c>
      <c r="E2770" s="13">
        <v>20058</v>
      </c>
      <c r="F2770" s="1">
        <f>VLOOKUP(B2770,[1]Compare!$B:$F,5,FALSE)</f>
        <v>6350</v>
      </c>
      <c r="G2770" s="1">
        <f>VLOOKUP(B2770,[1]Compare!$B:$G,6,FALSE)</f>
        <v>18463</v>
      </c>
      <c r="H2770" s="2">
        <f t="shared" si="86"/>
        <v>-0.14125984251968504</v>
      </c>
      <c r="I2770" s="2">
        <f t="shared" si="87"/>
        <v>8.6388994204625466E-2</v>
      </c>
    </row>
    <row r="2771" spans="1:9" x14ac:dyDescent="0.2">
      <c r="A2771" s="7" t="s">
        <v>360</v>
      </c>
      <c r="B2771" s="21">
        <v>48495</v>
      </c>
      <c r="C2771" s="22" t="s">
        <v>2066</v>
      </c>
      <c r="D2771" s="12">
        <v>452</v>
      </c>
      <c r="E2771" s="12">
        <v>1680</v>
      </c>
      <c r="F2771" s="1">
        <f>VLOOKUP(B2771,[1]Compare!$B:$F,5,FALSE)</f>
        <v>358</v>
      </c>
      <c r="G2771" s="1">
        <f>VLOOKUP(B2771,[1]Compare!$B:$G,6,FALSE)</f>
        <v>1753</v>
      </c>
      <c r="H2771" s="2">
        <f t="shared" si="86"/>
        <v>0.26256983240223464</v>
      </c>
      <c r="I2771" s="2">
        <f t="shared" si="87"/>
        <v>-4.1642897889332571E-2</v>
      </c>
    </row>
    <row r="2772" spans="1:9" x14ac:dyDescent="0.2">
      <c r="A2772" s="8" t="s">
        <v>360</v>
      </c>
      <c r="B2772" s="19">
        <v>48497</v>
      </c>
      <c r="C2772" s="20" t="s">
        <v>2067</v>
      </c>
      <c r="D2772" s="13">
        <v>4743</v>
      </c>
      <c r="E2772" s="13">
        <v>30261</v>
      </c>
      <c r="F2772" s="1">
        <f>VLOOKUP(B2772,[1]Compare!$B:$F,5,FALSE)</f>
        <v>4973</v>
      </c>
      <c r="G2772" s="1">
        <f>VLOOKUP(B2772,[1]Compare!$B:$G,6,FALSE)</f>
        <v>27032</v>
      </c>
      <c r="H2772" s="2">
        <f t="shared" si="86"/>
        <v>-4.6249748642670417E-2</v>
      </c>
      <c r="I2772" s="2">
        <f t="shared" si="87"/>
        <v>0.11945102101213377</v>
      </c>
    </row>
    <row r="2773" spans="1:9" x14ac:dyDescent="0.2">
      <c r="A2773" s="7" t="s">
        <v>360</v>
      </c>
      <c r="B2773" s="21">
        <v>48499</v>
      </c>
      <c r="C2773" s="22" t="s">
        <v>1725</v>
      </c>
      <c r="D2773" s="12">
        <v>3690</v>
      </c>
      <c r="E2773" s="12">
        <v>19815</v>
      </c>
      <c r="F2773" s="1">
        <f>VLOOKUP(B2773,[1]Compare!$B:$F,5,FALSE)</f>
        <v>3509</v>
      </c>
      <c r="G2773" s="1">
        <f>VLOOKUP(B2773,[1]Compare!$B:$G,6,FALSE)</f>
        <v>19049</v>
      </c>
      <c r="H2773" s="2">
        <f t="shared" si="86"/>
        <v>5.1581647192932456E-2</v>
      </c>
      <c r="I2773" s="2">
        <f t="shared" si="87"/>
        <v>4.0212084623864768E-2</v>
      </c>
    </row>
    <row r="2774" spans="1:9" x14ac:dyDescent="0.2">
      <c r="A2774" s="8" t="s">
        <v>360</v>
      </c>
      <c r="B2774" s="19">
        <v>48501</v>
      </c>
      <c r="C2774" s="20" t="s">
        <v>2068</v>
      </c>
      <c r="D2774" s="13">
        <v>589</v>
      </c>
      <c r="E2774" s="13">
        <v>1982</v>
      </c>
      <c r="F2774" s="1">
        <f>VLOOKUP(B2774,[1]Compare!$B:$F,5,FALSE)</f>
        <v>420</v>
      </c>
      <c r="G2774" s="1">
        <f>VLOOKUP(B2774,[1]Compare!$B:$G,6,FALSE)</f>
        <v>2174</v>
      </c>
      <c r="H2774" s="2">
        <f t="shared" si="86"/>
        <v>0.40238095238095239</v>
      </c>
      <c r="I2774" s="2">
        <f t="shared" si="87"/>
        <v>-8.8316467341306354E-2</v>
      </c>
    </row>
    <row r="2775" spans="1:9" x14ac:dyDescent="0.2">
      <c r="A2775" s="7" t="s">
        <v>360</v>
      </c>
      <c r="B2775" s="21">
        <v>48503</v>
      </c>
      <c r="C2775" s="22" t="s">
        <v>2069</v>
      </c>
      <c r="D2775" s="12">
        <v>1304</v>
      </c>
      <c r="E2775" s="12">
        <v>6830</v>
      </c>
      <c r="F2775" s="1">
        <f>VLOOKUP(B2775,[1]Compare!$B:$F,5,FALSE)</f>
        <v>1034</v>
      </c>
      <c r="G2775" s="1">
        <f>VLOOKUP(B2775,[1]Compare!$B:$G,6,FALSE)</f>
        <v>7110</v>
      </c>
      <c r="H2775" s="2">
        <f t="shared" si="86"/>
        <v>0.26112185686653772</v>
      </c>
      <c r="I2775" s="2">
        <f t="shared" si="87"/>
        <v>-3.9381153305203941E-2</v>
      </c>
    </row>
    <row r="2776" spans="1:9" x14ac:dyDescent="0.2">
      <c r="A2776" s="8" t="s">
        <v>360</v>
      </c>
      <c r="B2776" s="19">
        <v>48505</v>
      </c>
      <c r="C2776" s="20" t="s">
        <v>2070</v>
      </c>
      <c r="D2776" s="13">
        <v>1755</v>
      </c>
      <c r="E2776" s="13">
        <v>1752</v>
      </c>
      <c r="F2776" s="1">
        <f>VLOOKUP(B2776,[1]Compare!$B:$F,5,FALSE)</f>
        <v>1826</v>
      </c>
      <c r="G2776" s="1">
        <f>VLOOKUP(B2776,[1]Compare!$B:$G,6,FALSE)</f>
        <v>2033</v>
      </c>
      <c r="H2776" s="2">
        <f t="shared" si="86"/>
        <v>-3.8882803943044907E-2</v>
      </c>
      <c r="I2776" s="2">
        <f t="shared" si="87"/>
        <v>-0.13821938022626659</v>
      </c>
    </row>
    <row r="2777" spans="1:9" x14ac:dyDescent="0.2">
      <c r="A2777" s="7" t="s">
        <v>360</v>
      </c>
      <c r="B2777" s="21">
        <v>48507</v>
      </c>
      <c r="C2777" s="22" t="s">
        <v>2071</v>
      </c>
      <c r="D2777" s="12">
        <v>2742</v>
      </c>
      <c r="E2777" s="12">
        <v>961</v>
      </c>
      <c r="F2777" s="1">
        <f>VLOOKUP(B2777,[1]Compare!$B:$F,5,FALSE)</f>
        <v>2864</v>
      </c>
      <c r="G2777" s="1">
        <f>VLOOKUP(B2777,[1]Compare!$B:$G,6,FALSE)</f>
        <v>1490</v>
      </c>
      <c r="H2777" s="2">
        <f t="shared" si="86"/>
        <v>-4.2597765363128488E-2</v>
      </c>
      <c r="I2777" s="2">
        <f t="shared" si="87"/>
        <v>-0.35503355704697986</v>
      </c>
    </row>
    <row r="2778" spans="1:9" x14ac:dyDescent="0.2">
      <c r="A2778" s="8" t="s">
        <v>361</v>
      </c>
      <c r="B2778" s="19">
        <v>49001</v>
      </c>
      <c r="C2778" s="20" t="s">
        <v>1729</v>
      </c>
      <c r="D2778" s="13">
        <v>384</v>
      </c>
      <c r="E2778" s="13">
        <v>2416</v>
      </c>
      <c r="F2778" s="1">
        <f>VLOOKUP(B2778,[1]Compare!$B:$F,5,FALSE)</f>
        <v>357</v>
      </c>
      <c r="G2778" s="1">
        <f>VLOOKUP(B2778,[1]Compare!$B:$G,6,FALSE)</f>
        <v>2695</v>
      </c>
      <c r="H2778" s="2">
        <f t="shared" si="86"/>
        <v>7.5630252100840331E-2</v>
      </c>
      <c r="I2778" s="2">
        <f t="shared" si="87"/>
        <v>-0.10352504638218923</v>
      </c>
    </row>
    <row r="2779" spans="1:9" x14ac:dyDescent="0.2">
      <c r="A2779" s="7" t="s">
        <v>361</v>
      </c>
      <c r="B2779" s="21">
        <v>49003</v>
      </c>
      <c r="C2779" s="22" t="s">
        <v>2072</v>
      </c>
      <c r="D2779" s="12">
        <v>3883</v>
      </c>
      <c r="E2779" s="12">
        <v>15914</v>
      </c>
      <c r="F2779" s="1">
        <f>VLOOKUP(B2779,[1]Compare!$B:$F,5,FALSE)</f>
        <v>4473</v>
      </c>
      <c r="G2779" s="1">
        <f>VLOOKUP(B2779,[1]Compare!$B:$G,6,FALSE)</f>
        <v>21548</v>
      </c>
      <c r="H2779" s="2">
        <f t="shared" si="86"/>
        <v>-0.13190252626872345</v>
      </c>
      <c r="I2779" s="2">
        <f t="shared" si="87"/>
        <v>-0.26146278076851681</v>
      </c>
    </row>
    <row r="2780" spans="1:9" x14ac:dyDescent="0.2">
      <c r="A2780" s="8" t="s">
        <v>361</v>
      </c>
      <c r="B2780" s="19">
        <v>49005</v>
      </c>
      <c r="C2780" s="20" t="s">
        <v>2073</v>
      </c>
      <c r="D2780" s="13">
        <v>13413</v>
      </c>
      <c r="E2780" s="13">
        <v>26233</v>
      </c>
      <c r="F2780" s="1">
        <f>VLOOKUP(B2780,[1]Compare!$B:$F,5,FALSE)</f>
        <v>16650</v>
      </c>
      <c r="G2780" s="1">
        <f>VLOOKUP(B2780,[1]Compare!$B:$G,6,FALSE)</f>
        <v>38032</v>
      </c>
      <c r="H2780" s="2">
        <f t="shared" si="86"/>
        <v>-0.19441441441441443</v>
      </c>
      <c r="I2780" s="2">
        <f t="shared" si="87"/>
        <v>-0.31023874631888937</v>
      </c>
    </row>
    <row r="2781" spans="1:9" x14ac:dyDescent="0.2">
      <c r="A2781" s="7" t="s">
        <v>361</v>
      </c>
      <c r="B2781" s="21">
        <v>49007</v>
      </c>
      <c r="C2781" s="22" t="s">
        <v>1440</v>
      </c>
      <c r="D2781" s="12">
        <v>2839</v>
      </c>
      <c r="E2781" s="12">
        <v>6103</v>
      </c>
      <c r="F2781" s="1">
        <f>VLOOKUP(B2781,[1]Compare!$B:$F,5,FALSE)</f>
        <v>2392</v>
      </c>
      <c r="G2781" s="1">
        <f>VLOOKUP(B2781,[1]Compare!$B:$G,6,FALSE)</f>
        <v>6693</v>
      </c>
      <c r="H2781" s="2">
        <f t="shared" si="86"/>
        <v>0.18687290969899664</v>
      </c>
      <c r="I2781" s="2">
        <f t="shared" si="87"/>
        <v>-8.8151800388465568E-2</v>
      </c>
    </row>
    <row r="2782" spans="1:9" x14ac:dyDescent="0.2">
      <c r="A2782" s="8" t="s">
        <v>361</v>
      </c>
      <c r="B2782" s="19">
        <v>49009</v>
      </c>
      <c r="C2782" s="20" t="s">
        <v>2074</v>
      </c>
      <c r="D2782" s="13">
        <v>126</v>
      </c>
      <c r="E2782" s="13">
        <v>422</v>
      </c>
      <c r="F2782" s="1">
        <f>VLOOKUP(B2782,[1]Compare!$B:$F,5,FALSE)</f>
        <v>111</v>
      </c>
      <c r="G2782" s="1">
        <f>VLOOKUP(B2782,[1]Compare!$B:$G,6,FALSE)</f>
        <v>496</v>
      </c>
      <c r="H2782" s="2">
        <f t="shared" si="86"/>
        <v>0.13513513513513514</v>
      </c>
      <c r="I2782" s="2">
        <f t="shared" si="87"/>
        <v>-0.14919354838709678</v>
      </c>
    </row>
    <row r="2783" spans="1:9" x14ac:dyDescent="0.2">
      <c r="A2783" s="7" t="s">
        <v>361</v>
      </c>
      <c r="B2783" s="21">
        <v>49011</v>
      </c>
      <c r="C2783" s="22" t="s">
        <v>980</v>
      </c>
      <c r="D2783" s="12">
        <v>57603</v>
      </c>
      <c r="E2783" s="12">
        <v>78176</v>
      </c>
      <c r="F2783" s="1">
        <f>VLOOKUP(B2783,[1]Compare!$B:$F,5,FALSE)</f>
        <v>57411</v>
      </c>
      <c r="G2783" s="1">
        <f>VLOOKUP(B2783,[1]Compare!$B:$G,6,FALSE)</f>
        <v>104135</v>
      </c>
      <c r="H2783" s="2">
        <f t="shared" si="86"/>
        <v>3.3443068401525838E-3</v>
      </c>
      <c r="I2783" s="2">
        <f t="shared" si="87"/>
        <v>-0.24928218178326211</v>
      </c>
    </row>
    <row r="2784" spans="1:9" x14ac:dyDescent="0.2">
      <c r="A2784" s="8" t="s">
        <v>361</v>
      </c>
      <c r="B2784" s="19">
        <v>49013</v>
      </c>
      <c r="C2784" s="20" t="s">
        <v>2075</v>
      </c>
      <c r="D2784" s="13">
        <v>941</v>
      </c>
      <c r="E2784" s="13">
        <v>7682</v>
      </c>
      <c r="F2784" s="1">
        <f>VLOOKUP(B2784,[1]Compare!$B:$F,5,FALSE)</f>
        <v>843</v>
      </c>
      <c r="G2784" s="1">
        <f>VLOOKUP(B2784,[1]Compare!$B:$G,6,FALSE)</f>
        <v>7513</v>
      </c>
      <c r="H2784" s="2">
        <f t="shared" si="86"/>
        <v>0.1162514827995255</v>
      </c>
      <c r="I2784" s="2">
        <f t="shared" si="87"/>
        <v>2.249434313855983E-2</v>
      </c>
    </row>
    <row r="2785" spans="1:9" x14ac:dyDescent="0.2">
      <c r="A2785" s="7" t="s">
        <v>361</v>
      </c>
      <c r="B2785" s="21">
        <v>49015</v>
      </c>
      <c r="C2785" s="22" t="s">
        <v>2076</v>
      </c>
      <c r="D2785" s="12">
        <v>718</v>
      </c>
      <c r="E2785" s="12">
        <v>4079</v>
      </c>
      <c r="F2785" s="1">
        <f>VLOOKUP(B2785,[1]Compare!$B:$F,5,FALSE)</f>
        <v>572</v>
      </c>
      <c r="G2785" s="1">
        <f>VLOOKUP(B2785,[1]Compare!$B:$G,6,FALSE)</f>
        <v>4207</v>
      </c>
      <c r="H2785" s="2">
        <f t="shared" si="86"/>
        <v>0.25524475524475526</v>
      </c>
      <c r="I2785" s="2">
        <f t="shared" si="87"/>
        <v>-3.042548134062277E-2</v>
      </c>
    </row>
    <row r="2786" spans="1:9" x14ac:dyDescent="0.2">
      <c r="A2786" s="8" t="s">
        <v>361</v>
      </c>
      <c r="B2786" s="19">
        <v>49017</v>
      </c>
      <c r="C2786" s="20" t="s">
        <v>637</v>
      </c>
      <c r="D2786" s="13">
        <v>432</v>
      </c>
      <c r="E2786" s="13">
        <v>1949</v>
      </c>
      <c r="F2786" s="1">
        <f>VLOOKUP(B2786,[1]Compare!$B:$F,5,FALSE)</f>
        <v>514</v>
      </c>
      <c r="G2786" s="1">
        <f>VLOOKUP(B2786,[1]Compare!$B:$G,6,FALSE)</f>
        <v>2158</v>
      </c>
      <c r="H2786" s="2">
        <f t="shared" si="86"/>
        <v>-0.15953307392996108</v>
      </c>
      <c r="I2786" s="2">
        <f t="shared" si="87"/>
        <v>-9.6848934198331793E-2</v>
      </c>
    </row>
    <row r="2787" spans="1:9" x14ac:dyDescent="0.2">
      <c r="A2787" s="7" t="s">
        <v>361</v>
      </c>
      <c r="B2787" s="21">
        <v>49019</v>
      </c>
      <c r="C2787" s="22" t="s">
        <v>639</v>
      </c>
      <c r="D2787" s="12">
        <v>2516</v>
      </c>
      <c r="E2787" s="12">
        <v>2157</v>
      </c>
      <c r="F2787" s="1">
        <f>VLOOKUP(B2787,[1]Compare!$B:$F,5,FALSE)</f>
        <v>2806</v>
      </c>
      <c r="G2787" s="1">
        <f>VLOOKUP(B2787,[1]Compare!$B:$G,6,FALSE)</f>
        <v>2248</v>
      </c>
      <c r="H2787" s="2">
        <f t="shared" si="86"/>
        <v>-0.10334996436208126</v>
      </c>
      <c r="I2787" s="2">
        <f t="shared" si="87"/>
        <v>-4.0480427046263347E-2</v>
      </c>
    </row>
    <row r="2788" spans="1:9" x14ac:dyDescent="0.2">
      <c r="A2788" s="8" t="s">
        <v>361</v>
      </c>
      <c r="B2788" s="19">
        <v>49021</v>
      </c>
      <c r="C2788" s="20" t="s">
        <v>1263</v>
      </c>
      <c r="D2788" s="13">
        <v>1352</v>
      </c>
      <c r="E2788" s="13">
        <v>11327</v>
      </c>
      <c r="F2788" s="1">
        <f>VLOOKUP(B2788,[1]Compare!$B:$F,5,FALSE)</f>
        <v>4892</v>
      </c>
      <c r="G2788" s="1">
        <f>VLOOKUP(B2788,[1]Compare!$B:$G,6,FALSE)</f>
        <v>18989</v>
      </c>
      <c r="H2788" s="2">
        <f t="shared" si="86"/>
        <v>-0.72363041700735897</v>
      </c>
      <c r="I2788" s="2">
        <f t="shared" si="87"/>
        <v>-0.40349676128284795</v>
      </c>
    </row>
    <row r="2789" spans="1:9" x14ac:dyDescent="0.2">
      <c r="A2789" s="7" t="s">
        <v>361</v>
      </c>
      <c r="B2789" s="21">
        <v>49023</v>
      </c>
      <c r="C2789" s="22" t="s">
        <v>2077</v>
      </c>
      <c r="D2789" s="12">
        <v>638</v>
      </c>
      <c r="E2789" s="12">
        <v>4321</v>
      </c>
      <c r="F2789" s="1">
        <f>VLOOKUP(B2789,[1]Compare!$B:$F,5,FALSE)</f>
        <v>645</v>
      </c>
      <c r="G2789" s="1">
        <f>VLOOKUP(B2789,[1]Compare!$B:$G,6,FALSE)</f>
        <v>5087</v>
      </c>
      <c r="H2789" s="2">
        <f t="shared" si="86"/>
        <v>-1.0852713178294573E-2</v>
      </c>
      <c r="I2789" s="2">
        <f t="shared" si="87"/>
        <v>-0.15057990957342246</v>
      </c>
    </row>
    <row r="2790" spans="1:9" x14ac:dyDescent="0.2">
      <c r="A2790" s="8" t="s">
        <v>361</v>
      </c>
      <c r="B2790" s="19">
        <v>49025</v>
      </c>
      <c r="C2790" s="20" t="s">
        <v>896</v>
      </c>
      <c r="D2790" s="13">
        <v>1103</v>
      </c>
      <c r="E2790" s="13">
        <v>2832</v>
      </c>
      <c r="F2790" s="1">
        <f>VLOOKUP(B2790,[1]Compare!$B:$F,5,FALSE)</f>
        <v>1083</v>
      </c>
      <c r="G2790" s="1">
        <f>VLOOKUP(B2790,[1]Compare!$B:$G,6,FALSE)</f>
        <v>2998</v>
      </c>
      <c r="H2790" s="2">
        <f t="shared" si="86"/>
        <v>1.8467220683287166E-2</v>
      </c>
      <c r="I2790" s="2">
        <f t="shared" si="87"/>
        <v>-5.5370246831220812E-2</v>
      </c>
    </row>
    <row r="2791" spans="1:9" x14ac:dyDescent="0.2">
      <c r="A2791" s="7" t="s">
        <v>361</v>
      </c>
      <c r="B2791" s="21">
        <v>49027</v>
      </c>
      <c r="C2791" s="22" t="s">
        <v>2078</v>
      </c>
      <c r="D2791" s="12">
        <v>638</v>
      </c>
      <c r="E2791" s="12">
        <v>4921</v>
      </c>
      <c r="F2791" s="1">
        <f>VLOOKUP(B2791,[1]Compare!$B:$F,5,FALSE)</f>
        <v>624</v>
      </c>
      <c r="G2791" s="1">
        <f>VLOOKUP(B2791,[1]Compare!$B:$G,6,FALSE)</f>
        <v>5404</v>
      </c>
      <c r="H2791" s="2">
        <f t="shared" si="86"/>
        <v>2.2435897435897436E-2</v>
      </c>
      <c r="I2791" s="2">
        <f t="shared" si="87"/>
        <v>-8.937823834196891E-2</v>
      </c>
    </row>
    <row r="2792" spans="1:9" x14ac:dyDescent="0.2">
      <c r="A2792" s="8" t="s">
        <v>361</v>
      </c>
      <c r="B2792" s="19">
        <v>49029</v>
      </c>
      <c r="C2792" s="20" t="s">
        <v>441</v>
      </c>
      <c r="D2792" s="13">
        <v>349</v>
      </c>
      <c r="E2792" s="13">
        <v>4688</v>
      </c>
      <c r="F2792" s="1">
        <f>VLOOKUP(B2792,[1]Compare!$B:$F,5,FALSE)</f>
        <v>1086</v>
      </c>
      <c r="G2792" s="1">
        <f>VLOOKUP(B2792,[1]Compare!$B:$G,6,FALSE)</f>
        <v>5181</v>
      </c>
      <c r="H2792" s="2">
        <f t="shared" si="86"/>
        <v>-0.67863720073664824</v>
      </c>
      <c r="I2792" s="2">
        <f t="shared" si="87"/>
        <v>-9.5155375410152482E-2</v>
      </c>
    </row>
    <row r="2793" spans="1:9" x14ac:dyDescent="0.2">
      <c r="A2793" s="7" t="s">
        <v>361</v>
      </c>
      <c r="B2793" s="21">
        <v>49031</v>
      </c>
      <c r="C2793" s="22" t="s">
        <v>2079</v>
      </c>
      <c r="D2793" s="12">
        <v>99</v>
      </c>
      <c r="E2793" s="12">
        <v>654</v>
      </c>
      <c r="F2793" s="1">
        <f>VLOOKUP(B2793,[1]Compare!$B:$F,5,FALSE)</f>
        <v>86</v>
      </c>
      <c r="G2793" s="1">
        <f>VLOOKUP(B2793,[1]Compare!$B:$G,6,FALSE)</f>
        <v>773</v>
      </c>
      <c r="H2793" s="2">
        <f t="shared" si="86"/>
        <v>0.15116279069767441</v>
      </c>
      <c r="I2793" s="2">
        <f t="shared" si="87"/>
        <v>-0.15394566623544631</v>
      </c>
    </row>
    <row r="2794" spans="1:9" x14ac:dyDescent="0.2">
      <c r="A2794" s="8" t="s">
        <v>361</v>
      </c>
      <c r="B2794" s="19">
        <v>49033</v>
      </c>
      <c r="C2794" s="20" t="s">
        <v>2080</v>
      </c>
      <c r="D2794" s="13">
        <v>174</v>
      </c>
      <c r="E2794" s="13">
        <v>1035</v>
      </c>
      <c r="F2794" s="1">
        <f>VLOOKUP(B2794,[1]Compare!$B:$F,5,FALSE)</f>
        <v>180</v>
      </c>
      <c r="G2794" s="1">
        <f>VLOOKUP(B2794,[1]Compare!$B:$G,6,FALSE)</f>
        <v>1157</v>
      </c>
      <c r="H2794" s="2">
        <f t="shared" si="86"/>
        <v>-3.3333333333333333E-2</v>
      </c>
      <c r="I2794" s="2">
        <f t="shared" si="87"/>
        <v>-0.10544511668107173</v>
      </c>
    </row>
    <row r="2795" spans="1:9" x14ac:dyDescent="0.2">
      <c r="A2795" s="7" t="s">
        <v>361</v>
      </c>
      <c r="B2795" s="21">
        <v>49035</v>
      </c>
      <c r="C2795" s="22" t="s">
        <v>2081</v>
      </c>
      <c r="D2795" s="12">
        <v>195482</v>
      </c>
      <c r="E2795" s="12">
        <v>167052</v>
      </c>
      <c r="F2795" s="1">
        <f>VLOOKUP(B2795,[1]Compare!$B:$F,5,FALSE)</f>
        <v>289906</v>
      </c>
      <c r="G2795" s="1">
        <f>VLOOKUP(B2795,[1]Compare!$B:$G,6,FALSE)</f>
        <v>230174</v>
      </c>
      <c r="H2795" s="2">
        <f t="shared" si="86"/>
        <v>-0.32570557353073065</v>
      </c>
      <c r="I2795" s="2">
        <f t="shared" si="87"/>
        <v>-0.27423601275556753</v>
      </c>
    </row>
    <row r="2796" spans="1:9" x14ac:dyDescent="0.2">
      <c r="A2796" s="8" t="s">
        <v>361</v>
      </c>
      <c r="B2796" s="19">
        <v>49037</v>
      </c>
      <c r="C2796" s="20" t="s">
        <v>663</v>
      </c>
      <c r="D2796" s="13">
        <v>2167</v>
      </c>
      <c r="E2796" s="13">
        <v>2895</v>
      </c>
      <c r="F2796" s="1">
        <f>VLOOKUP(B2796,[1]Compare!$B:$F,5,FALSE)</f>
        <v>3113</v>
      </c>
      <c r="G2796" s="1">
        <f>VLOOKUP(B2796,[1]Compare!$B:$G,6,FALSE)</f>
        <v>3535</v>
      </c>
      <c r="H2796" s="2">
        <f t="shared" si="86"/>
        <v>-0.303886925795053</v>
      </c>
      <c r="I2796" s="2">
        <f t="shared" si="87"/>
        <v>-0.18104667609618105</v>
      </c>
    </row>
    <row r="2797" spans="1:9" x14ac:dyDescent="0.2">
      <c r="A2797" s="7" t="s">
        <v>361</v>
      </c>
      <c r="B2797" s="21">
        <v>49039</v>
      </c>
      <c r="C2797" s="22" t="s">
        <v>2082</v>
      </c>
      <c r="D2797" s="12">
        <v>1677</v>
      </c>
      <c r="E2797" s="12">
        <v>9214</v>
      </c>
      <c r="F2797" s="1">
        <f>VLOOKUP(B2797,[1]Compare!$B:$F,5,FALSE)</f>
        <v>1794</v>
      </c>
      <c r="G2797" s="1">
        <f>VLOOKUP(B2797,[1]Compare!$B:$G,6,FALSE)</f>
        <v>10459</v>
      </c>
      <c r="H2797" s="2">
        <f t="shared" si="86"/>
        <v>-6.5217391304347824E-2</v>
      </c>
      <c r="I2797" s="2">
        <f t="shared" si="87"/>
        <v>-0.11903623673391338</v>
      </c>
    </row>
    <row r="2798" spans="1:9" x14ac:dyDescent="0.2">
      <c r="A2798" s="8" t="s">
        <v>361</v>
      </c>
      <c r="B2798" s="19">
        <v>49041</v>
      </c>
      <c r="C2798" s="20" t="s">
        <v>550</v>
      </c>
      <c r="D2798" s="13">
        <v>1118</v>
      </c>
      <c r="E2798" s="13">
        <v>8564</v>
      </c>
      <c r="F2798" s="1">
        <f>VLOOKUP(B2798,[1]Compare!$B:$F,5,FALSE)</f>
        <v>1084</v>
      </c>
      <c r="G2798" s="1">
        <f>VLOOKUP(B2798,[1]Compare!$B:$G,6,FALSE)</f>
        <v>9052</v>
      </c>
      <c r="H2798" s="2">
        <f t="shared" si="86"/>
        <v>3.136531365313653E-2</v>
      </c>
      <c r="I2798" s="2">
        <f t="shared" si="87"/>
        <v>-5.391073795846222E-2</v>
      </c>
    </row>
    <row r="2799" spans="1:9" x14ac:dyDescent="0.2">
      <c r="A2799" s="7" t="s">
        <v>361</v>
      </c>
      <c r="B2799" s="21">
        <v>49043</v>
      </c>
      <c r="C2799" s="22" t="s">
        <v>666</v>
      </c>
      <c r="D2799" s="12">
        <v>15558</v>
      </c>
      <c r="E2799" s="12">
        <v>9648</v>
      </c>
      <c r="F2799" s="1">
        <f>VLOOKUP(B2799,[1]Compare!$B:$F,5,FALSE)</f>
        <v>15244</v>
      </c>
      <c r="G2799" s="1">
        <f>VLOOKUP(B2799,[1]Compare!$B:$G,6,FALSE)</f>
        <v>10252</v>
      </c>
      <c r="H2799" s="2">
        <f t="shared" si="86"/>
        <v>2.0598268171083706E-2</v>
      </c>
      <c r="I2799" s="2">
        <f t="shared" si="87"/>
        <v>-5.8915333593445182E-2</v>
      </c>
    </row>
    <row r="2800" spans="1:9" x14ac:dyDescent="0.2">
      <c r="A2800" s="8" t="s">
        <v>361</v>
      </c>
      <c r="B2800" s="19">
        <v>49045</v>
      </c>
      <c r="C2800" s="20" t="s">
        <v>2083</v>
      </c>
      <c r="D2800" s="13">
        <v>3687</v>
      </c>
      <c r="E2800" s="13">
        <v>17082</v>
      </c>
      <c r="F2800" s="1">
        <f>VLOOKUP(B2800,[1]Compare!$B:$F,5,FALSE)</f>
        <v>8943</v>
      </c>
      <c r="G2800" s="1">
        <f>VLOOKUP(B2800,[1]Compare!$B:$G,6,FALSE)</f>
        <v>21014</v>
      </c>
      <c r="H2800" s="2">
        <f t="shared" si="86"/>
        <v>-0.58772224085877223</v>
      </c>
      <c r="I2800" s="2">
        <f t="shared" si="87"/>
        <v>-0.18711335300276005</v>
      </c>
    </row>
    <row r="2801" spans="1:9" x14ac:dyDescent="0.2">
      <c r="A2801" s="7" t="s">
        <v>361</v>
      </c>
      <c r="B2801" s="21">
        <v>49047</v>
      </c>
      <c r="C2801" s="22" t="s">
        <v>2084</v>
      </c>
      <c r="D2801" s="12">
        <v>1473</v>
      </c>
      <c r="E2801" s="12">
        <v>13193</v>
      </c>
      <c r="F2801" s="1">
        <f>VLOOKUP(B2801,[1]Compare!$B:$F,5,FALSE)</f>
        <v>1663</v>
      </c>
      <c r="G2801" s="1">
        <f>VLOOKUP(B2801,[1]Compare!$B:$G,6,FALSE)</f>
        <v>13261</v>
      </c>
      <c r="H2801" s="2">
        <f t="shared" si="86"/>
        <v>-0.11425135297654841</v>
      </c>
      <c r="I2801" s="2">
        <f t="shared" si="87"/>
        <v>-5.1278184149008369E-3</v>
      </c>
    </row>
    <row r="2802" spans="1:9" x14ac:dyDescent="0.2">
      <c r="A2802" s="8" t="s">
        <v>361</v>
      </c>
      <c r="B2802" s="19">
        <v>49049</v>
      </c>
      <c r="C2802" s="20" t="s">
        <v>2085</v>
      </c>
      <c r="D2802" s="13">
        <v>69861</v>
      </c>
      <c r="E2802" s="13">
        <v>147685</v>
      </c>
      <c r="F2802" s="1">
        <f>VLOOKUP(B2802,[1]Compare!$B:$F,5,FALSE)</f>
        <v>76033</v>
      </c>
      <c r="G2802" s="1">
        <f>VLOOKUP(B2802,[1]Compare!$B:$G,6,FALSE)</f>
        <v>192812</v>
      </c>
      <c r="H2802" s="2">
        <f t="shared" si="86"/>
        <v>-8.1175279155103711E-2</v>
      </c>
      <c r="I2802" s="2">
        <f t="shared" si="87"/>
        <v>-0.23404663610148746</v>
      </c>
    </row>
    <row r="2803" spans="1:9" x14ac:dyDescent="0.2">
      <c r="A2803" s="7" t="s">
        <v>361</v>
      </c>
      <c r="B2803" s="21">
        <v>49051</v>
      </c>
      <c r="C2803" s="22" t="s">
        <v>2086</v>
      </c>
      <c r="D2803" s="12">
        <v>7279</v>
      </c>
      <c r="E2803" s="12">
        <v>9478</v>
      </c>
      <c r="F2803" s="1">
        <f>VLOOKUP(B2803,[1]Compare!$B:$F,5,FALSE)</f>
        <v>6187</v>
      </c>
      <c r="G2803" s="1">
        <f>VLOOKUP(B2803,[1]Compare!$B:$G,6,FALSE)</f>
        <v>10795</v>
      </c>
      <c r="H2803" s="2">
        <f t="shared" si="86"/>
        <v>0.1764991110392759</v>
      </c>
      <c r="I2803" s="2">
        <f t="shared" si="87"/>
        <v>-0.12200092635479388</v>
      </c>
    </row>
    <row r="2804" spans="1:9" x14ac:dyDescent="0.2">
      <c r="A2804" s="8" t="s">
        <v>361</v>
      </c>
      <c r="B2804" s="19">
        <v>49053</v>
      </c>
      <c r="C2804" s="20" t="s">
        <v>454</v>
      </c>
      <c r="D2804" s="13">
        <v>26549</v>
      </c>
      <c r="E2804" s="13">
        <v>59282</v>
      </c>
      <c r="F2804" s="1">
        <f>VLOOKUP(B2804,[1]Compare!$B:$F,5,FALSE)</f>
        <v>20530</v>
      </c>
      <c r="G2804" s="1">
        <f>VLOOKUP(B2804,[1]Compare!$B:$G,6,FALSE)</f>
        <v>67294</v>
      </c>
      <c r="H2804" s="2">
        <f t="shared" si="86"/>
        <v>0.29318071115440819</v>
      </c>
      <c r="I2804" s="2">
        <f t="shared" si="87"/>
        <v>-0.11905964870567956</v>
      </c>
    </row>
    <row r="2805" spans="1:9" x14ac:dyDescent="0.2">
      <c r="A2805" s="7" t="s">
        <v>361</v>
      </c>
      <c r="B2805" s="21">
        <v>49055</v>
      </c>
      <c r="C2805" s="22" t="s">
        <v>830</v>
      </c>
      <c r="D2805" s="12">
        <v>255</v>
      </c>
      <c r="E2805" s="12">
        <v>1156</v>
      </c>
      <c r="F2805" s="1">
        <f>VLOOKUP(B2805,[1]Compare!$B:$F,5,FALSE)</f>
        <v>365</v>
      </c>
      <c r="G2805" s="1">
        <f>VLOOKUP(B2805,[1]Compare!$B:$G,6,FALSE)</f>
        <v>1229</v>
      </c>
      <c r="H2805" s="2">
        <f t="shared" si="86"/>
        <v>-0.30136986301369861</v>
      </c>
      <c r="I2805" s="2">
        <f t="shared" si="87"/>
        <v>-5.9397884458909686E-2</v>
      </c>
    </row>
    <row r="2806" spans="1:9" x14ac:dyDescent="0.2">
      <c r="A2806" s="8" t="s">
        <v>361</v>
      </c>
      <c r="B2806" s="19">
        <v>49057</v>
      </c>
      <c r="C2806" s="20" t="s">
        <v>2087</v>
      </c>
      <c r="D2806" s="13">
        <v>28177</v>
      </c>
      <c r="E2806" s="13">
        <v>55593</v>
      </c>
      <c r="F2806" s="1">
        <f>VLOOKUP(B2806,[1]Compare!$B:$F,5,FALSE)</f>
        <v>40695</v>
      </c>
      <c r="G2806" s="1">
        <f>VLOOKUP(B2806,[1]Compare!$B:$G,6,FALSE)</f>
        <v>65949</v>
      </c>
      <c r="H2806" s="2">
        <f t="shared" si="86"/>
        <v>-0.30760535692345498</v>
      </c>
      <c r="I2806" s="2">
        <f t="shared" si="87"/>
        <v>-0.15703043260701452</v>
      </c>
    </row>
    <row r="2807" spans="1:9" x14ac:dyDescent="0.2">
      <c r="A2807" s="7" t="s">
        <v>362</v>
      </c>
      <c r="B2807" s="21">
        <v>50001</v>
      </c>
      <c r="C2807" s="22" t="s">
        <v>2088</v>
      </c>
      <c r="D2807" s="12">
        <v>15052</v>
      </c>
      <c r="E2807" s="12">
        <v>6116</v>
      </c>
      <c r="F2807" s="1">
        <f>VLOOKUP(B2807,[1]Compare!$B:$F,5,FALSE)</f>
        <v>14967</v>
      </c>
      <c r="G2807" s="1">
        <f>VLOOKUP(B2807,[1]Compare!$B:$G,6,FALSE)</f>
        <v>6292</v>
      </c>
      <c r="H2807" s="2">
        <f t="shared" si="86"/>
        <v>5.6791608204717044E-3</v>
      </c>
      <c r="I2807" s="2">
        <f t="shared" si="87"/>
        <v>-2.7972027972027972E-2</v>
      </c>
    </row>
    <row r="2808" spans="1:9" x14ac:dyDescent="0.2">
      <c r="A2808" s="8" t="s">
        <v>362</v>
      </c>
      <c r="B2808" s="19">
        <v>50003</v>
      </c>
      <c r="C2808" s="20" t="s">
        <v>2089</v>
      </c>
      <c r="D2808" s="13">
        <v>11648</v>
      </c>
      <c r="E2808" s="13">
        <v>6919</v>
      </c>
      <c r="F2808" s="1">
        <f>VLOOKUP(B2808,[1]Compare!$B:$F,5,FALSE)</f>
        <v>12705</v>
      </c>
      <c r="G2808" s="1">
        <f>VLOOKUP(B2808,[1]Compare!$B:$G,6,FALSE)</f>
        <v>7114</v>
      </c>
      <c r="H2808" s="2">
        <f t="shared" si="86"/>
        <v>-8.3195592286501377E-2</v>
      </c>
      <c r="I2808" s="2">
        <f t="shared" si="87"/>
        <v>-2.7410739387123982E-2</v>
      </c>
    </row>
    <row r="2809" spans="1:9" x14ac:dyDescent="0.2">
      <c r="A2809" s="7" t="s">
        <v>362</v>
      </c>
      <c r="B2809" s="21">
        <v>50005</v>
      </c>
      <c r="C2809" s="22" t="s">
        <v>2090</v>
      </c>
      <c r="D2809" s="12">
        <v>7939</v>
      </c>
      <c r="E2809" s="12">
        <v>6119</v>
      </c>
      <c r="F2809" s="1">
        <f>VLOOKUP(B2809,[1]Compare!$B:$F,5,FALSE)</f>
        <v>9011</v>
      </c>
      <c r="G2809" s="1">
        <f>VLOOKUP(B2809,[1]Compare!$B:$G,6,FALSE)</f>
        <v>6551</v>
      </c>
      <c r="H2809" s="2">
        <f t="shared" si="86"/>
        <v>-0.11896570857840418</v>
      </c>
      <c r="I2809" s="2">
        <f t="shared" si="87"/>
        <v>-6.5944130667073733E-2</v>
      </c>
    </row>
    <row r="2810" spans="1:9" x14ac:dyDescent="0.2">
      <c r="A2810" s="8" t="s">
        <v>362</v>
      </c>
      <c r="B2810" s="19">
        <v>50007</v>
      </c>
      <c r="C2810" s="20" t="s">
        <v>2091</v>
      </c>
      <c r="D2810" s="13">
        <v>82828</v>
      </c>
      <c r="E2810" s="13">
        <v>22450</v>
      </c>
      <c r="F2810" s="1">
        <f>VLOOKUP(B2810,[1]Compare!$B:$F,5,FALSE)</f>
        <v>74961</v>
      </c>
      <c r="G2810" s="1">
        <f>VLOOKUP(B2810,[1]Compare!$B:$G,6,FALSE)</f>
        <v>21017</v>
      </c>
      <c r="H2810" s="2">
        <f t="shared" si="86"/>
        <v>0.10494790624458052</v>
      </c>
      <c r="I2810" s="2">
        <f t="shared" si="87"/>
        <v>6.8182899557501064E-2</v>
      </c>
    </row>
    <row r="2811" spans="1:9" x14ac:dyDescent="0.2">
      <c r="A2811" s="7" t="s">
        <v>362</v>
      </c>
      <c r="B2811" s="21">
        <v>50009</v>
      </c>
      <c r="C2811" s="22" t="s">
        <v>1231</v>
      </c>
      <c r="D2811" s="12">
        <v>1387</v>
      </c>
      <c r="E2811" s="12">
        <v>1396</v>
      </c>
      <c r="F2811" s="1">
        <f>VLOOKUP(B2811,[1]Compare!$B:$F,5,FALSE)</f>
        <v>1405</v>
      </c>
      <c r="G2811" s="1">
        <f>VLOOKUP(B2811,[1]Compare!$B:$G,6,FALSE)</f>
        <v>1773</v>
      </c>
      <c r="H2811" s="2">
        <f t="shared" si="86"/>
        <v>-1.2811387900355872E-2</v>
      </c>
      <c r="I2811" s="2">
        <f t="shared" si="87"/>
        <v>-0.21263395375070501</v>
      </c>
    </row>
    <row r="2812" spans="1:9" x14ac:dyDescent="0.2">
      <c r="A2812" s="8" t="s">
        <v>362</v>
      </c>
      <c r="B2812" s="19">
        <v>50011</v>
      </c>
      <c r="C2812" s="20" t="s">
        <v>419</v>
      </c>
      <c r="D2812" s="13">
        <v>11969</v>
      </c>
      <c r="E2812" s="13">
        <v>9313</v>
      </c>
      <c r="F2812" s="1">
        <f>VLOOKUP(B2812,[1]Compare!$B:$F,5,FALSE)</f>
        <v>13611</v>
      </c>
      <c r="G2812" s="1">
        <f>VLOOKUP(B2812,[1]Compare!$B:$G,6,FALSE)</f>
        <v>11274</v>
      </c>
      <c r="H2812" s="2">
        <f t="shared" si="86"/>
        <v>-0.12063771949158769</v>
      </c>
      <c r="I2812" s="2">
        <f t="shared" si="87"/>
        <v>-0.17394003902785168</v>
      </c>
    </row>
    <row r="2813" spans="1:9" x14ac:dyDescent="0.2">
      <c r="A2813" s="7" t="s">
        <v>362</v>
      </c>
      <c r="B2813" s="21">
        <v>50013</v>
      </c>
      <c r="C2813" s="22" t="s">
        <v>2092</v>
      </c>
      <c r="D2813" s="12">
        <v>2805</v>
      </c>
      <c r="E2813" s="12">
        <v>1690</v>
      </c>
      <c r="F2813" s="1">
        <f>VLOOKUP(B2813,[1]Compare!$B:$F,5,FALSE)</f>
        <v>2905</v>
      </c>
      <c r="G2813" s="1">
        <f>VLOOKUP(B2813,[1]Compare!$B:$G,6,FALSE)</f>
        <v>1810</v>
      </c>
      <c r="H2813" s="2">
        <f t="shared" si="86"/>
        <v>-3.4423407917383818E-2</v>
      </c>
      <c r="I2813" s="2">
        <f t="shared" si="87"/>
        <v>-6.6298342541436461E-2</v>
      </c>
    </row>
    <row r="2814" spans="1:9" x14ac:dyDescent="0.2">
      <c r="A2814" s="8" t="s">
        <v>362</v>
      </c>
      <c r="B2814" s="19">
        <v>50015</v>
      </c>
      <c r="C2814" s="20" t="s">
        <v>2093</v>
      </c>
      <c r="D2814" s="13">
        <v>10081</v>
      </c>
      <c r="E2814" s="13">
        <v>3823</v>
      </c>
      <c r="F2814" s="1">
        <f>VLOOKUP(B2814,[1]Compare!$B:$F,5,FALSE)</f>
        <v>10240</v>
      </c>
      <c r="G2814" s="1">
        <f>VLOOKUP(B2814,[1]Compare!$B:$G,6,FALSE)</f>
        <v>4163</v>
      </c>
      <c r="H2814" s="2">
        <f t="shared" si="86"/>
        <v>-1.552734375E-2</v>
      </c>
      <c r="I2814" s="2">
        <f t="shared" si="87"/>
        <v>-8.16718712466971E-2</v>
      </c>
    </row>
    <row r="2815" spans="1:9" x14ac:dyDescent="0.2">
      <c r="A2815" s="7" t="s">
        <v>362</v>
      </c>
      <c r="B2815" s="21">
        <v>50017</v>
      </c>
      <c r="C2815" s="22" t="s">
        <v>586</v>
      </c>
      <c r="D2815" s="12">
        <v>9533</v>
      </c>
      <c r="E2815" s="12">
        <v>5554</v>
      </c>
      <c r="F2815" s="1">
        <f>VLOOKUP(B2815,[1]Compare!$B:$F,5,FALSE)</f>
        <v>10304</v>
      </c>
      <c r="G2815" s="1">
        <f>VLOOKUP(B2815,[1]Compare!$B:$G,6,FALSE)</f>
        <v>6187</v>
      </c>
      <c r="H2815" s="2">
        <f t="shared" si="86"/>
        <v>-7.4825310559006208E-2</v>
      </c>
      <c r="I2815" s="2">
        <f t="shared" si="87"/>
        <v>-0.10231129788265718</v>
      </c>
    </row>
    <row r="2816" spans="1:9" x14ac:dyDescent="0.2">
      <c r="A2816" s="8" t="s">
        <v>362</v>
      </c>
      <c r="B2816" s="19">
        <v>50019</v>
      </c>
      <c r="C2816" s="20" t="s">
        <v>1581</v>
      </c>
      <c r="D2816" s="13">
        <v>6365</v>
      </c>
      <c r="E2816" s="13">
        <v>5361</v>
      </c>
      <c r="F2816" s="1">
        <f>VLOOKUP(B2816,[1]Compare!$B:$F,5,FALSE)</f>
        <v>7147</v>
      </c>
      <c r="G2816" s="1">
        <f>VLOOKUP(B2816,[1]Compare!$B:$G,6,FALSE)</f>
        <v>6512</v>
      </c>
      <c r="H2816" s="2">
        <f t="shared" si="86"/>
        <v>-0.10941653840772352</v>
      </c>
      <c r="I2816" s="2">
        <f t="shared" si="87"/>
        <v>-0.17675061425061425</v>
      </c>
    </row>
    <row r="2817" spans="1:9" x14ac:dyDescent="0.2">
      <c r="A2817" s="7" t="s">
        <v>362</v>
      </c>
      <c r="B2817" s="21">
        <v>50021</v>
      </c>
      <c r="C2817" s="22" t="s">
        <v>2094</v>
      </c>
      <c r="D2817" s="12">
        <v>16313</v>
      </c>
      <c r="E2817" s="12">
        <v>13353</v>
      </c>
      <c r="F2817" s="1">
        <f>VLOOKUP(B2817,[1]Compare!$B:$F,5,FALSE)</f>
        <v>18230</v>
      </c>
      <c r="G2817" s="1">
        <f>VLOOKUP(B2817,[1]Compare!$B:$G,6,FALSE)</f>
        <v>14672</v>
      </c>
      <c r="H2817" s="2">
        <f t="shared" si="86"/>
        <v>-0.10515633571036753</v>
      </c>
      <c r="I2817" s="2">
        <f t="shared" si="87"/>
        <v>-8.9899127589967279E-2</v>
      </c>
    </row>
    <row r="2818" spans="1:9" x14ac:dyDescent="0.2">
      <c r="A2818" s="8" t="s">
        <v>362</v>
      </c>
      <c r="B2818" s="19">
        <v>50023</v>
      </c>
      <c r="C2818" s="20" t="s">
        <v>454</v>
      </c>
      <c r="D2818" s="13">
        <v>23365</v>
      </c>
      <c r="E2818" s="13">
        <v>9789</v>
      </c>
      <c r="F2818" s="1">
        <f>VLOOKUP(B2818,[1]Compare!$B:$F,5,FALSE)</f>
        <v>25191</v>
      </c>
      <c r="G2818" s="1">
        <f>VLOOKUP(B2818,[1]Compare!$B:$G,6,FALSE)</f>
        <v>8928</v>
      </c>
      <c r="H2818" s="2">
        <f t="shared" si="86"/>
        <v>-7.2486205390814185E-2</v>
      </c>
      <c r="I2818" s="2">
        <f t="shared" si="87"/>
        <v>9.643817204301075E-2</v>
      </c>
    </row>
    <row r="2819" spans="1:9" x14ac:dyDescent="0.2">
      <c r="A2819" s="7" t="s">
        <v>362</v>
      </c>
      <c r="B2819" s="21">
        <v>50025</v>
      </c>
      <c r="C2819" s="22" t="s">
        <v>676</v>
      </c>
      <c r="D2819" s="12">
        <v>17506</v>
      </c>
      <c r="E2819" s="12">
        <v>6975</v>
      </c>
      <c r="F2819" s="1">
        <f>VLOOKUP(B2819,[1]Compare!$B:$F,5,FALSE)</f>
        <v>18767</v>
      </c>
      <c r="G2819" s="1">
        <f>VLOOKUP(B2819,[1]Compare!$B:$G,6,FALSE)</f>
        <v>6440</v>
      </c>
      <c r="H2819" s="2">
        <f t="shared" ref="H2819:H2882" si="88">((D2819-F2819)/F2819)</f>
        <v>-6.7192412212926947E-2</v>
      </c>
      <c r="I2819" s="2">
        <f t="shared" ref="I2819:I2882" si="89">((E2819-G2819)/G2819)</f>
        <v>8.3074534161490687E-2</v>
      </c>
    </row>
    <row r="2820" spans="1:9" x14ac:dyDescent="0.2">
      <c r="A2820" s="8" t="s">
        <v>362</v>
      </c>
      <c r="B2820" s="19">
        <v>50027</v>
      </c>
      <c r="C2820" s="20" t="s">
        <v>2095</v>
      </c>
      <c r="D2820" s="13">
        <v>21476</v>
      </c>
      <c r="E2820" s="13">
        <v>10444</v>
      </c>
      <c r="F2820" s="1">
        <f>VLOOKUP(B2820,[1]Compare!$B:$F,5,FALSE)</f>
        <v>23376</v>
      </c>
      <c r="G2820" s="1">
        <f>VLOOKUP(B2820,[1]Compare!$B:$G,6,FALSE)</f>
        <v>9971</v>
      </c>
      <c r="H2820" s="2">
        <f t="shared" si="88"/>
        <v>-8.1279945242984264E-2</v>
      </c>
      <c r="I2820" s="2">
        <f t="shared" si="89"/>
        <v>4.7437568949954871E-2</v>
      </c>
    </row>
    <row r="2821" spans="1:9" x14ac:dyDescent="0.2">
      <c r="A2821" s="7" t="s">
        <v>363</v>
      </c>
      <c r="B2821" s="21">
        <v>51001</v>
      </c>
      <c r="C2821" s="22" t="s">
        <v>2096</v>
      </c>
      <c r="D2821" s="12">
        <v>7544</v>
      </c>
      <c r="E2821" s="12">
        <v>8591</v>
      </c>
      <c r="F2821" s="1">
        <f>VLOOKUP(B2821,[1]Compare!$B:$F,5,FALSE)</f>
        <v>7578</v>
      </c>
      <c r="G2821" s="1">
        <f>VLOOKUP(B2821,[1]Compare!$B:$G,6,FALSE)</f>
        <v>9172</v>
      </c>
      <c r="H2821" s="2">
        <f t="shared" si="88"/>
        <v>-4.4866719451042494E-3</v>
      </c>
      <c r="I2821" s="2">
        <f t="shared" si="89"/>
        <v>-6.3344962930658527E-2</v>
      </c>
    </row>
    <row r="2822" spans="1:9" x14ac:dyDescent="0.2">
      <c r="A2822" s="8" t="s">
        <v>363</v>
      </c>
      <c r="B2822" s="19">
        <v>51003</v>
      </c>
      <c r="C2822" s="20" t="s">
        <v>2097</v>
      </c>
      <c r="D2822" s="13">
        <v>45324</v>
      </c>
      <c r="E2822" s="13">
        <v>20601</v>
      </c>
      <c r="F2822" s="1">
        <f>VLOOKUP(B2822,[1]Compare!$B:$F,5,FALSE)</f>
        <v>42466</v>
      </c>
      <c r="G2822" s="1">
        <f>VLOOKUP(B2822,[1]Compare!$B:$G,6,FALSE)</f>
        <v>20804</v>
      </c>
      <c r="H2822" s="2">
        <f t="shared" si="88"/>
        <v>6.7300899543163942E-2</v>
      </c>
      <c r="I2822" s="2">
        <f t="shared" si="89"/>
        <v>-9.757738896366084E-3</v>
      </c>
    </row>
    <row r="2823" spans="1:9" x14ac:dyDescent="0.2">
      <c r="A2823" s="7" t="s">
        <v>363</v>
      </c>
      <c r="B2823" s="21">
        <v>51005</v>
      </c>
      <c r="C2823" s="22" t="s">
        <v>1598</v>
      </c>
      <c r="D2823" s="12">
        <v>2346</v>
      </c>
      <c r="E2823" s="12">
        <v>5461</v>
      </c>
      <c r="F2823" s="1">
        <f>VLOOKUP(B2823,[1]Compare!$B:$F,5,FALSE)</f>
        <v>2243</v>
      </c>
      <c r="G2823" s="1">
        <f>VLOOKUP(B2823,[1]Compare!$B:$G,6,FALSE)</f>
        <v>5859</v>
      </c>
      <c r="H2823" s="2">
        <f t="shared" si="88"/>
        <v>4.5920641997325012E-2</v>
      </c>
      <c r="I2823" s="2">
        <f t="shared" si="89"/>
        <v>-6.7929680832906639E-2</v>
      </c>
    </row>
    <row r="2824" spans="1:9" x14ac:dyDescent="0.2">
      <c r="A2824" s="8" t="s">
        <v>363</v>
      </c>
      <c r="B2824" s="19">
        <v>51007</v>
      </c>
      <c r="C2824" s="20" t="s">
        <v>2098</v>
      </c>
      <c r="D2824" s="13">
        <v>2314</v>
      </c>
      <c r="E2824" s="13">
        <v>5406</v>
      </c>
      <c r="F2824" s="1">
        <f>VLOOKUP(B2824,[1]Compare!$B:$F,5,FALSE)</f>
        <v>2411</v>
      </c>
      <c r="G2824" s="1">
        <f>VLOOKUP(B2824,[1]Compare!$B:$G,6,FALSE)</f>
        <v>5390</v>
      </c>
      <c r="H2824" s="2">
        <f t="shared" si="88"/>
        <v>-4.0232268768146E-2</v>
      </c>
      <c r="I2824" s="2">
        <f t="shared" si="89"/>
        <v>2.968460111317254E-3</v>
      </c>
    </row>
    <row r="2825" spans="1:9" x14ac:dyDescent="0.2">
      <c r="A2825" s="7" t="s">
        <v>363</v>
      </c>
      <c r="B2825" s="21">
        <v>51009</v>
      </c>
      <c r="C2825" s="22" t="s">
        <v>2099</v>
      </c>
      <c r="D2825" s="12">
        <v>5377</v>
      </c>
      <c r="E2825" s="12">
        <v>10954</v>
      </c>
      <c r="F2825" s="1">
        <f>VLOOKUP(B2825,[1]Compare!$B:$F,5,FALSE)</f>
        <v>5672</v>
      </c>
      <c r="G2825" s="1">
        <f>VLOOKUP(B2825,[1]Compare!$B:$G,6,FALSE)</f>
        <v>11041</v>
      </c>
      <c r="H2825" s="2">
        <f t="shared" si="88"/>
        <v>-5.2009873060648804E-2</v>
      </c>
      <c r="I2825" s="2">
        <f t="shared" si="89"/>
        <v>-7.8797210397608917E-3</v>
      </c>
    </row>
    <row r="2826" spans="1:9" x14ac:dyDescent="0.2">
      <c r="A2826" s="8" t="s">
        <v>363</v>
      </c>
      <c r="B2826" s="19">
        <v>51011</v>
      </c>
      <c r="C2826" s="20" t="s">
        <v>2100</v>
      </c>
      <c r="D2826" s="13">
        <v>2247</v>
      </c>
      <c r="E2826" s="13">
        <v>6459</v>
      </c>
      <c r="F2826" s="1">
        <f>VLOOKUP(B2826,[1]Compare!$B:$F,5,FALSE)</f>
        <v>2418</v>
      </c>
      <c r="G2826" s="1">
        <f>VLOOKUP(B2826,[1]Compare!$B:$G,6,FALSE)</f>
        <v>6702</v>
      </c>
      <c r="H2826" s="2">
        <f t="shared" si="88"/>
        <v>-7.0719602977667495E-2</v>
      </c>
      <c r="I2826" s="2">
        <f t="shared" si="89"/>
        <v>-3.6257833482542523E-2</v>
      </c>
    </row>
    <row r="2827" spans="1:9" x14ac:dyDescent="0.2">
      <c r="A2827" s="7" t="s">
        <v>363</v>
      </c>
      <c r="B2827" s="21">
        <v>51013</v>
      </c>
      <c r="C2827" s="22" t="s">
        <v>2101</v>
      </c>
      <c r="D2827" s="12">
        <v>106354</v>
      </c>
      <c r="E2827" s="12">
        <v>28831</v>
      </c>
      <c r="F2827" s="1">
        <f>VLOOKUP(B2827,[1]Compare!$B:$F,5,FALSE)</f>
        <v>105344</v>
      </c>
      <c r="G2827" s="1">
        <f>VLOOKUP(B2827,[1]Compare!$B:$G,6,FALSE)</f>
        <v>22318</v>
      </c>
      <c r="H2827" s="2">
        <f t="shared" si="88"/>
        <v>9.5876366950182253E-3</v>
      </c>
      <c r="I2827" s="2">
        <f t="shared" si="89"/>
        <v>0.29182722466170802</v>
      </c>
    </row>
    <row r="2828" spans="1:9" x14ac:dyDescent="0.2">
      <c r="A2828" s="8" t="s">
        <v>363</v>
      </c>
      <c r="B2828" s="19">
        <v>51015</v>
      </c>
      <c r="C2828" s="20" t="s">
        <v>2102</v>
      </c>
      <c r="D2828" s="13">
        <v>9726</v>
      </c>
      <c r="E2828" s="13">
        <v>32196</v>
      </c>
      <c r="F2828" s="1">
        <f>VLOOKUP(B2828,[1]Compare!$B:$F,5,FALSE)</f>
        <v>10840</v>
      </c>
      <c r="G2828" s="1">
        <f>VLOOKUP(B2828,[1]Compare!$B:$G,6,FALSE)</f>
        <v>30714</v>
      </c>
      <c r="H2828" s="2">
        <f t="shared" si="88"/>
        <v>-0.10276752767527675</v>
      </c>
      <c r="I2828" s="2">
        <f t="shared" si="89"/>
        <v>4.8251611642899005E-2</v>
      </c>
    </row>
    <row r="2829" spans="1:9" x14ac:dyDescent="0.2">
      <c r="A2829" s="7" t="s">
        <v>363</v>
      </c>
      <c r="B2829" s="21">
        <v>51017</v>
      </c>
      <c r="C2829" s="22" t="s">
        <v>1083</v>
      </c>
      <c r="D2829" s="12">
        <v>807</v>
      </c>
      <c r="E2829" s="12">
        <v>1648</v>
      </c>
      <c r="F2829" s="1">
        <f>VLOOKUP(B2829,[1]Compare!$B:$F,5,FALSE)</f>
        <v>646</v>
      </c>
      <c r="G2829" s="1">
        <f>VLOOKUP(B2829,[1]Compare!$B:$G,6,FALSE)</f>
        <v>1834</v>
      </c>
      <c r="H2829" s="2">
        <f t="shared" si="88"/>
        <v>0.24922600619195046</v>
      </c>
      <c r="I2829" s="2">
        <f t="shared" si="89"/>
        <v>-0.10141766630316248</v>
      </c>
    </row>
    <row r="2830" spans="1:9" x14ac:dyDescent="0.2">
      <c r="A2830" s="8" t="s">
        <v>363</v>
      </c>
      <c r="B2830" s="19">
        <v>51019</v>
      </c>
      <c r="C2830" s="20" t="s">
        <v>1787</v>
      </c>
      <c r="D2830" s="13">
        <v>11759</v>
      </c>
      <c r="E2830" s="13">
        <v>37013</v>
      </c>
      <c r="F2830" s="1">
        <f>VLOOKUP(B2830,[1]Compare!$B:$F,5,FALSE)</f>
        <v>12176</v>
      </c>
      <c r="G2830" s="1">
        <f>VLOOKUP(B2830,[1]Compare!$B:$G,6,FALSE)</f>
        <v>35600</v>
      </c>
      <c r="H2830" s="2">
        <f t="shared" si="88"/>
        <v>-3.4247700394218136E-2</v>
      </c>
      <c r="I2830" s="2">
        <f t="shared" si="89"/>
        <v>3.9691011235955059E-2</v>
      </c>
    </row>
    <row r="2831" spans="1:9" x14ac:dyDescent="0.2">
      <c r="A2831" s="7" t="s">
        <v>363</v>
      </c>
      <c r="B2831" s="21">
        <v>51021</v>
      </c>
      <c r="C2831" s="22" t="s">
        <v>2103</v>
      </c>
      <c r="D2831" s="12">
        <v>760</v>
      </c>
      <c r="E2831" s="12">
        <v>2831</v>
      </c>
      <c r="F2831" s="1">
        <f>VLOOKUP(B2831,[1]Compare!$B:$F,5,FALSE)</f>
        <v>532</v>
      </c>
      <c r="G2831" s="1">
        <f>VLOOKUP(B2831,[1]Compare!$B:$G,6,FALSE)</f>
        <v>2903</v>
      </c>
      <c r="H2831" s="2">
        <f t="shared" si="88"/>
        <v>0.42857142857142855</v>
      </c>
      <c r="I2831" s="2">
        <f t="shared" si="89"/>
        <v>-2.4801929038925249E-2</v>
      </c>
    </row>
    <row r="2832" spans="1:9" x14ac:dyDescent="0.2">
      <c r="A2832" s="8" t="s">
        <v>363</v>
      </c>
      <c r="B2832" s="19">
        <v>51023</v>
      </c>
      <c r="C2832" s="20" t="s">
        <v>2104</v>
      </c>
      <c r="D2832" s="13">
        <v>5253</v>
      </c>
      <c r="E2832" s="13">
        <v>16019</v>
      </c>
      <c r="F2832" s="1">
        <f>VLOOKUP(B2832,[1]Compare!$B:$F,5,FALSE)</f>
        <v>5700</v>
      </c>
      <c r="G2832" s="1">
        <f>VLOOKUP(B2832,[1]Compare!$B:$G,6,FALSE)</f>
        <v>15099</v>
      </c>
      <c r="H2832" s="2">
        <f t="shared" si="88"/>
        <v>-7.8421052631578947E-2</v>
      </c>
      <c r="I2832" s="2">
        <f t="shared" si="89"/>
        <v>6.0931187495860656E-2</v>
      </c>
    </row>
    <row r="2833" spans="1:9" x14ac:dyDescent="0.2">
      <c r="A2833" s="7" t="s">
        <v>363</v>
      </c>
      <c r="B2833" s="21">
        <v>51025</v>
      </c>
      <c r="C2833" s="22" t="s">
        <v>1605</v>
      </c>
      <c r="D2833" s="12">
        <v>4580</v>
      </c>
      <c r="E2833" s="12">
        <v>2405</v>
      </c>
      <c r="F2833" s="1">
        <f>VLOOKUP(B2833,[1]Compare!$B:$F,5,FALSE)</f>
        <v>4552</v>
      </c>
      <c r="G2833" s="1">
        <f>VLOOKUP(B2833,[1]Compare!$B:$G,6,FALSE)</f>
        <v>3357</v>
      </c>
      <c r="H2833" s="2">
        <f t="shared" si="88"/>
        <v>6.1511423550087872E-3</v>
      </c>
      <c r="I2833" s="2">
        <f t="shared" si="89"/>
        <v>-0.28358653559725944</v>
      </c>
    </row>
    <row r="2834" spans="1:9" x14ac:dyDescent="0.2">
      <c r="A2834" s="8" t="s">
        <v>363</v>
      </c>
      <c r="B2834" s="19">
        <v>51027</v>
      </c>
      <c r="C2834" s="20" t="s">
        <v>975</v>
      </c>
      <c r="D2834" s="13">
        <v>1996</v>
      </c>
      <c r="E2834" s="13">
        <v>8150</v>
      </c>
      <c r="F2834" s="1">
        <f>VLOOKUP(B2834,[1]Compare!$B:$F,5,FALSE)</f>
        <v>1587</v>
      </c>
      <c r="G2834" s="1">
        <f>VLOOKUP(B2834,[1]Compare!$B:$G,6,FALSE)</f>
        <v>8311</v>
      </c>
      <c r="H2834" s="2">
        <f t="shared" si="88"/>
        <v>0.25771896660365468</v>
      </c>
      <c r="I2834" s="2">
        <f t="shared" si="89"/>
        <v>-1.9371916736854771E-2</v>
      </c>
    </row>
    <row r="2835" spans="1:9" x14ac:dyDescent="0.2">
      <c r="A2835" s="7" t="s">
        <v>363</v>
      </c>
      <c r="B2835" s="21">
        <v>51029</v>
      </c>
      <c r="C2835" s="22" t="s">
        <v>2105</v>
      </c>
      <c r="D2835" s="12">
        <v>3391</v>
      </c>
      <c r="E2835" s="12">
        <v>4317</v>
      </c>
      <c r="F2835" s="1">
        <f>VLOOKUP(B2835,[1]Compare!$B:$F,5,FALSE)</f>
        <v>3471</v>
      </c>
      <c r="G2835" s="1">
        <f>VLOOKUP(B2835,[1]Compare!$B:$G,6,FALSE)</f>
        <v>4544</v>
      </c>
      <c r="H2835" s="2">
        <f t="shared" si="88"/>
        <v>-2.3048112935753384E-2</v>
      </c>
      <c r="I2835" s="2">
        <f t="shared" si="89"/>
        <v>-4.9955985915492961E-2</v>
      </c>
    </row>
    <row r="2836" spans="1:9" x14ac:dyDescent="0.2">
      <c r="A2836" s="8" t="s">
        <v>363</v>
      </c>
      <c r="B2836" s="19">
        <v>51031</v>
      </c>
      <c r="C2836" s="20" t="s">
        <v>1093</v>
      </c>
      <c r="D2836" s="13">
        <v>8508</v>
      </c>
      <c r="E2836" s="13">
        <v>20520</v>
      </c>
      <c r="F2836" s="1">
        <f>VLOOKUP(B2836,[1]Compare!$B:$F,5,FALSE)</f>
        <v>8070</v>
      </c>
      <c r="G2836" s="1">
        <f>VLOOKUP(B2836,[1]Compare!$B:$G,6,FALSE)</f>
        <v>21245</v>
      </c>
      <c r="H2836" s="2">
        <f t="shared" si="88"/>
        <v>5.4275092936802972E-2</v>
      </c>
      <c r="I2836" s="2">
        <f t="shared" si="89"/>
        <v>-3.4125676629795244E-2</v>
      </c>
    </row>
    <row r="2837" spans="1:9" x14ac:dyDescent="0.2">
      <c r="A2837" s="7" t="s">
        <v>363</v>
      </c>
      <c r="B2837" s="21">
        <v>51033</v>
      </c>
      <c r="C2837" s="22" t="s">
        <v>1214</v>
      </c>
      <c r="D2837" s="12">
        <v>7519</v>
      </c>
      <c r="E2837" s="12">
        <v>8594</v>
      </c>
      <c r="F2837" s="1">
        <f>VLOOKUP(B2837,[1]Compare!$B:$F,5,FALSE)</f>
        <v>7657</v>
      </c>
      <c r="G2837" s="1">
        <f>VLOOKUP(B2837,[1]Compare!$B:$G,6,FALSE)</f>
        <v>8336</v>
      </c>
      <c r="H2837" s="2">
        <f t="shared" si="88"/>
        <v>-1.8022724304557921E-2</v>
      </c>
      <c r="I2837" s="2">
        <f t="shared" si="89"/>
        <v>3.0950095969289826E-2</v>
      </c>
    </row>
    <row r="2838" spans="1:9" x14ac:dyDescent="0.2">
      <c r="A2838" s="8" t="s">
        <v>363</v>
      </c>
      <c r="B2838" s="19">
        <v>51035</v>
      </c>
      <c r="C2838" s="20" t="s">
        <v>507</v>
      </c>
      <c r="D2838" s="13">
        <v>3128</v>
      </c>
      <c r="E2838" s="13">
        <v>12647</v>
      </c>
      <c r="F2838" s="1">
        <f>VLOOKUP(B2838,[1]Compare!$B:$F,5,FALSE)</f>
        <v>2842</v>
      </c>
      <c r="G2838" s="1">
        <f>VLOOKUP(B2838,[1]Compare!$B:$G,6,FALSE)</f>
        <v>12659</v>
      </c>
      <c r="H2838" s="2">
        <f t="shared" si="88"/>
        <v>0.10063335679099226</v>
      </c>
      <c r="I2838" s="2">
        <f t="shared" si="89"/>
        <v>-9.479421755272928E-4</v>
      </c>
    </row>
    <row r="2839" spans="1:9" x14ac:dyDescent="0.2">
      <c r="A2839" s="7" t="s">
        <v>363</v>
      </c>
      <c r="B2839" s="21">
        <v>51036</v>
      </c>
      <c r="C2839" s="22" t="s">
        <v>2106</v>
      </c>
      <c r="D2839" s="12">
        <v>2548</v>
      </c>
      <c r="E2839" s="12">
        <v>1824</v>
      </c>
      <c r="F2839" s="1">
        <f>VLOOKUP(B2839,[1]Compare!$B:$F,5,FALSE)</f>
        <v>2624</v>
      </c>
      <c r="G2839" s="1">
        <f>VLOOKUP(B2839,[1]Compare!$B:$G,6,FALSE)</f>
        <v>1761</v>
      </c>
      <c r="H2839" s="2">
        <f t="shared" si="88"/>
        <v>-2.8963414634146343E-2</v>
      </c>
      <c r="I2839" s="2">
        <f t="shared" si="89"/>
        <v>3.5775127768313458E-2</v>
      </c>
    </row>
    <row r="2840" spans="1:9" x14ac:dyDescent="0.2">
      <c r="A2840" s="8" t="s">
        <v>363</v>
      </c>
      <c r="B2840" s="19">
        <v>51037</v>
      </c>
      <c r="C2840" s="20" t="s">
        <v>686</v>
      </c>
      <c r="D2840" s="13">
        <v>2240</v>
      </c>
      <c r="E2840" s="13">
        <v>3536</v>
      </c>
      <c r="F2840" s="1">
        <f>VLOOKUP(B2840,[1]Compare!$B:$F,5,FALSE)</f>
        <v>2317</v>
      </c>
      <c r="G2840" s="1">
        <f>VLOOKUP(B2840,[1]Compare!$B:$G,6,FALSE)</f>
        <v>3815</v>
      </c>
      <c r="H2840" s="2">
        <f t="shared" si="88"/>
        <v>-3.3232628398791542E-2</v>
      </c>
      <c r="I2840" s="2">
        <f t="shared" si="89"/>
        <v>-7.3132372214941024E-2</v>
      </c>
    </row>
    <row r="2841" spans="1:9" x14ac:dyDescent="0.2">
      <c r="A2841" s="7" t="s">
        <v>363</v>
      </c>
      <c r="B2841" s="21">
        <v>51041</v>
      </c>
      <c r="C2841" s="22" t="s">
        <v>1827</v>
      </c>
      <c r="D2841" s="12">
        <v>115570</v>
      </c>
      <c r="E2841" s="12">
        <v>98078</v>
      </c>
      <c r="F2841" s="1">
        <f>VLOOKUP(B2841,[1]Compare!$B:$F,5,FALSE)</f>
        <v>106935</v>
      </c>
      <c r="G2841" s="1">
        <f>VLOOKUP(B2841,[1]Compare!$B:$G,6,FALSE)</f>
        <v>93326</v>
      </c>
      <c r="H2841" s="2">
        <f t="shared" si="88"/>
        <v>8.074998831065601E-2</v>
      </c>
      <c r="I2841" s="2">
        <f t="shared" si="89"/>
        <v>5.0918286436791464E-2</v>
      </c>
    </row>
    <row r="2842" spans="1:9" x14ac:dyDescent="0.2">
      <c r="A2842" s="8" t="s">
        <v>363</v>
      </c>
      <c r="B2842" s="19">
        <v>51043</v>
      </c>
      <c r="C2842" s="20" t="s">
        <v>402</v>
      </c>
      <c r="D2842" s="13">
        <v>4252</v>
      </c>
      <c r="E2842" s="13">
        <v>5227</v>
      </c>
      <c r="F2842" s="1">
        <f>VLOOKUP(B2842,[1]Compare!$B:$F,5,FALSE)</f>
        <v>3920</v>
      </c>
      <c r="G2842" s="1">
        <f>VLOOKUP(B2842,[1]Compare!$B:$G,6,FALSE)</f>
        <v>5192</v>
      </c>
      <c r="H2842" s="2">
        <f t="shared" si="88"/>
        <v>8.4693877551020411E-2</v>
      </c>
      <c r="I2842" s="2">
        <f t="shared" si="89"/>
        <v>6.7411402157164868E-3</v>
      </c>
    </row>
    <row r="2843" spans="1:9" x14ac:dyDescent="0.2">
      <c r="A2843" s="7" t="s">
        <v>363</v>
      </c>
      <c r="B2843" s="21">
        <v>51045</v>
      </c>
      <c r="C2843" s="22" t="s">
        <v>1736</v>
      </c>
      <c r="D2843" s="12">
        <v>759</v>
      </c>
      <c r="E2843" s="12">
        <v>2559</v>
      </c>
      <c r="F2843" s="1">
        <f>VLOOKUP(B2843,[1]Compare!$B:$F,5,FALSE)</f>
        <v>587</v>
      </c>
      <c r="G2843" s="1">
        <f>VLOOKUP(B2843,[1]Compare!$B:$G,6,FALSE)</f>
        <v>2536</v>
      </c>
      <c r="H2843" s="2">
        <f t="shared" si="88"/>
        <v>0.293015332197615</v>
      </c>
      <c r="I2843" s="2">
        <f t="shared" si="89"/>
        <v>9.0694006309148274E-3</v>
      </c>
    </row>
    <row r="2844" spans="1:9" x14ac:dyDescent="0.2">
      <c r="A2844" s="8" t="s">
        <v>363</v>
      </c>
      <c r="B2844" s="19">
        <v>51047</v>
      </c>
      <c r="C2844" s="20" t="s">
        <v>2107</v>
      </c>
      <c r="D2844" s="13">
        <v>11399</v>
      </c>
      <c r="E2844" s="13">
        <v>17046</v>
      </c>
      <c r="F2844" s="1">
        <f>VLOOKUP(B2844,[1]Compare!$B:$F,5,FALSE)</f>
        <v>10617</v>
      </c>
      <c r="G2844" s="1">
        <f>VLOOKUP(B2844,[1]Compare!$B:$G,6,FALSE)</f>
        <v>16012</v>
      </c>
      <c r="H2844" s="2">
        <f t="shared" si="88"/>
        <v>7.3655458227371198E-2</v>
      </c>
      <c r="I2844" s="2">
        <f t="shared" si="89"/>
        <v>6.457656757431926E-2</v>
      </c>
    </row>
    <row r="2845" spans="1:9" x14ac:dyDescent="0.2">
      <c r="A2845" s="7" t="s">
        <v>363</v>
      </c>
      <c r="B2845" s="21">
        <v>51049</v>
      </c>
      <c r="C2845" s="22" t="s">
        <v>883</v>
      </c>
      <c r="D2845" s="12">
        <v>2355</v>
      </c>
      <c r="E2845" s="12">
        <v>2967</v>
      </c>
      <c r="F2845" s="1">
        <f>VLOOKUP(B2845,[1]Compare!$B:$F,5,FALSE)</f>
        <v>2227</v>
      </c>
      <c r="G2845" s="1">
        <f>VLOOKUP(B2845,[1]Compare!$B:$G,6,FALSE)</f>
        <v>3019</v>
      </c>
      <c r="H2845" s="2">
        <f t="shared" si="88"/>
        <v>5.7476425684777725E-2</v>
      </c>
      <c r="I2845" s="2">
        <f t="shared" si="89"/>
        <v>-1.7224246439218285E-2</v>
      </c>
    </row>
    <row r="2846" spans="1:9" x14ac:dyDescent="0.2">
      <c r="A2846" s="8" t="s">
        <v>363</v>
      </c>
      <c r="B2846" s="19">
        <v>51051</v>
      </c>
      <c r="C2846" s="20" t="s">
        <v>2108</v>
      </c>
      <c r="D2846" s="13">
        <v>1805</v>
      </c>
      <c r="E2846" s="13">
        <v>5613</v>
      </c>
      <c r="F2846" s="1">
        <f>VLOOKUP(B2846,[1]Compare!$B:$F,5,FALSE)</f>
        <v>1503</v>
      </c>
      <c r="G2846" s="1">
        <f>VLOOKUP(B2846,[1]Compare!$B:$G,6,FALSE)</f>
        <v>5748</v>
      </c>
      <c r="H2846" s="2">
        <f t="shared" si="88"/>
        <v>0.20093147039254824</v>
      </c>
      <c r="I2846" s="2">
        <f t="shared" si="89"/>
        <v>-2.348643006263048E-2</v>
      </c>
    </row>
    <row r="2847" spans="1:9" x14ac:dyDescent="0.2">
      <c r="A2847" s="7" t="s">
        <v>363</v>
      </c>
      <c r="B2847" s="21">
        <v>51053</v>
      </c>
      <c r="C2847" s="22" t="s">
        <v>2109</v>
      </c>
      <c r="D2847" s="12">
        <v>6077</v>
      </c>
      <c r="E2847" s="12">
        <v>8475</v>
      </c>
      <c r="F2847" s="1">
        <f>VLOOKUP(B2847,[1]Compare!$B:$F,5,FALSE)</f>
        <v>6224</v>
      </c>
      <c r="G2847" s="1">
        <f>VLOOKUP(B2847,[1]Compare!$B:$G,6,FALSE)</f>
        <v>8695</v>
      </c>
      <c r="H2847" s="2">
        <f t="shared" si="88"/>
        <v>-2.3618251928020566E-2</v>
      </c>
      <c r="I2847" s="2">
        <f t="shared" si="89"/>
        <v>-2.5301897642323174E-2</v>
      </c>
    </row>
    <row r="2848" spans="1:9" x14ac:dyDescent="0.2">
      <c r="A2848" s="8" t="s">
        <v>363</v>
      </c>
      <c r="B2848" s="19">
        <v>51057</v>
      </c>
      <c r="C2848" s="20" t="s">
        <v>1231</v>
      </c>
      <c r="D2848" s="13">
        <v>2996</v>
      </c>
      <c r="E2848" s="13">
        <v>3048</v>
      </c>
      <c r="F2848" s="1">
        <f>VLOOKUP(B2848,[1]Compare!$B:$F,5,FALSE)</f>
        <v>3038</v>
      </c>
      <c r="G2848" s="1">
        <f>VLOOKUP(B2848,[1]Compare!$B:$G,6,FALSE)</f>
        <v>3075</v>
      </c>
      <c r="H2848" s="2">
        <f t="shared" si="88"/>
        <v>-1.3824884792626729E-2</v>
      </c>
      <c r="I2848" s="2">
        <f t="shared" si="89"/>
        <v>-8.7804878048780496E-3</v>
      </c>
    </row>
    <row r="2849" spans="1:9" x14ac:dyDescent="0.2">
      <c r="A2849" s="7" t="s">
        <v>363</v>
      </c>
      <c r="B2849" s="21">
        <v>51059</v>
      </c>
      <c r="C2849" s="22" t="s">
        <v>2110</v>
      </c>
      <c r="D2849" s="12">
        <v>416640</v>
      </c>
      <c r="E2849" s="12">
        <v>173180</v>
      </c>
      <c r="F2849" s="1">
        <f>VLOOKUP(B2849,[1]Compare!$B:$F,5,FALSE)</f>
        <v>419943</v>
      </c>
      <c r="G2849" s="1">
        <f>VLOOKUP(B2849,[1]Compare!$B:$G,6,FALSE)</f>
        <v>168401</v>
      </c>
      <c r="H2849" s="2">
        <f t="shared" si="88"/>
        <v>-7.8653531550710448E-3</v>
      </c>
      <c r="I2849" s="2">
        <f t="shared" si="89"/>
        <v>2.8378691337937422E-2</v>
      </c>
    </row>
    <row r="2850" spans="1:9" x14ac:dyDescent="0.2">
      <c r="A2850" s="8" t="s">
        <v>363</v>
      </c>
      <c r="B2850" s="19">
        <v>51061</v>
      </c>
      <c r="C2850" s="20" t="s">
        <v>2111</v>
      </c>
      <c r="D2850" s="13">
        <v>19495</v>
      </c>
      <c r="E2850" s="13">
        <v>26196</v>
      </c>
      <c r="F2850" s="1">
        <f>VLOOKUP(B2850,[1]Compare!$B:$F,5,FALSE)</f>
        <v>17565</v>
      </c>
      <c r="G2850" s="1">
        <f>VLOOKUP(B2850,[1]Compare!$B:$G,6,FALSE)</f>
        <v>25106</v>
      </c>
      <c r="H2850" s="2">
        <f t="shared" si="88"/>
        <v>0.10987759749501851</v>
      </c>
      <c r="I2850" s="2">
        <f t="shared" si="89"/>
        <v>4.3415916513980725E-2</v>
      </c>
    </row>
    <row r="2851" spans="1:9" x14ac:dyDescent="0.2">
      <c r="A2851" s="7" t="s">
        <v>363</v>
      </c>
      <c r="B2851" s="21">
        <v>51063</v>
      </c>
      <c r="C2851" s="22" t="s">
        <v>770</v>
      </c>
      <c r="D2851" s="12">
        <v>2776</v>
      </c>
      <c r="E2851" s="12">
        <v>6344</v>
      </c>
      <c r="F2851" s="1">
        <f>VLOOKUP(B2851,[1]Compare!$B:$F,5,FALSE)</f>
        <v>3004</v>
      </c>
      <c r="G2851" s="1">
        <f>VLOOKUP(B2851,[1]Compare!$B:$G,6,FALSE)</f>
        <v>6225</v>
      </c>
      <c r="H2851" s="2">
        <f t="shared" si="88"/>
        <v>-7.5898801597869506E-2</v>
      </c>
      <c r="I2851" s="2">
        <f t="shared" si="89"/>
        <v>1.9116465863453815E-2</v>
      </c>
    </row>
    <row r="2852" spans="1:9" x14ac:dyDescent="0.2">
      <c r="A2852" s="8" t="s">
        <v>363</v>
      </c>
      <c r="B2852" s="19">
        <v>51065</v>
      </c>
      <c r="C2852" s="20" t="s">
        <v>2112</v>
      </c>
      <c r="D2852" s="13">
        <v>8027</v>
      </c>
      <c r="E2852" s="13">
        <v>8713</v>
      </c>
      <c r="F2852" s="1">
        <f>VLOOKUP(B2852,[1]Compare!$B:$F,5,FALSE)</f>
        <v>7414</v>
      </c>
      <c r="G2852" s="1">
        <f>VLOOKUP(B2852,[1]Compare!$B:$G,6,FALSE)</f>
        <v>8155</v>
      </c>
      <c r="H2852" s="2">
        <f t="shared" si="88"/>
        <v>8.2681413541947663E-2</v>
      </c>
      <c r="I2852" s="2">
        <f t="shared" si="89"/>
        <v>6.8424279583077868E-2</v>
      </c>
    </row>
    <row r="2853" spans="1:9" x14ac:dyDescent="0.2">
      <c r="A2853" s="7" t="s">
        <v>363</v>
      </c>
      <c r="B2853" s="21">
        <v>51067</v>
      </c>
      <c r="C2853" s="22" t="s">
        <v>419</v>
      </c>
      <c r="D2853" s="12">
        <v>8713</v>
      </c>
      <c r="E2853" s="12">
        <v>21229</v>
      </c>
      <c r="F2853" s="1">
        <f>VLOOKUP(B2853,[1]Compare!$B:$F,5,FALSE)</f>
        <v>8381</v>
      </c>
      <c r="G2853" s="1">
        <f>VLOOKUP(B2853,[1]Compare!$B:$G,6,FALSE)</f>
        <v>20895</v>
      </c>
      <c r="H2853" s="2">
        <f t="shared" si="88"/>
        <v>3.9613411287435868E-2</v>
      </c>
      <c r="I2853" s="2">
        <f t="shared" si="89"/>
        <v>1.5984685331418998E-2</v>
      </c>
    </row>
    <row r="2854" spans="1:9" x14ac:dyDescent="0.2">
      <c r="A2854" s="8" t="s">
        <v>363</v>
      </c>
      <c r="B2854" s="19">
        <v>51069</v>
      </c>
      <c r="C2854" s="20" t="s">
        <v>1218</v>
      </c>
      <c r="D2854" s="13">
        <v>19514</v>
      </c>
      <c r="E2854" s="13">
        <v>32393</v>
      </c>
      <c r="F2854" s="1">
        <f>VLOOKUP(B2854,[1]Compare!$B:$F,5,FALSE)</f>
        <v>17207</v>
      </c>
      <c r="G2854" s="1">
        <f>VLOOKUP(B2854,[1]Compare!$B:$G,6,FALSE)</f>
        <v>30558</v>
      </c>
      <c r="H2854" s="2">
        <f t="shared" si="88"/>
        <v>0.1340733422444354</v>
      </c>
      <c r="I2854" s="2">
        <f t="shared" si="89"/>
        <v>6.0049741475227437E-2</v>
      </c>
    </row>
    <row r="2855" spans="1:9" x14ac:dyDescent="0.2">
      <c r="A2855" s="7" t="s">
        <v>363</v>
      </c>
      <c r="B2855" s="21">
        <v>51071</v>
      </c>
      <c r="C2855" s="22" t="s">
        <v>1892</v>
      </c>
      <c r="D2855" s="12">
        <v>2637</v>
      </c>
      <c r="E2855" s="12">
        <v>6483</v>
      </c>
      <c r="F2855" s="1">
        <f>VLOOKUP(B2855,[1]Compare!$B:$F,5,FALSE)</f>
        <v>2156</v>
      </c>
      <c r="G2855" s="1">
        <f>VLOOKUP(B2855,[1]Compare!$B:$G,6,FALSE)</f>
        <v>6876</v>
      </c>
      <c r="H2855" s="2">
        <f t="shared" si="88"/>
        <v>0.22309833024118739</v>
      </c>
      <c r="I2855" s="2">
        <f t="shared" si="89"/>
        <v>-5.7155322862129147E-2</v>
      </c>
    </row>
    <row r="2856" spans="1:9" x14ac:dyDescent="0.2">
      <c r="A2856" s="8" t="s">
        <v>363</v>
      </c>
      <c r="B2856" s="19">
        <v>51073</v>
      </c>
      <c r="C2856" s="20" t="s">
        <v>1535</v>
      </c>
      <c r="D2856" s="13">
        <v>6561</v>
      </c>
      <c r="E2856" s="13">
        <v>15293</v>
      </c>
      <c r="F2856" s="1">
        <f>VLOOKUP(B2856,[1]Compare!$B:$F,5,FALSE)</f>
        <v>6964</v>
      </c>
      <c r="G2856" s="1">
        <f>VLOOKUP(B2856,[1]Compare!$B:$G,6,FALSE)</f>
        <v>14875</v>
      </c>
      <c r="H2856" s="2">
        <f t="shared" si="88"/>
        <v>-5.7869040781160251E-2</v>
      </c>
      <c r="I2856" s="2">
        <f t="shared" si="89"/>
        <v>2.8100840336134452E-2</v>
      </c>
    </row>
    <row r="2857" spans="1:9" x14ac:dyDescent="0.2">
      <c r="A2857" s="7" t="s">
        <v>363</v>
      </c>
      <c r="B2857" s="21">
        <v>51075</v>
      </c>
      <c r="C2857" s="22" t="s">
        <v>2113</v>
      </c>
      <c r="D2857" s="12">
        <v>7142</v>
      </c>
      <c r="E2857" s="12">
        <v>10583</v>
      </c>
      <c r="F2857" s="1">
        <f>VLOOKUP(B2857,[1]Compare!$B:$F,5,FALSE)</f>
        <v>6685</v>
      </c>
      <c r="G2857" s="1">
        <f>VLOOKUP(B2857,[1]Compare!$B:$G,6,FALSE)</f>
        <v>9966</v>
      </c>
      <c r="H2857" s="2">
        <f t="shared" si="88"/>
        <v>6.8362004487658931E-2</v>
      </c>
      <c r="I2857" s="2">
        <f t="shared" si="89"/>
        <v>6.1910495685330122E-2</v>
      </c>
    </row>
    <row r="2858" spans="1:9" x14ac:dyDescent="0.2">
      <c r="A2858" s="8" t="s">
        <v>363</v>
      </c>
      <c r="B2858" s="19">
        <v>51077</v>
      </c>
      <c r="C2858" s="20" t="s">
        <v>1103</v>
      </c>
      <c r="D2858" s="13">
        <v>2148</v>
      </c>
      <c r="E2858" s="13">
        <v>6289</v>
      </c>
      <c r="F2858" s="1">
        <f>VLOOKUP(B2858,[1]Compare!$B:$F,5,FALSE)</f>
        <v>1535</v>
      </c>
      <c r="G2858" s="1">
        <f>VLOOKUP(B2858,[1]Compare!$B:$G,6,FALSE)</f>
        <v>6529</v>
      </c>
      <c r="H2858" s="2">
        <f t="shared" si="88"/>
        <v>0.39934853420195437</v>
      </c>
      <c r="I2858" s="2">
        <f t="shared" si="89"/>
        <v>-3.6759074896615104E-2</v>
      </c>
    </row>
    <row r="2859" spans="1:9" x14ac:dyDescent="0.2">
      <c r="A2859" s="7" t="s">
        <v>363</v>
      </c>
      <c r="B2859" s="21">
        <v>51079</v>
      </c>
      <c r="C2859" s="22" t="s">
        <v>421</v>
      </c>
      <c r="D2859" s="12">
        <v>4864</v>
      </c>
      <c r="E2859" s="12">
        <v>7373</v>
      </c>
      <c r="F2859" s="1">
        <f>VLOOKUP(B2859,[1]Compare!$B:$F,5,FALSE)</f>
        <v>4163</v>
      </c>
      <c r="G2859" s="1">
        <f>VLOOKUP(B2859,[1]Compare!$B:$G,6,FALSE)</f>
        <v>6866</v>
      </c>
      <c r="H2859" s="2">
        <f t="shared" si="88"/>
        <v>0.16838818159980784</v>
      </c>
      <c r="I2859" s="2">
        <f t="shared" si="89"/>
        <v>7.3842120594232452E-2</v>
      </c>
    </row>
    <row r="2860" spans="1:9" x14ac:dyDescent="0.2">
      <c r="A2860" s="8" t="s">
        <v>363</v>
      </c>
      <c r="B2860" s="19">
        <v>51081</v>
      </c>
      <c r="C2860" s="20" t="s">
        <v>2114</v>
      </c>
      <c r="D2860" s="13">
        <v>2521</v>
      </c>
      <c r="E2860" s="13">
        <v>1482</v>
      </c>
      <c r="F2860" s="1">
        <f>VLOOKUP(B2860,[1]Compare!$B:$F,5,FALSE)</f>
        <v>2627</v>
      </c>
      <c r="G2860" s="1">
        <f>VLOOKUP(B2860,[1]Compare!$B:$G,6,FALSE)</f>
        <v>1914</v>
      </c>
      <c r="H2860" s="2">
        <f t="shared" si="88"/>
        <v>-4.0350209364293871E-2</v>
      </c>
      <c r="I2860" s="2">
        <f t="shared" si="89"/>
        <v>-0.22570532915360503</v>
      </c>
    </row>
    <row r="2861" spans="1:9" x14ac:dyDescent="0.2">
      <c r="A2861" s="7" t="s">
        <v>363</v>
      </c>
      <c r="B2861" s="21">
        <v>51083</v>
      </c>
      <c r="C2861" s="22" t="s">
        <v>1625</v>
      </c>
      <c r="D2861" s="12">
        <v>7640</v>
      </c>
      <c r="E2861" s="12">
        <v>9976</v>
      </c>
      <c r="F2861" s="1">
        <f>VLOOKUP(B2861,[1]Compare!$B:$F,5,FALSE)</f>
        <v>7666</v>
      </c>
      <c r="G2861" s="1">
        <f>VLOOKUP(B2861,[1]Compare!$B:$G,6,FALSE)</f>
        <v>10418</v>
      </c>
      <c r="H2861" s="2">
        <f t="shared" si="88"/>
        <v>-3.3915992695016956E-3</v>
      </c>
      <c r="I2861" s="2">
        <f t="shared" si="89"/>
        <v>-4.242656939911691E-2</v>
      </c>
    </row>
    <row r="2862" spans="1:9" x14ac:dyDescent="0.2">
      <c r="A2862" s="8" t="s">
        <v>363</v>
      </c>
      <c r="B2862" s="19">
        <v>51085</v>
      </c>
      <c r="C2862" s="20" t="s">
        <v>2115</v>
      </c>
      <c r="D2862" s="13">
        <v>27250</v>
      </c>
      <c r="E2862" s="13">
        <v>45982</v>
      </c>
      <c r="F2862" s="1">
        <f>VLOOKUP(B2862,[1]Compare!$B:$F,5,FALSE)</f>
        <v>25307</v>
      </c>
      <c r="G2862" s="1">
        <f>VLOOKUP(B2862,[1]Compare!$B:$G,6,FALSE)</f>
        <v>44318</v>
      </c>
      <c r="H2862" s="2">
        <f t="shared" si="88"/>
        <v>7.6777176275338838E-2</v>
      </c>
      <c r="I2862" s="2">
        <f t="shared" si="89"/>
        <v>3.7546820704905455E-2</v>
      </c>
    </row>
    <row r="2863" spans="1:9" x14ac:dyDescent="0.2">
      <c r="A2863" s="7" t="s">
        <v>363</v>
      </c>
      <c r="B2863" s="21">
        <v>51087</v>
      </c>
      <c r="C2863" s="22" t="s">
        <v>2116</v>
      </c>
      <c r="D2863" s="12">
        <v>123850</v>
      </c>
      <c r="E2863" s="12">
        <v>62540</v>
      </c>
      <c r="F2863" s="1">
        <f>VLOOKUP(B2863,[1]Compare!$B:$F,5,FALSE)</f>
        <v>116572</v>
      </c>
      <c r="G2863" s="1">
        <f>VLOOKUP(B2863,[1]Compare!$B:$G,6,FALSE)</f>
        <v>63440</v>
      </c>
      <c r="H2863" s="2">
        <f t="shared" si="88"/>
        <v>6.2433517482757439E-2</v>
      </c>
      <c r="I2863" s="2">
        <f t="shared" si="89"/>
        <v>-1.4186633039092055E-2</v>
      </c>
    </row>
    <row r="2864" spans="1:9" x14ac:dyDescent="0.2">
      <c r="A2864" s="8" t="s">
        <v>363</v>
      </c>
      <c r="B2864" s="19">
        <v>51089</v>
      </c>
      <c r="C2864" s="20" t="s">
        <v>423</v>
      </c>
      <c r="D2864" s="13">
        <v>9231</v>
      </c>
      <c r="E2864" s="13">
        <v>16395</v>
      </c>
      <c r="F2864" s="1">
        <f>VLOOKUP(B2864,[1]Compare!$B:$F,5,FALSE)</f>
        <v>9127</v>
      </c>
      <c r="G2864" s="1">
        <f>VLOOKUP(B2864,[1]Compare!$B:$G,6,FALSE)</f>
        <v>16725</v>
      </c>
      <c r="H2864" s="2">
        <f t="shared" si="88"/>
        <v>1.1394762791716884E-2</v>
      </c>
      <c r="I2864" s="2">
        <f t="shared" si="89"/>
        <v>-1.9730941704035873E-2</v>
      </c>
    </row>
    <row r="2865" spans="1:9" x14ac:dyDescent="0.2">
      <c r="A2865" s="7" t="s">
        <v>363</v>
      </c>
      <c r="B2865" s="21">
        <v>51091</v>
      </c>
      <c r="C2865" s="22" t="s">
        <v>1706</v>
      </c>
      <c r="D2865" s="12">
        <v>413</v>
      </c>
      <c r="E2865" s="12">
        <v>1013</v>
      </c>
      <c r="F2865" s="1">
        <f>VLOOKUP(B2865,[1]Compare!$B:$F,5,FALSE)</f>
        <v>417</v>
      </c>
      <c r="G2865" s="1">
        <f>VLOOKUP(B2865,[1]Compare!$B:$G,6,FALSE)</f>
        <v>1092</v>
      </c>
      <c r="H2865" s="2">
        <f t="shared" si="88"/>
        <v>-9.5923261390887284E-3</v>
      </c>
      <c r="I2865" s="2">
        <f t="shared" si="89"/>
        <v>-7.2344322344322351E-2</v>
      </c>
    </row>
    <row r="2866" spans="1:9" x14ac:dyDescent="0.2">
      <c r="A2866" s="8" t="s">
        <v>363</v>
      </c>
      <c r="B2866" s="19">
        <v>51093</v>
      </c>
      <c r="C2866" s="20" t="s">
        <v>2117</v>
      </c>
      <c r="D2866" s="13">
        <v>10133</v>
      </c>
      <c r="E2866" s="13">
        <v>13903</v>
      </c>
      <c r="F2866" s="1">
        <f>VLOOKUP(B2866,[1]Compare!$B:$F,5,FALSE)</f>
        <v>9399</v>
      </c>
      <c r="G2866" s="1">
        <f>VLOOKUP(B2866,[1]Compare!$B:$G,6,FALSE)</f>
        <v>13707</v>
      </c>
      <c r="H2866" s="2">
        <f t="shared" si="88"/>
        <v>7.8093414192999255E-2</v>
      </c>
      <c r="I2866" s="2">
        <f t="shared" si="89"/>
        <v>1.4299263150215218E-2</v>
      </c>
    </row>
    <row r="2867" spans="1:9" x14ac:dyDescent="0.2">
      <c r="A2867" s="7" t="s">
        <v>363</v>
      </c>
      <c r="B2867" s="21">
        <v>51095</v>
      </c>
      <c r="C2867" s="22" t="s">
        <v>2118</v>
      </c>
      <c r="D2867" s="12">
        <v>28153</v>
      </c>
      <c r="E2867" s="12">
        <v>24350</v>
      </c>
      <c r="F2867" s="1">
        <f>VLOOKUP(B2867,[1]Compare!$B:$F,5,FALSE)</f>
        <v>25553</v>
      </c>
      <c r="G2867" s="1">
        <f>VLOOKUP(B2867,[1]Compare!$B:$G,6,FALSE)</f>
        <v>23153</v>
      </c>
      <c r="H2867" s="2">
        <f t="shared" si="88"/>
        <v>0.10174930536531913</v>
      </c>
      <c r="I2867" s="2">
        <f t="shared" si="89"/>
        <v>5.1699563771433504E-2</v>
      </c>
    </row>
    <row r="2868" spans="1:9" x14ac:dyDescent="0.2">
      <c r="A2868" s="8" t="s">
        <v>363</v>
      </c>
      <c r="B2868" s="19">
        <v>51097</v>
      </c>
      <c r="C2868" s="20" t="s">
        <v>2119</v>
      </c>
      <c r="D2868" s="13">
        <v>1538</v>
      </c>
      <c r="E2868" s="13">
        <v>2389</v>
      </c>
      <c r="F2868" s="1">
        <f>VLOOKUP(B2868,[1]Compare!$B:$F,5,FALSE)</f>
        <v>1590</v>
      </c>
      <c r="G2868" s="1">
        <f>VLOOKUP(B2868,[1]Compare!$B:$G,6,FALSE)</f>
        <v>2450</v>
      </c>
      <c r="H2868" s="2">
        <f t="shared" si="88"/>
        <v>-3.270440251572327E-2</v>
      </c>
      <c r="I2868" s="2">
        <f t="shared" si="89"/>
        <v>-2.489795918367347E-2</v>
      </c>
    </row>
    <row r="2869" spans="1:9" x14ac:dyDescent="0.2">
      <c r="A2869" s="7" t="s">
        <v>363</v>
      </c>
      <c r="B2869" s="21">
        <v>51099</v>
      </c>
      <c r="C2869" s="22" t="s">
        <v>2120</v>
      </c>
      <c r="D2869" s="12">
        <v>5394</v>
      </c>
      <c r="E2869" s="12">
        <v>8863</v>
      </c>
      <c r="F2869" s="1">
        <f>VLOOKUP(B2869,[1]Compare!$B:$F,5,FALSE)</f>
        <v>5404</v>
      </c>
      <c r="G2869" s="1">
        <f>VLOOKUP(B2869,[1]Compare!$B:$G,6,FALSE)</f>
        <v>8446</v>
      </c>
      <c r="H2869" s="2">
        <f t="shared" si="88"/>
        <v>-1.850481125092524E-3</v>
      </c>
      <c r="I2869" s="2">
        <f t="shared" si="89"/>
        <v>4.9372484016102294E-2</v>
      </c>
    </row>
    <row r="2870" spans="1:9" x14ac:dyDescent="0.2">
      <c r="A2870" s="8" t="s">
        <v>363</v>
      </c>
      <c r="B2870" s="19">
        <v>51101</v>
      </c>
      <c r="C2870" s="20" t="s">
        <v>2121</v>
      </c>
      <c r="D2870" s="13">
        <v>3196</v>
      </c>
      <c r="E2870" s="13">
        <v>7632</v>
      </c>
      <c r="F2870" s="1">
        <f>VLOOKUP(B2870,[1]Compare!$B:$F,5,FALSE)</f>
        <v>3260</v>
      </c>
      <c r="G2870" s="1">
        <f>VLOOKUP(B2870,[1]Compare!$B:$G,6,FALSE)</f>
        <v>7320</v>
      </c>
      <c r="H2870" s="2">
        <f t="shared" si="88"/>
        <v>-1.9631901840490799E-2</v>
      </c>
      <c r="I2870" s="2">
        <f t="shared" si="89"/>
        <v>4.2622950819672129E-2</v>
      </c>
    </row>
    <row r="2871" spans="1:9" x14ac:dyDescent="0.2">
      <c r="A2871" s="7" t="s">
        <v>363</v>
      </c>
      <c r="B2871" s="21">
        <v>51103</v>
      </c>
      <c r="C2871" s="22" t="s">
        <v>1498</v>
      </c>
      <c r="D2871" s="12">
        <v>3508</v>
      </c>
      <c r="E2871" s="12">
        <v>3592</v>
      </c>
      <c r="F2871" s="1">
        <f>VLOOKUP(B2871,[1]Compare!$B:$F,5,FALSE)</f>
        <v>3368</v>
      </c>
      <c r="G2871" s="1">
        <f>VLOOKUP(B2871,[1]Compare!$B:$G,6,FALSE)</f>
        <v>3697</v>
      </c>
      <c r="H2871" s="2">
        <f t="shared" si="88"/>
        <v>4.1567695961995249E-2</v>
      </c>
      <c r="I2871" s="2">
        <f t="shared" si="89"/>
        <v>-2.8401406545847985E-2</v>
      </c>
    </row>
    <row r="2872" spans="1:9" x14ac:dyDescent="0.2">
      <c r="A2872" s="8" t="s">
        <v>363</v>
      </c>
      <c r="B2872" s="19">
        <v>51105</v>
      </c>
      <c r="C2872" s="20" t="s">
        <v>430</v>
      </c>
      <c r="D2872" s="13">
        <v>2125</v>
      </c>
      <c r="E2872" s="13">
        <v>8252</v>
      </c>
      <c r="F2872" s="1">
        <f>VLOOKUP(B2872,[1]Compare!$B:$F,5,FALSE)</f>
        <v>1489</v>
      </c>
      <c r="G2872" s="1">
        <f>VLOOKUP(B2872,[1]Compare!$B:$G,6,FALSE)</f>
        <v>8365</v>
      </c>
      <c r="H2872" s="2">
        <f t="shared" si="88"/>
        <v>0.42713230355943588</v>
      </c>
      <c r="I2872" s="2">
        <f t="shared" si="89"/>
        <v>-1.350866706515242E-2</v>
      </c>
    </row>
    <row r="2873" spans="1:9" x14ac:dyDescent="0.2">
      <c r="A2873" s="7" t="s">
        <v>363</v>
      </c>
      <c r="B2873" s="21">
        <v>51107</v>
      </c>
      <c r="C2873" s="22" t="s">
        <v>2122</v>
      </c>
      <c r="D2873" s="12">
        <v>151376</v>
      </c>
      <c r="E2873" s="12">
        <v>83730</v>
      </c>
      <c r="F2873" s="1">
        <f>VLOOKUP(B2873,[1]Compare!$B:$F,5,FALSE)</f>
        <v>138372</v>
      </c>
      <c r="G2873" s="1">
        <f>VLOOKUP(B2873,[1]Compare!$B:$G,6,FALSE)</f>
        <v>82088</v>
      </c>
      <c r="H2873" s="2">
        <f t="shared" si="88"/>
        <v>9.3978550573815517E-2</v>
      </c>
      <c r="I2873" s="2">
        <f t="shared" si="89"/>
        <v>2.0002923691647988E-2</v>
      </c>
    </row>
    <row r="2874" spans="1:9" x14ac:dyDescent="0.2">
      <c r="A2874" s="8" t="s">
        <v>363</v>
      </c>
      <c r="B2874" s="19">
        <v>51109</v>
      </c>
      <c r="C2874" s="20" t="s">
        <v>991</v>
      </c>
      <c r="D2874" s="13">
        <v>8086</v>
      </c>
      <c r="E2874" s="13">
        <v>14937</v>
      </c>
      <c r="F2874" s="1">
        <f>VLOOKUP(B2874,[1]Compare!$B:$F,5,FALSE)</f>
        <v>8269</v>
      </c>
      <c r="G2874" s="1">
        <f>VLOOKUP(B2874,[1]Compare!$B:$G,6,FALSE)</f>
        <v>13294</v>
      </c>
      <c r="H2874" s="2">
        <f t="shared" si="88"/>
        <v>-2.2130850163260371E-2</v>
      </c>
      <c r="I2874" s="2">
        <f t="shared" si="89"/>
        <v>0.12358958928840079</v>
      </c>
    </row>
    <row r="2875" spans="1:9" x14ac:dyDescent="0.2">
      <c r="A2875" s="7" t="s">
        <v>363</v>
      </c>
      <c r="B2875" s="21">
        <v>51111</v>
      </c>
      <c r="C2875" s="22" t="s">
        <v>2123</v>
      </c>
      <c r="D2875" s="12">
        <v>2369</v>
      </c>
      <c r="E2875" s="12">
        <v>3257</v>
      </c>
      <c r="F2875" s="1">
        <f>VLOOKUP(B2875,[1]Compare!$B:$F,5,FALSE)</f>
        <v>2418</v>
      </c>
      <c r="G2875" s="1">
        <f>VLOOKUP(B2875,[1]Compare!$B:$G,6,FALSE)</f>
        <v>3537</v>
      </c>
      <c r="H2875" s="2">
        <f t="shared" si="88"/>
        <v>-2.0264681555004136E-2</v>
      </c>
      <c r="I2875" s="2">
        <f t="shared" si="89"/>
        <v>-7.9163132598247102E-2</v>
      </c>
    </row>
    <row r="2876" spans="1:9" x14ac:dyDescent="0.2">
      <c r="A2876" s="8" t="s">
        <v>363</v>
      </c>
      <c r="B2876" s="19">
        <v>51113</v>
      </c>
      <c r="C2876" s="20" t="s">
        <v>434</v>
      </c>
      <c r="D2876" s="13">
        <v>2814</v>
      </c>
      <c r="E2876" s="13">
        <v>5525</v>
      </c>
      <c r="F2876" s="1">
        <f>VLOOKUP(B2876,[1]Compare!$B:$F,5,FALSE)</f>
        <v>2698</v>
      </c>
      <c r="G2876" s="1">
        <f>VLOOKUP(B2876,[1]Compare!$B:$G,6,FALSE)</f>
        <v>5300</v>
      </c>
      <c r="H2876" s="2">
        <f t="shared" si="88"/>
        <v>4.2994810971089696E-2</v>
      </c>
      <c r="I2876" s="2">
        <f t="shared" si="89"/>
        <v>4.2452830188679243E-2</v>
      </c>
    </row>
    <row r="2877" spans="1:9" x14ac:dyDescent="0.2">
      <c r="A2877" s="7" t="s">
        <v>363</v>
      </c>
      <c r="B2877" s="21">
        <v>51115</v>
      </c>
      <c r="C2877" s="22" t="s">
        <v>2124</v>
      </c>
      <c r="D2877" s="12">
        <v>1706</v>
      </c>
      <c r="E2877" s="12">
        <v>3912</v>
      </c>
      <c r="F2877" s="1">
        <f>VLOOKUP(B2877,[1]Compare!$B:$F,5,FALSE)</f>
        <v>1825</v>
      </c>
      <c r="G2877" s="1">
        <f>VLOOKUP(B2877,[1]Compare!$B:$G,6,FALSE)</f>
        <v>3901</v>
      </c>
      <c r="H2877" s="2">
        <f t="shared" si="88"/>
        <v>-6.5205479452054793E-2</v>
      </c>
      <c r="I2877" s="2">
        <f t="shared" si="89"/>
        <v>2.8197897974878237E-3</v>
      </c>
    </row>
    <row r="2878" spans="1:9" x14ac:dyDescent="0.2">
      <c r="A2878" s="8" t="s">
        <v>363</v>
      </c>
      <c r="B2878" s="19">
        <v>51117</v>
      </c>
      <c r="C2878" s="20" t="s">
        <v>1635</v>
      </c>
      <c r="D2878" s="13">
        <v>6620</v>
      </c>
      <c r="E2878" s="13">
        <v>8386</v>
      </c>
      <c r="F2878" s="1">
        <f>VLOOKUP(B2878,[1]Compare!$B:$F,5,FALSE)</f>
        <v>6803</v>
      </c>
      <c r="G2878" s="1">
        <f>VLOOKUP(B2878,[1]Compare!$B:$G,6,FALSE)</f>
        <v>9266</v>
      </c>
      <c r="H2878" s="2">
        <f t="shared" si="88"/>
        <v>-2.6899897104218726E-2</v>
      </c>
      <c r="I2878" s="2">
        <f t="shared" si="89"/>
        <v>-9.4970861213036911E-2</v>
      </c>
    </row>
    <row r="2879" spans="1:9" x14ac:dyDescent="0.2">
      <c r="A2879" s="7" t="s">
        <v>363</v>
      </c>
      <c r="B2879" s="21">
        <v>51119</v>
      </c>
      <c r="C2879" s="22" t="s">
        <v>672</v>
      </c>
      <c r="D2879" s="12">
        <v>2736</v>
      </c>
      <c r="E2879" s="12">
        <v>4175</v>
      </c>
      <c r="F2879" s="1">
        <f>VLOOKUP(B2879,[1]Compare!$B:$F,5,FALSE)</f>
        <v>2491</v>
      </c>
      <c r="G2879" s="1">
        <f>VLOOKUP(B2879,[1]Compare!$B:$G,6,FALSE)</f>
        <v>4196</v>
      </c>
      <c r="H2879" s="2">
        <f t="shared" si="88"/>
        <v>9.8354074668807703E-2</v>
      </c>
      <c r="I2879" s="2">
        <f t="shared" si="89"/>
        <v>-5.0047664442326029E-3</v>
      </c>
    </row>
    <row r="2880" spans="1:9" x14ac:dyDescent="0.2">
      <c r="A2880" s="8" t="s">
        <v>363</v>
      </c>
      <c r="B2880" s="19">
        <v>51121</v>
      </c>
      <c r="C2880" s="20" t="s">
        <v>440</v>
      </c>
      <c r="D2880" s="13">
        <v>23530</v>
      </c>
      <c r="E2880" s="13">
        <v>21201</v>
      </c>
      <c r="F2880" s="1">
        <f>VLOOKUP(B2880,[1]Compare!$B:$F,5,FALSE)</f>
        <v>23218</v>
      </c>
      <c r="G2880" s="1">
        <f>VLOOKUP(B2880,[1]Compare!$B:$G,6,FALSE)</f>
        <v>20629</v>
      </c>
      <c r="H2880" s="2">
        <f t="shared" si="88"/>
        <v>1.3437849944008958E-2</v>
      </c>
      <c r="I2880" s="2">
        <f t="shared" si="89"/>
        <v>2.7727955790392167E-2</v>
      </c>
    </row>
    <row r="2881" spans="1:9" x14ac:dyDescent="0.2">
      <c r="A2881" s="7" t="s">
        <v>363</v>
      </c>
      <c r="B2881" s="21">
        <v>51125</v>
      </c>
      <c r="C2881" s="22" t="s">
        <v>1122</v>
      </c>
      <c r="D2881" s="12">
        <v>4489</v>
      </c>
      <c r="E2881" s="12">
        <v>4759</v>
      </c>
      <c r="F2881" s="1">
        <f>VLOOKUP(B2881,[1]Compare!$B:$F,5,FALSE)</f>
        <v>4327</v>
      </c>
      <c r="G2881" s="1">
        <f>VLOOKUP(B2881,[1]Compare!$B:$G,6,FALSE)</f>
        <v>4812</v>
      </c>
      <c r="H2881" s="2">
        <f t="shared" si="88"/>
        <v>3.7439334411832677E-2</v>
      </c>
      <c r="I2881" s="2">
        <f t="shared" si="89"/>
        <v>-1.1014131338320864E-2</v>
      </c>
    </row>
    <row r="2882" spans="1:9" x14ac:dyDescent="0.2">
      <c r="A2882" s="8" t="s">
        <v>363</v>
      </c>
      <c r="B2882" s="19">
        <v>51127</v>
      </c>
      <c r="C2882" s="20" t="s">
        <v>2125</v>
      </c>
      <c r="D2882" s="13">
        <v>4780</v>
      </c>
      <c r="E2882" s="13">
        <v>10293</v>
      </c>
      <c r="F2882" s="1">
        <f>VLOOKUP(B2882,[1]Compare!$B:$F,5,FALSE)</f>
        <v>4621</v>
      </c>
      <c r="G2882" s="1">
        <f>VLOOKUP(B2882,[1]Compare!$B:$G,6,FALSE)</f>
        <v>9631</v>
      </c>
      <c r="H2882" s="2">
        <f t="shared" si="88"/>
        <v>3.4408136766933564E-2</v>
      </c>
      <c r="I2882" s="2">
        <f t="shared" si="89"/>
        <v>6.8736372131658188E-2</v>
      </c>
    </row>
    <row r="2883" spans="1:9" x14ac:dyDescent="0.2">
      <c r="A2883" s="7" t="s">
        <v>363</v>
      </c>
      <c r="B2883" s="21">
        <v>51131</v>
      </c>
      <c r="C2883" s="22" t="s">
        <v>1639</v>
      </c>
      <c r="D2883" s="12">
        <v>3509</v>
      </c>
      <c r="E2883" s="12">
        <v>2723</v>
      </c>
      <c r="F2883" s="1">
        <f>VLOOKUP(B2883,[1]Compare!$B:$F,5,FALSE)</f>
        <v>3667</v>
      </c>
      <c r="G2883" s="1">
        <f>VLOOKUP(B2883,[1]Compare!$B:$G,6,FALSE)</f>
        <v>2955</v>
      </c>
      <c r="H2883" s="2">
        <f t="shared" ref="H2883:H2946" si="90">((D2883-F2883)/F2883)</f>
        <v>-4.3086992091628036E-2</v>
      </c>
      <c r="I2883" s="2">
        <f t="shared" ref="I2883:I2946" si="91">((E2883-G2883)/G2883)</f>
        <v>-7.851099830795262E-2</v>
      </c>
    </row>
    <row r="2884" spans="1:9" x14ac:dyDescent="0.2">
      <c r="A2884" s="8" t="s">
        <v>363</v>
      </c>
      <c r="B2884" s="19">
        <v>51133</v>
      </c>
      <c r="C2884" s="20" t="s">
        <v>1810</v>
      </c>
      <c r="D2884" s="13">
        <v>3144</v>
      </c>
      <c r="E2884" s="13">
        <v>4271</v>
      </c>
      <c r="F2884" s="1">
        <f>VLOOKUP(B2884,[1]Compare!$B:$F,5,FALSE)</f>
        <v>3252</v>
      </c>
      <c r="G2884" s="1">
        <f>VLOOKUP(B2884,[1]Compare!$B:$G,6,FALSE)</f>
        <v>4485</v>
      </c>
      <c r="H2884" s="2">
        <f t="shared" si="90"/>
        <v>-3.3210332103321034E-2</v>
      </c>
      <c r="I2884" s="2">
        <f t="shared" si="91"/>
        <v>-4.7714604236343369E-2</v>
      </c>
    </row>
    <row r="2885" spans="1:9" x14ac:dyDescent="0.2">
      <c r="A2885" s="7" t="s">
        <v>363</v>
      </c>
      <c r="B2885" s="21">
        <v>51135</v>
      </c>
      <c r="C2885" s="22" t="s">
        <v>2126</v>
      </c>
      <c r="D2885" s="12">
        <v>2835</v>
      </c>
      <c r="E2885" s="12">
        <v>3739</v>
      </c>
      <c r="F2885" s="1">
        <f>VLOOKUP(B2885,[1]Compare!$B:$F,5,FALSE)</f>
        <v>2971</v>
      </c>
      <c r="G2885" s="1">
        <f>VLOOKUP(B2885,[1]Compare!$B:$G,6,FALSE)</f>
        <v>4027</v>
      </c>
      <c r="H2885" s="2">
        <f t="shared" si="90"/>
        <v>-4.5775833052844161E-2</v>
      </c>
      <c r="I2885" s="2">
        <f t="shared" si="91"/>
        <v>-7.1517258505090636E-2</v>
      </c>
    </row>
    <row r="2886" spans="1:9" x14ac:dyDescent="0.2">
      <c r="A2886" s="8" t="s">
        <v>363</v>
      </c>
      <c r="B2886" s="19">
        <v>51137</v>
      </c>
      <c r="C2886" s="20" t="s">
        <v>586</v>
      </c>
      <c r="D2886" s="13">
        <v>8958</v>
      </c>
      <c r="E2886" s="13">
        <v>13299</v>
      </c>
      <c r="F2886" s="1">
        <f>VLOOKUP(B2886,[1]Compare!$B:$F,5,FALSE)</f>
        <v>7995</v>
      </c>
      <c r="G2886" s="1">
        <f>VLOOKUP(B2886,[1]Compare!$B:$G,6,FALSE)</f>
        <v>12426</v>
      </c>
      <c r="H2886" s="2">
        <f t="shared" si="90"/>
        <v>0.12045028142589118</v>
      </c>
      <c r="I2886" s="2">
        <f t="shared" si="91"/>
        <v>7.0255915016900053E-2</v>
      </c>
    </row>
    <row r="2887" spans="1:9" x14ac:dyDescent="0.2">
      <c r="A2887" s="7" t="s">
        <v>363</v>
      </c>
      <c r="B2887" s="21">
        <v>51139</v>
      </c>
      <c r="C2887" s="22" t="s">
        <v>999</v>
      </c>
      <c r="D2887" s="12">
        <v>2813</v>
      </c>
      <c r="E2887" s="12">
        <v>9766</v>
      </c>
      <c r="F2887" s="1">
        <f>VLOOKUP(B2887,[1]Compare!$B:$F,5,FALSE)</f>
        <v>3007</v>
      </c>
      <c r="G2887" s="1">
        <f>VLOOKUP(B2887,[1]Compare!$B:$G,6,FALSE)</f>
        <v>9345</v>
      </c>
      <c r="H2887" s="2">
        <f t="shared" si="90"/>
        <v>-6.4516129032258063E-2</v>
      </c>
      <c r="I2887" s="2">
        <f t="shared" si="91"/>
        <v>4.5050829320492244E-2</v>
      </c>
    </row>
    <row r="2888" spans="1:9" x14ac:dyDescent="0.2">
      <c r="A2888" s="8" t="s">
        <v>363</v>
      </c>
      <c r="B2888" s="19">
        <v>51141</v>
      </c>
      <c r="C2888" s="20" t="s">
        <v>2127</v>
      </c>
      <c r="D2888" s="13">
        <v>2058</v>
      </c>
      <c r="E2888" s="13">
        <v>7550</v>
      </c>
      <c r="F2888" s="1">
        <f>VLOOKUP(B2888,[1]Compare!$B:$F,5,FALSE)</f>
        <v>1954</v>
      </c>
      <c r="G2888" s="1">
        <f>VLOOKUP(B2888,[1]Compare!$B:$G,6,FALSE)</f>
        <v>7485</v>
      </c>
      <c r="H2888" s="2">
        <f t="shared" si="90"/>
        <v>5.3224155578300923E-2</v>
      </c>
      <c r="I2888" s="2">
        <f t="shared" si="91"/>
        <v>8.6840347361389451E-3</v>
      </c>
    </row>
    <row r="2889" spans="1:9" x14ac:dyDescent="0.2">
      <c r="A2889" s="7" t="s">
        <v>363</v>
      </c>
      <c r="B2889" s="21">
        <v>51143</v>
      </c>
      <c r="C2889" s="22" t="s">
        <v>2128</v>
      </c>
      <c r="D2889" s="12">
        <v>9684</v>
      </c>
      <c r="E2889" s="12">
        <v>22790</v>
      </c>
      <c r="F2889" s="1">
        <f>VLOOKUP(B2889,[1]Compare!$B:$F,5,FALSE)</f>
        <v>10115</v>
      </c>
      <c r="G2889" s="1">
        <f>VLOOKUP(B2889,[1]Compare!$B:$G,6,FALSE)</f>
        <v>23751</v>
      </c>
      <c r="H2889" s="2">
        <f t="shared" si="90"/>
        <v>-4.2609985170538801E-2</v>
      </c>
      <c r="I2889" s="2">
        <f t="shared" si="91"/>
        <v>-4.0461454254557702E-2</v>
      </c>
    </row>
    <row r="2890" spans="1:9" x14ac:dyDescent="0.2">
      <c r="A2890" s="8" t="s">
        <v>363</v>
      </c>
      <c r="B2890" s="19">
        <v>51145</v>
      </c>
      <c r="C2890" s="20" t="s">
        <v>2129</v>
      </c>
      <c r="D2890" s="13">
        <v>5531</v>
      </c>
      <c r="E2890" s="13">
        <v>15031</v>
      </c>
      <c r="F2890" s="1">
        <f>VLOOKUP(B2890,[1]Compare!$B:$F,5,FALSE)</f>
        <v>5320</v>
      </c>
      <c r="G2890" s="1">
        <f>VLOOKUP(B2890,[1]Compare!$B:$G,6,FALSE)</f>
        <v>14055</v>
      </c>
      <c r="H2890" s="2">
        <f t="shared" si="90"/>
        <v>3.9661654135338349E-2</v>
      </c>
      <c r="I2890" s="2">
        <f t="shared" si="91"/>
        <v>6.9441479900391317E-2</v>
      </c>
    </row>
    <row r="2891" spans="1:9" x14ac:dyDescent="0.2">
      <c r="A2891" s="7" t="s">
        <v>363</v>
      </c>
      <c r="B2891" s="21">
        <v>51147</v>
      </c>
      <c r="C2891" s="22" t="s">
        <v>2130</v>
      </c>
      <c r="D2891" s="12">
        <v>5001</v>
      </c>
      <c r="E2891" s="12">
        <v>4171</v>
      </c>
      <c r="F2891" s="1">
        <f>VLOOKUP(B2891,[1]Compare!$B:$F,5,FALSE)</f>
        <v>4973</v>
      </c>
      <c r="G2891" s="1">
        <f>VLOOKUP(B2891,[1]Compare!$B:$G,6,FALSE)</f>
        <v>4434</v>
      </c>
      <c r="H2891" s="2">
        <f t="shared" si="90"/>
        <v>5.630404182585964E-3</v>
      </c>
      <c r="I2891" s="2">
        <f t="shared" si="91"/>
        <v>-5.9314388813712225E-2</v>
      </c>
    </row>
    <row r="2892" spans="1:9" x14ac:dyDescent="0.2">
      <c r="A2892" s="8" t="s">
        <v>363</v>
      </c>
      <c r="B2892" s="19">
        <v>51149</v>
      </c>
      <c r="C2892" s="20" t="s">
        <v>2131</v>
      </c>
      <c r="D2892" s="13">
        <v>7181</v>
      </c>
      <c r="E2892" s="13">
        <v>10325</v>
      </c>
      <c r="F2892" s="1">
        <f>VLOOKUP(B2892,[1]Compare!$B:$F,5,FALSE)</f>
        <v>7103</v>
      </c>
      <c r="G2892" s="1">
        <f>VLOOKUP(B2892,[1]Compare!$B:$G,6,FALSE)</f>
        <v>10103</v>
      </c>
      <c r="H2892" s="2">
        <f t="shared" si="90"/>
        <v>1.0981275517387019E-2</v>
      </c>
      <c r="I2892" s="2">
        <f t="shared" si="91"/>
        <v>2.1973671186776206E-2</v>
      </c>
    </row>
    <row r="2893" spans="1:9" x14ac:dyDescent="0.2">
      <c r="A2893" s="7" t="s">
        <v>363</v>
      </c>
      <c r="B2893" s="21">
        <v>51153</v>
      </c>
      <c r="C2893" s="22" t="s">
        <v>2132</v>
      </c>
      <c r="D2893" s="12">
        <v>133967</v>
      </c>
      <c r="E2893" s="12">
        <v>75367</v>
      </c>
      <c r="F2893" s="1">
        <f>VLOOKUP(B2893,[1]Compare!$B:$F,5,FALSE)</f>
        <v>142863</v>
      </c>
      <c r="G2893" s="1">
        <f>VLOOKUP(B2893,[1]Compare!$B:$G,6,FALSE)</f>
        <v>81222</v>
      </c>
      <c r="H2893" s="2">
        <f t="shared" si="90"/>
        <v>-6.2269446952674938E-2</v>
      </c>
      <c r="I2893" s="2">
        <f t="shared" si="91"/>
        <v>-7.2086380537292855E-2</v>
      </c>
    </row>
    <row r="2894" spans="1:9" x14ac:dyDescent="0.2">
      <c r="A2894" s="8" t="s">
        <v>363</v>
      </c>
      <c r="B2894" s="19">
        <v>51155</v>
      </c>
      <c r="C2894" s="20" t="s">
        <v>544</v>
      </c>
      <c r="D2894" s="13">
        <v>4936</v>
      </c>
      <c r="E2894" s="13">
        <v>11888</v>
      </c>
      <c r="F2894" s="1">
        <f>VLOOKUP(B2894,[1]Compare!$B:$F,5,FALSE)</f>
        <v>4925</v>
      </c>
      <c r="G2894" s="1">
        <f>VLOOKUP(B2894,[1]Compare!$B:$G,6,FALSE)</f>
        <v>12127</v>
      </c>
      <c r="H2894" s="2">
        <f t="shared" si="90"/>
        <v>2.2335025380710661E-3</v>
      </c>
      <c r="I2894" s="2">
        <f t="shared" si="91"/>
        <v>-1.9708089387317555E-2</v>
      </c>
    </row>
    <row r="2895" spans="1:9" x14ac:dyDescent="0.2">
      <c r="A2895" s="7" t="s">
        <v>363</v>
      </c>
      <c r="B2895" s="21">
        <v>51157</v>
      </c>
      <c r="C2895" s="22" t="s">
        <v>2133</v>
      </c>
      <c r="D2895" s="12">
        <v>2218</v>
      </c>
      <c r="E2895" s="12">
        <v>2851</v>
      </c>
      <c r="F2895" s="1">
        <f>VLOOKUP(B2895,[1]Compare!$B:$F,5,FALSE)</f>
        <v>2096</v>
      </c>
      <c r="G2895" s="1">
        <f>VLOOKUP(B2895,[1]Compare!$B:$G,6,FALSE)</f>
        <v>2812</v>
      </c>
      <c r="H2895" s="2">
        <f t="shared" si="90"/>
        <v>5.8206106870229007E-2</v>
      </c>
      <c r="I2895" s="2">
        <f t="shared" si="91"/>
        <v>1.3869132290184922E-2</v>
      </c>
    </row>
    <row r="2896" spans="1:9" x14ac:dyDescent="0.2">
      <c r="A2896" s="8" t="s">
        <v>363</v>
      </c>
      <c r="B2896" s="19">
        <v>51159</v>
      </c>
      <c r="C2896" s="20" t="s">
        <v>807</v>
      </c>
      <c r="D2896" s="13">
        <v>1568</v>
      </c>
      <c r="E2896" s="13">
        <v>2540</v>
      </c>
      <c r="F2896" s="1">
        <f>VLOOKUP(B2896,[1]Compare!$B:$F,5,FALSE)</f>
        <v>1513</v>
      </c>
      <c r="G2896" s="1">
        <f>VLOOKUP(B2896,[1]Compare!$B:$G,6,FALSE)</f>
        <v>2547</v>
      </c>
      <c r="H2896" s="2">
        <f t="shared" si="90"/>
        <v>3.6351619299405155E-2</v>
      </c>
      <c r="I2896" s="2">
        <f t="shared" si="91"/>
        <v>-2.7483313702394976E-3</v>
      </c>
    </row>
    <row r="2897" spans="1:9" x14ac:dyDescent="0.2">
      <c r="A2897" s="7" t="s">
        <v>363</v>
      </c>
      <c r="B2897" s="21">
        <v>51161</v>
      </c>
      <c r="C2897" s="22" t="s">
        <v>2134</v>
      </c>
      <c r="D2897" s="12">
        <v>19840</v>
      </c>
      <c r="E2897" s="12">
        <v>33205</v>
      </c>
      <c r="F2897" s="1">
        <f>VLOOKUP(B2897,[1]Compare!$B:$F,5,FALSE)</f>
        <v>21801</v>
      </c>
      <c r="G2897" s="1">
        <f>VLOOKUP(B2897,[1]Compare!$B:$G,6,FALSE)</f>
        <v>34268</v>
      </c>
      <c r="H2897" s="2">
        <f t="shared" si="90"/>
        <v>-8.9950002293472775E-2</v>
      </c>
      <c r="I2897" s="2">
        <f t="shared" si="91"/>
        <v>-3.1020193766779502E-2</v>
      </c>
    </row>
    <row r="2898" spans="1:9" x14ac:dyDescent="0.2">
      <c r="A2898" s="8" t="s">
        <v>363</v>
      </c>
      <c r="B2898" s="19">
        <v>51163</v>
      </c>
      <c r="C2898" s="20" t="s">
        <v>2135</v>
      </c>
      <c r="D2898" s="13">
        <v>3745</v>
      </c>
      <c r="E2898" s="13">
        <v>8309</v>
      </c>
      <c r="F2898" s="1">
        <f>VLOOKUP(B2898,[1]Compare!$B:$F,5,FALSE)</f>
        <v>4086</v>
      </c>
      <c r="G2898" s="1">
        <f>VLOOKUP(B2898,[1]Compare!$B:$G,6,FALSE)</f>
        <v>8088</v>
      </c>
      <c r="H2898" s="2">
        <f t="shared" si="90"/>
        <v>-8.3455702398433682E-2</v>
      </c>
      <c r="I2898" s="2">
        <f t="shared" si="91"/>
        <v>2.7324431256181999E-2</v>
      </c>
    </row>
    <row r="2899" spans="1:9" x14ac:dyDescent="0.2">
      <c r="A2899" s="7" t="s">
        <v>363</v>
      </c>
      <c r="B2899" s="21">
        <v>51165</v>
      </c>
      <c r="C2899" s="22" t="s">
        <v>1529</v>
      </c>
      <c r="D2899" s="12">
        <v>11639</v>
      </c>
      <c r="E2899" s="12">
        <v>32647</v>
      </c>
      <c r="F2899" s="1">
        <f>VLOOKUP(B2899,[1]Compare!$B:$F,5,FALSE)</f>
        <v>12644</v>
      </c>
      <c r="G2899" s="1">
        <f>VLOOKUP(B2899,[1]Compare!$B:$G,6,FALSE)</f>
        <v>30349</v>
      </c>
      <c r="H2899" s="2">
        <f t="shared" si="90"/>
        <v>-7.9484340398608036E-2</v>
      </c>
      <c r="I2899" s="2">
        <f t="shared" si="91"/>
        <v>7.5719134073610334E-2</v>
      </c>
    </row>
    <row r="2900" spans="1:9" x14ac:dyDescent="0.2">
      <c r="A2900" s="8" t="s">
        <v>363</v>
      </c>
      <c r="B2900" s="19">
        <v>51167</v>
      </c>
      <c r="C2900" s="20" t="s">
        <v>446</v>
      </c>
      <c r="D2900" s="13">
        <v>2935</v>
      </c>
      <c r="E2900" s="13">
        <v>11054</v>
      </c>
      <c r="F2900" s="1">
        <f>VLOOKUP(B2900,[1]Compare!$B:$F,5,FALSE)</f>
        <v>2373</v>
      </c>
      <c r="G2900" s="1">
        <f>VLOOKUP(B2900,[1]Compare!$B:$G,6,FALSE)</f>
        <v>10879</v>
      </c>
      <c r="H2900" s="2">
        <f t="shared" si="90"/>
        <v>0.23683101559207753</v>
      </c>
      <c r="I2900" s="2">
        <f t="shared" si="91"/>
        <v>1.6086037319606582E-2</v>
      </c>
    </row>
    <row r="2901" spans="1:9" x14ac:dyDescent="0.2">
      <c r="A2901" s="7" t="s">
        <v>363</v>
      </c>
      <c r="B2901" s="21">
        <v>51169</v>
      </c>
      <c r="C2901" s="22" t="s">
        <v>547</v>
      </c>
      <c r="D2901" s="12">
        <v>2685</v>
      </c>
      <c r="E2901" s="12">
        <v>8932</v>
      </c>
      <c r="F2901" s="1">
        <f>VLOOKUP(B2901,[1]Compare!$B:$F,5,FALSE)</f>
        <v>1692</v>
      </c>
      <c r="G2901" s="1">
        <f>VLOOKUP(B2901,[1]Compare!$B:$G,6,FALSE)</f>
        <v>9063</v>
      </c>
      <c r="H2901" s="2">
        <f t="shared" si="90"/>
        <v>0.58687943262411346</v>
      </c>
      <c r="I2901" s="2">
        <f t="shared" si="91"/>
        <v>-1.4454374931038287E-2</v>
      </c>
    </row>
    <row r="2902" spans="1:9" x14ac:dyDescent="0.2">
      <c r="A2902" s="8" t="s">
        <v>363</v>
      </c>
      <c r="B2902" s="19">
        <v>51171</v>
      </c>
      <c r="C2902" s="20" t="s">
        <v>2136</v>
      </c>
      <c r="D2902" s="13">
        <v>6232</v>
      </c>
      <c r="E2902" s="13">
        <v>17700</v>
      </c>
      <c r="F2902" s="1">
        <f>VLOOKUP(B2902,[1]Compare!$B:$F,5,FALSE)</f>
        <v>6836</v>
      </c>
      <c r="G2902" s="1">
        <f>VLOOKUP(B2902,[1]Compare!$B:$G,6,FALSE)</f>
        <v>16463</v>
      </c>
      <c r="H2902" s="2">
        <f t="shared" si="90"/>
        <v>-8.8355763604447052E-2</v>
      </c>
      <c r="I2902" s="2">
        <f t="shared" si="91"/>
        <v>7.5138188665492323E-2</v>
      </c>
    </row>
    <row r="2903" spans="1:9" x14ac:dyDescent="0.2">
      <c r="A2903" s="7" t="s">
        <v>363</v>
      </c>
      <c r="B2903" s="21">
        <v>51173</v>
      </c>
      <c r="C2903" s="22" t="s">
        <v>2137</v>
      </c>
      <c r="D2903" s="12">
        <v>3829</v>
      </c>
      <c r="E2903" s="12">
        <v>10201</v>
      </c>
      <c r="F2903" s="1">
        <f>VLOOKUP(B2903,[1]Compare!$B:$F,5,FALSE)</f>
        <v>3008</v>
      </c>
      <c r="G2903" s="1">
        <f>VLOOKUP(B2903,[1]Compare!$B:$G,6,FALSE)</f>
        <v>10963</v>
      </c>
      <c r="H2903" s="2">
        <f t="shared" si="90"/>
        <v>0.27293882978723405</v>
      </c>
      <c r="I2903" s="2">
        <f t="shared" si="91"/>
        <v>-6.9506521937425889E-2</v>
      </c>
    </row>
    <row r="2904" spans="1:9" x14ac:dyDescent="0.2">
      <c r="A2904" s="8" t="s">
        <v>363</v>
      </c>
      <c r="B2904" s="19">
        <v>51175</v>
      </c>
      <c r="C2904" s="20" t="s">
        <v>2138</v>
      </c>
      <c r="D2904" s="13">
        <v>3764</v>
      </c>
      <c r="E2904" s="13">
        <v>5328</v>
      </c>
      <c r="F2904" s="1">
        <f>VLOOKUP(B2904,[1]Compare!$B:$F,5,FALSE)</f>
        <v>3969</v>
      </c>
      <c r="G2904" s="1">
        <f>VLOOKUP(B2904,[1]Compare!$B:$G,6,FALSE)</f>
        <v>5730</v>
      </c>
      <c r="H2904" s="2">
        <f t="shared" si="90"/>
        <v>-5.1650289745527843E-2</v>
      </c>
      <c r="I2904" s="2">
        <f t="shared" si="91"/>
        <v>-7.0157068062827219E-2</v>
      </c>
    </row>
    <row r="2905" spans="1:9" x14ac:dyDescent="0.2">
      <c r="A2905" s="7" t="s">
        <v>363</v>
      </c>
      <c r="B2905" s="21">
        <v>51177</v>
      </c>
      <c r="C2905" s="22" t="s">
        <v>2139</v>
      </c>
      <c r="D2905" s="12">
        <v>39140</v>
      </c>
      <c r="E2905" s="12">
        <v>41164</v>
      </c>
      <c r="F2905" s="1">
        <f>VLOOKUP(B2905,[1]Compare!$B:$F,5,FALSE)</f>
        <v>34307</v>
      </c>
      <c r="G2905" s="1">
        <f>VLOOKUP(B2905,[1]Compare!$B:$G,6,FALSE)</f>
        <v>39411</v>
      </c>
      <c r="H2905" s="2">
        <f t="shared" si="90"/>
        <v>0.14087504007928411</v>
      </c>
      <c r="I2905" s="2">
        <f t="shared" si="91"/>
        <v>4.4479967521757882E-2</v>
      </c>
    </row>
    <row r="2906" spans="1:9" x14ac:dyDescent="0.2">
      <c r="A2906" s="8" t="s">
        <v>363</v>
      </c>
      <c r="B2906" s="19">
        <v>51179</v>
      </c>
      <c r="C2906" s="20" t="s">
        <v>1070</v>
      </c>
      <c r="D2906" s="13">
        <v>46729</v>
      </c>
      <c r="E2906" s="13">
        <v>38899</v>
      </c>
      <c r="F2906" s="1">
        <f>VLOOKUP(B2906,[1]Compare!$B:$F,5,FALSE)</f>
        <v>40245</v>
      </c>
      <c r="G2906" s="1">
        <f>VLOOKUP(B2906,[1]Compare!$B:$G,6,FALSE)</f>
        <v>37636</v>
      </c>
      <c r="H2906" s="2">
        <f t="shared" si="90"/>
        <v>0.16111318176170952</v>
      </c>
      <c r="I2906" s="2">
        <f t="shared" si="91"/>
        <v>3.3558295249229458E-2</v>
      </c>
    </row>
    <row r="2907" spans="1:9" x14ac:dyDescent="0.2">
      <c r="A2907" s="7" t="s">
        <v>363</v>
      </c>
      <c r="B2907" s="21">
        <v>51181</v>
      </c>
      <c r="C2907" s="22" t="s">
        <v>1652</v>
      </c>
      <c r="D2907" s="12">
        <v>2262</v>
      </c>
      <c r="E2907" s="12">
        <v>1858</v>
      </c>
      <c r="F2907" s="1">
        <f>VLOOKUP(B2907,[1]Compare!$B:$F,5,FALSE)</f>
        <v>2397</v>
      </c>
      <c r="G2907" s="1">
        <f>VLOOKUP(B2907,[1]Compare!$B:$G,6,FALSE)</f>
        <v>2025</v>
      </c>
      <c r="H2907" s="2">
        <f t="shared" si="90"/>
        <v>-5.6320400500625784E-2</v>
      </c>
      <c r="I2907" s="2">
        <f t="shared" si="91"/>
        <v>-8.2469135802469132E-2</v>
      </c>
    </row>
    <row r="2908" spans="1:9" x14ac:dyDescent="0.2">
      <c r="A2908" s="8" t="s">
        <v>363</v>
      </c>
      <c r="B2908" s="19">
        <v>51183</v>
      </c>
      <c r="C2908" s="20" t="s">
        <v>679</v>
      </c>
      <c r="D2908" s="13">
        <v>2721</v>
      </c>
      <c r="E2908" s="13">
        <v>1938</v>
      </c>
      <c r="F2908" s="1">
        <f>VLOOKUP(B2908,[1]Compare!$B:$F,5,FALSE)</f>
        <v>2827</v>
      </c>
      <c r="G2908" s="1">
        <f>VLOOKUP(B2908,[1]Compare!$B:$G,6,FALSE)</f>
        <v>2219</v>
      </c>
      <c r="H2908" s="2">
        <f t="shared" si="90"/>
        <v>-3.7495578351609479E-2</v>
      </c>
      <c r="I2908" s="2">
        <f t="shared" si="91"/>
        <v>-0.12663361874718343</v>
      </c>
    </row>
    <row r="2909" spans="1:9" x14ac:dyDescent="0.2">
      <c r="A2909" s="7" t="s">
        <v>363</v>
      </c>
      <c r="B2909" s="21">
        <v>51185</v>
      </c>
      <c r="C2909" s="22" t="s">
        <v>920</v>
      </c>
      <c r="D2909" s="12">
        <v>4089</v>
      </c>
      <c r="E2909" s="12">
        <v>16511</v>
      </c>
      <c r="F2909" s="1">
        <f>VLOOKUP(B2909,[1]Compare!$B:$F,5,FALSE)</f>
        <v>3205</v>
      </c>
      <c r="G2909" s="1">
        <f>VLOOKUP(B2909,[1]Compare!$B:$G,6,FALSE)</f>
        <v>16731</v>
      </c>
      <c r="H2909" s="2">
        <f t="shared" si="90"/>
        <v>0.27581903276131048</v>
      </c>
      <c r="I2909" s="2">
        <f t="shared" si="91"/>
        <v>-1.3149243918474688E-2</v>
      </c>
    </row>
    <row r="2910" spans="1:9" x14ac:dyDescent="0.2">
      <c r="A2910" s="8" t="s">
        <v>363</v>
      </c>
      <c r="B2910" s="19">
        <v>51187</v>
      </c>
      <c r="C2910" s="20" t="s">
        <v>829</v>
      </c>
      <c r="D2910" s="13">
        <v>6178</v>
      </c>
      <c r="E2910" s="13">
        <v>14743</v>
      </c>
      <c r="F2910" s="1">
        <f>VLOOKUP(B2910,[1]Compare!$B:$F,5,FALSE)</f>
        <v>6603</v>
      </c>
      <c r="G2910" s="1">
        <f>VLOOKUP(B2910,[1]Compare!$B:$G,6,FALSE)</f>
        <v>14069</v>
      </c>
      <c r="H2910" s="2">
        <f t="shared" si="90"/>
        <v>-6.4364682719975766E-2</v>
      </c>
      <c r="I2910" s="2">
        <f t="shared" si="91"/>
        <v>4.7906745326604591E-2</v>
      </c>
    </row>
    <row r="2911" spans="1:9" x14ac:dyDescent="0.2">
      <c r="A2911" s="7" t="s">
        <v>363</v>
      </c>
      <c r="B2911" s="21">
        <v>51191</v>
      </c>
      <c r="C2911" s="22" t="s">
        <v>454</v>
      </c>
      <c r="D2911" s="12">
        <v>6308</v>
      </c>
      <c r="E2911" s="12">
        <v>22668</v>
      </c>
      <c r="F2911" s="1">
        <f>VLOOKUP(B2911,[1]Compare!$B:$F,5,FALSE)</f>
        <v>6617</v>
      </c>
      <c r="G2911" s="1">
        <f>VLOOKUP(B2911,[1]Compare!$B:$G,6,FALSE)</f>
        <v>21679</v>
      </c>
      <c r="H2911" s="2">
        <f t="shared" si="90"/>
        <v>-4.6697899350158681E-2</v>
      </c>
      <c r="I2911" s="2">
        <f t="shared" si="91"/>
        <v>4.5620185432907419E-2</v>
      </c>
    </row>
    <row r="2912" spans="1:9" x14ac:dyDescent="0.2">
      <c r="A2912" s="8" t="s">
        <v>363</v>
      </c>
      <c r="B2912" s="19">
        <v>51193</v>
      </c>
      <c r="C2912" s="20" t="s">
        <v>1817</v>
      </c>
      <c r="D2912" s="13">
        <v>4324</v>
      </c>
      <c r="E2912" s="13">
        <v>5394</v>
      </c>
      <c r="F2912" s="1">
        <f>VLOOKUP(B2912,[1]Compare!$B:$F,5,FALSE)</f>
        <v>4501</v>
      </c>
      <c r="G2912" s="1">
        <f>VLOOKUP(B2912,[1]Compare!$B:$G,6,FALSE)</f>
        <v>5318</v>
      </c>
      <c r="H2912" s="2">
        <f t="shared" si="90"/>
        <v>-3.9324594534547876E-2</v>
      </c>
      <c r="I2912" s="2">
        <f t="shared" si="91"/>
        <v>1.4291086874764949E-2</v>
      </c>
    </row>
    <row r="2913" spans="1:9" x14ac:dyDescent="0.2">
      <c r="A2913" s="7" t="s">
        <v>363</v>
      </c>
      <c r="B2913" s="21">
        <v>51195</v>
      </c>
      <c r="C2913" s="22" t="s">
        <v>2067</v>
      </c>
      <c r="D2913" s="12">
        <v>3816</v>
      </c>
      <c r="E2913" s="12">
        <v>13232</v>
      </c>
      <c r="F2913" s="1">
        <f>VLOOKUP(B2913,[1]Compare!$B:$F,5,FALSE)</f>
        <v>3110</v>
      </c>
      <c r="G2913" s="1">
        <f>VLOOKUP(B2913,[1]Compare!$B:$G,6,FALSE)</f>
        <v>13366</v>
      </c>
      <c r="H2913" s="2">
        <f t="shared" si="90"/>
        <v>0.22700964630225082</v>
      </c>
      <c r="I2913" s="2">
        <f t="shared" si="91"/>
        <v>-1.0025437677689659E-2</v>
      </c>
    </row>
    <row r="2914" spans="1:9" x14ac:dyDescent="0.2">
      <c r="A2914" s="8" t="s">
        <v>363</v>
      </c>
      <c r="B2914" s="19">
        <v>51197</v>
      </c>
      <c r="C2914" s="20" t="s">
        <v>2140</v>
      </c>
      <c r="D2914" s="13">
        <v>3160</v>
      </c>
      <c r="E2914" s="13">
        <v>11719</v>
      </c>
      <c r="F2914" s="1">
        <f>VLOOKUP(B2914,[1]Compare!$B:$F,5,FALSE)</f>
        <v>3143</v>
      </c>
      <c r="G2914" s="1">
        <f>VLOOKUP(B2914,[1]Compare!$B:$G,6,FALSE)</f>
        <v>11733</v>
      </c>
      <c r="H2914" s="2">
        <f t="shared" si="90"/>
        <v>5.4088450524976137E-3</v>
      </c>
      <c r="I2914" s="2">
        <f t="shared" si="91"/>
        <v>-1.1932157163555782E-3</v>
      </c>
    </row>
    <row r="2915" spans="1:9" x14ac:dyDescent="0.2">
      <c r="A2915" s="7" t="s">
        <v>363</v>
      </c>
      <c r="B2915" s="21">
        <v>51199</v>
      </c>
      <c r="C2915" s="22" t="s">
        <v>1209</v>
      </c>
      <c r="D2915" s="12">
        <v>19661</v>
      </c>
      <c r="E2915" s="12">
        <v>20193</v>
      </c>
      <c r="F2915" s="1">
        <f>VLOOKUP(B2915,[1]Compare!$B:$F,5,FALSE)</f>
        <v>17683</v>
      </c>
      <c r="G2915" s="1">
        <f>VLOOKUP(B2915,[1]Compare!$B:$G,6,FALSE)</f>
        <v>20241</v>
      </c>
      <c r="H2915" s="2">
        <f t="shared" si="90"/>
        <v>0.11185884748063112</v>
      </c>
      <c r="I2915" s="2">
        <f t="shared" si="91"/>
        <v>-2.3714243367422556E-3</v>
      </c>
    </row>
    <row r="2916" spans="1:9" x14ac:dyDescent="0.2">
      <c r="A2916" s="8" t="s">
        <v>363</v>
      </c>
      <c r="B2916" s="19">
        <v>51510</v>
      </c>
      <c r="C2916" s="20" t="s">
        <v>2141</v>
      </c>
      <c r="D2916" s="13">
        <v>66727</v>
      </c>
      <c r="E2916" s="13">
        <v>16798</v>
      </c>
      <c r="F2916" s="1">
        <f>VLOOKUP(B2916,[1]Compare!$B:$F,5,FALSE)</f>
        <v>66240</v>
      </c>
      <c r="G2916" s="1">
        <f>VLOOKUP(B2916,[1]Compare!$B:$G,6,FALSE)</f>
        <v>14544</v>
      </c>
      <c r="H2916" s="2">
        <f t="shared" si="90"/>
        <v>7.3520531400966182E-3</v>
      </c>
      <c r="I2916" s="2">
        <f t="shared" si="91"/>
        <v>0.15497799779977997</v>
      </c>
    </row>
    <row r="2917" spans="1:9" x14ac:dyDescent="0.2">
      <c r="A2917" s="7" t="s">
        <v>363</v>
      </c>
      <c r="B2917" s="21">
        <v>51515</v>
      </c>
      <c r="C2917" s="22" t="s">
        <v>2142</v>
      </c>
      <c r="D2917" s="12">
        <v>970</v>
      </c>
      <c r="E2917" s="12">
        <v>1143</v>
      </c>
      <c r="F2917" s="1" t="e">
        <f>VLOOKUP(B2917,[1]Compare!$B:$F,5,FALSE)</f>
        <v>#N/A</v>
      </c>
      <c r="G2917" s="1" t="e">
        <f>VLOOKUP(B2917,[1]Compare!$B:$G,6,FALSE)</f>
        <v>#N/A</v>
      </c>
      <c r="H2917" s="2" t="e">
        <f t="shared" si="90"/>
        <v>#N/A</v>
      </c>
      <c r="I2917" s="2" t="e">
        <f t="shared" si="91"/>
        <v>#N/A</v>
      </c>
    </row>
    <row r="2918" spans="1:9" x14ac:dyDescent="0.2">
      <c r="A2918" s="8" t="s">
        <v>363</v>
      </c>
      <c r="B2918" s="19">
        <v>51520</v>
      </c>
      <c r="C2918" s="20" t="s">
        <v>2143</v>
      </c>
      <c r="D2918" s="13">
        <v>2298</v>
      </c>
      <c r="E2918" s="13">
        <v>5248</v>
      </c>
      <c r="F2918" s="1">
        <f>VLOOKUP(B2918,[1]Compare!$B:$F,5,FALSE)</f>
        <v>2313</v>
      </c>
      <c r="G2918" s="1">
        <f>VLOOKUP(B2918,[1]Compare!$B:$G,6,FALSE)</f>
        <v>5347</v>
      </c>
      <c r="H2918" s="2">
        <f t="shared" si="90"/>
        <v>-6.4850843060959796E-3</v>
      </c>
      <c r="I2918" s="2">
        <f t="shared" si="91"/>
        <v>-1.8515055171123996E-2</v>
      </c>
    </row>
    <row r="2919" spans="1:9" x14ac:dyDescent="0.2">
      <c r="A2919" s="7" t="s">
        <v>363</v>
      </c>
      <c r="B2919" s="21">
        <v>51530</v>
      </c>
      <c r="C2919" s="22" t="s">
        <v>2144</v>
      </c>
      <c r="D2919" s="12">
        <v>899</v>
      </c>
      <c r="E2919" s="12">
        <v>1743</v>
      </c>
      <c r="F2919" s="1">
        <f>VLOOKUP(B2919,[1]Compare!$B:$F,5,FALSE)</f>
        <v>825</v>
      </c>
      <c r="G2919" s="1">
        <f>VLOOKUP(B2919,[1]Compare!$B:$G,6,FALSE)</f>
        <v>1863</v>
      </c>
      <c r="H2919" s="2">
        <f t="shared" si="90"/>
        <v>8.9696969696969692E-2</v>
      </c>
      <c r="I2919" s="2">
        <f t="shared" si="91"/>
        <v>-6.4412238325281798E-2</v>
      </c>
    </row>
    <row r="2920" spans="1:9" x14ac:dyDescent="0.2">
      <c r="A2920" s="8" t="s">
        <v>363</v>
      </c>
      <c r="B2920" s="19">
        <v>51540</v>
      </c>
      <c r="C2920" s="20" t="s">
        <v>2145</v>
      </c>
      <c r="D2920" s="13">
        <v>20976</v>
      </c>
      <c r="E2920" s="13">
        <v>3941</v>
      </c>
      <c r="F2920" s="1">
        <f>VLOOKUP(B2920,[1]Compare!$B:$F,5,FALSE)</f>
        <v>20696</v>
      </c>
      <c r="G2920" s="1">
        <f>VLOOKUP(B2920,[1]Compare!$B:$G,6,FALSE)</f>
        <v>3094</v>
      </c>
      <c r="H2920" s="2">
        <f t="shared" si="90"/>
        <v>1.3529184383455741E-2</v>
      </c>
      <c r="I2920" s="2">
        <f t="shared" si="91"/>
        <v>0.27375565610859731</v>
      </c>
    </row>
    <row r="2921" spans="1:9" x14ac:dyDescent="0.2">
      <c r="A2921" s="7" t="s">
        <v>363</v>
      </c>
      <c r="B2921" s="21">
        <v>51550</v>
      </c>
      <c r="C2921" s="22" t="s">
        <v>2146</v>
      </c>
      <c r="D2921" s="12">
        <v>71206</v>
      </c>
      <c r="E2921" s="12">
        <v>57795</v>
      </c>
      <c r="F2921" s="1">
        <f>VLOOKUP(B2921,[1]Compare!$B:$F,5,FALSE)</f>
        <v>66377</v>
      </c>
      <c r="G2921" s="1">
        <f>VLOOKUP(B2921,[1]Compare!$B:$G,6,FALSE)</f>
        <v>58180</v>
      </c>
      <c r="H2921" s="2">
        <f t="shared" si="90"/>
        <v>7.2751103544902607E-2</v>
      </c>
      <c r="I2921" s="2">
        <f t="shared" si="91"/>
        <v>-6.6173942935716743E-3</v>
      </c>
    </row>
    <row r="2922" spans="1:9" x14ac:dyDescent="0.2">
      <c r="A2922" s="8" t="s">
        <v>363</v>
      </c>
      <c r="B2922" s="19">
        <v>51570</v>
      </c>
      <c r="C2922" s="20" t="s">
        <v>2147</v>
      </c>
      <c r="D2922" s="13">
        <v>2528</v>
      </c>
      <c r="E2922" s="13">
        <v>5846</v>
      </c>
      <c r="F2922" s="1">
        <f>VLOOKUP(B2922,[1]Compare!$B:$F,5,FALSE)</f>
        <v>2972</v>
      </c>
      <c r="G2922" s="1">
        <f>VLOOKUP(B2922,[1]Compare!$B:$G,6,FALSE)</f>
        <v>6007</v>
      </c>
      <c r="H2922" s="2">
        <f t="shared" si="90"/>
        <v>-0.14939434724091522</v>
      </c>
      <c r="I2922" s="2">
        <f t="shared" si="91"/>
        <v>-2.6802064258365239E-2</v>
      </c>
    </row>
    <row r="2923" spans="1:9" x14ac:dyDescent="0.2">
      <c r="A2923" s="7" t="s">
        <v>363</v>
      </c>
      <c r="B2923" s="21">
        <v>51580</v>
      </c>
      <c r="C2923" s="22" t="s">
        <v>2148</v>
      </c>
      <c r="D2923" s="12">
        <v>1444</v>
      </c>
      <c r="E2923" s="12">
        <v>1330</v>
      </c>
      <c r="F2923" s="1">
        <f>VLOOKUP(B2923,[1]Compare!$B:$F,5,FALSE)</f>
        <v>964</v>
      </c>
      <c r="G2923" s="1">
        <f>VLOOKUP(B2923,[1]Compare!$B:$G,6,FALSE)</f>
        <v>1580</v>
      </c>
      <c r="H2923" s="2">
        <f t="shared" si="90"/>
        <v>0.49792531120331951</v>
      </c>
      <c r="I2923" s="2">
        <f t="shared" si="91"/>
        <v>-0.15822784810126583</v>
      </c>
    </row>
    <row r="2924" spans="1:9" x14ac:dyDescent="0.2">
      <c r="A2924" s="8" t="s">
        <v>363</v>
      </c>
      <c r="B2924" s="19">
        <v>51590</v>
      </c>
      <c r="C2924" s="20" t="s">
        <v>2149</v>
      </c>
      <c r="D2924" s="13">
        <v>11714</v>
      </c>
      <c r="E2924" s="13">
        <v>7835</v>
      </c>
      <c r="F2924" s="1">
        <f>VLOOKUP(B2924,[1]Compare!$B:$F,5,FALSE)</f>
        <v>11710</v>
      </c>
      <c r="G2924" s="1">
        <f>VLOOKUP(B2924,[1]Compare!$B:$G,6,FALSE)</f>
        <v>7428</v>
      </c>
      <c r="H2924" s="2">
        <f t="shared" si="90"/>
        <v>3.4158838599487618E-4</v>
      </c>
      <c r="I2924" s="2">
        <f t="shared" si="91"/>
        <v>5.4792676359719981E-2</v>
      </c>
    </row>
    <row r="2925" spans="1:9" x14ac:dyDescent="0.2">
      <c r="A2925" s="7" t="s">
        <v>363</v>
      </c>
      <c r="B2925" s="21">
        <v>51595</v>
      </c>
      <c r="C2925" s="22" t="s">
        <v>2150</v>
      </c>
      <c r="D2925" s="12">
        <v>1648</v>
      </c>
      <c r="E2925" s="12">
        <v>900</v>
      </c>
      <c r="F2925" s="1">
        <f>VLOOKUP(B2925,[1]Compare!$B:$F,5,FALSE)</f>
        <v>1612</v>
      </c>
      <c r="G2925" s="1">
        <f>VLOOKUP(B2925,[1]Compare!$B:$G,6,FALSE)</f>
        <v>754</v>
      </c>
      <c r="H2925" s="2">
        <f t="shared" si="90"/>
        <v>2.2332506203473945E-2</v>
      </c>
      <c r="I2925" s="2">
        <f t="shared" si="91"/>
        <v>0.19363395225464192</v>
      </c>
    </row>
    <row r="2926" spans="1:9" x14ac:dyDescent="0.2">
      <c r="A2926" s="8" t="s">
        <v>363</v>
      </c>
      <c r="B2926" s="19">
        <v>51600</v>
      </c>
      <c r="C2926" s="20" t="s">
        <v>2151</v>
      </c>
      <c r="D2926" s="13">
        <v>9310</v>
      </c>
      <c r="E2926" s="13">
        <v>4948</v>
      </c>
      <c r="F2926" s="1">
        <f>VLOOKUP(B2926,[1]Compare!$B:$F,5,FALSE)</f>
        <v>9174</v>
      </c>
      <c r="G2926" s="1">
        <f>VLOOKUP(B2926,[1]Compare!$B:$G,6,FALSE)</f>
        <v>4007</v>
      </c>
      <c r="H2926" s="2">
        <f t="shared" si="90"/>
        <v>1.4824504033137127E-2</v>
      </c>
      <c r="I2926" s="2">
        <f t="shared" si="91"/>
        <v>0.23483903169453457</v>
      </c>
    </row>
    <row r="2927" spans="1:9" x14ac:dyDescent="0.2">
      <c r="A2927" s="7" t="s">
        <v>363</v>
      </c>
      <c r="B2927" s="21">
        <v>51610</v>
      </c>
      <c r="C2927" s="22" t="s">
        <v>2152</v>
      </c>
      <c r="D2927" s="12">
        <v>7235</v>
      </c>
      <c r="E2927" s="12">
        <v>2029</v>
      </c>
      <c r="F2927" s="1">
        <f>VLOOKUP(B2927,[1]Compare!$B:$F,5,FALSE)</f>
        <v>7146</v>
      </c>
      <c r="G2927" s="1">
        <f>VLOOKUP(B2927,[1]Compare!$B:$G,6,FALSE)</f>
        <v>1490</v>
      </c>
      <c r="H2927" s="2">
        <f t="shared" si="90"/>
        <v>1.2454520011195075E-2</v>
      </c>
      <c r="I2927" s="2">
        <f t="shared" si="91"/>
        <v>0.36174496644295301</v>
      </c>
    </row>
    <row r="2928" spans="1:9" x14ac:dyDescent="0.2">
      <c r="A2928" s="8" t="s">
        <v>363</v>
      </c>
      <c r="B2928" s="19">
        <v>51620</v>
      </c>
      <c r="C2928" s="20" t="s">
        <v>2153</v>
      </c>
      <c r="D2928" s="13">
        <v>2346</v>
      </c>
      <c r="E2928" s="13">
        <v>1436</v>
      </c>
      <c r="F2928" s="1">
        <f>VLOOKUP(B2928,[1]Compare!$B:$F,5,FALSE)</f>
        <v>2525</v>
      </c>
      <c r="G2928" s="1">
        <f>VLOOKUP(B2928,[1]Compare!$B:$G,6,FALSE)</f>
        <v>1487</v>
      </c>
      <c r="H2928" s="2">
        <f t="shared" si="90"/>
        <v>-7.0891089108910885E-2</v>
      </c>
      <c r="I2928" s="2">
        <f t="shared" si="91"/>
        <v>-3.429724277067922E-2</v>
      </c>
    </row>
    <row r="2929" spans="1:9" x14ac:dyDescent="0.2">
      <c r="A2929" s="7" t="s">
        <v>363</v>
      </c>
      <c r="B2929" s="21">
        <v>51630</v>
      </c>
      <c r="C2929" s="22" t="s">
        <v>2154</v>
      </c>
      <c r="D2929" s="12">
        <v>8670</v>
      </c>
      <c r="E2929" s="12">
        <v>3860</v>
      </c>
      <c r="F2929" s="1">
        <f>VLOOKUP(B2929,[1]Compare!$B:$F,5,FALSE)</f>
        <v>8517</v>
      </c>
      <c r="G2929" s="1">
        <f>VLOOKUP(B2929,[1]Compare!$B:$G,6,FALSE)</f>
        <v>4037</v>
      </c>
      <c r="H2929" s="2">
        <f t="shared" si="90"/>
        <v>1.7964071856287425E-2</v>
      </c>
      <c r="I2929" s="2">
        <f t="shared" si="91"/>
        <v>-4.3844438939806787E-2</v>
      </c>
    </row>
    <row r="2930" spans="1:9" x14ac:dyDescent="0.2">
      <c r="A2930" s="8" t="s">
        <v>363</v>
      </c>
      <c r="B2930" s="19">
        <v>51640</v>
      </c>
      <c r="C2930" s="20" t="s">
        <v>2155</v>
      </c>
      <c r="D2930" s="13">
        <v>852</v>
      </c>
      <c r="E2930" s="13">
        <v>1574</v>
      </c>
      <c r="F2930" s="1">
        <f>VLOOKUP(B2930,[1]Compare!$B:$F,5,FALSE)</f>
        <v>777</v>
      </c>
      <c r="G2930" s="1">
        <f>VLOOKUP(B2930,[1]Compare!$B:$G,6,FALSE)</f>
        <v>1838</v>
      </c>
      <c r="H2930" s="2">
        <f t="shared" si="90"/>
        <v>9.6525096525096526E-2</v>
      </c>
      <c r="I2930" s="2">
        <f t="shared" si="91"/>
        <v>-0.14363438520130578</v>
      </c>
    </row>
    <row r="2931" spans="1:9" x14ac:dyDescent="0.2">
      <c r="A2931" s="7" t="s">
        <v>363</v>
      </c>
      <c r="B2931" s="21">
        <v>51650</v>
      </c>
      <c r="C2931" s="22" t="s">
        <v>2156</v>
      </c>
      <c r="D2931" s="12">
        <v>45492</v>
      </c>
      <c r="E2931" s="12">
        <v>18271</v>
      </c>
      <c r="F2931" s="1">
        <f>VLOOKUP(B2931,[1]Compare!$B:$F,5,FALSE)</f>
        <v>46220</v>
      </c>
      <c r="G2931" s="1">
        <f>VLOOKUP(B2931,[1]Compare!$B:$G,6,FALSE)</f>
        <v>18430</v>
      </c>
      <c r="H2931" s="2">
        <f t="shared" si="90"/>
        <v>-1.5750757247944613E-2</v>
      </c>
      <c r="I2931" s="2">
        <f t="shared" si="91"/>
        <v>-8.6272381985892568E-3</v>
      </c>
    </row>
    <row r="2932" spans="1:9" x14ac:dyDescent="0.2">
      <c r="A2932" s="8" t="s">
        <v>363</v>
      </c>
      <c r="B2932" s="19">
        <v>51660</v>
      </c>
      <c r="C2932" s="20" t="s">
        <v>2157</v>
      </c>
      <c r="D2932" s="13">
        <v>10889</v>
      </c>
      <c r="E2932" s="13">
        <v>5319</v>
      </c>
      <c r="F2932" s="1">
        <f>VLOOKUP(B2932,[1]Compare!$B:$F,5,FALSE)</f>
        <v>11022</v>
      </c>
      <c r="G2932" s="1">
        <f>VLOOKUP(B2932,[1]Compare!$B:$G,6,FALSE)</f>
        <v>5591</v>
      </c>
      <c r="H2932" s="2">
        <f t="shared" si="90"/>
        <v>-1.2066775539829431E-2</v>
      </c>
      <c r="I2932" s="2">
        <f t="shared" si="91"/>
        <v>-4.8649615453407263E-2</v>
      </c>
    </row>
    <row r="2933" spans="1:9" x14ac:dyDescent="0.2">
      <c r="A2933" s="7" t="s">
        <v>363</v>
      </c>
      <c r="B2933" s="21">
        <v>51670</v>
      </c>
      <c r="C2933" s="22" t="s">
        <v>2158</v>
      </c>
      <c r="D2933" s="12">
        <v>4989</v>
      </c>
      <c r="E2933" s="12">
        <v>4016</v>
      </c>
      <c r="F2933" s="1">
        <f>VLOOKUP(B2933,[1]Compare!$B:$F,5,FALSE)</f>
        <v>5430</v>
      </c>
      <c r="G2933" s="1">
        <f>VLOOKUP(B2933,[1]Compare!$B:$G,6,FALSE)</f>
        <v>4020</v>
      </c>
      <c r="H2933" s="2">
        <f t="shared" si="90"/>
        <v>-8.1215469613259664E-2</v>
      </c>
      <c r="I2933" s="2">
        <f t="shared" si="91"/>
        <v>-9.9502487562189048E-4</v>
      </c>
    </row>
    <row r="2934" spans="1:9" x14ac:dyDescent="0.2">
      <c r="A2934" s="8" t="s">
        <v>363</v>
      </c>
      <c r="B2934" s="19">
        <v>51678</v>
      </c>
      <c r="C2934" s="20" t="s">
        <v>2159</v>
      </c>
      <c r="D2934" s="13">
        <v>1871</v>
      </c>
      <c r="E2934" s="13">
        <v>1087</v>
      </c>
      <c r="F2934" s="1">
        <f>VLOOKUP(B2934,[1]Compare!$B:$F,5,FALSE)</f>
        <v>1791</v>
      </c>
      <c r="G2934" s="1">
        <f>VLOOKUP(B2934,[1]Compare!$B:$G,6,FALSE)</f>
        <v>906</v>
      </c>
      <c r="H2934" s="2">
        <f t="shared" si="90"/>
        <v>4.4667783361250699E-2</v>
      </c>
      <c r="I2934" s="2">
        <f t="shared" si="91"/>
        <v>0.19977924944812361</v>
      </c>
    </row>
    <row r="2935" spans="1:9" x14ac:dyDescent="0.2">
      <c r="A2935" s="7" t="s">
        <v>363</v>
      </c>
      <c r="B2935" s="21">
        <v>51680</v>
      </c>
      <c r="C2935" s="22" t="s">
        <v>2160</v>
      </c>
      <c r="D2935" s="12">
        <v>17213</v>
      </c>
      <c r="E2935" s="12">
        <v>16608</v>
      </c>
      <c r="F2935" s="1">
        <f>VLOOKUP(B2935,[1]Compare!$B:$F,5,FALSE)</f>
        <v>18048</v>
      </c>
      <c r="G2935" s="1">
        <f>VLOOKUP(B2935,[1]Compare!$B:$G,6,FALSE)</f>
        <v>17097</v>
      </c>
      <c r="H2935" s="2">
        <f t="shared" si="90"/>
        <v>-4.6265514184397165E-2</v>
      </c>
      <c r="I2935" s="2">
        <f t="shared" si="91"/>
        <v>-2.8601509036673099E-2</v>
      </c>
    </row>
    <row r="2936" spans="1:9" x14ac:dyDescent="0.2">
      <c r="A2936" s="8" t="s">
        <v>363</v>
      </c>
      <c r="B2936" s="19">
        <v>51683</v>
      </c>
      <c r="C2936" s="20" t="s">
        <v>2161</v>
      </c>
      <c r="D2936" s="13">
        <v>11366</v>
      </c>
      <c r="E2936" s="13">
        <v>6250</v>
      </c>
      <c r="F2936" s="1">
        <f>VLOOKUP(B2936,[1]Compare!$B:$F,5,FALSE)</f>
        <v>10356</v>
      </c>
      <c r="G2936" s="1">
        <f>VLOOKUP(B2936,[1]Compare!$B:$G,6,FALSE)</f>
        <v>6256</v>
      </c>
      <c r="H2936" s="2">
        <f t="shared" si="90"/>
        <v>9.7528003089996138E-2</v>
      </c>
      <c r="I2936" s="2">
        <f t="shared" si="91"/>
        <v>-9.5907928388746806E-4</v>
      </c>
    </row>
    <row r="2937" spans="1:9" x14ac:dyDescent="0.2">
      <c r="A2937" s="7" t="s">
        <v>363</v>
      </c>
      <c r="B2937" s="21">
        <v>51685</v>
      </c>
      <c r="C2937" s="22" t="s">
        <v>2162</v>
      </c>
      <c r="D2937" s="12">
        <v>4161</v>
      </c>
      <c r="E2937" s="12">
        <v>2072</v>
      </c>
      <c r="F2937" s="1">
        <f>VLOOKUP(B2937,[1]Compare!$B:$F,5,FALSE)</f>
        <v>3992</v>
      </c>
      <c r="G2937" s="1">
        <f>VLOOKUP(B2937,[1]Compare!$B:$G,6,FALSE)</f>
        <v>1979</v>
      </c>
      <c r="H2937" s="2">
        <f t="shared" si="90"/>
        <v>4.2334669338677355E-2</v>
      </c>
      <c r="I2937" s="2">
        <f t="shared" si="91"/>
        <v>4.6993431025770589E-2</v>
      </c>
    </row>
    <row r="2938" spans="1:9" x14ac:dyDescent="0.2">
      <c r="A2938" s="8" t="s">
        <v>363</v>
      </c>
      <c r="B2938" s="19">
        <v>51690</v>
      </c>
      <c r="C2938" s="20" t="s">
        <v>2163</v>
      </c>
      <c r="D2938" s="13">
        <v>3525</v>
      </c>
      <c r="E2938" s="13">
        <v>2463</v>
      </c>
      <c r="F2938" s="1">
        <f>VLOOKUP(B2938,[1]Compare!$B:$F,5,FALSE)</f>
        <v>3766</v>
      </c>
      <c r="G2938" s="1">
        <f>VLOOKUP(B2938,[1]Compare!$B:$G,6,FALSE)</f>
        <v>2165</v>
      </c>
      <c r="H2938" s="2">
        <f t="shared" si="90"/>
        <v>-6.3993627190653213E-2</v>
      </c>
      <c r="I2938" s="2">
        <f t="shared" si="91"/>
        <v>0.13764434180138568</v>
      </c>
    </row>
    <row r="2939" spans="1:9" x14ac:dyDescent="0.2">
      <c r="A2939" s="7" t="s">
        <v>363</v>
      </c>
      <c r="B2939" s="21">
        <v>51700</v>
      </c>
      <c r="C2939" s="22" t="s">
        <v>2164</v>
      </c>
      <c r="D2939" s="12">
        <v>50212</v>
      </c>
      <c r="E2939" s="12">
        <v>26188</v>
      </c>
      <c r="F2939" s="1">
        <f>VLOOKUP(B2939,[1]Compare!$B:$F,5,FALSE)</f>
        <v>53099</v>
      </c>
      <c r="G2939" s="1">
        <f>VLOOKUP(B2939,[1]Compare!$B:$G,6,FALSE)</f>
        <v>26377</v>
      </c>
      <c r="H2939" s="2">
        <f t="shared" si="90"/>
        <v>-5.4370138797340817E-2</v>
      </c>
      <c r="I2939" s="2">
        <f t="shared" si="91"/>
        <v>-7.1653334344315119E-3</v>
      </c>
    </row>
    <row r="2940" spans="1:9" x14ac:dyDescent="0.2">
      <c r="A2940" s="8" t="s">
        <v>363</v>
      </c>
      <c r="B2940" s="19">
        <v>51710</v>
      </c>
      <c r="C2940" s="20" t="s">
        <v>2165</v>
      </c>
      <c r="D2940" s="13">
        <v>58891</v>
      </c>
      <c r="E2940" s="13">
        <v>26449</v>
      </c>
      <c r="F2940" s="1">
        <f>VLOOKUP(B2940,[1]Compare!$B:$F,5,FALSE)</f>
        <v>64440</v>
      </c>
      <c r="G2940" s="1">
        <f>VLOOKUP(B2940,[1]Compare!$B:$G,6,FALSE)</f>
        <v>23443</v>
      </c>
      <c r="H2940" s="2">
        <f t="shared" si="90"/>
        <v>-8.611111111111111E-2</v>
      </c>
      <c r="I2940" s="2">
        <f t="shared" si="91"/>
        <v>0.12822590965320138</v>
      </c>
    </row>
    <row r="2941" spans="1:9" x14ac:dyDescent="0.2">
      <c r="A2941" s="7" t="s">
        <v>363</v>
      </c>
      <c r="B2941" s="21">
        <v>51720</v>
      </c>
      <c r="C2941" s="22" t="s">
        <v>2166</v>
      </c>
      <c r="D2941" s="12">
        <v>552</v>
      </c>
      <c r="E2941" s="12">
        <v>951</v>
      </c>
      <c r="F2941" s="1">
        <f>VLOOKUP(B2941,[1]Compare!$B:$F,5,FALSE)</f>
        <v>464</v>
      </c>
      <c r="G2941" s="1">
        <f>VLOOKUP(B2941,[1]Compare!$B:$G,6,FALSE)</f>
        <v>1109</v>
      </c>
      <c r="H2941" s="2">
        <f t="shared" si="90"/>
        <v>0.18965517241379309</v>
      </c>
      <c r="I2941" s="2">
        <f t="shared" si="91"/>
        <v>-0.1424706943192065</v>
      </c>
    </row>
    <row r="2942" spans="1:9" x14ac:dyDescent="0.2">
      <c r="A2942" s="8" t="s">
        <v>363</v>
      </c>
      <c r="B2942" s="19">
        <v>51730</v>
      </c>
      <c r="C2942" s="20" t="s">
        <v>2167</v>
      </c>
      <c r="D2942" s="13">
        <v>12084</v>
      </c>
      <c r="E2942" s="13">
        <v>1997</v>
      </c>
      <c r="F2942" s="1">
        <f>VLOOKUP(B2942,[1]Compare!$B:$F,5,FALSE)</f>
        <v>12389</v>
      </c>
      <c r="G2942" s="1">
        <f>VLOOKUP(B2942,[1]Compare!$B:$G,6,FALSE)</f>
        <v>1584</v>
      </c>
      <c r="H2942" s="2">
        <f t="shared" si="90"/>
        <v>-2.4618613285979498E-2</v>
      </c>
      <c r="I2942" s="2">
        <f t="shared" si="91"/>
        <v>0.26073232323232326</v>
      </c>
    </row>
    <row r="2943" spans="1:9" x14ac:dyDescent="0.2">
      <c r="A2943" s="7" t="s">
        <v>363</v>
      </c>
      <c r="B2943" s="21">
        <v>51735</v>
      </c>
      <c r="C2943" s="22" t="s">
        <v>2168</v>
      </c>
      <c r="D2943" s="12">
        <v>2210</v>
      </c>
      <c r="E2943" s="12">
        <v>6144</v>
      </c>
      <c r="F2943" s="1">
        <f>VLOOKUP(B2943,[1]Compare!$B:$F,5,FALSE)</f>
        <v>2054</v>
      </c>
      <c r="G2943" s="1">
        <f>VLOOKUP(B2943,[1]Compare!$B:$G,6,FALSE)</f>
        <v>5605</v>
      </c>
      <c r="H2943" s="2">
        <f t="shared" si="90"/>
        <v>7.5949367088607597E-2</v>
      </c>
      <c r="I2943" s="2">
        <f t="shared" si="91"/>
        <v>9.6164139161462978E-2</v>
      </c>
    </row>
    <row r="2944" spans="1:9" x14ac:dyDescent="0.2">
      <c r="A2944" s="8" t="s">
        <v>363</v>
      </c>
      <c r="B2944" s="19">
        <v>51740</v>
      </c>
      <c r="C2944" s="20" t="s">
        <v>2169</v>
      </c>
      <c r="D2944" s="13">
        <v>29568</v>
      </c>
      <c r="E2944" s="13">
        <v>13528</v>
      </c>
      <c r="F2944" s="1">
        <f>VLOOKUP(B2944,[1]Compare!$B:$F,5,FALSE)</f>
        <v>30948</v>
      </c>
      <c r="G2944" s="1">
        <f>VLOOKUP(B2944,[1]Compare!$B:$G,6,FALSE)</f>
        <v>12755</v>
      </c>
      <c r="H2944" s="2">
        <f t="shared" si="90"/>
        <v>-4.4590926715781312E-2</v>
      </c>
      <c r="I2944" s="2">
        <f t="shared" si="91"/>
        <v>6.0603684829478636E-2</v>
      </c>
    </row>
    <row r="2945" spans="1:9" x14ac:dyDescent="0.2">
      <c r="A2945" s="7" t="s">
        <v>363</v>
      </c>
      <c r="B2945" s="21">
        <v>51750</v>
      </c>
      <c r="C2945" s="22" t="s">
        <v>2170</v>
      </c>
      <c r="D2945" s="12">
        <v>3062</v>
      </c>
      <c r="E2945" s="12">
        <v>2539</v>
      </c>
      <c r="F2945" s="1">
        <f>VLOOKUP(B2945,[1]Compare!$B:$F,5,FALSE)</f>
        <v>3358</v>
      </c>
      <c r="G2945" s="1">
        <f>VLOOKUP(B2945,[1]Compare!$B:$G,6,FALSE)</f>
        <v>2786</v>
      </c>
      <c r="H2945" s="2">
        <f t="shared" si="90"/>
        <v>-8.814770696843359E-2</v>
      </c>
      <c r="I2945" s="2">
        <f t="shared" si="91"/>
        <v>-8.8657573582196697E-2</v>
      </c>
    </row>
    <row r="2946" spans="1:9" x14ac:dyDescent="0.2">
      <c r="A2946" s="8" t="s">
        <v>363</v>
      </c>
      <c r="B2946" s="19">
        <v>51760</v>
      </c>
      <c r="C2946" s="20" t="s">
        <v>2171</v>
      </c>
      <c r="D2946" s="13">
        <v>92431</v>
      </c>
      <c r="E2946" s="13">
        <v>19158</v>
      </c>
      <c r="F2946" s="1">
        <f>VLOOKUP(B2946,[1]Compare!$B:$F,5,FALSE)</f>
        <v>92175</v>
      </c>
      <c r="G2946" s="1">
        <f>VLOOKUP(B2946,[1]Compare!$B:$G,6,FALSE)</f>
        <v>16603</v>
      </c>
      <c r="H2946" s="2">
        <f t="shared" si="90"/>
        <v>2.7773257390832657E-3</v>
      </c>
      <c r="I2946" s="2">
        <f t="shared" si="91"/>
        <v>0.1538878515930856</v>
      </c>
    </row>
    <row r="2947" spans="1:9" x14ac:dyDescent="0.2">
      <c r="A2947" s="7" t="s">
        <v>363</v>
      </c>
      <c r="B2947" s="21">
        <v>51770</v>
      </c>
      <c r="C2947" s="22" t="s">
        <v>2172</v>
      </c>
      <c r="D2947" s="12">
        <v>24165</v>
      </c>
      <c r="E2947" s="12">
        <v>14830</v>
      </c>
      <c r="F2947" s="1">
        <f>VLOOKUP(B2947,[1]Compare!$B:$F,5,FALSE)</f>
        <v>26773</v>
      </c>
      <c r="G2947" s="1">
        <f>VLOOKUP(B2947,[1]Compare!$B:$G,6,FALSE)</f>
        <v>15607</v>
      </c>
      <c r="H2947" s="2">
        <f t="shared" ref="H2947:H3010" si="92">((D2947-F2947)/F2947)</f>
        <v>-9.7411571359205168E-2</v>
      </c>
      <c r="I2947" s="2">
        <f t="shared" ref="I2947:I3010" si="93">((E2947-G2947)/G2947)</f>
        <v>-4.9785352726340742E-2</v>
      </c>
    </row>
    <row r="2948" spans="1:9" x14ac:dyDescent="0.2">
      <c r="A2948" s="8" t="s">
        <v>363</v>
      </c>
      <c r="B2948" s="19">
        <v>51775</v>
      </c>
      <c r="C2948" s="20" t="s">
        <v>2173</v>
      </c>
      <c r="D2948" s="13">
        <v>4719</v>
      </c>
      <c r="E2948" s="13">
        <v>7244</v>
      </c>
      <c r="F2948" s="1">
        <f>VLOOKUP(B2948,[1]Compare!$B:$F,5,FALSE)</f>
        <v>5148</v>
      </c>
      <c r="G2948" s="1">
        <f>VLOOKUP(B2948,[1]Compare!$B:$G,6,FALSE)</f>
        <v>7683</v>
      </c>
      <c r="H2948" s="2">
        <f t="shared" si="92"/>
        <v>-8.3333333333333329E-2</v>
      </c>
      <c r="I2948" s="2">
        <f t="shared" si="93"/>
        <v>-5.7139138357412467E-2</v>
      </c>
    </row>
    <row r="2949" spans="1:9" x14ac:dyDescent="0.2">
      <c r="A2949" s="7" t="s">
        <v>363</v>
      </c>
      <c r="B2949" s="21">
        <v>51790</v>
      </c>
      <c r="C2949" s="22" t="s">
        <v>2174</v>
      </c>
      <c r="D2949" s="12">
        <v>7295</v>
      </c>
      <c r="E2949" s="12">
        <v>6150</v>
      </c>
      <c r="F2949" s="1">
        <f>VLOOKUP(B2949,[1]Compare!$B:$F,5,FALSE)</f>
        <v>6981</v>
      </c>
      <c r="G2949" s="1">
        <f>VLOOKUP(B2949,[1]Compare!$B:$G,6,FALSE)</f>
        <v>5695</v>
      </c>
      <c r="H2949" s="2">
        <f t="shared" si="92"/>
        <v>4.4979229336771238E-2</v>
      </c>
      <c r="I2949" s="2">
        <f t="shared" si="93"/>
        <v>7.9894644424934158E-2</v>
      </c>
    </row>
    <row r="2950" spans="1:9" x14ac:dyDescent="0.2">
      <c r="A2950" s="8" t="s">
        <v>363</v>
      </c>
      <c r="B2950" s="19">
        <v>51800</v>
      </c>
      <c r="C2950" s="20" t="s">
        <v>2175</v>
      </c>
      <c r="D2950" s="13">
        <v>29073</v>
      </c>
      <c r="E2950" s="13">
        <v>20637</v>
      </c>
      <c r="F2950" s="1">
        <f>VLOOKUP(B2950,[1]Compare!$B:$F,5,FALSE)</f>
        <v>28676</v>
      </c>
      <c r="G2950" s="1">
        <f>VLOOKUP(B2950,[1]Compare!$B:$G,6,FALSE)</f>
        <v>20082</v>
      </c>
      <c r="H2950" s="2">
        <f t="shared" si="92"/>
        <v>1.3844329753103641E-2</v>
      </c>
      <c r="I2950" s="2">
        <f t="shared" si="93"/>
        <v>2.7636689572751717E-2</v>
      </c>
    </row>
    <row r="2951" spans="1:9" x14ac:dyDescent="0.2">
      <c r="A2951" s="7" t="s">
        <v>363</v>
      </c>
      <c r="B2951" s="21">
        <v>51810</v>
      </c>
      <c r="C2951" s="22" t="s">
        <v>2176</v>
      </c>
      <c r="D2951" s="12">
        <v>138685</v>
      </c>
      <c r="E2951" s="12">
        <v>107182</v>
      </c>
      <c r="F2951" s="1">
        <f>VLOOKUP(B2951,[1]Compare!$B:$F,5,FALSE)</f>
        <v>117393</v>
      </c>
      <c r="G2951" s="1">
        <f>VLOOKUP(B2951,[1]Compare!$B:$G,6,FALSE)</f>
        <v>105087</v>
      </c>
      <c r="H2951" s="2">
        <f t="shared" si="92"/>
        <v>0.18137367645430308</v>
      </c>
      <c r="I2951" s="2">
        <f t="shared" si="93"/>
        <v>1.9935862666171839E-2</v>
      </c>
    </row>
    <row r="2952" spans="1:9" x14ac:dyDescent="0.2">
      <c r="A2952" s="8" t="s">
        <v>363</v>
      </c>
      <c r="B2952" s="19">
        <v>51820</v>
      </c>
      <c r="C2952" s="20" t="s">
        <v>2177</v>
      </c>
      <c r="D2952" s="13">
        <v>4279</v>
      </c>
      <c r="E2952" s="13">
        <v>5451</v>
      </c>
      <c r="F2952" s="1">
        <f>VLOOKUP(B2952,[1]Compare!$B:$F,5,FALSE)</f>
        <v>4961</v>
      </c>
      <c r="G2952" s="1">
        <f>VLOOKUP(B2952,[1]Compare!$B:$G,6,FALSE)</f>
        <v>5507</v>
      </c>
      <c r="H2952" s="2">
        <f t="shared" si="92"/>
        <v>-0.13747228381374724</v>
      </c>
      <c r="I2952" s="2">
        <f t="shared" si="93"/>
        <v>-1.0168875976030507E-2</v>
      </c>
    </row>
    <row r="2953" spans="1:9" x14ac:dyDescent="0.2">
      <c r="A2953" s="7" t="s">
        <v>363</v>
      </c>
      <c r="B2953" s="21">
        <v>51830</v>
      </c>
      <c r="C2953" s="22" t="s">
        <v>2178</v>
      </c>
      <c r="D2953" s="12">
        <v>4432</v>
      </c>
      <c r="E2953" s="12">
        <v>1874</v>
      </c>
      <c r="F2953" s="1">
        <f>VLOOKUP(B2953,[1]Compare!$B:$F,5,FALSE)</f>
        <v>4790</v>
      </c>
      <c r="G2953" s="1">
        <f>VLOOKUP(B2953,[1]Compare!$B:$G,6,FALSE)</f>
        <v>1963</v>
      </c>
      <c r="H2953" s="2">
        <f t="shared" si="92"/>
        <v>-7.4739039665970772E-2</v>
      </c>
      <c r="I2953" s="2">
        <f t="shared" si="93"/>
        <v>-4.5338767193071831E-2</v>
      </c>
    </row>
    <row r="2954" spans="1:9" x14ac:dyDescent="0.2">
      <c r="A2954" s="8" t="s">
        <v>363</v>
      </c>
      <c r="B2954" s="19">
        <v>51840</v>
      </c>
      <c r="C2954" s="20" t="s">
        <v>2179</v>
      </c>
      <c r="D2954" s="13">
        <v>6988</v>
      </c>
      <c r="E2954" s="13">
        <v>4977</v>
      </c>
      <c r="F2954" s="1">
        <f>VLOOKUP(B2954,[1]Compare!$B:$F,5,FALSE)</f>
        <v>6610</v>
      </c>
      <c r="G2954" s="1">
        <f>VLOOKUP(B2954,[1]Compare!$B:$G,6,FALSE)</f>
        <v>5221</v>
      </c>
      <c r="H2954" s="2">
        <f t="shared" si="92"/>
        <v>5.7186081694402417E-2</v>
      </c>
      <c r="I2954" s="2">
        <f t="shared" si="93"/>
        <v>-4.6734342080061289E-2</v>
      </c>
    </row>
    <row r="2955" spans="1:9" x14ac:dyDescent="0.2">
      <c r="A2955" s="7" t="s">
        <v>364</v>
      </c>
      <c r="B2955" s="21">
        <v>53001</v>
      </c>
      <c r="C2955" s="22" t="s">
        <v>614</v>
      </c>
      <c r="D2955" s="12">
        <v>1418</v>
      </c>
      <c r="E2955" s="12">
        <v>3792</v>
      </c>
      <c r="F2955" s="1">
        <f>VLOOKUP(B2955,[1]Compare!$B:$F,5,FALSE)</f>
        <v>1814</v>
      </c>
      <c r="G2955" s="1">
        <f>VLOOKUP(B2955,[1]Compare!$B:$G,6,FALSE)</f>
        <v>3907</v>
      </c>
      <c r="H2955" s="2">
        <f t="shared" si="92"/>
        <v>-0.21830209481808158</v>
      </c>
      <c r="I2955" s="2">
        <f t="shared" si="93"/>
        <v>-2.9434348605067828E-2</v>
      </c>
    </row>
    <row r="2956" spans="1:9" x14ac:dyDescent="0.2">
      <c r="A2956" s="8" t="s">
        <v>364</v>
      </c>
      <c r="B2956" s="19">
        <v>53003</v>
      </c>
      <c r="C2956" s="20" t="s">
        <v>2180</v>
      </c>
      <c r="D2956" s="13">
        <v>3552</v>
      </c>
      <c r="E2956" s="13">
        <v>7628</v>
      </c>
      <c r="F2956" s="1">
        <f>VLOOKUP(B2956,[1]Compare!$B:$F,5,FALSE)</f>
        <v>4250</v>
      </c>
      <c r="G2956" s="1">
        <f>VLOOKUP(B2956,[1]Compare!$B:$G,6,FALSE)</f>
        <v>7319</v>
      </c>
      <c r="H2956" s="2">
        <f t="shared" si="92"/>
        <v>-0.16423529411764706</v>
      </c>
      <c r="I2956" s="2">
        <f t="shared" si="93"/>
        <v>4.2218882360978274E-2</v>
      </c>
    </row>
    <row r="2957" spans="1:9" x14ac:dyDescent="0.2">
      <c r="A2957" s="7" t="s">
        <v>364</v>
      </c>
      <c r="B2957" s="21">
        <v>53005</v>
      </c>
      <c r="C2957" s="22" t="s">
        <v>504</v>
      </c>
      <c r="D2957" s="12">
        <v>32966</v>
      </c>
      <c r="E2957" s="12">
        <v>58922</v>
      </c>
      <c r="F2957" s="1">
        <f>VLOOKUP(B2957,[1]Compare!$B:$F,5,FALSE)</f>
        <v>38706</v>
      </c>
      <c r="G2957" s="1">
        <f>VLOOKUP(B2957,[1]Compare!$B:$G,6,FALSE)</f>
        <v>60365</v>
      </c>
      <c r="H2957" s="2">
        <f t="shared" si="92"/>
        <v>-0.14829742158838424</v>
      </c>
      <c r="I2957" s="2">
        <f t="shared" si="93"/>
        <v>-2.3904580468814711E-2</v>
      </c>
    </row>
    <row r="2958" spans="1:9" x14ac:dyDescent="0.2">
      <c r="A2958" s="8" t="s">
        <v>364</v>
      </c>
      <c r="B2958" s="19">
        <v>53007</v>
      </c>
      <c r="C2958" s="20" t="s">
        <v>2181</v>
      </c>
      <c r="D2958" s="13">
        <v>13017</v>
      </c>
      <c r="E2958" s="13">
        <v>17491</v>
      </c>
      <c r="F2958" s="1">
        <f>VLOOKUP(B2958,[1]Compare!$B:$F,5,FALSE)</f>
        <v>19349</v>
      </c>
      <c r="G2958" s="1">
        <f>VLOOKUP(B2958,[1]Compare!$B:$G,6,FALSE)</f>
        <v>22746</v>
      </c>
      <c r="H2958" s="2">
        <f t="shared" si="92"/>
        <v>-0.32725205436973487</v>
      </c>
      <c r="I2958" s="2">
        <f t="shared" si="93"/>
        <v>-0.23102963158357515</v>
      </c>
    </row>
    <row r="2959" spans="1:9" x14ac:dyDescent="0.2">
      <c r="A2959" s="7" t="s">
        <v>364</v>
      </c>
      <c r="B2959" s="21">
        <v>53009</v>
      </c>
      <c r="C2959" s="22" t="s">
        <v>2182</v>
      </c>
      <c r="D2959" s="12">
        <v>20378</v>
      </c>
      <c r="E2959" s="12">
        <v>21191</v>
      </c>
      <c r="F2959" s="1">
        <f>VLOOKUP(B2959,[1]Compare!$B:$F,5,FALSE)</f>
        <v>24721</v>
      </c>
      <c r="G2959" s="1">
        <f>VLOOKUP(B2959,[1]Compare!$B:$G,6,FALSE)</f>
        <v>23062</v>
      </c>
      <c r="H2959" s="2">
        <f t="shared" si="92"/>
        <v>-0.17568059544516806</v>
      </c>
      <c r="I2959" s="2">
        <f t="shared" si="93"/>
        <v>-8.1129130170843819E-2</v>
      </c>
    </row>
    <row r="2960" spans="1:9" x14ac:dyDescent="0.2">
      <c r="A2960" s="8" t="s">
        <v>364</v>
      </c>
      <c r="B2960" s="19">
        <v>53011</v>
      </c>
      <c r="C2960" s="20" t="s">
        <v>509</v>
      </c>
      <c r="D2960" s="13">
        <v>169587</v>
      </c>
      <c r="E2960" s="13">
        <v>132474</v>
      </c>
      <c r="F2960" s="1">
        <f>VLOOKUP(B2960,[1]Compare!$B:$F,5,FALSE)</f>
        <v>140324</v>
      </c>
      <c r="G2960" s="1">
        <f>VLOOKUP(B2960,[1]Compare!$B:$G,6,FALSE)</f>
        <v>126303</v>
      </c>
      <c r="H2960" s="2">
        <f t="shared" si="92"/>
        <v>0.20853881018214987</v>
      </c>
      <c r="I2960" s="2">
        <f t="shared" si="93"/>
        <v>4.8858696943065487E-2</v>
      </c>
    </row>
    <row r="2961" spans="1:9" x14ac:dyDescent="0.2">
      <c r="A2961" s="7" t="s">
        <v>364</v>
      </c>
      <c r="B2961" s="21">
        <v>53013</v>
      </c>
      <c r="C2961" s="22" t="s">
        <v>511</v>
      </c>
      <c r="D2961" s="12">
        <v>764</v>
      </c>
      <c r="E2961" s="12">
        <v>1635</v>
      </c>
      <c r="F2961" s="1">
        <f>VLOOKUP(B2961,[1]Compare!$B:$F,5,FALSE)</f>
        <v>668</v>
      </c>
      <c r="G2961" s="1">
        <f>VLOOKUP(B2961,[1]Compare!$B:$G,6,FALSE)</f>
        <v>1754</v>
      </c>
      <c r="H2961" s="2">
        <f t="shared" si="92"/>
        <v>0.1437125748502994</v>
      </c>
      <c r="I2961" s="2">
        <f t="shared" si="93"/>
        <v>-6.784492588369441E-2</v>
      </c>
    </row>
    <row r="2962" spans="1:9" x14ac:dyDescent="0.2">
      <c r="A2962" s="8" t="s">
        <v>364</v>
      </c>
      <c r="B2962" s="19">
        <v>53015</v>
      </c>
      <c r="C2962" s="20" t="s">
        <v>2183</v>
      </c>
      <c r="D2962" s="13">
        <v>20013</v>
      </c>
      <c r="E2962" s="13">
        <v>41114</v>
      </c>
      <c r="F2962" s="1">
        <f>VLOOKUP(B2962,[1]Compare!$B:$F,5,FALSE)</f>
        <v>23938</v>
      </c>
      <c r="G2962" s="1">
        <f>VLOOKUP(B2962,[1]Compare!$B:$G,6,FALSE)</f>
        <v>34424</v>
      </c>
      <c r="H2962" s="2">
        <f t="shared" si="92"/>
        <v>-0.16396524354582673</v>
      </c>
      <c r="I2962" s="2">
        <f t="shared" si="93"/>
        <v>0.19434115733209389</v>
      </c>
    </row>
    <row r="2963" spans="1:9" x14ac:dyDescent="0.2">
      <c r="A2963" s="7" t="s">
        <v>364</v>
      </c>
      <c r="B2963" s="21">
        <v>53017</v>
      </c>
      <c r="C2963" s="22" t="s">
        <v>632</v>
      </c>
      <c r="D2963" s="12">
        <v>5231</v>
      </c>
      <c r="E2963" s="12">
        <v>10560</v>
      </c>
      <c r="F2963" s="1">
        <f>VLOOKUP(B2963,[1]Compare!$B:$F,5,FALSE)</f>
        <v>7811</v>
      </c>
      <c r="G2963" s="1">
        <f>VLOOKUP(B2963,[1]Compare!$B:$G,6,FALSE)</f>
        <v>12955</v>
      </c>
      <c r="H2963" s="2">
        <f t="shared" si="92"/>
        <v>-0.33030341825630521</v>
      </c>
      <c r="I2963" s="2">
        <f t="shared" si="93"/>
        <v>-0.18487070629100733</v>
      </c>
    </row>
    <row r="2964" spans="1:9" x14ac:dyDescent="0.2">
      <c r="A2964" s="8" t="s">
        <v>364</v>
      </c>
      <c r="B2964" s="19">
        <v>53019</v>
      </c>
      <c r="C2964" s="20" t="s">
        <v>2184</v>
      </c>
      <c r="D2964" s="13">
        <v>1241</v>
      </c>
      <c r="E2964" s="13">
        <v>3351</v>
      </c>
      <c r="F2964" s="1">
        <f>VLOOKUP(B2964,[1]Compare!$B:$F,5,FALSE)</f>
        <v>1486</v>
      </c>
      <c r="G2964" s="1">
        <f>VLOOKUP(B2964,[1]Compare!$B:$G,6,FALSE)</f>
        <v>2771</v>
      </c>
      <c r="H2964" s="2">
        <f t="shared" si="92"/>
        <v>-0.16487213997308209</v>
      </c>
      <c r="I2964" s="2">
        <f t="shared" si="93"/>
        <v>0.2093107181522916</v>
      </c>
    </row>
    <row r="2965" spans="1:9" x14ac:dyDescent="0.2">
      <c r="A2965" s="7" t="s">
        <v>364</v>
      </c>
      <c r="B2965" s="21">
        <v>53021</v>
      </c>
      <c r="C2965" s="22" t="s">
        <v>419</v>
      </c>
      <c r="D2965" s="12">
        <v>8672</v>
      </c>
      <c r="E2965" s="12">
        <v>13681</v>
      </c>
      <c r="F2965" s="1">
        <f>VLOOKUP(B2965,[1]Compare!$B:$F,5,FALSE)</f>
        <v>13340</v>
      </c>
      <c r="G2965" s="1">
        <f>VLOOKUP(B2965,[1]Compare!$B:$G,6,FALSE)</f>
        <v>18039</v>
      </c>
      <c r="H2965" s="2">
        <f t="shared" si="92"/>
        <v>-0.34992503748125936</v>
      </c>
      <c r="I2965" s="2">
        <f t="shared" si="93"/>
        <v>-0.24158767115693774</v>
      </c>
    </row>
    <row r="2966" spans="1:9" x14ac:dyDescent="0.2">
      <c r="A2966" s="8" t="s">
        <v>364</v>
      </c>
      <c r="B2966" s="19">
        <v>53023</v>
      </c>
      <c r="C2966" s="20" t="s">
        <v>637</v>
      </c>
      <c r="D2966" s="13">
        <v>368</v>
      </c>
      <c r="E2966" s="13">
        <v>951</v>
      </c>
      <c r="F2966" s="1">
        <f>VLOOKUP(B2966,[1]Compare!$B:$F,5,FALSE)</f>
        <v>366</v>
      </c>
      <c r="G2966" s="1">
        <f>VLOOKUP(B2966,[1]Compare!$B:$G,6,FALSE)</f>
        <v>1069</v>
      </c>
      <c r="H2966" s="2">
        <f t="shared" si="92"/>
        <v>5.4644808743169399E-3</v>
      </c>
      <c r="I2966" s="2">
        <f t="shared" si="93"/>
        <v>-0.11038353601496725</v>
      </c>
    </row>
    <row r="2967" spans="1:9" x14ac:dyDescent="0.2">
      <c r="A2967" s="7" t="s">
        <v>364</v>
      </c>
      <c r="B2967" s="21">
        <v>53025</v>
      </c>
      <c r="C2967" s="22" t="s">
        <v>522</v>
      </c>
      <c r="D2967" s="12">
        <v>8815</v>
      </c>
      <c r="E2967" s="12">
        <v>29705</v>
      </c>
      <c r="F2967" s="1">
        <f>VLOOKUP(B2967,[1]Compare!$B:$F,5,FALSE)</f>
        <v>11819</v>
      </c>
      <c r="G2967" s="1">
        <f>VLOOKUP(B2967,[1]Compare!$B:$G,6,FALSE)</f>
        <v>24764</v>
      </c>
      <c r="H2967" s="2">
        <f t="shared" si="92"/>
        <v>-0.25416701920636264</v>
      </c>
      <c r="I2967" s="2">
        <f t="shared" si="93"/>
        <v>0.19952350185753512</v>
      </c>
    </row>
    <row r="2968" spans="1:9" x14ac:dyDescent="0.2">
      <c r="A2968" s="8" t="s">
        <v>364</v>
      </c>
      <c r="B2968" s="19">
        <v>53027</v>
      </c>
      <c r="C2968" s="20" t="s">
        <v>2185</v>
      </c>
      <c r="D2968" s="13">
        <v>13269</v>
      </c>
      <c r="E2968" s="13">
        <v>21252</v>
      </c>
      <c r="F2968" s="1">
        <f>VLOOKUP(B2968,[1]Compare!$B:$F,5,FALSE)</f>
        <v>17354</v>
      </c>
      <c r="G2968" s="1">
        <f>VLOOKUP(B2968,[1]Compare!$B:$G,6,FALSE)</f>
        <v>19877</v>
      </c>
      <c r="H2968" s="2">
        <f t="shared" si="92"/>
        <v>-0.23539241673389422</v>
      </c>
      <c r="I2968" s="2">
        <f t="shared" si="93"/>
        <v>6.917542888765911E-2</v>
      </c>
    </row>
    <row r="2969" spans="1:9" x14ac:dyDescent="0.2">
      <c r="A2969" s="7" t="s">
        <v>364</v>
      </c>
      <c r="B2969" s="21">
        <v>53029</v>
      </c>
      <c r="C2969" s="22" t="s">
        <v>2186</v>
      </c>
      <c r="D2969" s="12">
        <v>35195</v>
      </c>
      <c r="E2969" s="12">
        <v>23734</v>
      </c>
      <c r="F2969" s="1">
        <f>VLOOKUP(B2969,[1]Compare!$B:$F,5,FALSE)</f>
        <v>29213</v>
      </c>
      <c r="G2969" s="1">
        <f>VLOOKUP(B2969,[1]Compare!$B:$G,6,FALSE)</f>
        <v>22746</v>
      </c>
      <c r="H2969" s="2">
        <f t="shared" si="92"/>
        <v>0.20477184814979632</v>
      </c>
      <c r="I2969" s="2">
        <f t="shared" si="93"/>
        <v>4.3436208564143146E-2</v>
      </c>
    </row>
    <row r="2970" spans="1:9" x14ac:dyDescent="0.2">
      <c r="A2970" s="8" t="s">
        <v>364</v>
      </c>
      <c r="B2970" s="19">
        <v>53031</v>
      </c>
      <c r="C2970" s="20" t="s">
        <v>426</v>
      </c>
      <c r="D2970" s="13">
        <v>20938</v>
      </c>
      <c r="E2970" s="13">
        <v>7466</v>
      </c>
      <c r="F2970" s="1">
        <f>VLOOKUP(B2970,[1]Compare!$B:$F,5,FALSE)</f>
        <v>17204</v>
      </c>
      <c r="G2970" s="1">
        <f>VLOOKUP(B2970,[1]Compare!$B:$G,6,FALSE)</f>
        <v>6931</v>
      </c>
      <c r="H2970" s="2">
        <f t="shared" si="92"/>
        <v>0.21704254824459429</v>
      </c>
      <c r="I2970" s="2">
        <f t="shared" si="93"/>
        <v>7.718943875342664E-2</v>
      </c>
    </row>
    <row r="2971" spans="1:9" x14ac:dyDescent="0.2">
      <c r="A2971" s="7" t="s">
        <v>364</v>
      </c>
      <c r="B2971" s="21">
        <v>53033</v>
      </c>
      <c r="C2971" s="22" t="s">
        <v>1993</v>
      </c>
      <c r="D2971" s="12">
        <v>1034122</v>
      </c>
      <c r="E2971" s="12">
        <v>280922</v>
      </c>
      <c r="F2971" s="1">
        <f>VLOOKUP(B2971,[1]Compare!$B:$F,5,FALSE)</f>
        <v>907310</v>
      </c>
      <c r="G2971" s="1">
        <f>VLOOKUP(B2971,[1]Compare!$B:$G,6,FALSE)</f>
        <v>269167</v>
      </c>
      <c r="H2971" s="2">
        <f t="shared" si="92"/>
        <v>0.13976700355997398</v>
      </c>
      <c r="I2971" s="2">
        <f t="shared" si="93"/>
        <v>4.3671772542696545E-2</v>
      </c>
    </row>
    <row r="2972" spans="1:9" x14ac:dyDescent="0.2">
      <c r="A2972" s="8" t="s">
        <v>364</v>
      </c>
      <c r="B2972" s="19">
        <v>53035</v>
      </c>
      <c r="C2972" s="20" t="s">
        <v>2187</v>
      </c>
      <c r="D2972" s="13">
        <v>83858</v>
      </c>
      <c r="E2972" s="13">
        <v>65582</v>
      </c>
      <c r="F2972" s="1">
        <f>VLOOKUP(B2972,[1]Compare!$B:$F,5,FALSE)</f>
        <v>90277</v>
      </c>
      <c r="G2972" s="1">
        <f>VLOOKUP(B2972,[1]Compare!$B:$G,6,FALSE)</f>
        <v>61563</v>
      </c>
      <c r="H2972" s="2">
        <f t="shared" si="92"/>
        <v>-7.1103381813751004E-2</v>
      </c>
      <c r="I2972" s="2">
        <f t="shared" si="93"/>
        <v>6.5282718515991753E-2</v>
      </c>
    </row>
    <row r="2973" spans="1:9" x14ac:dyDescent="0.2">
      <c r="A2973" s="7" t="s">
        <v>364</v>
      </c>
      <c r="B2973" s="21">
        <v>53037</v>
      </c>
      <c r="C2973" s="22" t="s">
        <v>2188</v>
      </c>
      <c r="D2973" s="12">
        <v>10936</v>
      </c>
      <c r="E2973" s="12">
        <v>16936</v>
      </c>
      <c r="F2973" s="1">
        <f>VLOOKUP(B2973,[1]Compare!$B:$F,5,FALSE)</f>
        <v>11421</v>
      </c>
      <c r="G2973" s="1">
        <f>VLOOKUP(B2973,[1]Compare!$B:$G,6,FALSE)</f>
        <v>14105</v>
      </c>
      <c r="H2973" s="2">
        <f t="shared" si="92"/>
        <v>-4.2465633482181943E-2</v>
      </c>
      <c r="I2973" s="2">
        <f t="shared" si="93"/>
        <v>0.20070896845090394</v>
      </c>
    </row>
    <row r="2974" spans="1:9" x14ac:dyDescent="0.2">
      <c r="A2974" s="8" t="s">
        <v>364</v>
      </c>
      <c r="B2974" s="19">
        <v>53039</v>
      </c>
      <c r="C2974" s="20" t="s">
        <v>2189</v>
      </c>
      <c r="D2974" s="13">
        <v>4480</v>
      </c>
      <c r="E2974" s="13">
        <v>6402</v>
      </c>
      <c r="F2974" s="1">
        <f>VLOOKUP(B2974,[1]Compare!$B:$F,5,FALSE)</f>
        <v>5959</v>
      </c>
      <c r="G2974" s="1">
        <f>VLOOKUP(B2974,[1]Compare!$B:$G,6,FALSE)</f>
        <v>7237</v>
      </c>
      <c r="H2974" s="2">
        <f t="shared" si="92"/>
        <v>-0.24819600604128209</v>
      </c>
      <c r="I2974" s="2">
        <f t="shared" si="93"/>
        <v>-0.11537930081525494</v>
      </c>
    </row>
    <row r="2975" spans="1:9" x14ac:dyDescent="0.2">
      <c r="A2975" s="7" t="s">
        <v>364</v>
      </c>
      <c r="B2975" s="21">
        <v>53041</v>
      </c>
      <c r="C2975" s="22" t="s">
        <v>863</v>
      </c>
      <c r="D2975" s="12">
        <v>8864</v>
      </c>
      <c r="E2975" s="12">
        <v>30371</v>
      </c>
      <c r="F2975" s="1">
        <f>VLOOKUP(B2975,[1]Compare!$B:$F,5,FALSE)</f>
        <v>14520</v>
      </c>
      <c r="G2975" s="1">
        <f>VLOOKUP(B2975,[1]Compare!$B:$G,6,FALSE)</f>
        <v>29391</v>
      </c>
      <c r="H2975" s="2">
        <f t="shared" si="92"/>
        <v>-0.38953168044077136</v>
      </c>
      <c r="I2975" s="2">
        <f t="shared" si="93"/>
        <v>3.3343540539620971E-2</v>
      </c>
    </row>
    <row r="2976" spans="1:9" x14ac:dyDescent="0.2">
      <c r="A2976" s="8" t="s">
        <v>364</v>
      </c>
      <c r="B2976" s="19">
        <v>53043</v>
      </c>
      <c r="C2976" s="20" t="s">
        <v>530</v>
      </c>
      <c r="D2976" s="13">
        <v>1919</v>
      </c>
      <c r="E2976" s="13">
        <v>4900</v>
      </c>
      <c r="F2976" s="1">
        <f>VLOOKUP(B2976,[1]Compare!$B:$F,5,FALSE)</f>
        <v>1713</v>
      </c>
      <c r="G2976" s="1">
        <f>VLOOKUP(B2976,[1]Compare!$B:$G,6,FALSE)</f>
        <v>5150</v>
      </c>
      <c r="H2976" s="2">
        <f t="shared" si="92"/>
        <v>0.12025685931115003</v>
      </c>
      <c r="I2976" s="2">
        <f t="shared" si="93"/>
        <v>-4.8543689320388349E-2</v>
      </c>
    </row>
    <row r="2977" spans="1:9" x14ac:dyDescent="0.2">
      <c r="A2977" s="7" t="s">
        <v>364</v>
      </c>
      <c r="B2977" s="21">
        <v>53045</v>
      </c>
      <c r="C2977" s="22" t="s">
        <v>906</v>
      </c>
      <c r="D2977" s="12">
        <v>15749</v>
      </c>
      <c r="E2977" s="12">
        <v>21936</v>
      </c>
      <c r="F2977" s="1">
        <f>VLOOKUP(B2977,[1]Compare!$B:$F,5,FALSE)</f>
        <v>17269</v>
      </c>
      <c r="G2977" s="1">
        <f>VLOOKUP(B2977,[1]Compare!$B:$G,6,FALSE)</f>
        <v>18710</v>
      </c>
      <c r="H2977" s="2">
        <f t="shared" si="92"/>
        <v>-8.8018993572297186E-2</v>
      </c>
      <c r="I2977" s="2">
        <f t="shared" si="93"/>
        <v>0.17242116515232497</v>
      </c>
    </row>
    <row r="2978" spans="1:9" x14ac:dyDescent="0.2">
      <c r="A2978" s="8" t="s">
        <v>364</v>
      </c>
      <c r="B2978" s="19">
        <v>53047</v>
      </c>
      <c r="C2978" s="20" t="s">
        <v>2190</v>
      </c>
      <c r="D2978" s="13">
        <v>3847</v>
      </c>
      <c r="E2978" s="13">
        <v>9688</v>
      </c>
      <c r="F2978" s="1">
        <f>VLOOKUP(B2978,[1]Compare!$B:$F,5,FALSE)</f>
        <v>8900</v>
      </c>
      <c r="G2978" s="1">
        <f>VLOOKUP(B2978,[1]Compare!$B:$G,6,FALSE)</f>
        <v>11840</v>
      </c>
      <c r="H2978" s="2">
        <f t="shared" si="92"/>
        <v>-0.56775280898876401</v>
      </c>
      <c r="I2978" s="2">
        <f t="shared" si="93"/>
        <v>-0.18175675675675676</v>
      </c>
    </row>
    <row r="2979" spans="1:9" x14ac:dyDescent="0.2">
      <c r="A2979" s="7" t="s">
        <v>364</v>
      </c>
      <c r="B2979" s="21">
        <v>53049</v>
      </c>
      <c r="C2979" s="22" t="s">
        <v>2191</v>
      </c>
      <c r="D2979" s="12">
        <v>5297</v>
      </c>
      <c r="E2979" s="12">
        <v>7989</v>
      </c>
      <c r="F2979" s="1">
        <f>VLOOKUP(B2979,[1]Compare!$B:$F,5,FALSE)</f>
        <v>6794</v>
      </c>
      <c r="G2979" s="1">
        <f>VLOOKUP(B2979,[1]Compare!$B:$G,6,FALSE)</f>
        <v>6953</v>
      </c>
      <c r="H2979" s="2">
        <f t="shared" si="92"/>
        <v>-0.22034147777450691</v>
      </c>
      <c r="I2979" s="2">
        <f t="shared" si="93"/>
        <v>0.14900043146843089</v>
      </c>
    </row>
    <row r="2980" spans="1:9" x14ac:dyDescent="0.2">
      <c r="A2980" s="8" t="s">
        <v>364</v>
      </c>
      <c r="B2980" s="19">
        <v>53051</v>
      </c>
      <c r="C2980" s="20" t="s">
        <v>2192</v>
      </c>
      <c r="D2980" s="13">
        <v>2288</v>
      </c>
      <c r="E2980" s="13">
        <v>6230</v>
      </c>
      <c r="F2980" s="1">
        <f>VLOOKUP(B2980,[1]Compare!$B:$F,5,FALSE)</f>
        <v>2593</v>
      </c>
      <c r="G2980" s="1">
        <f>VLOOKUP(B2980,[1]Compare!$B:$G,6,FALSE)</f>
        <v>5728</v>
      </c>
      <c r="H2980" s="2">
        <f t="shared" si="92"/>
        <v>-0.11762437331276514</v>
      </c>
      <c r="I2980" s="2">
        <f t="shared" si="93"/>
        <v>8.7639664804469275E-2</v>
      </c>
    </row>
    <row r="2981" spans="1:9" x14ac:dyDescent="0.2">
      <c r="A2981" s="7" t="s">
        <v>364</v>
      </c>
      <c r="B2981" s="21">
        <v>53053</v>
      </c>
      <c r="C2981" s="22" t="s">
        <v>804</v>
      </c>
      <c r="D2981" s="12">
        <v>216828</v>
      </c>
      <c r="E2981" s="12">
        <v>180107</v>
      </c>
      <c r="F2981" s="1">
        <f>VLOOKUP(B2981,[1]Compare!$B:$F,5,FALSE)</f>
        <v>249506</v>
      </c>
      <c r="G2981" s="1">
        <f>VLOOKUP(B2981,[1]Compare!$B:$G,6,FALSE)</f>
        <v>197730</v>
      </c>
      <c r="H2981" s="2">
        <f t="shared" si="92"/>
        <v>-0.13097079829743574</v>
      </c>
      <c r="I2981" s="2">
        <f t="shared" si="93"/>
        <v>-8.9126586759722848E-2</v>
      </c>
    </row>
    <row r="2982" spans="1:9" x14ac:dyDescent="0.2">
      <c r="A2982" s="8" t="s">
        <v>364</v>
      </c>
      <c r="B2982" s="19">
        <v>53055</v>
      </c>
      <c r="C2982" s="20" t="s">
        <v>663</v>
      </c>
      <c r="D2982" s="13">
        <v>11146</v>
      </c>
      <c r="E2982" s="13">
        <v>3017</v>
      </c>
      <c r="F2982" s="1">
        <f>VLOOKUP(B2982,[1]Compare!$B:$F,5,FALSE)</f>
        <v>9725</v>
      </c>
      <c r="G2982" s="1">
        <f>VLOOKUP(B2982,[1]Compare!$B:$G,6,FALSE)</f>
        <v>3057</v>
      </c>
      <c r="H2982" s="2">
        <f t="shared" si="92"/>
        <v>0.14611825192802055</v>
      </c>
      <c r="I2982" s="2">
        <f t="shared" si="93"/>
        <v>-1.3084723585214262E-2</v>
      </c>
    </row>
    <row r="2983" spans="1:9" x14ac:dyDescent="0.2">
      <c r="A2983" s="7" t="s">
        <v>364</v>
      </c>
      <c r="B2983" s="21">
        <v>53057</v>
      </c>
      <c r="C2983" s="22" t="s">
        <v>2193</v>
      </c>
      <c r="D2983" s="12">
        <v>28065</v>
      </c>
      <c r="E2983" s="12">
        <v>33027</v>
      </c>
      <c r="F2983" s="1">
        <f>VLOOKUP(B2983,[1]Compare!$B:$F,5,FALSE)</f>
        <v>38252</v>
      </c>
      <c r="G2983" s="1">
        <f>VLOOKUP(B2983,[1]Compare!$B:$G,6,FALSE)</f>
        <v>32762</v>
      </c>
      <c r="H2983" s="2">
        <f t="shared" si="92"/>
        <v>-0.26631287252954094</v>
      </c>
      <c r="I2983" s="2">
        <f t="shared" si="93"/>
        <v>8.088639277211403E-3</v>
      </c>
    </row>
    <row r="2984" spans="1:9" x14ac:dyDescent="0.2">
      <c r="A2984" s="8" t="s">
        <v>364</v>
      </c>
      <c r="B2984" s="19">
        <v>53059</v>
      </c>
      <c r="C2984" s="20" t="s">
        <v>2194</v>
      </c>
      <c r="D2984" s="13">
        <v>2741</v>
      </c>
      <c r="E2984" s="13">
        <v>4353</v>
      </c>
      <c r="F2984" s="1">
        <f>VLOOKUP(B2984,[1]Compare!$B:$F,5,FALSE)</f>
        <v>3192</v>
      </c>
      <c r="G2984" s="1">
        <f>VLOOKUP(B2984,[1]Compare!$B:$G,6,FALSE)</f>
        <v>3885</v>
      </c>
      <c r="H2984" s="2">
        <f t="shared" si="92"/>
        <v>-0.14129072681704261</v>
      </c>
      <c r="I2984" s="2">
        <f t="shared" si="93"/>
        <v>0.12046332046332046</v>
      </c>
    </row>
    <row r="2985" spans="1:9" x14ac:dyDescent="0.2">
      <c r="A2985" s="7" t="s">
        <v>364</v>
      </c>
      <c r="B2985" s="21">
        <v>53061</v>
      </c>
      <c r="C2985" s="22" t="s">
        <v>2195</v>
      </c>
      <c r="D2985" s="12">
        <v>305924</v>
      </c>
      <c r="E2985" s="12">
        <v>176440</v>
      </c>
      <c r="F2985" s="1">
        <f>VLOOKUP(B2985,[1]Compare!$B:$F,5,FALSE)</f>
        <v>256728</v>
      </c>
      <c r="G2985" s="1">
        <f>VLOOKUP(B2985,[1]Compare!$B:$G,6,FALSE)</f>
        <v>166428</v>
      </c>
      <c r="H2985" s="2">
        <f t="shared" si="92"/>
        <v>0.19162693590103144</v>
      </c>
      <c r="I2985" s="2">
        <f t="shared" si="93"/>
        <v>6.0158146465738936E-2</v>
      </c>
    </row>
    <row r="2986" spans="1:9" x14ac:dyDescent="0.2">
      <c r="A2986" s="8" t="s">
        <v>364</v>
      </c>
      <c r="B2986" s="19">
        <v>53063</v>
      </c>
      <c r="C2986" s="20" t="s">
        <v>2196</v>
      </c>
      <c r="D2986" s="13">
        <v>148435</v>
      </c>
      <c r="E2986" s="13">
        <v>148728</v>
      </c>
      <c r="F2986" s="1">
        <f>VLOOKUP(B2986,[1]Compare!$B:$F,5,FALSE)</f>
        <v>135765</v>
      </c>
      <c r="G2986" s="1">
        <f>VLOOKUP(B2986,[1]Compare!$B:$G,6,FALSE)</f>
        <v>148576</v>
      </c>
      <c r="H2986" s="2">
        <f t="shared" si="92"/>
        <v>9.3323021397267336E-2</v>
      </c>
      <c r="I2986" s="2">
        <f t="shared" si="93"/>
        <v>1.023045444755546E-3</v>
      </c>
    </row>
    <row r="2987" spans="1:9" x14ac:dyDescent="0.2">
      <c r="A2987" s="7" t="s">
        <v>364</v>
      </c>
      <c r="B2987" s="21">
        <v>53065</v>
      </c>
      <c r="C2987" s="22" t="s">
        <v>1072</v>
      </c>
      <c r="D2987" s="12">
        <v>5958</v>
      </c>
      <c r="E2987" s="12">
        <v>14774</v>
      </c>
      <c r="F2987" s="1">
        <f>VLOOKUP(B2987,[1]Compare!$B:$F,5,FALSE)</f>
        <v>7839</v>
      </c>
      <c r="G2987" s="1">
        <f>VLOOKUP(B2987,[1]Compare!$B:$G,6,FALSE)</f>
        <v>19808</v>
      </c>
      <c r="H2987" s="2">
        <f t="shared" si="92"/>
        <v>-0.2399540757749713</v>
      </c>
      <c r="I2987" s="2">
        <f t="shared" si="93"/>
        <v>-0.25413974151857838</v>
      </c>
    </row>
    <row r="2988" spans="1:9" x14ac:dyDescent="0.2">
      <c r="A2988" s="8" t="s">
        <v>364</v>
      </c>
      <c r="B2988" s="19">
        <v>53067</v>
      </c>
      <c r="C2988" s="20" t="s">
        <v>1512</v>
      </c>
      <c r="D2988" s="13">
        <v>115931</v>
      </c>
      <c r="E2988" s="13">
        <v>75297</v>
      </c>
      <c r="F2988" s="1">
        <f>VLOOKUP(B2988,[1]Compare!$B:$F,5,FALSE)</f>
        <v>96608</v>
      </c>
      <c r="G2988" s="1">
        <f>VLOOKUP(B2988,[1]Compare!$B:$G,6,FALSE)</f>
        <v>65277</v>
      </c>
      <c r="H2988" s="2">
        <f t="shared" si="92"/>
        <v>0.20001449155349454</v>
      </c>
      <c r="I2988" s="2">
        <f t="shared" si="93"/>
        <v>0.15349970127303644</v>
      </c>
    </row>
    <row r="2989" spans="1:9" x14ac:dyDescent="0.2">
      <c r="A2989" s="7" t="s">
        <v>364</v>
      </c>
      <c r="B2989" s="21">
        <v>53069</v>
      </c>
      <c r="C2989" s="22" t="s">
        <v>2197</v>
      </c>
      <c r="D2989" s="12">
        <v>904</v>
      </c>
      <c r="E2989" s="12">
        <v>1848</v>
      </c>
      <c r="F2989" s="1">
        <f>VLOOKUP(B2989,[1]Compare!$B:$F,5,FALSE)</f>
        <v>1165</v>
      </c>
      <c r="G2989" s="1">
        <f>VLOOKUP(B2989,[1]Compare!$B:$G,6,FALSE)</f>
        <v>1741</v>
      </c>
      <c r="H2989" s="2">
        <f t="shared" si="92"/>
        <v>-0.22403433476394849</v>
      </c>
      <c r="I2989" s="2">
        <f t="shared" si="93"/>
        <v>6.1458931648477884E-2</v>
      </c>
    </row>
    <row r="2990" spans="1:9" x14ac:dyDescent="0.2">
      <c r="A2990" s="8" t="s">
        <v>364</v>
      </c>
      <c r="B2990" s="19">
        <v>53071</v>
      </c>
      <c r="C2990" s="20" t="s">
        <v>2198</v>
      </c>
      <c r="D2990" s="13">
        <v>6127</v>
      </c>
      <c r="E2990" s="13">
        <v>13734</v>
      </c>
      <c r="F2990" s="1">
        <f>VLOOKUP(B2990,[1]Compare!$B:$F,5,FALSE)</f>
        <v>13690</v>
      </c>
      <c r="G2990" s="1">
        <f>VLOOKUP(B2990,[1]Compare!$B:$G,6,FALSE)</f>
        <v>16400</v>
      </c>
      <c r="H2990" s="2">
        <f t="shared" si="92"/>
        <v>-0.55244704163623082</v>
      </c>
      <c r="I2990" s="2">
        <f t="shared" si="93"/>
        <v>-0.1625609756097561</v>
      </c>
    </row>
    <row r="2991" spans="1:9" x14ac:dyDescent="0.2">
      <c r="A2991" s="7" t="s">
        <v>364</v>
      </c>
      <c r="B2991" s="21">
        <v>53073</v>
      </c>
      <c r="C2991" s="22" t="s">
        <v>2199</v>
      </c>
      <c r="D2991" s="12">
        <v>92031</v>
      </c>
      <c r="E2991" s="12">
        <v>56903</v>
      </c>
      <c r="F2991" s="1">
        <f>VLOOKUP(B2991,[1]Compare!$B:$F,5,FALSE)</f>
        <v>83660</v>
      </c>
      <c r="G2991" s="1">
        <f>VLOOKUP(B2991,[1]Compare!$B:$G,6,FALSE)</f>
        <v>50489</v>
      </c>
      <c r="H2991" s="2">
        <f t="shared" si="92"/>
        <v>0.10005976571838393</v>
      </c>
      <c r="I2991" s="2">
        <f t="shared" si="93"/>
        <v>0.1270375725405534</v>
      </c>
    </row>
    <row r="2992" spans="1:9" x14ac:dyDescent="0.2">
      <c r="A2992" s="8" t="s">
        <v>364</v>
      </c>
      <c r="B2992" s="19">
        <v>53075</v>
      </c>
      <c r="C2992" s="20" t="s">
        <v>2200</v>
      </c>
      <c r="D2992" s="13">
        <v>5784</v>
      </c>
      <c r="E2992" s="13">
        <v>8556</v>
      </c>
      <c r="F2992" s="1">
        <f>VLOOKUP(B2992,[1]Compare!$B:$F,5,FALSE)</f>
        <v>11184</v>
      </c>
      <c r="G2992" s="1">
        <f>VLOOKUP(B2992,[1]Compare!$B:$G,6,FALSE)</f>
        <v>9067</v>
      </c>
      <c r="H2992" s="2">
        <f t="shared" si="92"/>
        <v>-0.48283261802575106</v>
      </c>
      <c r="I2992" s="2">
        <f t="shared" si="93"/>
        <v>-5.6358222124186612E-2</v>
      </c>
    </row>
    <row r="2993" spans="1:9" x14ac:dyDescent="0.2">
      <c r="A2993" s="7" t="s">
        <v>364</v>
      </c>
      <c r="B2993" s="21">
        <v>53077</v>
      </c>
      <c r="C2993" s="22" t="s">
        <v>2201</v>
      </c>
      <c r="D2993" s="12">
        <v>22340</v>
      </c>
      <c r="E2993" s="12">
        <v>43668</v>
      </c>
      <c r="F2993" s="1">
        <f>VLOOKUP(B2993,[1]Compare!$B:$F,5,FALSE)</f>
        <v>43179</v>
      </c>
      <c r="G2993" s="1">
        <f>VLOOKUP(B2993,[1]Compare!$B:$G,6,FALSE)</f>
        <v>50555</v>
      </c>
      <c r="H2993" s="2">
        <f t="shared" si="92"/>
        <v>-0.48261886565228468</v>
      </c>
      <c r="I2993" s="2">
        <f t="shared" si="93"/>
        <v>-0.13622787063594105</v>
      </c>
    </row>
    <row r="2994" spans="1:9" x14ac:dyDescent="0.2">
      <c r="A2994" s="8" t="s">
        <v>365</v>
      </c>
      <c r="B2994" s="19">
        <v>54001</v>
      </c>
      <c r="C2994" s="20" t="s">
        <v>392</v>
      </c>
      <c r="D2994" s="13">
        <v>2142</v>
      </c>
      <c r="E2994" s="13">
        <v>4363</v>
      </c>
      <c r="F2994" s="1">
        <f>VLOOKUP(B2994,[1]Compare!$B:$F,5,FALSE)</f>
        <v>1457</v>
      </c>
      <c r="G2994" s="1">
        <f>VLOOKUP(B2994,[1]Compare!$B:$G,6,FALSE)</f>
        <v>5116</v>
      </c>
      <c r="H2994" s="2">
        <f t="shared" si="92"/>
        <v>0.47014413177762526</v>
      </c>
      <c r="I2994" s="2">
        <f t="shared" si="93"/>
        <v>-0.14718530101641908</v>
      </c>
    </row>
    <row r="2995" spans="1:9" x14ac:dyDescent="0.2">
      <c r="A2995" s="7" t="s">
        <v>365</v>
      </c>
      <c r="B2995" s="21">
        <v>54003</v>
      </c>
      <c r="C2995" s="22" t="s">
        <v>1825</v>
      </c>
      <c r="D2995" s="12">
        <v>15436</v>
      </c>
      <c r="E2995" s="12">
        <v>33854</v>
      </c>
      <c r="F2995" s="1">
        <f>VLOOKUP(B2995,[1]Compare!$B:$F,5,FALSE)</f>
        <v>17186</v>
      </c>
      <c r="G2995" s="1">
        <f>VLOOKUP(B2995,[1]Compare!$B:$G,6,FALSE)</f>
        <v>33279</v>
      </c>
      <c r="H2995" s="2">
        <f t="shared" si="92"/>
        <v>-0.10182706854416386</v>
      </c>
      <c r="I2995" s="2">
        <f t="shared" si="93"/>
        <v>1.7278163406352354E-2</v>
      </c>
    </row>
    <row r="2996" spans="1:9" x14ac:dyDescent="0.2">
      <c r="A2996" s="8" t="s">
        <v>365</v>
      </c>
      <c r="B2996" s="19">
        <v>54005</v>
      </c>
      <c r="C2996" s="20" t="s">
        <v>505</v>
      </c>
      <c r="D2996" s="13">
        <v>2905</v>
      </c>
      <c r="E2996" s="13">
        <v>5085</v>
      </c>
      <c r="F2996" s="1">
        <f>VLOOKUP(B2996,[1]Compare!$B:$F,5,FALSE)</f>
        <v>2041</v>
      </c>
      <c r="G2996" s="1">
        <f>VLOOKUP(B2996,[1]Compare!$B:$G,6,FALSE)</f>
        <v>6816</v>
      </c>
      <c r="H2996" s="2">
        <f t="shared" si="92"/>
        <v>0.42332190102890738</v>
      </c>
      <c r="I2996" s="2">
        <f t="shared" si="93"/>
        <v>-0.25396126760563381</v>
      </c>
    </row>
    <row r="2997" spans="1:9" x14ac:dyDescent="0.2">
      <c r="A2997" s="7" t="s">
        <v>365</v>
      </c>
      <c r="B2997" s="21">
        <v>54007</v>
      </c>
      <c r="C2997" s="22" t="s">
        <v>2202</v>
      </c>
      <c r="D2997" s="12">
        <v>2253</v>
      </c>
      <c r="E2997" s="12">
        <v>3295</v>
      </c>
      <c r="F2997" s="1">
        <f>VLOOKUP(B2997,[1]Compare!$B:$F,5,FALSE)</f>
        <v>1457</v>
      </c>
      <c r="G2997" s="1">
        <f>VLOOKUP(B2997,[1]Compare!$B:$G,6,FALSE)</f>
        <v>4120</v>
      </c>
      <c r="H2997" s="2">
        <f t="shared" si="92"/>
        <v>0.54632807137954698</v>
      </c>
      <c r="I2997" s="2">
        <f t="shared" si="93"/>
        <v>-0.20024271844660194</v>
      </c>
    </row>
    <row r="2998" spans="1:9" x14ac:dyDescent="0.2">
      <c r="A2998" s="8" t="s">
        <v>365</v>
      </c>
      <c r="B2998" s="19">
        <v>54009</v>
      </c>
      <c r="C2998" s="20" t="s">
        <v>2203</v>
      </c>
      <c r="D2998" s="13">
        <v>3411</v>
      </c>
      <c r="E2998" s="13">
        <v>5853</v>
      </c>
      <c r="F2998" s="1">
        <f>VLOOKUP(B2998,[1]Compare!$B:$F,5,FALSE)</f>
        <v>2947</v>
      </c>
      <c r="G2998" s="1">
        <f>VLOOKUP(B2998,[1]Compare!$B:$G,6,FALSE)</f>
        <v>7545</v>
      </c>
      <c r="H2998" s="2">
        <f t="shared" si="92"/>
        <v>0.15744825246012895</v>
      </c>
      <c r="I2998" s="2">
        <f t="shared" si="93"/>
        <v>-0.22425447316103381</v>
      </c>
    </row>
    <row r="2999" spans="1:9" x14ac:dyDescent="0.2">
      <c r="A2999" s="7" t="s">
        <v>365</v>
      </c>
      <c r="B2999" s="21">
        <v>54011</v>
      </c>
      <c r="C2999" s="22" t="s">
        <v>2204</v>
      </c>
      <c r="D2999" s="12">
        <v>18790</v>
      </c>
      <c r="E2999" s="12">
        <v>21311</v>
      </c>
      <c r="F2999" s="1">
        <f>VLOOKUP(B2999,[1]Compare!$B:$F,5,FALSE)</f>
        <v>14994</v>
      </c>
      <c r="G2999" s="1">
        <f>VLOOKUP(B2999,[1]Compare!$B:$G,6,FALSE)</f>
        <v>21721</v>
      </c>
      <c r="H2999" s="2">
        <f t="shared" si="92"/>
        <v>0.25316793384020275</v>
      </c>
      <c r="I2999" s="2">
        <f t="shared" si="93"/>
        <v>-1.8875742369135858E-2</v>
      </c>
    </row>
    <row r="3000" spans="1:9" x14ac:dyDescent="0.2">
      <c r="A3000" s="8" t="s">
        <v>365</v>
      </c>
      <c r="B3000" s="19">
        <v>54013</v>
      </c>
      <c r="C3000" s="20" t="s">
        <v>397</v>
      </c>
      <c r="D3000" s="13">
        <v>678</v>
      </c>
      <c r="E3000" s="13">
        <v>1799</v>
      </c>
      <c r="F3000" s="1">
        <f>VLOOKUP(B3000,[1]Compare!$B:$F,5,FALSE)</f>
        <v>568</v>
      </c>
      <c r="G3000" s="1">
        <f>VLOOKUP(B3000,[1]Compare!$B:$G,6,FALSE)</f>
        <v>2364</v>
      </c>
      <c r="H3000" s="2">
        <f t="shared" si="92"/>
        <v>0.19366197183098591</v>
      </c>
      <c r="I3000" s="2">
        <f t="shared" si="93"/>
        <v>-0.23900169204737734</v>
      </c>
    </row>
    <row r="3001" spans="1:9" x14ac:dyDescent="0.2">
      <c r="A3001" s="7" t="s">
        <v>365</v>
      </c>
      <c r="B3001" s="21">
        <v>54015</v>
      </c>
      <c r="C3001" s="22" t="s">
        <v>403</v>
      </c>
      <c r="D3001" s="12">
        <v>815</v>
      </c>
      <c r="E3001" s="12">
        <v>2239</v>
      </c>
      <c r="F3001" s="1">
        <f>VLOOKUP(B3001,[1]Compare!$B:$F,5,FALSE)</f>
        <v>641</v>
      </c>
      <c r="G3001" s="1">
        <f>VLOOKUP(B3001,[1]Compare!$B:$G,6,FALSE)</f>
        <v>2679</v>
      </c>
      <c r="H3001" s="2">
        <f t="shared" si="92"/>
        <v>0.2714508580343214</v>
      </c>
      <c r="I3001" s="2">
        <f t="shared" si="93"/>
        <v>-0.16424038820455394</v>
      </c>
    </row>
    <row r="3002" spans="1:9" x14ac:dyDescent="0.2">
      <c r="A3002" s="8" t="s">
        <v>365</v>
      </c>
      <c r="B3002" s="19">
        <v>54017</v>
      </c>
      <c r="C3002" s="20" t="s">
        <v>2205</v>
      </c>
      <c r="D3002" s="13">
        <v>744</v>
      </c>
      <c r="E3002" s="13">
        <v>2280</v>
      </c>
      <c r="F3002" s="1">
        <f>VLOOKUP(B3002,[1]Compare!$B:$F,5,FALSE)</f>
        <v>435</v>
      </c>
      <c r="G3002" s="1">
        <f>VLOOKUP(B3002,[1]Compare!$B:$G,6,FALSE)</f>
        <v>2619</v>
      </c>
      <c r="H3002" s="2">
        <f t="shared" si="92"/>
        <v>0.71034482758620687</v>
      </c>
      <c r="I3002" s="2">
        <f t="shared" si="93"/>
        <v>-0.12943871706758306</v>
      </c>
    </row>
    <row r="3003" spans="1:9" x14ac:dyDescent="0.2">
      <c r="A3003" s="7" t="s">
        <v>365</v>
      </c>
      <c r="B3003" s="21">
        <v>54019</v>
      </c>
      <c r="C3003" s="22" t="s">
        <v>418</v>
      </c>
      <c r="D3003" s="12">
        <v>5666</v>
      </c>
      <c r="E3003" s="12">
        <v>8303</v>
      </c>
      <c r="F3003" s="1">
        <f>VLOOKUP(B3003,[1]Compare!$B:$F,5,FALSE)</f>
        <v>5063</v>
      </c>
      <c r="G3003" s="1">
        <f>VLOOKUP(B3003,[1]Compare!$B:$G,6,FALSE)</f>
        <v>11580</v>
      </c>
      <c r="H3003" s="2">
        <f t="shared" si="92"/>
        <v>0.11909934821252222</v>
      </c>
      <c r="I3003" s="2">
        <f t="shared" si="93"/>
        <v>-0.28298791018998271</v>
      </c>
    </row>
    <row r="3004" spans="1:9" x14ac:dyDescent="0.2">
      <c r="A3004" s="8" t="s">
        <v>365</v>
      </c>
      <c r="B3004" s="19">
        <v>54021</v>
      </c>
      <c r="C3004" s="20" t="s">
        <v>772</v>
      </c>
      <c r="D3004" s="13">
        <v>765</v>
      </c>
      <c r="E3004" s="13">
        <v>1575</v>
      </c>
      <c r="F3004" s="1">
        <f>VLOOKUP(B3004,[1]Compare!$B:$F,5,FALSE)</f>
        <v>599</v>
      </c>
      <c r="G3004" s="1">
        <f>VLOOKUP(B3004,[1]Compare!$B:$G,6,FALSE)</f>
        <v>2012</v>
      </c>
      <c r="H3004" s="2">
        <f t="shared" si="92"/>
        <v>0.27712854757929883</v>
      </c>
      <c r="I3004" s="2">
        <f t="shared" si="93"/>
        <v>-0.21719681908548708</v>
      </c>
    </row>
    <row r="3005" spans="1:9" x14ac:dyDescent="0.2">
      <c r="A3005" s="7" t="s">
        <v>365</v>
      </c>
      <c r="B3005" s="21">
        <v>54023</v>
      </c>
      <c r="C3005" s="22" t="s">
        <v>522</v>
      </c>
      <c r="D3005" s="12">
        <v>908</v>
      </c>
      <c r="E3005" s="12">
        <v>4383</v>
      </c>
      <c r="F3005" s="1">
        <f>VLOOKUP(B3005,[1]Compare!$B:$F,5,FALSE)</f>
        <v>607</v>
      </c>
      <c r="G3005" s="1">
        <f>VLOOKUP(B3005,[1]Compare!$B:$G,6,FALSE)</f>
        <v>4871</v>
      </c>
      <c r="H3005" s="2">
        <f t="shared" si="92"/>
        <v>0.49588138385502473</v>
      </c>
      <c r="I3005" s="2">
        <f t="shared" si="93"/>
        <v>-0.10018476698829809</v>
      </c>
    </row>
    <row r="3006" spans="1:9" x14ac:dyDescent="0.2">
      <c r="A3006" s="8" t="s">
        <v>365</v>
      </c>
      <c r="B3006" s="19">
        <v>54025</v>
      </c>
      <c r="C3006" s="20" t="s">
        <v>2206</v>
      </c>
      <c r="D3006" s="13">
        <v>6256</v>
      </c>
      <c r="E3006" s="13">
        <v>9292</v>
      </c>
      <c r="F3006" s="1">
        <f>VLOOKUP(B3006,[1]Compare!$B:$F,5,FALSE)</f>
        <v>4655</v>
      </c>
      <c r="G3006" s="1">
        <f>VLOOKUP(B3006,[1]Compare!$B:$G,6,FALSE)</f>
        <v>10925</v>
      </c>
      <c r="H3006" s="2">
        <f t="shared" si="92"/>
        <v>0.34393125671321162</v>
      </c>
      <c r="I3006" s="2">
        <f t="shared" si="93"/>
        <v>-0.14947368421052631</v>
      </c>
    </row>
    <row r="3007" spans="1:9" x14ac:dyDescent="0.2">
      <c r="A3007" s="7" t="s">
        <v>365</v>
      </c>
      <c r="B3007" s="21">
        <v>54027</v>
      </c>
      <c r="C3007" s="22" t="s">
        <v>1233</v>
      </c>
      <c r="D3007" s="12">
        <v>2243</v>
      </c>
      <c r="E3007" s="12">
        <v>8167</v>
      </c>
      <c r="F3007" s="1">
        <f>VLOOKUP(B3007,[1]Compare!$B:$F,5,FALSE)</f>
        <v>1939</v>
      </c>
      <c r="G3007" s="1">
        <f>VLOOKUP(B3007,[1]Compare!$B:$G,6,FALSE)</f>
        <v>8033</v>
      </c>
      <c r="H3007" s="2">
        <f t="shared" si="92"/>
        <v>0.15678184631253222</v>
      </c>
      <c r="I3007" s="2">
        <f t="shared" si="93"/>
        <v>1.6681190090875139E-2</v>
      </c>
    </row>
    <row r="3008" spans="1:9" x14ac:dyDescent="0.2">
      <c r="A3008" s="8" t="s">
        <v>365</v>
      </c>
      <c r="B3008" s="19">
        <v>54029</v>
      </c>
      <c r="C3008" s="20" t="s">
        <v>780</v>
      </c>
      <c r="D3008" s="13">
        <v>4298</v>
      </c>
      <c r="E3008" s="13">
        <v>7806</v>
      </c>
      <c r="F3008" s="1">
        <f>VLOOKUP(B3008,[1]Compare!$B:$F,5,FALSE)</f>
        <v>3790</v>
      </c>
      <c r="G3008" s="1">
        <f>VLOOKUP(B3008,[1]Compare!$B:$G,6,FALSE)</f>
        <v>9806</v>
      </c>
      <c r="H3008" s="2">
        <f t="shared" si="92"/>
        <v>0.13403693931398417</v>
      </c>
      <c r="I3008" s="2">
        <f t="shared" si="93"/>
        <v>-0.20395676116663267</v>
      </c>
    </row>
    <row r="3009" spans="1:9" x14ac:dyDescent="0.2">
      <c r="A3009" s="7" t="s">
        <v>365</v>
      </c>
      <c r="B3009" s="21">
        <v>54031</v>
      </c>
      <c r="C3009" s="22" t="s">
        <v>2207</v>
      </c>
      <c r="D3009" s="12">
        <v>1738</v>
      </c>
      <c r="E3009" s="12">
        <v>4198</v>
      </c>
      <c r="F3009" s="1">
        <f>VLOOKUP(B3009,[1]Compare!$B:$F,5,FALSE)</f>
        <v>1381</v>
      </c>
      <c r="G3009" s="1">
        <f>VLOOKUP(B3009,[1]Compare!$B:$G,6,FALSE)</f>
        <v>4859</v>
      </c>
      <c r="H3009" s="2">
        <f t="shared" si="92"/>
        <v>0.25850832729905865</v>
      </c>
      <c r="I3009" s="2">
        <f t="shared" si="93"/>
        <v>-0.13603622144474173</v>
      </c>
    </row>
    <row r="3010" spans="1:9" x14ac:dyDescent="0.2">
      <c r="A3010" s="8" t="s">
        <v>365</v>
      </c>
      <c r="B3010" s="19">
        <v>54033</v>
      </c>
      <c r="C3010" s="20" t="s">
        <v>938</v>
      </c>
      <c r="D3010" s="13">
        <v>12296</v>
      </c>
      <c r="E3010" s="13">
        <v>15979</v>
      </c>
      <c r="F3010" s="1">
        <f>VLOOKUP(B3010,[1]Compare!$B:$F,5,FALSE)</f>
        <v>9215</v>
      </c>
      <c r="G3010" s="1">
        <f>VLOOKUP(B3010,[1]Compare!$B:$G,6,FALSE)</f>
        <v>20683</v>
      </c>
      <c r="H3010" s="2">
        <f t="shared" si="92"/>
        <v>0.33434617471513839</v>
      </c>
      <c r="I3010" s="2">
        <f t="shared" si="93"/>
        <v>-0.22743315766571581</v>
      </c>
    </row>
    <row r="3011" spans="1:9" x14ac:dyDescent="0.2">
      <c r="A3011" s="7" t="s">
        <v>365</v>
      </c>
      <c r="B3011" s="21">
        <v>54035</v>
      </c>
      <c r="C3011" s="22" t="s">
        <v>425</v>
      </c>
      <c r="D3011" s="12">
        <v>4107</v>
      </c>
      <c r="E3011" s="12">
        <v>8901</v>
      </c>
      <c r="F3011" s="1">
        <f>VLOOKUP(B3011,[1]Compare!$B:$F,5,FALSE)</f>
        <v>3207</v>
      </c>
      <c r="G3011" s="1">
        <f>VLOOKUP(B3011,[1]Compare!$B:$G,6,FALSE)</f>
        <v>10093</v>
      </c>
      <c r="H3011" s="2">
        <f t="shared" ref="H3011:H3074" si="94">((D3011-F3011)/F3011)</f>
        <v>0.2806361085126286</v>
      </c>
      <c r="I3011" s="2">
        <f t="shared" ref="I3011:I3074" si="95">((E3011-G3011)/G3011)</f>
        <v>-0.11810165461210741</v>
      </c>
    </row>
    <row r="3012" spans="1:9" x14ac:dyDescent="0.2">
      <c r="A3012" s="8" t="s">
        <v>365</v>
      </c>
      <c r="B3012" s="19">
        <v>54037</v>
      </c>
      <c r="C3012" s="20" t="s">
        <v>426</v>
      </c>
      <c r="D3012" s="13">
        <v>12767</v>
      </c>
      <c r="E3012" s="13">
        <v>15201</v>
      </c>
      <c r="F3012" s="1">
        <f>VLOOKUP(B3012,[1]Compare!$B:$F,5,FALSE)</f>
        <v>12127</v>
      </c>
      <c r="G3012" s="1">
        <f>VLOOKUP(B3012,[1]Compare!$B:$G,6,FALSE)</f>
        <v>15033</v>
      </c>
      <c r="H3012" s="2">
        <f t="shared" si="94"/>
        <v>5.2774800032984251E-2</v>
      </c>
      <c r="I3012" s="2">
        <f t="shared" si="95"/>
        <v>1.1175414089004191E-2</v>
      </c>
    </row>
    <row r="3013" spans="1:9" x14ac:dyDescent="0.2">
      <c r="A3013" s="7" t="s">
        <v>365</v>
      </c>
      <c r="B3013" s="21">
        <v>54039</v>
      </c>
      <c r="C3013" s="22" t="s">
        <v>2208</v>
      </c>
      <c r="D3013" s="12">
        <v>43387</v>
      </c>
      <c r="E3013" s="12">
        <v>45614</v>
      </c>
      <c r="F3013" s="1">
        <f>VLOOKUP(B3013,[1]Compare!$B:$F,5,FALSE)</f>
        <v>34344</v>
      </c>
      <c r="G3013" s="1">
        <f>VLOOKUP(B3013,[1]Compare!$B:$G,6,FALSE)</f>
        <v>46398</v>
      </c>
      <c r="H3013" s="2">
        <f t="shared" si="94"/>
        <v>0.26330654553924993</v>
      </c>
      <c r="I3013" s="2">
        <f t="shared" si="95"/>
        <v>-1.6897280055174792E-2</v>
      </c>
    </row>
    <row r="3014" spans="1:9" x14ac:dyDescent="0.2">
      <c r="A3014" s="8" t="s">
        <v>365</v>
      </c>
      <c r="B3014" s="19">
        <v>54041</v>
      </c>
      <c r="C3014" s="20" t="s">
        <v>863</v>
      </c>
      <c r="D3014" s="13">
        <v>2737</v>
      </c>
      <c r="E3014" s="13">
        <v>4555</v>
      </c>
      <c r="F3014" s="1">
        <f>VLOOKUP(B3014,[1]Compare!$B:$F,5,FALSE)</f>
        <v>1538</v>
      </c>
      <c r="G3014" s="1">
        <f>VLOOKUP(B3014,[1]Compare!$B:$G,6,FALSE)</f>
        <v>5782</v>
      </c>
      <c r="H3014" s="2">
        <f t="shared" si="94"/>
        <v>0.77958387516254879</v>
      </c>
      <c r="I3014" s="2">
        <f t="shared" si="95"/>
        <v>-0.21221030785195433</v>
      </c>
    </row>
    <row r="3015" spans="1:9" x14ac:dyDescent="0.2">
      <c r="A3015" s="7" t="s">
        <v>365</v>
      </c>
      <c r="B3015" s="21">
        <v>54043</v>
      </c>
      <c r="C3015" s="22" t="s">
        <v>530</v>
      </c>
      <c r="D3015" s="12">
        <v>2123</v>
      </c>
      <c r="E3015" s="12">
        <v>5028</v>
      </c>
      <c r="F3015" s="1">
        <f>VLOOKUP(B3015,[1]Compare!$B:$F,5,FALSE)</f>
        <v>1711</v>
      </c>
      <c r="G3015" s="1">
        <f>VLOOKUP(B3015,[1]Compare!$B:$G,6,FALSE)</f>
        <v>6012</v>
      </c>
      <c r="H3015" s="2">
        <f t="shared" si="94"/>
        <v>0.24079485680888368</v>
      </c>
      <c r="I3015" s="2">
        <f t="shared" si="95"/>
        <v>-0.16367265469061876</v>
      </c>
    </row>
    <row r="3016" spans="1:9" x14ac:dyDescent="0.2">
      <c r="A3016" s="8" t="s">
        <v>365</v>
      </c>
      <c r="B3016" s="19">
        <v>54045</v>
      </c>
      <c r="C3016" s="20" t="s">
        <v>532</v>
      </c>
      <c r="D3016" s="13">
        <v>3155</v>
      </c>
      <c r="E3016" s="13">
        <v>7710</v>
      </c>
      <c r="F3016" s="1">
        <f>VLOOKUP(B3016,[1]Compare!$B:$F,5,FALSE)</f>
        <v>2333</v>
      </c>
      <c r="G3016" s="1">
        <f>VLOOKUP(B3016,[1]Compare!$B:$G,6,FALSE)</f>
        <v>10534</v>
      </c>
      <c r="H3016" s="2">
        <f t="shared" si="94"/>
        <v>0.35233604800685814</v>
      </c>
      <c r="I3016" s="2">
        <f t="shared" si="95"/>
        <v>-0.26808429846212267</v>
      </c>
    </row>
    <row r="3017" spans="1:9" x14ac:dyDescent="0.2">
      <c r="A3017" s="7" t="s">
        <v>365</v>
      </c>
      <c r="B3017" s="21">
        <v>54047</v>
      </c>
      <c r="C3017" s="22" t="s">
        <v>1634</v>
      </c>
      <c r="D3017" s="12">
        <v>1798</v>
      </c>
      <c r="E3017" s="12">
        <v>4548</v>
      </c>
      <c r="F3017" s="1">
        <f>VLOOKUP(B3017,[1]Compare!$B:$F,5,FALSE)</f>
        <v>1333</v>
      </c>
      <c r="G3017" s="1">
        <f>VLOOKUP(B3017,[1]Compare!$B:$G,6,FALSE)</f>
        <v>5148</v>
      </c>
      <c r="H3017" s="2">
        <f t="shared" si="94"/>
        <v>0.34883720930232559</v>
      </c>
      <c r="I3017" s="2">
        <f t="shared" si="95"/>
        <v>-0.11655011655011654</v>
      </c>
    </row>
    <row r="3018" spans="1:9" x14ac:dyDescent="0.2">
      <c r="A3018" s="8" t="s">
        <v>365</v>
      </c>
      <c r="B3018" s="19">
        <v>54049</v>
      </c>
      <c r="C3018" s="20" t="s">
        <v>436</v>
      </c>
      <c r="D3018" s="13">
        <v>9426</v>
      </c>
      <c r="E3018" s="13">
        <v>13449</v>
      </c>
      <c r="F3018" s="1">
        <f>VLOOKUP(B3018,[1]Compare!$B:$F,5,FALSE)</f>
        <v>8901</v>
      </c>
      <c r="G3018" s="1">
        <f>VLOOKUP(B3018,[1]Compare!$B:$G,6,FALSE)</f>
        <v>16300</v>
      </c>
      <c r="H3018" s="2">
        <f t="shared" si="94"/>
        <v>5.8982136838557464E-2</v>
      </c>
      <c r="I3018" s="2">
        <f t="shared" si="95"/>
        <v>-0.17490797546012271</v>
      </c>
    </row>
    <row r="3019" spans="1:9" x14ac:dyDescent="0.2">
      <c r="A3019" s="7" t="s">
        <v>365</v>
      </c>
      <c r="B3019" s="21">
        <v>54051</v>
      </c>
      <c r="C3019" s="22" t="s">
        <v>437</v>
      </c>
      <c r="D3019" s="12">
        <v>4351</v>
      </c>
      <c r="E3019" s="12">
        <v>7917</v>
      </c>
      <c r="F3019" s="1">
        <f>VLOOKUP(B3019,[1]Compare!$B:$F,5,FALSE)</f>
        <v>3455</v>
      </c>
      <c r="G3019" s="1">
        <f>VLOOKUP(B3019,[1]Compare!$B:$G,6,FALSE)</f>
        <v>10435</v>
      </c>
      <c r="H3019" s="2">
        <f t="shared" si="94"/>
        <v>0.25933429811866859</v>
      </c>
      <c r="I3019" s="2">
        <f t="shared" si="95"/>
        <v>-0.24130330618112122</v>
      </c>
    </row>
    <row r="3020" spans="1:9" x14ac:dyDescent="0.2">
      <c r="A3020" s="8" t="s">
        <v>365</v>
      </c>
      <c r="B3020" s="19">
        <v>54053</v>
      </c>
      <c r="C3020" s="20" t="s">
        <v>906</v>
      </c>
      <c r="D3020" s="13">
        <v>3264</v>
      </c>
      <c r="E3020" s="13">
        <v>6618</v>
      </c>
      <c r="F3020" s="1">
        <f>VLOOKUP(B3020,[1]Compare!$B:$F,5,FALSE)</f>
        <v>2526</v>
      </c>
      <c r="G3020" s="1">
        <f>VLOOKUP(B3020,[1]Compare!$B:$G,6,FALSE)</f>
        <v>8491</v>
      </c>
      <c r="H3020" s="2">
        <f t="shared" si="94"/>
        <v>0.29216152019002373</v>
      </c>
      <c r="I3020" s="2">
        <f t="shared" si="95"/>
        <v>-0.2205865033564951</v>
      </c>
    </row>
    <row r="3021" spans="1:9" x14ac:dyDescent="0.2">
      <c r="A3021" s="7" t="s">
        <v>365</v>
      </c>
      <c r="B3021" s="21">
        <v>54055</v>
      </c>
      <c r="C3021" s="22" t="s">
        <v>909</v>
      </c>
      <c r="D3021" s="12">
        <v>7620</v>
      </c>
      <c r="E3021" s="12">
        <v>15671</v>
      </c>
      <c r="F3021" s="1">
        <f>VLOOKUP(B3021,[1]Compare!$B:$F,5,FALSE)</f>
        <v>5556</v>
      </c>
      <c r="G3021" s="1">
        <f>VLOOKUP(B3021,[1]Compare!$B:$G,6,FALSE)</f>
        <v>19237</v>
      </c>
      <c r="H3021" s="2">
        <f t="shared" si="94"/>
        <v>0.37149028077753782</v>
      </c>
      <c r="I3021" s="2">
        <f t="shared" si="95"/>
        <v>-0.18537193949160471</v>
      </c>
    </row>
    <row r="3022" spans="1:9" x14ac:dyDescent="0.2">
      <c r="A3022" s="8" t="s">
        <v>365</v>
      </c>
      <c r="B3022" s="19">
        <v>54057</v>
      </c>
      <c r="C3022" s="20" t="s">
        <v>649</v>
      </c>
      <c r="D3022" s="13">
        <v>3473</v>
      </c>
      <c r="E3022" s="13">
        <v>8754</v>
      </c>
      <c r="F3022" s="1">
        <f>VLOOKUP(B3022,[1]Compare!$B:$F,5,FALSE)</f>
        <v>2660</v>
      </c>
      <c r="G3022" s="1">
        <f>VLOOKUP(B3022,[1]Compare!$B:$G,6,FALSE)</f>
        <v>10040</v>
      </c>
      <c r="H3022" s="2">
        <f t="shared" si="94"/>
        <v>0.30563909774436088</v>
      </c>
      <c r="I3022" s="2">
        <f t="shared" si="95"/>
        <v>-0.12808764940239042</v>
      </c>
    </row>
    <row r="3023" spans="1:9" x14ac:dyDescent="0.2">
      <c r="A3023" s="7" t="s">
        <v>365</v>
      </c>
      <c r="B3023" s="21">
        <v>54059</v>
      </c>
      <c r="C3023" s="22" t="s">
        <v>2209</v>
      </c>
      <c r="D3023" s="12">
        <v>2622</v>
      </c>
      <c r="E3023" s="12">
        <v>6872</v>
      </c>
      <c r="F3023" s="1">
        <f>VLOOKUP(B3023,[1]Compare!$B:$F,5,FALSE)</f>
        <v>1397</v>
      </c>
      <c r="G3023" s="1">
        <f>VLOOKUP(B3023,[1]Compare!$B:$G,6,FALSE)</f>
        <v>8544</v>
      </c>
      <c r="H3023" s="2">
        <f t="shared" si="94"/>
        <v>0.87687902648532567</v>
      </c>
      <c r="I3023" s="2">
        <f t="shared" si="95"/>
        <v>-0.19569288389513109</v>
      </c>
    </row>
    <row r="3024" spans="1:9" x14ac:dyDescent="0.2">
      <c r="A3024" s="8" t="s">
        <v>365</v>
      </c>
      <c r="B3024" s="19">
        <v>54061</v>
      </c>
      <c r="C3024" s="20" t="s">
        <v>2210</v>
      </c>
      <c r="D3024" s="13">
        <v>13896</v>
      </c>
      <c r="E3024" s="13">
        <v>18376</v>
      </c>
      <c r="F3024" s="1">
        <f>VLOOKUP(B3024,[1]Compare!$B:$F,5,FALSE)</f>
        <v>20282</v>
      </c>
      <c r="G3024" s="1">
        <f>VLOOKUP(B3024,[1]Compare!$B:$G,6,FALSE)</f>
        <v>20803</v>
      </c>
      <c r="H3024" s="2">
        <f t="shared" si="94"/>
        <v>-0.31486046740952567</v>
      </c>
      <c r="I3024" s="2">
        <f t="shared" si="95"/>
        <v>-0.11666586550016825</v>
      </c>
    </row>
    <row r="3025" spans="1:9" x14ac:dyDescent="0.2">
      <c r="A3025" s="7" t="s">
        <v>365</v>
      </c>
      <c r="B3025" s="21">
        <v>54063</v>
      </c>
      <c r="C3025" s="22" t="s">
        <v>439</v>
      </c>
      <c r="D3025" s="12">
        <v>2050</v>
      </c>
      <c r="E3025" s="12">
        <v>4429</v>
      </c>
      <c r="F3025" s="1">
        <f>VLOOKUP(B3025,[1]Compare!$B:$F,5,FALSE)</f>
        <v>1345</v>
      </c>
      <c r="G3025" s="1">
        <f>VLOOKUP(B3025,[1]Compare!$B:$G,6,FALSE)</f>
        <v>5068</v>
      </c>
      <c r="H3025" s="2">
        <f t="shared" si="94"/>
        <v>0.52416356877323422</v>
      </c>
      <c r="I3025" s="2">
        <f t="shared" si="95"/>
        <v>-0.1260852407261247</v>
      </c>
    </row>
    <row r="3026" spans="1:9" x14ac:dyDescent="0.2">
      <c r="A3026" s="8" t="s">
        <v>365</v>
      </c>
      <c r="B3026" s="19">
        <v>54065</v>
      </c>
      <c r="C3026" s="20" t="s">
        <v>441</v>
      </c>
      <c r="D3026" s="13">
        <v>2127</v>
      </c>
      <c r="E3026" s="13">
        <v>6059</v>
      </c>
      <c r="F3026" s="1">
        <f>VLOOKUP(B3026,[1]Compare!$B:$F,5,FALSE)</f>
        <v>1998</v>
      </c>
      <c r="G3026" s="1">
        <f>VLOOKUP(B3026,[1]Compare!$B:$G,6,FALSE)</f>
        <v>6537</v>
      </c>
      <c r="H3026" s="2">
        <f t="shared" si="94"/>
        <v>6.4564564564564567E-2</v>
      </c>
      <c r="I3026" s="2">
        <f t="shared" si="95"/>
        <v>-7.3122227321401251E-2</v>
      </c>
    </row>
    <row r="3027" spans="1:9" x14ac:dyDescent="0.2">
      <c r="A3027" s="7" t="s">
        <v>365</v>
      </c>
      <c r="B3027" s="21">
        <v>54067</v>
      </c>
      <c r="C3027" s="22" t="s">
        <v>1123</v>
      </c>
      <c r="D3027" s="12">
        <v>3551</v>
      </c>
      <c r="E3027" s="12">
        <v>7046</v>
      </c>
      <c r="F3027" s="1">
        <f>VLOOKUP(B3027,[1]Compare!$B:$F,5,FALSE)</f>
        <v>2226</v>
      </c>
      <c r="G3027" s="1">
        <f>VLOOKUP(B3027,[1]Compare!$B:$G,6,FALSE)</f>
        <v>8279</v>
      </c>
      <c r="H3027" s="2">
        <f t="shared" si="94"/>
        <v>0.59523809523809523</v>
      </c>
      <c r="I3027" s="2">
        <f t="shared" si="95"/>
        <v>-0.14893103031767121</v>
      </c>
    </row>
    <row r="3028" spans="1:9" x14ac:dyDescent="0.2">
      <c r="A3028" s="8" t="s">
        <v>365</v>
      </c>
      <c r="B3028" s="19">
        <v>54069</v>
      </c>
      <c r="C3028" s="20" t="s">
        <v>948</v>
      </c>
      <c r="D3028" s="13">
        <v>9501</v>
      </c>
      <c r="E3028" s="13">
        <v>13008</v>
      </c>
      <c r="F3028" s="1">
        <f>VLOOKUP(B3028,[1]Compare!$B:$F,5,FALSE)</f>
        <v>7223</v>
      </c>
      <c r="G3028" s="1">
        <f>VLOOKUP(B3028,[1]Compare!$B:$G,6,FALSE)</f>
        <v>12354</v>
      </c>
      <c r="H3028" s="2">
        <f t="shared" si="94"/>
        <v>0.31538142046241174</v>
      </c>
      <c r="I3028" s="2">
        <f t="shared" si="95"/>
        <v>5.2938319572608063E-2</v>
      </c>
    </row>
    <row r="3029" spans="1:9" x14ac:dyDescent="0.2">
      <c r="A3029" s="7" t="s">
        <v>365</v>
      </c>
      <c r="B3029" s="21">
        <v>54071</v>
      </c>
      <c r="C3029" s="22" t="s">
        <v>1126</v>
      </c>
      <c r="D3029" s="12">
        <v>1411</v>
      </c>
      <c r="E3029" s="12">
        <v>2390</v>
      </c>
      <c r="F3029" s="1">
        <f>VLOOKUP(B3029,[1]Compare!$B:$F,5,FALSE)</f>
        <v>820</v>
      </c>
      <c r="G3029" s="1">
        <f>VLOOKUP(B3029,[1]Compare!$B:$G,6,FALSE)</f>
        <v>2782</v>
      </c>
      <c r="H3029" s="2">
        <f t="shared" si="94"/>
        <v>0.72073170731707314</v>
      </c>
      <c r="I3029" s="2">
        <f t="shared" si="95"/>
        <v>-0.14090582314881381</v>
      </c>
    </row>
    <row r="3030" spans="1:9" x14ac:dyDescent="0.2">
      <c r="A3030" s="8" t="s">
        <v>365</v>
      </c>
      <c r="B3030" s="19">
        <v>54073</v>
      </c>
      <c r="C3030" s="20" t="s">
        <v>2211</v>
      </c>
      <c r="D3030" s="13">
        <v>838</v>
      </c>
      <c r="E3030" s="13">
        <v>2362</v>
      </c>
      <c r="F3030" s="1">
        <f>VLOOKUP(B3030,[1]Compare!$B:$F,5,FALSE)</f>
        <v>699</v>
      </c>
      <c r="G3030" s="1">
        <f>VLOOKUP(B3030,[1]Compare!$B:$G,6,FALSE)</f>
        <v>2742</v>
      </c>
      <c r="H3030" s="2">
        <f t="shared" si="94"/>
        <v>0.19885550786838341</v>
      </c>
      <c r="I3030" s="2">
        <f t="shared" si="95"/>
        <v>-0.13858497447118892</v>
      </c>
    </row>
    <row r="3031" spans="1:9" x14ac:dyDescent="0.2">
      <c r="A3031" s="7" t="s">
        <v>365</v>
      </c>
      <c r="B3031" s="21">
        <v>54075</v>
      </c>
      <c r="C3031" s="22" t="s">
        <v>1002</v>
      </c>
      <c r="D3031" s="12">
        <v>1525</v>
      </c>
      <c r="E3031" s="12">
        <v>2561</v>
      </c>
      <c r="F3031" s="1">
        <f>VLOOKUP(B3031,[1]Compare!$B:$F,5,FALSE)</f>
        <v>1047</v>
      </c>
      <c r="G3031" s="1">
        <f>VLOOKUP(B3031,[1]Compare!$B:$G,6,FALSE)</f>
        <v>2895</v>
      </c>
      <c r="H3031" s="2">
        <f t="shared" si="94"/>
        <v>0.45654250238777461</v>
      </c>
      <c r="I3031" s="2">
        <f t="shared" si="95"/>
        <v>-0.1153713298791019</v>
      </c>
    </row>
    <row r="3032" spans="1:9" x14ac:dyDescent="0.2">
      <c r="A3032" s="8" t="s">
        <v>365</v>
      </c>
      <c r="B3032" s="19">
        <v>54077</v>
      </c>
      <c r="C3032" s="20" t="s">
        <v>2212</v>
      </c>
      <c r="D3032" s="13">
        <v>3883</v>
      </c>
      <c r="E3032" s="13">
        <v>10153</v>
      </c>
      <c r="F3032" s="1">
        <f>VLOOKUP(B3032,[1]Compare!$B:$F,5,FALSE)</f>
        <v>3163</v>
      </c>
      <c r="G3032" s="1">
        <f>VLOOKUP(B3032,[1]Compare!$B:$G,6,FALSE)</f>
        <v>11190</v>
      </c>
      <c r="H3032" s="2">
        <f t="shared" si="94"/>
        <v>0.22763199494151123</v>
      </c>
      <c r="I3032" s="2">
        <f t="shared" si="95"/>
        <v>-9.2672028596961567E-2</v>
      </c>
    </row>
    <row r="3033" spans="1:9" x14ac:dyDescent="0.2">
      <c r="A3033" s="7" t="s">
        <v>365</v>
      </c>
      <c r="B3033" s="21">
        <v>54079</v>
      </c>
      <c r="C3033" s="22" t="s">
        <v>718</v>
      </c>
      <c r="D3033" s="12">
        <v>7968</v>
      </c>
      <c r="E3033" s="12">
        <v>20321</v>
      </c>
      <c r="F3033" s="1">
        <f>VLOOKUP(B3033,[1]Compare!$B:$F,5,FALSE)</f>
        <v>7878</v>
      </c>
      <c r="G3033" s="1">
        <f>VLOOKUP(B3033,[1]Compare!$B:$G,6,FALSE)</f>
        <v>20034</v>
      </c>
      <c r="H3033" s="2">
        <f t="shared" si="94"/>
        <v>1.1424219345011425E-2</v>
      </c>
      <c r="I3033" s="2">
        <f t="shared" si="95"/>
        <v>1.43256464011181E-2</v>
      </c>
    </row>
    <row r="3034" spans="1:9" x14ac:dyDescent="0.2">
      <c r="A3034" s="8" t="s">
        <v>365</v>
      </c>
      <c r="B3034" s="19">
        <v>54081</v>
      </c>
      <c r="C3034" s="20" t="s">
        <v>2213</v>
      </c>
      <c r="D3034" s="13">
        <v>8619</v>
      </c>
      <c r="E3034" s="13">
        <v>21161</v>
      </c>
      <c r="F3034" s="1">
        <f>VLOOKUP(B3034,[1]Compare!$B:$F,5,FALSE)</f>
        <v>7982</v>
      </c>
      <c r="G3034" s="1">
        <f>VLOOKUP(B3034,[1]Compare!$B:$G,6,FALSE)</f>
        <v>24673</v>
      </c>
      <c r="H3034" s="2">
        <f t="shared" si="94"/>
        <v>7.9804560260586313E-2</v>
      </c>
      <c r="I3034" s="2">
        <f t="shared" si="95"/>
        <v>-0.14234183115146112</v>
      </c>
    </row>
    <row r="3035" spans="1:9" x14ac:dyDescent="0.2">
      <c r="A3035" s="7" t="s">
        <v>365</v>
      </c>
      <c r="B3035" s="21">
        <v>54083</v>
      </c>
      <c r="C3035" s="22" t="s">
        <v>445</v>
      </c>
      <c r="D3035" s="12">
        <v>4986</v>
      </c>
      <c r="E3035" s="12">
        <v>7063</v>
      </c>
      <c r="F3035" s="1">
        <f>VLOOKUP(B3035,[1]Compare!$B:$F,5,FALSE)</f>
        <v>3362</v>
      </c>
      <c r="G3035" s="1">
        <f>VLOOKUP(B3035,[1]Compare!$B:$G,6,FALSE)</f>
        <v>8673</v>
      </c>
      <c r="H3035" s="2">
        <f t="shared" si="94"/>
        <v>0.48304580606781677</v>
      </c>
      <c r="I3035" s="2">
        <f t="shared" si="95"/>
        <v>-0.18563357546408393</v>
      </c>
    </row>
    <row r="3036" spans="1:9" x14ac:dyDescent="0.2">
      <c r="A3036" s="8" t="s">
        <v>365</v>
      </c>
      <c r="B3036" s="19">
        <v>54085</v>
      </c>
      <c r="C3036" s="20" t="s">
        <v>2214</v>
      </c>
      <c r="D3036" s="13">
        <v>1063</v>
      </c>
      <c r="E3036" s="13">
        <v>3357</v>
      </c>
      <c r="F3036" s="1">
        <f>VLOOKUP(B3036,[1]Compare!$B:$F,5,FALSE)</f>
        <v>586</v>
      </c>
      <c r="G3036" s="1">
        <f>VLOOKUP(B3036,[1]Compare!$B:$G,6,FALSE)</f>
        <v>3649</v>
      </c>
      <c r="H3036" s="2">
        <f t="shared" si="94"/>
        <v>0.81399317406143346</v>
      </c>
      <c r="I3036" s="2">
        <f t="shared" si="95"/>
        <v>-8.0021923814743767E-2</v>
      </c>
    </row>
    <row r="3037" spans="1:9" x14ac:dyDescent="0.2">
      <c r="A3037" s="7" t="s">
        <v>365</v>
      </c>
      <c r="B3037" s="21">
        <v>54087</v>
      </c>
      <c r="C3037" s="22" t="s">
        <v>1905</v>
      </c>
      <c r="D3037" s="12">
        <v>2226</v>
      </c>
      <c r="E3037" s="12">
        <v>3787</v>
      </c>
      <c r="F3037" s="1">
        <f>VLOOKUP(B3037,[1]Compare!$B:$F,5,FALSE)</f>
        <v>1455</v>
      </c>
      <c r="G3037" s="1">
        <f>VLOOKUP(B3037,[1]Compare!$B:$G,6,FALSE)</f>
        <v>4213</v>
      </c>
      <c r="H3037" s="2">
        <f t="shared" si="94"/>
        <v>0.52989690721649485</v>
      </c>
      <c r="I3037" s="2">
        <f t="shared" si="95"/>
        <v>-0.10111559458817944</v>
      </c>
    </row>
    <row r="3038" spans="1:9" x14ac:dyDescent="0.2">
      <c r="A3038" s="8" t="s">
        <v>365</v>
      </c>
      <c r="B3038" s="19">
        <v>54089</v>
      </c>
      <c r="C3038" s="20" t="s">
        <v>2215</v>
      </c>
      <c r="D3038" s="13">
        <v>2073</v>
      </c>
      <c r="E3038" s="13">
        <v>3272</v>
      </c>
      <c r="F3038" s="1">
        <f>VLOOKUP(B3038,[1]Compare!$B:$F,5,FALSE)</f>
        <v>1448</v>
      </c>
      <c r="G3038" s="1">
        <f>VLOOKUP(B3038,[1]Compare!$B:$G,6,FALSE)</f>
        <v>4074</v>
      </c>
      <c r="H3038" s="2">
        <f t="shared" si="94"/>
        <v>0.43162983425414364</v>
      </c>
      <c r="I3038" s="2">
        <f t="shared" si="95"/>
        <v>-0.19685812469317623</v>
      </c>
    </row>
    <row r="3039" spans="1:9" x14ac:dyDescent="0.2">
      <c r="A3039" s="7" t="s">
        <v>365</v>
      </c>
      <c r="B3039" s="21">
        <v>54091</v>
      </c>
      <c r="C3039" s="22" t="s">
        <v>725</v>
      </c>
      <c r="D3039" s="12">
        <v>2485</v>
      </c>
      <c r="E3039" s="12">
        <v>4647</v>
      </c>
      <c r="F3039" s="1">
        <f>VLOOKUP(B3039,[1]Compare!$B:$F,5,FALSE)</f>
        <v>1796</v>
      </c>
      <c r="G3039" s="1">
        <f>VLOOKUP(B3039,[1]Compare!$B:$G,6,FALSE)</f>
        <v>5477</v>
      </c>
      <c r="H3039" s="2">
        <f t="shared" si="94"/>
        <v>0.383630289532294</v>
      </c>
      <c r="I3039" s="2">
        <f t="shared" si="95"/>
        <v>-0.15154281540989592</v>
      </c>
    </row>
    <row r="3040" spans="1:9" x14ac:dyDescent="0.2">
      <c r="A3040" s="8" t="s">
        <v>365</v>
      </c>
      <c r="B3040" s="19">
        <v>54093</v>
      </c>
      <c r="C3040" s="20" t="s">
        <v>2216</v>
      </c>
      <c r="D3040" s="13">
        <v>1025</v>
      </c>
      <c r="E3040" s="13">
        <v>2280</v>
      </c>
      <c r="F3040" s="1">
        <f>VLOOKUP(B3040,[1]Compare!$B:$F,5,FALSE)</f>
        <v>938</v>
      </c>
      <c r="G3040" s="1">
        <f>VLOOKUP(B3040,[1]Compare!$B:$G,6,FALSE)</f>
        <v>2841</v>
      </c>
      <c r="H3040" s="2">
        <f t="shared" si="94"/>
        <v>9.2750533049040518E-2</v>
      </c>
      <c r="I3040" s="2">
        <f t="shared" si="95"/>
        <v>-0.19746568109820486</v>
      </c>
    </row>
    <row r="3041" spans="1:9" x14ac:dyDescent="0.2">
      <c r="A3041" s="7" t="s">
        <v>365</v>
      </c>
      <c r="B3041" s="21">
        <v>54095</v>
      </c>
      <c r="C3041" s="22" t="s">
        <v>2054</v>
      </c>
      <c r="D3041" s="12">
        <v>1172</v>
      </c>
      <c r="E3041" s="12">
        <v>2774</v>
      </c>
      <c r="F3041" s="1">
        <f>VLOOKUP(B3041,[1]Compare!$B:$F,5,FALSE)</f>
        <v>631</v>
      </c>
      <c r="G3041" s="1">
        <f>VLOOKUP(B3041,[1]Compare!$B:$G,6,FALSE)</f>
        <v>3226</v>
      </c>
      <c r="H3041" s="2">
        <f t="shared" si="94"/>
        <v>0.85736925515055462</v>
      </c>
      <c r="I3041" s="2">
        <f t="shared" si="95"/>
        <v>-0.14011159330440173</v>
      </c>
    </row>
    <row r="3042" spans="1:9" x14ac:dyDescent="0.2">
      <c r="A3042" s="8" t="s">
        <v>365</v>
      </c>
      <c r="B3042" s="19">
        <v>54097</v>
      </c>
      <c r="C3042" s="20" t="s">
        <v>2055</v>
      </c>
      <c r="D3042" s="13">
        <v>2716</v>
      </c>
      <c r="E3042" s="13">
        <v>6566</v>
      </c>
      <c r="F3042" s="1">
        <f>VLOOKUP(B3042,[1]Compare!$B:$F,5,FALSE)</f>
        <v>2256</v>
      </c>
      <c r="G3042" s="1">
        <f>VLOOKUP(B3042,[1]Compare!$B:$G,6,FALSE)</f>
        <v>7771</v>
      </c>
      <c r="H3042" s="2">
        <f t="shared" si="94"/>
        <v>0.20390070921985815</v>
      </c>
      <c r="I3042" s="2">
        <f t="shared" si="95"/>
        <v>-0.15506369836571871</v>
      </c>
    </row>
    <row r="3043" spans="1:9" x14ac:dyDescent="0.2">
      <c r="A3043" s="7" t="s">
        <v>365</v>
      </c>
      <c r="B3043" s="21">
        <v>54099</v>
      </c>
      <c r="C3043" s="22" t="s">
        <v>830</v>
      </c>
      <c r="D3043" s="12">
        <v>7144</v>
      </c>
      <c r="E3043" s="12">
        <v>9823</v>
      </c>
      <c r="F3043" s="1">
        <f>VLOOKUP(B3043,[1]Compare!$B:$F,5,FALSE)</f>
        <v>4088</v>
      </c>
      <c r="G3043" s="1">
        <f>VLOOKUP(B3043,[1]Compare!$B:$G,6,FALSE)</f>
        <v>12585</v>
      </c>
      <c r="H3043" s="2">
        <f t="shared" si="94"/>
        <v>0.74755381604696669</v>
      </c>
      <c r="I3043" s="2">
        <f t="shared" si="95"/>
        <v>-0.21946762018275726</v>
      </c>
    </row>
    <row r="3044" spans="1:9" x14ac:dyDescent="0.2">
      <c r="A3044" s="8" t="s">
        <v>365</v>
      </c>
      <c r="B3044" s="19">
        <v>54101</v>
      </c>
      <c r="C3044" s="20" t="s">
        <v>831</v>
      </c>
      <c r="D3044" s="13">
        <v>1241</v>
      </c>
      <c r="E3044" s="13">
        <v>2087</v>
      </c>
      <c r="F3044" s="1">
        <f>VLOOKUP(B3044,[1]Compare!$B:$F,5,FALSE)</f>
        <v>610</v>
      </c>
      <c r="G3044" s="1">
        <f>VLOOKUP(B3044,[1]Compare!$B:$G,6,FALSE)</f>
        <v>2759</v>
      </c>
      <c r="H3044" s="2">
        <f t="shared" si="94"/>
        <v>1.0344262295081967</v>
      </c>
      <c r="I3044" s="2">
        <f t="shared" si="95"/>
        <v>-0.24356650960492932</v>
      </c>
    </row>
    <row r="3045" spans="1:9" x14ac:dyDescent="0.2">
      <c r="A3045" s="7" t="s">
        <v>365</v>
      </c>
      <c r="B3045" s="21">
        <v>54103</v>
      </c>
      <c r="C3045" s="22" t="s">
        <v>2217</v>
      </c>
      <c r="D3045" s="12">
        <v>1976</v>
      </c>
      <c r="E3045" s="12">
        <v>4159</v>
      </c>
      <c r="F3045" s="1">
        <f>VLOOKUP(B3045,[1]Compare!$B:$F,5,FALSE)</f>
        <v>1539</v>
      </c>
      <c r="G3045" s="1">
        <f>VLOOKUP(B3045,[1]Compare!$B:$G,6,FALSE)</f>
        <v>4993</v>
      </c>
      <c r="H3045" s="2">
        <f t="shared" si="94"/>
        <v>0.2839506172839506</v>
      </c>
      <c r="I3045" s="2">
        <f t="shared" si="95"/>
        <v>-0.16703384738634089</v>
      </c>
    </row>
    <row r="3046" spans="1:9" x14ac:dyDescent="0.2">
      <c r="A3046" s="8" t="s">
        <v>365</v>
      </c>
      <c r="B3046" s="19">
        <v>54105</v>
      </c>
      <c r="C3046" s="20" t="s">
        <v>2218</v>
      </c>
      <c r="D3046" s="13">
        <v>810</v>
      </c>
      <c r="E3046" s="13">
        <v>1607</v>
      </c>
      <c r="F3046" s="1">
        <f>VLOOKUP(B3046,[1]Compare!$B:$F,5,FALSE)</f>
        <v>466</v>
      </c>
      <c r="G3046" s="1">
        <f>VLOOKUP(B3046,[1]Compare!$B:$G,6,FALSE)</f>
        <v>2134</v>
      </c>
      <c r="H3046" s="2">
        <f t="shared" si="94"/>
        <v>0.7381974248927039</v>
      </c>
      <c r="I3046" s="2">
        <f t="shared" si="95"/>
        <v>-0.24695407685098406</v>
      </c>
    </row>
    <row r="3047" spans="1:9" x14ac:dyDescent="0.2">
      <c r="A3047" s="7" t="s">
        <v>365</v>
      </c>
      <c r="B3047" s="21">
        <v>54107</v>
      </c>
      <c r="C3047" s="22" t="s">
        <v>1725</v>
      </c>
      <c r="D3047" s="12">
        <v>14370</v>
      </c>
      <c r="E3047" s="12">
        <v>23884</v>
      </c>
      <c r="F3047" s="1">
        <f>VLOOKUP(B3047,[1]Compare!$B:$F,5,FALSE)</f>
        <v>10926</v>
      </c>
      <c r="G3047" s="1">
        <f>VLOOKUP(B3047,[1]Compare!$B:$G,6,FALSE)</f>
        <v>27202</v>
      </c>
      <c r="H3047" s="2">
        <f t="shared" si="94"/>
        <v>0.31521142229544208</v>
      </c>
      <c r="I3047" s="2">
        <f t="shared" si="95"/>
        <v>-0.12197632527020072</v>
      </c>
    </row>
    <row r="3048" spans="1:9" x14ac:dyDescent="0.2">
      <c r="A3048" s="8" t="s">
        <v>365</v>
      </c>
      <c r="B3048" s="19">
        <v>54109</v>
      </c>
      <c r="C3048" s="20" t="s">
        <v>1595</v>
      </c>
      <c r="D3048" s="13">
        <v>1607</v>
      </c>
      <c r="E3048" s="13">
        <v>5663</v>
      </c>
      <c r="F3048" s="1">
        <f>VLOOKUP(B3048,[1]Compare!$B:$F,5,FALSE)</f>
        <v>1157</v>
      </c>
      <c r="G3048" s="1">
        <f>VLOOKUP(B3048,[1]Compare!$B:$G,6,FALSE)</f>
        <v>7353</v>
      </c>
      <c r="H3048" s="2">
        <f t="shared" si="94"/>
        <v>0.38893690579083839</v>
      </c>
      <c r="I3048" s="2">
        <f t="shared" si="95"/>
        <v>-0.22983816129470963</v>
      </c>
    </row>
    <row r="3049" spans="1:9" x14ac:dyDescent="0.2">
      <c r="A3049" s="7" t="s">
        <v>366</v>
      </c>
      <c r="B3049" s="21">
        <v>55001</v>
      </c>
      <c r="C3049" s="22" t="s">
        <v>614</v>
      </c>
      <c r="D3049" s="12">
        <v>4223</v>
      </c>
      <c r="E3049" s="12">
        <v>7700</v>
      </c>
      <c r="F3049" s="1">
        <f>VLOOKUP(B3049,[1]Compare!$B:$F,5,FALSE)</f>
        <v>4329</v>
      </c>
      <c r="G3049" s="1">
        <f>VLOOKUP(B3049,[1]Compare!$B:$G,6,FALSE)</f>
        <v>7362</v>
      </c>
      <c r="H3049" s="2">
        <f t="shared" si="94"/>
        <v>-2.4486024486024487E-2</v>
      </c>
      <c r="I3049" s="2">
        <f t="shared" si="95"/>
        <v>4.5911437109481118E-2</v>
      </c>
    </row>
    <row r="3050" spans="1:9" x14ac:dyDescent="0.2">
      <c r="A3050" s="8" t="s">
        <v>366</v>
      </c>
      <c r="B3050" s="19">
        <v>55003</v>
      </c>
      <c r="C3050" s="20" t="s">
        <v>1692</v>
      </c>
      <c r="D3050" s="13">
        <v>5243</v>
      </c>
      <c r="E3050" s="13">
        <v>3239</v>
      </c>
      <c r="F3050" s="1">
        <f>VLOOKUP(B3050,[1]Compare!$B:$F,5,FALSE)</f>
        <v>4801</v>
      </c>
      <c r="G3050" s="1">
        <f>VLOOKUP(B3050,[1]Compare!$B:$G,6,FALSE)</f>
        <v>3841</v>
      </c>
      <c r="H3050" s="2">
        <f t="shared" si="94"/>
        <v>9.2064153301395543E-2</v>
      </c>
      <c r="I3050" s="2">
        <f t="shared" si="95"/>
        <v>-0.15673001822442073</v>
      </c>
    </row>
    <row r="3051" spans="1:9" x14ac:dyDescent="0.2">
      <c r="A3051" s="7" t="s">
        <v>366</v>
      </c>
      <c r="B3051" s="21">
        <v>55005</v>
      </c>
      <c r="C3051" s="22" t="s">
        <v>2219</v>
      </c>
      <c r="D3051" s="12">
        <v>9473</v>
      </c>
      <c r="E3051" s="12">
        <v>16091</v>
      </c>
      <c r="F3051" s="1">
        <f>VLOOKUP(B3051,[1]Compare!$B:$F,5,FALSE)</f>
        <v>9194</v>
      </c>
      <c r="G3051" s="1">
        <f>VLOOKUP(B3051,[1]Compare!$B:$G,6,FALSE)</f>
        <v>15803</v>
      </c>
      <c r="H3051" s="2">
        <f t="shared" si="94"/>
        <v>3.0345877746356321E-2</v>
      </c>
      <c r="I3051" s="2">
        <f t="shared" si="95"/>
        <v>1.8224387774473202E-2</v>
      </c>
    </row>
    <row r="3052" spans="1:9" x14ac:dyDescent="0.2">
      <c r="A3052" s="8" t="s">
        <v>366</v>
      </c>
      <c r="B3052" s="19">
        <v>55007</v>
      </c>
      <c r="C3052" s="20" t="s">
        <v>2220</v>
      </c>
      <c r="D3052" s="13">
        <v>5696</v>
      </c>
      <c r="E3052" s="13">
        <v>4283</v>
      </c>
      <c r="F3052" s="1">
        <f>VLOOKUP(B3052,[1]Compare!$B:$F,5,FALSE)</f>
        <v>6147</v>
      </c>
      <c r="G3052" s="1">
        <f>VLOOKUP(B3052,[1]Compare!$B:$G,6,FALSE)</f>
        <v>4617</v>
      </c>
      <c r="H3052" s="2">
        <f t="shared" si="94"/>
        <v>-7.336912314950382E-2</v>
      </c>
      <c r="I3052" s="2">
        <f t="shared" si="95"/>
        <v>-7.234134719514837E-2</v>
      </c>
    </row>
    <row r="3053" spans="1:9" x14ac:dyDescent="0.2">
      <c r="A3053" s="7" t="s">
        <v>366</v>
      </c>
      <c r="B3053" s="21">
        <v>55009</v>
      </c>
      <c r="C3053" s="22" t="s">
        <v>876</v>
      </c>
      <c r="D3053" s="12">
        <v>61763</v>
      </c>
      <c r="E3053" s="12">
        <v>73210</v>
      </c>
      <c r="F3053" s="1">
        <f>VLOOKUP(B3053,[1]Compare!$B:$F,5,FALSE)</f>
        <v>65511</v>
      </c>
      <c r="G3053" s="1">
        <f>VLOOKUP(B3053,[1]Compare!$B:$G,6,FALSE)</f>
        <v>75871</v>
      </c>
      <c r="H3053" s="2">
        <f t="shared" si="94"/>
        <v>-5.721176596296805E-2</v>
      </c>
      <c r="I3053" s="2">
        <f t="shared" si="95"/>
        <v>-3.5072689169775011E-2</v>
      </c>
    </row>
    <row r="3054" spans="1:9" x14ac:dyDescent="0.2">
      <c r="A3054" s="8" t="s">
        <v>366</v>
      </c>
      <c r="B3054" s="19">
        <v>55011</v>
      </c>
      <c r="C3054" s="20" t="s">
        <v>1477</v>
      </c>
      <c r="D3054" s="13">
        <v>3183</v>
      </c>
      <c r="E3054" s="13">
        <v>4472</v>
      </c>
      <c r="F3054" s="1">
        <f>VLOOKUP(B3054,[1]Compare!$B:$F,5,FALSE)</f>
        <v>2860</v>
      </c>
      <c r="G3054" s="1">
        <f>VLOOKUP(B3054,[1]Compare!$B:$G,6,FALSE)</f>
        <v>4834</v>
      </c>
      <c r="H3054" s="2">
        <f t="shared" si="94"/>
        <v>0.11293706293706293</v>
      </c>
      <c r="I3054" s="2">
        <f t="shared" si="95"/>
        <v>-7.4886222589987589E-2</v>
      </c>
    </row>
    <row r="3055" spans="1:9" x14ac:dyDescent="0.2">
      <c r="A3055" s="7" t="s">
        <v>366</v>
      </c>
      <c r="B3055" s="21">
        <v>55013</v>
      </c>
      <c r="C3055" s="22" t="s">
        <v>2221</v>
      </c>
      <c r="D3055" s="12">
        <v>3420</v>
      </c>
      <c r="E3055" s="12">
        <v>6661</v>
      </c>
      <c r="F3055" s="1">
        <f>VLOOKUP(B3055,[1]Compare!$B:$F,5,FALSE)</f>
        <v>3569</v>
      </c>
      <c r="G3055" s="1">
        <f>VLOOKUP(B3055,[1]Compare!$B:$G,6,FALSE)</f>
        <v>6462</v>
      </c>
      <c r="H3055" s="2">
        <f t="shared" si="94"/>
        <v>-4.1748388904455029E-2</v>
      </c>
      <c r="I3055" s="2">
        <f t="shared" si="95"/>
        <v>3.0795419374806562E-2</v>
      </c>
    </row>
    <row r="3056" spans="1:9" x14ac:dyDescent="0.2">
      <c r="A3056" s="8" t="s">
        <v>366</v>
      </c>
      <c r="B3056" s="19">
        <v>55015</v>
      </c>
      <c r="C3056" s="20" t="s">
        <v>2222</v>
      </c>
      <c r="D3056" s="13">
        <v>11408</v>
      </c>
      <c r="E3056" s="13">
        <v>17986</v>
      </c>
      <c r="F3056" s="1">
        <f>VLOOKUP(B3056,[1]Compare!$B:$F,5,FALSE)</f>
        <v>12116</v>
      </c>
      <c r="G3056" s="1">
        <f>VLOOKUP(B3056,[1]Compare!$B:$G,6,FALSE)</f>
        <v>18156</v>
      </c>
      <c r="H3056" s="2">
        <f t="shared" si="94"/>
        <v>-5.8435127104655003E-2</v>
      </c>
      <c r="I3056" s="2">
        <f t="shared" si="95"/>
        <v>-9.3632958801498131E-3</v>
      </c>
    </row>
    <row r="3057" spans="1:9" x14ac:dyDescent="0.2">
      <c r="A3057" s="7" t="s">
        <v>366</v>
      </c>
      <c r="B3057" s="21">
        <v>55017</v>
      </c>
      <c r="C3057" s="22" t="s">
        <v>1249</v>
      </c>
      <c r="D3057" s="12">
        <v>14766</v>
      </c>
      <c r="E3057" s="12">
        <v>22773</v>
      </c>
      <c r="F3057" s="1">
        <f>VLOOKUP(B3057,[1]Compare!$B:$F,5,FALSE)</f>
        <v>13983</v>
      </c>
      <c r="G3057" s="1">
        <f>VLOOKUP(B3057,[1]Compare!$B:$G,6,FALSE)</f>
        <v>21317</v>
      </c>
      <c r="H3057" s="2">
        <f t="shared" si="94"/>
        <v>5.599656726024458E-2</v>
      </c>
      <c r="I3057" s="2">
        <f t="shared" si="95"/>
        <v>6.8302293943800718E-2</v>
      </c>
    </row>
    <row r="3058" spans="1:9" x14ac:dyDescent="0.2">
      <c r="A3058" s="8" t="s">
        <v>366</v>
      </c>
      <c r="B3058" s="19">
        <v>55019</v>
      </c>
      <c r="C3058" s="20" t="s">
        <v>509</v>
      </c>
      <c r="D3058" s="13">
        <v>5969</v>
      </c>
      <c r="E3058" s="13">
        <v>9094</v>
      </c>
      <c r="F3058" s="1">
        <f>VLOOKUP(B3058,[1]Compare!$B:$F,5,FALSE)</f>
        <v>4524</v>
      </c>
      <c r="G3058" s="1">
        <f>VLOOKUP(B3058,[1]Compare!$B:$G,6,FALSE)</f>
        <v>10002</v>
      </c>
      <c r="H3058" s="2">
        <f t="shared" si="94"/>
        <v>0.31940760389036249</v>
      </c>
      <c r="I3058" s="2">
        <f t="shared" si="95"/>
        <v>-9.0781843631273743E-2</v>
      </c>
    </row>
    <row r="3059" spans="1:9" x14ac:dyDescent="0.2">
      <c r="A3059" s="7" t="s">
        <v>366</v>
      </c>
      <c r="B3059" s="21">
        <v>55021</v>
      </c>
      <c r="C3059" s="22" t="s">
        <v>511</v>
      </c>
      <c r="D3059" s="12">
        <v>15399</v>
      </c>
      <c r="E3059" s="12">
        <v>15529</v>
      </c>
      <c r="F3059" s="1">
        <f>VLOOKUP(B3059,[1]Compare!$B:$F,5,FALSE)</f>
        <v>16410</v>
      </c>
      <c r="G3059" s="1">
        <f>VLOOKUP(B3059,[1]Compare!$B:$G,6,FALSE)</f>
        <v>16927</v>
      </c>
      <c r="H3059" s="2">
        <f t="shared" si="94"/>
        <v>-6.1608775137111514E-2</v>
      </c>
      <c r="I3059" s="2">
        <f t="shared" si="95"/>
        <v>-8.2589945058191061E-2</v>
      </c>
    </row>
    <row r="3060" spans="1:9" x14ac:dyDescent="0.2">
      <c r="A3060" s="8" t="s">
        <v>366</v>
      </c>
      <c r="B3060" s="19">
        <v>55023</v>
      </c>
      <c r="C3060" s="20" t="s">
        <v>514</v>
      </c>
      <c r="D3060" s="13">
        <v>4426</v>
      </c>
      <c r="E3060" s="13">
        <v>4337</v>
      </c>
      <c r="F3060" s="1">
        <f>VLOOKUP(B3060,[1]Compare!$B:$F,5,FALSE)</f>
        <v>3953</v>
      </c>
      <c r="G3060" s="1">
        <f>VLOOKUP(B3060,[1]Compare!$B:$G,6,FALSE)</f>
        <v>4620</v>
      </c>
      <c r="H3060" s="2">
        <f t="shared" si="94"/>
        <v>0.11965595750063243</v>
      </c>
      <c r="I3060" s="2">
        <f t="shared" si="95"/>
        <v>-6.1255411255411257E-2</v>
      </c>
    </row>
    <row r="3061" spans="1:9" x14ac:dyDescent="0.2">
      <c r="A3061" s="7" t="s">
        <v>366</v>
      </c>
      <c r="B3061" s="21">
        <v>55025</v>
      </c>
      <c r="C3061" s="22" t="s">
        <v>2223</v>
      </c>
      <c r="D3061" s="12">
        <v>273160</v>
      </c>
      <c r="E3061" s="12">
        <v>74645</v>
      </c>
      <c r="F3061" s="1">
        <f>VLOOKUP(B3061,[1]Compare!$B:$F,5,FALSE)</f>
        <v>260185</v>
      </c>
      <c r="G3061" s="1">
        <f>VLOOKUP(B3061,[1]Compare!$B:$G,6,FALSE)</f>
        <v>78800</v>
      </c>
      <c r="H3061" s="2">
        <f t="shared" si="94"/>
        <v>4.9868362895631957E-2</v>
      </c>
      <c r="I3061" s="2">
        <f t="shared" si="95"/>
        <v>-5.2728426395939089E-2</v>
      </c>
    </row>
    <row r="3062" spans="1:9" x14ac:dyDescent="0.2">
      <c r="A3062" s="8" t="s">
        <v>366</v>
      </c>
      <c r="B3062" s="19">
        <v>55027</v>
      </c>
      <c r="C3062" s="20" t="s">
        <v>761</v>
      </c>
      <c r="D3062" s="13">
        <v>15141</v>
      </c>
      <c r="E3062" s="13">
        <v>29248</v>
      </c>
      <c r="F3062" s="1">
        <f>VLOOKUP(B3062,[1]Compare!$B:$F,5,FALSE)</f>
        <v>16356</v>
      </c>
      <c r="G3062" s="1">
        <f>VLOOKUP(B3062,[1]Compare!$B:$G,6,FALSE)</f>
        <v>31355</v>
      </c>
      <c r="H3062" s="2">
        <f t="shared" si="94"/>
        <v>-7.428466617754953E-2</v>
      </c>
      <c r="I3062" s="2">
        <f t="shared" si="95"/>
        <v>-6.7198214000956782E-2</v>
      </c>
    </row>
    <row r="3063" spans="1:9" x14ac:dyDescent="0.2">
      <c r="A3063" s="7" t="s">
        <v>366</v>
      </c>
      <c r="B3063" s="21">
        <v>55029</v>
      </c>
      <c r="C3063" s="22" t="s">
        <v>2224</v>
      </c>
      <c r="D3063" s="12">
        <v>9492</v>
      </c>
      <c r="E3063" s="12">
        <v>8977</v>
      </c>
      <c r="F3063" s="1">
        <f>VLOOKUP(B3063,[1]Compare!$B:$F,5,FALSE)</f>
        <v>10044</v>
      </c>
      <c r="G3063" s="1">
        <f>VLOOKUP(B3063,[1]Compare!$B:$G,6,FALSE)</f>
        <v>9752</v>
      </c>
      <c r="H3063" s="2">
        <f t="shared" si="94"/>
        <v>-5.4958183990442055E-2</v>
      </c>
      <c r="I3063" s="2">
        <f t="shared" si="95"/>
        <v>-7.9470877768662837E-2</v>
      </c>
    </row>
    <row r="3064" spans="1:9" x14ac:dyDescent="0.2">
      <c r="A3064" s="8" t="s">
        <v>366</v>
      </c>
      <c r="B3064" s="19">
        <v>55031</v>
      </c>
      <c r="C3064" s="20" t="s">
        <v>632</v>
      </c>
      <c r="D3064" s="13">
        <v>13864</v>
      </c>
      <c r="E3064" s="13">
        <v>9461</v>
      </c>
      <c r="F3064" s="1">
        <f>VLOOKUP(B3064,[1]Compare!$B:$F,5,FALSE)</f>
        <v>13218</v>
      </c>
      <c r="G3064" s="1">
        <f>VLOOKUP(B3064,[1]Compare!$B:$G,6,FALSE)</f>
        <v>10923</v>
      </c>
      <c r="H3064" s="2">
        <f t="shared" si="94"/>
        <v>4.8872749281283101E-2</v>
      </c>
      <c r="I3064" s="2">
        <f t="shared" si="95"/>
        <v>-0.13384601300009155</v>
      </c>
    </row>
    <row r="3065" spans="1:9" x14ac:dyDescent="0.2">
      <c r="A3065" s="7" t="s">
        <v>366</v>
      </c>
      <c r="B3065" s="21">
        <v>55033</v>
      </c>
      <c r="C3065" s="22" t="s">
        <v>1670</v>
      </c>
      <c r="D3065" s="12">
        <v>10042</v>
      </c>
      <c r="E3065" s="12">
        <v>12693</v>
      </c>
      <c r="F3065" s="1">
        <f>VLOOKUP(B3065,[1]Compare!$B:$F,5,FALSE)</f>
        <v>9897</v>
      </c>
      <c r="G3065" s="1">
        <f>VLOOKUP(B3065,[1]Compare!$B:$G,6,FALSE)</f>
        <v>13173</v>
      </c>
      <c r="H3065" s="2">
        <f t="shared" si="94"/>
        <v>1.4650904314438719E-2</v>
      </c>
      <c r="I3065" s="2">
        <f t="shared" si="95"/>
        <v>-3.6438168982008655E-2</v>
      </c>
    </row>
    <row r="3066" spans="1:9" x14ac:dyDescent="0.2">
      <c r="A3066" s="8" t="s">
        <v>366</v>
      </c>
      <c r="B3066" s="19">
        <v>55035</v>
      </c>
      <c r="C3066" s="20" t="s">
        <v>2225</v>
      </c>
      <c r="D3066" s="13">
        <v>34295</v>
      </c>
      <c r="E3066" s="13">
        <v>23694</v>
      </c>
      <c r="F3066" s="1">
        <f>VLOOKUP(B3066,[1]Compare!$B:$F,5,FALSE)</f>
        <v>31620</v>
      </c>
      <c r="G3066" s="1">
        <f>VLOOKUP(B3066,[1]Compare!$B:$G,6,FALSE)</f>
        <v>25341</v>
      </c>
      <c r="H3066" s="2">
        <f t="shared" si="94"/>
        <v>8.4598355471220743E-2</v>
      </c>
      <c r="I3066" s="2">
        <f t="shared" si="95"/>
        <v>-6.4993488812596187E-2</v>
      </c>
    </row>
    <row r="3067" spans="1:9" x14ac:dyDescent="0.2">
      <c r="A3067" s="7" t="s">
        <v>366</v>
      </c>
      <c r="B3067" s="21">
        <v>55037</v>
      </c>
      <c r="C3067" s="22" t="s">
        <v>1833</v>
      </c>
      <c r="D3067" s="12">
        <v>908</v>
      </c>
      <c r="E3067" s="12">
        <v>2066</v>
      </c>
      <c r="F3067" s="1">
        <f>VLOOKUP(B3067,[1]Compare!$B:$F,5,FALSE)</f>
        <v>781</v>
      </c>
      <c r="G3067" s="1">
        <f>VLOOKUP(B3067,[1]Compare!$B:$G,6,FALSE)</f>
        <v>2133</v>
      </c>
      <c r="H3067" s="2">
        <f t="shared" si="94"/>
        <v>0.16261203585147246</v>
      </c>
      <c r="I3067" s="2">
        <f t="shared" si="95"/>
        <v>-3.1411157993436474E-2</v>
      </c>
    </row>
    <row r="3068" spans="1:9" x14ac:dyDescent="0.2">
      <c r="A3068" s="8" t="s">
        <v>366</v>
      </c>
      <c r="B3068" s="19">
        <v>55039</v>
      </c>
      <c r="C3068" s="20" t="s">
        <v>2226</v>
      </c>
      <c r="D3068" s="13">
        <v>18937</v>
      </c>
      <c r="E3068" s="13">
        <v>33121</v>
      </c>
      <c r="F3068" s="1">
        <f>VLOOKUP(B3068,[1]Compare!$B:$F,5,FALSE)</f>
        <v>20588</v>
      </c>
      <c r="G3068" s="1">
        <f>VLOOKUP(B3068,[1]Compare!$B:$G,6,FALSE)</f>
        <v>35754</v>
      </c>
      <c r="H3068" s="2">
        <f t="shared" si="94"/>
        <v>-8.0192345055372066E-2</v>
      </c>
      <c r="I3068" s="2">
        <f t="shared" si="95"/>
        <v>-7.3642109973709236E-2</v>
      </c>
    </row>
    <row r="3069" spans="1:9" x14ac:dyDescent="0.2">
      <c r="A3069" s="7" t="s">
        <v>366</v>
      </c>
      <c r="B3069" s="21">
        <v>55041</v>
      </c>
      <c r="C3069" s="22" t="s">
        <v>1798</v>
      </c>
      <c r="D3069" s="12">
        <v>2152</v>
      </c>
      <c r="E3069" s="12">
        <v>2778</v>
      </c>
      <c r="F3069" s="1">
        <f>VLOOKUP(B3069,[1]Compare!$B:$F,5,FALSE)</f>
        <v>1721</v>
      </c>
      <c r="G3069" s="1">
        <f>VLOOKUP(B3069,[1]Compare!$B:$G,6,FALSE)</f>
        <v>3285</v>
      </c>
      <c r="H3069" s="2">
        <f t="shared" si="94"/>
        <v>0.25043579314352121</v>
      </c>
      <c r="I3069" s="2">
        <f t="shared" si="95"/>
        <v>-0.15433789954337901</v>
      </c>
    </row>
    <row r="3070" spans="1:9" x14ac:dyDescent="0.2">
      <c r="A3070" s="8" t="s">
        <v>366</v>
      </c>
      <c r="B3070" s="19">
        <v>55043</v>
      </c>
      <c r="C3070" s="20" t="s">
        <v>522</v>
      </c>
      <c r="D3070" s="13">
        <v>11443</v>
      </c>
      <c r="E3070" s="13">
        <v>13039</v>
      </c>
      <c r="F3070" s="1">
        <f>VLOOKUP(B3070,[1]Compare!$B:$F,5,FALSE)</f>
        <v>10998</v>
      </c>
      <c r="G3070" s="1">
        <f>VLOOKUP(B3070,[1]Compare!$B:$G,6,FALSE)</f>
        <v>14142</v>
      </c>
      <c r="H3070" s="2">
        <f t="shared" si="94"/>
        <v>4.0461902164029825E-2</v>
      </c>
      <c r="I3070" s="2">
        <f t="shared" si="95"/>
        <v>-7.7994625936925466E-2</v>
      </c>
    </row>
    <row r="3071" spans="1:9" x14ac:dyDescent="0.2">
      <c r="A3071" s="7" t="s">
        <v>366</v>
      </c>
      <c r="B3071" s="21">
        <v>55045</v>
      </c>
      <c r="C3071" s="22" t="s">
        <v>1104</v>
      </c>
      <c r="D3071" s="12">
        <v>10428</v>
      </c>
      <c r="E3071" s="12">
        <v>9130</v>
      </c>
      <c r="F3071" s="1">
        <f>VLOOKUP(B3071,[1]Compare!$B:$F,5,FALSE)</f>
        <v>10851</v>
      </c>
      <c r="G3071" s="1">
        <f>VLOOKUP(B3071,[1]Compare!$B:$G,6,FALSE)</f>
        <v>10169</v>
      </c>
      <c r="H3071" s="2">
        <f t="shared" si="94"/>
        <v>-3.8982582250483823E-2</v>
      </c>
      <c r="I3071" s="2">
        <f t="shared" si="95"/>
        <v>-0.10217327170813256</v>
      </c>
    </row>
    <row r="3072" spans="1:9" x14ac:dyDescent="0.2">
      <c r="A3072" s="8" t="s">
        <v>366</v>
      </c>
      <c r="B3072" s="19">
        <v>55047</v>
      </c>
      <c r="C3072" s="20" t="s">
        <v>2227</v>
      </c>
      <c r="D3072" s="13">
        <v>3301</v>
      </c>
      <c r="E3072" s="13">
        <v>6991</v>
      </c>
      <c r="F3072" s="1">
        <f>VLOOKUP(B3072,[1]Compare!$B:$F,5,FALSE)</f>
        <v>3344</v>
      </c>
      <c r="G3072" s="1">
        <f>VLOOKUP(B3072,[1]Compare!$B:$G,6,FALSE)</f>
        <v>7168</v>
      </c>
      <c r="H3072" s="2">
        <f t="shared" si="94"/>
        <v>-1.2858851674641148E-2</v>
      </c>
      <c r="I3072" s="2">
        <f t="shared" si="95"/>
        <v>-2.4693080357142856E-2</v>
      </c>
    </row>
    <row r="3073" spans="1:9" x14ac:dyDescent="0.2">
      <c r="A3073" s="7" t="s">
        <v>366</v>
      </c>
      <c r="B3073" s="21">
        <v>55049</v>
      </c>
      <c r="C3073" s="22" t="s">
        <v>987</v>
      </c>
      <c r="D3073" s="12">
        <v>7465</v>
      </c>
      <c r="E3073" s="12">
        <v>4761</v>
      </c>
      <c r="F3073" s="1">
        <f>VLOOKUP(B3073,[1]Compare!$B:$F,5,FALSE)</f>
        <v>7828</v>
      </c>
      <c r="G3073" s="1">
        <f>VLOOKUP(B3073,[1]Compare!$B:$G,6,FALSE)</f>
        <v>5909</v>
      </c>
      <c r="H3073" s="2">
        <f t="shared" si="94"/>
        <v>-4.6371997956055185E-2</v>
      </c>
      <c r="I3073" s="2">
        <f t="shared" si="95"/>
        <v>-0.19427991199864614</v>
      </c>
    </row>
    <row r="3074" spans="1:9" x14ac:dyDescent="0.2">
      <c r="A3074" s="8" t="s">
        <v>366</v>
      </c>
      <c r="B3074" s="19">
        <v>55051</v>
      </c>
      <c r="C3074" s="20" t="s">
        <v>1263</v>
      </c>
      <c r="D3074" s="13">
        <v>1800</v>
      </c>
      <c r="E3074" s="13">
        <v>2103</v>
      </c>
      <c r="F3074" s="1">
        <f>VLOOKUP(B3074,[1]Compare!$B:$F,5,FALSE)</f>
        <v>1533</v>
      </c>
      <c r="G3074" s="1">
        <f>VLOOKUP(B3074,[1]Compare!$B:$G,6,FALSE)</f>
        <v>2438</v>
      </c>
      <c r="H3074" s="2">
        <f t="shared" si="94"/>
        <v>0.17416829745596868</v>
      </c>
      <c r="I3074" s="2">
        <f t="shared" si="95"/>
        <v>-0.13740771123872025</v>
      </c>
    </row>
    <row r="3075" spans="1:9" x14ac:dyDescent="0.2">
      <c r="A3075" s="7" t="s">
        <v>366</v>
      </c>
      <c r="B3075" s="21">
        <v>55053</v>
      </c>
      <c r="C3075" s="22" t="s">
        <v>425</v>
      </c>
      <c r="D3075" s="12">
        <v>4114</v>
      </c>
      <c r="E3075" s="12">
        <v>5337</v>
      </c>
      <c r="F3075" s="1">
        <f>VLOOKUP(B3075,[1]Compare!$B:$F,5,FALSE)</f>
        <v>4256</v>
      </c>
      <c r="G3075" s="1">
        <f>VLOOKUP(B3075,[1]Compare!$B:$G,6,FALSE)</f>
        <v>5791</v>
      </c>
      <c r="H3075" s="2">
        <f t="shared" ref="H3075:H3138" si="96">((D3075-F3075)/F3075)</f>
        <v>-3.336466165413534E-2</v>
      </c>
      <c r="I3075" s="2">
        <f t="shared" ref="I3075:I3138" si="97">((E3075-G3075)/G3075)</f>
        <v>-7.8397513382835432E-2</v>
      </c>
    </row>
    <row r="3076" spans="1:9" x14ac:dyDescent="0.2">
      <c r="A3076" s="8" t="s">
        <v>366</v>
      </c>
      <c r="B3076" s="19">
        <v>55055</v>
      </c>
      <c r="C3076" s="20" t="s">
        <v>426</v>
      </c>
      <c r="D3076" s="13">
        <v>18580</v>
      </c>
      <c r="E3076" s="13">
        <v>25776</v>
      </c>
      <c r="F3076" s="1">
        <f>VLOOKUP(B3076,[1]Compare!$B:$F,5,FALSE)</f>
        <v>19904</v>
      </c>
      <c r="G3076" s="1">
        <f>VLOOKUP(B3076,[1]Compare!$B:$G,6,FALSE)</f>
        <v>27208</v>
      </c>
      <c r="H3076" s="2">
        <f t="shared" si="96"/>
        <v>-6.6519292604501609E-2</v>
      </c>
      <c r="I3076" s="2">
        <f t="shared" si="97"/>
        <v>-5.2631578947368418E-2</v>
      </c>
    </row>
    <row r="3077" spans="1:9" x14ac:dyDescent="0.2">
      <c r="A3077" s="7" t="s">
        <v>366</v>
      </c>
      <c r="B3077" s="21">
        <v>55057</v>
      </c>
      <c r="C3077" s="22" t="s">
        <v>2228</v>
      </c>
      <c r="D3077" s="12">
        <v>4534</v>
      </c>
      <c r="E3077" s="12">
        <v>8071</v>
      </c>
      <c r="F3077" s="1">
        <f>VLOOKUP(B3077,[1]Compare!$B:$F,5,FALSE)</f>
        <v>4746</v>
      </c>
      <c r="G3077" s="1">
        <f>VLOOKUP(B3077,[1]Compare!$B:$G,6,FALSE)</f>
        <v>8749</v>
      </c>
      <c r="H3077" s="2">
        <f t="shared" si="96"/>
        <v>-4.4669195111672985E-2</v>
      </c>
      <c r="I3077" s="2">
        <f t="shared" si="97"/>
        <v>-7.7494570808092356E-2</v>
      </c>
    </row>
    <row r="3078" spans="1:9" x14ac:dyDescent="0.2">
      <c r="A3078" s="8" t="s">
        <v>366</v>
      </c>
      <c r="B3078" s="19">
        <v>55059</v>
      </c>
      <c r="C3078" s="20" t="s">
        <v>2229</v>
      </c>
      <c r="D3078" s="13">
        <v>39443</v>
      </c>
      <c r="E3078" s="13">
        <v>43715</v>
      </c>
      <c r="F3078" s="1">
        <f>VLOOKUP(B3078,[1]Compare!$B:$F,5,FALSE)</f>
        <v>42193</v>
      </c>
      <c r="G3078" s="1">
        <f>VLOOKUP(B3078,[1]Compare!$B:$G,6,FALSE)</f>
        <v>44972</v>
      </c>
      <c r="H3078" s="2">
        <f t="shared" si="96"/>
        <v>-6.5176688076221179E-2</v>
      </c>
      <c r="I3078" s="2">
        <f t="shared" si="97"/>
        <v>-2.7950724895490529E-2</v>
      </c>
    </row>
    <row r="3079" spans="1:9" x14ac:dyDescent="0.2">
      <c r="A3079" s="7" t="s">
        <v>366</v>
      </c>
      <c r="B3079" s="21">
        <v>55061</v>
      </c>
      <c r="C3079" s="22" t="s">
        <v>2230</v>
      </c>
      <c r="D3079" s="12">
        <v>4382</v>
      </c>
      <c r="E3079" s="12">
        <v>7285</v>
      </c>
      <c r="F3079" s="1">
        <f>VLOOKUP(B3079,[1]Compare!$B:$F,5,FALSE)</f>
        <v>3976</v>
      </c>
      <c r="G3079" s="1">
        <f>VLOOKUP(B3079,[1]Compare!$B:$G,6,FALSE)</f>
        <v>7927</v>
      </c>
      <c r="H3079" s="2">
        <f t="shared" si="96"/>
        <v>0.10211267605633803</v>
      </c>
      <c r="I3079" s="2">
        <f t="shared" si="97"/>
        <v>-8.0989024851772423E-2</v>
      </c>
    </row>
    <row r="3080" spans="1:9" x14ac:dyDescent="0.2">
      <c r="A3080" s="8" t="s">
        <v>366</v>
      </c>
      <c r="B3080" s="19">
        <v>55063</v>
      </c>
      <c r="C3080" s="20" t="s">
        <v>2231</v>
      </c>
      <c r="D3080" s="13">
        <v>41975</v>
      </c>
      <c r="E3080" s="13">
        <v>26530</v>
      </c>
      <c r="F3080" s="1">
        <f>VLOOKUP(B3080,[1]Compare!$B:$F,5,FALSE)</f>
        <v>37846</v>
      </c>
      <c r="G3080" s="1">
        <f>VLOOKUP(B3080,[1]Compare!$B:$G,6,FALSE)</f>
        <v>28684</v>
      </c>
      <c r="H3080" s="2">
        <f t="shared" si="96"/>
        <v>0.1091000369920203</v>
      </c>
      <c r="I3080" s="2">
        <f t="shared" si="97"/>
        <v>-7.5094129131222986E-2</v>
      </c>
    </row>
    <row r="3081" spans="1:9" x14ac:dyDescent="0.2">
      <c r="A3081" s="7" t="s">
        <v>366</v>
      </c>
      <c r="B3081" s="21">
        <v>55065</v>
      </c>
      <c r="C3081" s="22" t="s">
        <v>529</v>
      </c>
      <c r="D3081" s="12">
        <v>3813</v>
      </c>
      <c r="E3081" s="12">
        <v>4866</v>
      </c>
      <c r="F3081" s="1">
        <f>VLOOKUP(B3081,[1]Compare!$B:$F,5,FALSE)</f>
        <v>3647</v>
      </c>
      <c r="G3081" s="1">
        <f>VLOOKUP(B3081,[1]Compare!$B:$G,6,FALSE)</f>
        <v>4821</v>
      </c>
      <c r="H3081" s="2">
        <f t="shared" si="96"/>
        <v>4.5516863175212502E-2</v>
      </c>
      <c r="I3081" s="2">
        <f t="shared" si="97"/>
        <v>9.3341630367143741E-3</v>
      </c>
    </row>
    <row r="3082" spans="1:9" x14ac:dyDescent="0.2">
      <c r="A3082" s="8" t="s">
        <v>366</v>
      </c>
      <c r="B3082" s="19">
        <v>55067</v>
      </c>
      <c r="C3082" s="20" t="s">
        <v>2232</v>
      </c>
      <c r="D3082" s="13">
        <v>4033</v>
      </c>
      <c r="E3082" s="13">
        <v>6563</v>
      </c>
      <c r="F3082" s="1">
        <f>VLOOKUP(B3082,[1]Compare!$B:$F,5,FALSE)</f>
        <v>3704</v>
      </c>
      <c r="G3082" s="1">
        <f>VLOOKUP(B3082,[1]Compare!$B:$G,6,FALSE)</f>
        <v>7330</v>
      </c>
      <c r="H3082" s="2">
        <f t="shared" si="96"/>
        <v>8.8822894168466518E-2</v>
      </c>
      <c r="I3082" s="2">
        <f t="shared" si="97"/>
        <v>-0.10463847203274215</v>
      </c>
    </row>
    <row r="3083" spans="1:9" x14ac:dyDescent="0.2">
      <c r="A3083" s="7" t="s">
        <v>366</v>
      </c>
      <c r="B3083" s="21">
        <v>55069</v>
      </c>
      <c r="C3083" s="22" t="s">
        <v>530</v>
      </c>
      <c r="D3083" s="12">
        <v>6048</v>
      </c>
      <c r="E3083" s="12">
        <v>9917</v>
      </c>
      <c r="F3083" s="1">
        <f>VLOOKUP(B3083,[1]Compare!$B:$F,5,FALSE)</f>
        <v>6261</v>
      </c>
      <c r="G3083" s="1">
        <f>VLOOKUP(B3083,[1]Compare!$B:$G,6,FALSE)</f>
        <v>10017</v>
      </c>
      <c r="H3083" s="2">
        <f t="shared" si="96"/>
        <v>-3.4020124580737901E-2</v>
      </c>
      <c r="I3083" s="2">
        <f t="shared" si="97"/>
        <v>-9.9830288509533786E-3</v>
      </c>
    </row>
    <row r="3084" spans="1:9" x14ac:dyDescent="0.2">
      <c r="A3084" s="8" t="s">
        <v>366</v>
      </c>
      <c r="B3084" s="19">
        <v>55071</v>
      </c>
      <c r="C3084" s="20" t="s">
        <v>2233</v>
      </c>
      <c r="D3084" s="13">
        <v>18215</v>
      </c>
      <c r="E3084" s="13">
        <v>26097</v>
      </c>
      <c r="F3084" s="1">
        <f>VLOOKUP(B3084,[1]Compare!$B:$F,5,FALSE)</f>
        <v>16818</v>
      </c>
      <c r="G3084" s="1">
        <f>VLOOKUP(B3084,[1]Compare!$B:$G,6,FALSE)</f>
        <v>27218</v>
      </c>
      <c r="H3084" s="2">
        <f t="shared" si="96"/>
        <v>8.3065762873112139E-2</v>
      </c>
      <c r="I3084" s="2">
        <f t="shared" si="97"/>
        <v>-4.1185979866264974E-2</v>
      </c>
    </row>
    <row r="3085" spans="1:9" x14ac:dyDescent="0.2">
      <c r="A3085" s="7" t="s">
        <v>366</v>
      </c>
      <c r="B3085" s="21">
        <v>55073</v>
      </c>
      <c r="C3085" s="22" t="s">
        <v>2234</v>
      </c>
      <c r="D3085" s="12">
        <v>28718</v>
      </c>
      <c r="E3085" s="12">
        <v>42388</v>
      </c>
      <c r="F3085" s="1">
        <f>VLOOKUP(B3085,[1]Compare!$B:$F,5,FALSE)</f>
        <v>30808</v>
      </c>
      <c r="G3085" s="1">
        <f>VLOOKUP(B3085,[1]Compare!$B:$G,6,FALSE)</f>
        <v>44624</v>
      </c>
      <c r="H3085" s="2">
        <f t="shared" si="96"/>
        <v>-6.7839522202025451E-2</v>
      </c>
      <c r="I3085" s="2">
        <f t="shared" si="97"/>
        <v>-5.0107565435640017E-2</v>
      </c>
    </row>
    <row r="3086" spans="1:9" x14ac:dyDescent="0.2">
      <c r="A3086" s="8" t="s">
        <v>366</v>
      </c>
      <c r="B3086" s="19">
        <v>55075</v>
      </c>
      <c r="C3086" s="20" t="s">
        <v>2235</v>
      </c>
      <c r="D3086" s="13">
        <v>8536</v>
      </c>
      <c r="E3086" s="13">
        <v>14378</v>
      </c>
      <c r="F3086" s="1">
        <f>VLOOKUP(B3086,[1]Compare!$B:$F,5,FALSE)</f>
        <v>7366</v>
      </c>
      <c r="G3086" s="1">
        <f>VLOOKUP(B3086,[1]Compare!$B:$G,6,FALSE)</f>
        <v>15304</v>
      </c>
      <c r="H3086" s="2">
        <f t="shared" si="96"/>
        <v>0.15883790388270433</v>
      </c>
      <c r="I3086" s="2">
        <f t="shared" si="97"/>
        <v>-6.0507056978567696E-2</v>
      </c>
    </row>
    <row r="3087" spans="1:9" x14ac:dyDescent="0.2">
      <c r="A3087" s="7" t="s">
        <v>366</v>
      </c>
      <c r="B3087" s="21">
        <v>55077</v>
      </c>
      <c r="C3087" s="22" t="s">
        <v>1275</v>
      </c>
      <c r="D3087" s="12">
        <v>3107</v>
      </c>
      <c r="E3087" s="12">
        <v>5656</v>
      </c>
      <c r="F3087" s="1">
        <f>VLOOKUP(B3087,[1]Compare!$B:$F,5,FALSE)</f>
        <v>3239</v>
      </c>
      <c r="G3087" s="1">
        <f>VLOOKUP(B3087,[1]Compare!$B:$G,6,FALSE)</f>
        <v>5719</v>
      </c>
      <c r="H3087" s="2">
        <f t="shared" si="96"/>
        <v>-4.075331892559432E-2</v>
      </c>
      <c r="I3087" s="2">
        <f t="shared" si="97"/>
        <v>-1.1015911872705019E-2</v>
      </c>
    </row>
    <row r="3088" spans="1:9" x14ac:dyDescent="0.2">
      <c r="A3088" s="8" t="s">
        <v>366</v>
      </c>
      <c r="B3088" s="19">
        <v>55078</v>
      </c>
      <c r="C3088" s="20" t="s">
        <v>1277</v>
      </c>
      <c r="D3088" s="13">
        <v>1157</v>
      </c>
      <c r="E3088" s="13">
        <v>263</v>
      </c>
      <c r="F3088" s="1">
        <f>VLOOKUP(B3088,[1]Compare!$B:$F,5,FALSE)</f>
        <v>1303</v>
      </c>
      <c r="G3088" s="1">
        <f>VLOOKUP(B3088,[1]Compare!$B:$G,6,FALSE)</f>
        <v>278</v>
      </c>
      <c r="H3088" s="2">
        <f t="shared" si="96"/>
        <v>-0.11204911742133537</v>
      </c>
      <c r="I3088" s="2">
        <f t="shared" si="97"/>
        <v>-5.3956834532374098E-2</v>
      </c>
    </row>
    <row r="3089" spans="1:9" x14ac:dyDescent="0.2">
      <c r="A3089" s="7" t="s">
        <v>366</v>
      </c>
      <c r="B3089" s="21">
        <v>55079</v>
      </c>
      <c r="C3089" s="22" t="s">
        <v>2236</v>
      </c>
      <c r="D3089" s="12">
        <v>317603</v>
      </c>
      <c r="E3089" s="12">
        <v>160569</v>
      </c>
      <c r="F3089" s="1">
        <f>VLOOKUP(B3089,[1]Compare!$B:$F,5,FALSE)</f>
        <v>317270</v>
      </c>
      <c r="G3089" s="1">
        <f>VLOOKUP(B3089,[1]Compare!$B:$G,6,FALSE)</f>
        <v>134357</v>
      </c>
      <c r="H3089" s="2">
        <f t="shared" si="96"/>
        <v>1.0495792227440349E-3</v>
      </c>
      <c r="I3089" s="2">
        <f t="shared" si="97"/>
        <v>0.19509217978966484</v>
      </c>
    </row>
    <row r="3090" spans="1:9" x14ac:dyDescent="0.2">
      <c r="A3090" s="8" t="s">
        <v>366</v>
      </c>
      <c r="B3090" s="19">
        <v>55081</v>
      </c>
      <c r="C3090" s="20" t="s">
        <v>439</v>
      </c>
      <c r="D3090" s="13">
        <v>8808</v>
      </c>
      <c r="E3090" s="13">
        <v>13891</v>
      </c>
      <c r="F3090" s="1">
        <f>VLOOKUP(B3090,[1]Compare!$B:$F,5,FALSE)</f>
        <v>8433</v>
      </c>
      <c r="G3090" s="1">
        <f>VLOOKUP(B3090,[1]Compare!$B:$G,6,FALSE)</f>
        <v>13775</v>
      </c>
      <c r="H3090" s="2">
        <f t="shared" si="96"/>
        <v>4.4468160796869438E-2</v>
      </c>
      <c r="I3090" s="2">
        <f t="shared" si="97"/>
        <v>8.4210526315789472E-3</v>
      </c>
    </row>
    <row r="3091" spans="1:9" x14ac:dyDescent="0.2">
      <c r="A3091" s="7" t="s">
        <v>366</v>
      </c>
      <c r="B3091" s="21">
        <v>55083</v>
      </c>
      <c r="C3091" s="22" t="s">
        <v>2237</v>
      </c>
      <c r="D3091" s="12">
        <v>7474</v>
      </c>
      <c r="E3091" s="12">
        <v>16144</v>
      </c>
      <c r="F3091" s="1">
        <f>VLOOKUP(B3091,[1]Compare!$B:$F,5,FALSE)</f>
        <v>6715</v>
      </c>
      <c r="G3091" s="1">
        <f>VLOOKUP(B3091,[1]Compare!$B:$G,6,FALSE)</f>
        <v>16226</v>
      </c>
      <c r="H3091" s="2">
        <f t="shared" si="96"/>
        <v>0.11303052866716307</v>
      </c>
      <c r="I3091" s="2">
        <f t="shared" si="97"/>
        <v>-5.0536176506840872E-3</v>
      </c>
    </row>
    <row r="3092" spans="1:9" x14ac:dyDescent="0.2">
      <c r="A3092" s="8" t="s">
        <v>366</v>
      </c>
      <c r="B3092" s="19">
        <v>55085</v>
      </c>
      <c r="C3092" s="20" t="s">
        <v>866</v>
      </c>
      <c r="D3092" s="13">
        <v>10877</v>
      </c>
      <c r="E3092" s="13">
        <v>13646</v>
      </c>
      <c r="F3092" s="1">
        <f>VLOOKUP(B3092,[1]Compare!$B:$F,5,FALSE)</f>
        <v>10105</v>
      </c>
      <c r="G3092" s="1">
        <f>VLOOKUP(B3092,[1]Compare!$B:$G,6,FALSE)</f>
        <v>13671</v>
      </c>
      <c r="H3092" s="2">
        <f t="shared" si="96"/>
        <v>7.6397822859970307E-2</v>
      </c>
      <c r="I3092" s="2">
        <f t="shared" si="97"/>
        <v>-1.828688464633165E-3</v>
      </c>
    </row>
    <row r="3093" spans="1:9" x14ac:dyDescent="0.2">
      <c r="A3093" s="7" t="s">
        <v>366</v>
      </c>
      <c r="B3093" s="21">
        <v>55087</v>
      </c>
      <c r="C3093" s="22" t="s">
        <v>2238</v>
      </c>
      <c r="D3093" s="12">
        <v>44696</v>
      </c>
      <c r="E3093" s="12">
        <v>55979</v>
      </c>
      <c r="F3093" s="1">
        <f>VLOOKUP(B3093,[1]Compare!$B:$F,5,FALSE)</f>
        <v>47667</v>
      </c>
      <c r="G3093" s="1">
        <f>VLOOKUP(B3093,[1]Compare!$B:$G,6,FALSE)</f>
        <v>58385</v>
      </c>
      <c r="H3093" s="2">
        <f t="shared" si="96"/>
        <v>-6.2328235466884846E-2</v>
      </c>
      <c r="I3093" s="2">
        <f t="shared" si="97"/>
        <v>-4.1209214695555364E-2</v>
      </c>
    </row>
    <row r="3094" spans="1:9" x14ac:dyDescent="0.2">
      <c r="A3094" s="8" t="s">
        <v>366</v>
      </c>
      <c r="B3094" s="19">
        <v>55089</v>
      </c>
      <c r="C3094" s="20" t="s">
        <v>2239</v>
      </c>
      <c r="D3094" s="13">
        <v>28884</v>
      </c>
      <c r="E3094" s="13">
        <v>33206</v>
      </c>
      <c r="F3094" s="1">
        <f>VLOOKUP(B3094,[1]Compare!$B:$F,5,FALSE)</f>
        <v>26517</v>
      </c>
      <c r="G3094" s="1">
        <f>VLOOKUP(B3094,[1]Compare!$B:$G,6,FALSE)</f>
        <v>33912</v>
      </c>
      <c r="H3094" s="2">
        <f t="shared" si="96"/>
        <v>8.9263491345174792E-2</v>
      </c>
      <c r="I3094" s="2">
        <f t="shared" si="97"/>
        <v>-2.0818589289926869E-2</v>
      </c>
    </row>
    <row r="3095" spans="1:9" x14ac:dyDescent="0.2">
      <c r="A3095" s="7" t="s">
        <v>366</v>
      </c>
      <c r="B3095" s="21">
        <v>55091</v>
      </c>
      <c r="C3095" s="22" t="s">
        <v>2240</v>
      </c>
      <c r="D3095" s="12">
        <v>1785</v>
      </c>
      <c r="E3095" s="12">
        <v>2329</v>
      </c>
      <c r="F3095" s="1">
        <f>VLOOKUP(B3095,[1]Compare!$B:$F,5,FALSE)</f>
        <v>1489</v>
      </c>
      <c r="G3095" s="1">
        <f>VLOOKUP(B3095,[1]Compare!$B:$G,6,FALSE)</f>
        <v>2584</v>
      </c>
      <c r="H3095" s="2">
        <f t="shared" si="96"/>
        <v>0.19879113498992612</v>
      </c>
      <c r="I3095" s="2">
        <f t="shared" si="97"/>
        <v>-9.8684210526315791E-2</v>
      </c>
    </row>
    <row r="3096" spans="1:9" x14ac:dyDescent="0.2">
      <c r="A3096" s="8" t="s">
        <v>366</v>
      </c>
      <c r="B3096" s="19">
        <v>55093</v>
      </c>
      <c r="C3096" s="20" t="s">
        <v>804</v>
      </c>
      <c r="D3096" s="13">
        <v>9339</v>
      </c>
      <c r="E3096" s="13">
        <v>12406</v>
      </c>
      <c r="F3096" s="1">
        <f>VLOOKUP(B3096,[1]Compare!$B:$F,5,FALSE)</f>
        <v>9796</v>
      </c>
      <c r="G3096" s="1">
        <f>VLOOKUP(B3096,[1]Compare!$B:$G,6,FALSE)</f>
        <v>12815</v>
      </c>
      <c r="H3096" s="2">
        <f t="shared" si="96"/>
        <v>-4.6651694569211921E-2</v>
      </c>
      <c r="I3096" s="2">
        <f t="shared" si="97"/>
        <v>-3.1915723761217325E-2</v>
      </c>
    </row>
    <row r="3097" spans="1:9" x14ac:dyDescent="0.2">
      <c r="A3097" s="7" t="s">
        <v>366</v>
      </c>
      <c r="B3097" s="21">
        <v>55095</v>
      </c>
      <c r="C3097" s="22" t="s">
        <v>541</v>
      </c>
      <c r="D3097" s="12">
        <v>8803</v>
      </c>
      <c r="E3097" s="12">
        <v>17160</v>
      </c>
      <c r="F3097" s="1">
        <f>VLOOKUP(B3097,[1]Compare!$B:$F,5,FALSE)</f>
        <v>9370</v>
      </c>
      <c r="G3097" s="1">
        <f>VLOOKUP(B3097,[1]Compare!$B:$G,6,FALSE)</f>
        <v>16611</v>
      </c>
      <c r="H3097" s="2">
        <f t="shared" si="96"/>
        <v>-6.0512273212379938E-2</v>
      </c>
      <c r="I3097" s="2">
        <f t="shared" si="97"/>
        <v>3.3050388296911683E-2</v>
      </c>
    </row>
    <row r="3098" spans="1:9" x14ac:dyDescent="0.2">
      <c r="A3098" s="8" t="s">
        <v>366</v>
      </c>
      <c r="B3098" s="19">
        <v>55097</v>
      </c>
      <c r="C3098" s="20" t="s">
        <v>1716</v>
      </c>
      <c r="D3098" s="13">
        <v>20377</v>
      </c>
      <c r="E3098" s="13">
        <v>18580</v>
      </c>
      <c r="F3098" s="1">
        <f>VLOOKUP(B3098,[1]Compare!$B:$F,5,FALSE)</f>
        <v>20428</v>
      </c>
      <c r="G3098" s="1">
        <f>VLOOKUP(B3098,[1]Compare!$B:$G,6,FALSE)</f>
        <v>19299</v>
      </c>
      <c r="H3098" s="2">
        <f t="shared" si="96"/>
        <v>-2.4965733307225377E-3</v>
      </c>
      <c r="I3098" s="2">
        <f t="shared" si="97"/>
        <v>-3.7255816363542152E-2</v>
      </c>
    </row>
    <row r="3099" spans="1:9" x14ac:dyDescent="0.2">
      <c r="A3099" s="7" t="s">
        <v>366</v>
      </c>
      <c r="B3099" s="21">
        <v>55099</v>
      </c>
      <c r="C3099" s="22" t="s">
        <v>2241</v>
      </c>
      <c r="D3099" s="12">
        <v>3650</v>
      </c>
      <c r="E3099" s="12">
        <v>4907</v>
      </c>
      <c r="F3099" s="1">
        <f>VLOOKUP(B3099,[1]Compare!$B:$F,5,FALSE)</f>
        <v>3032</v>
      </c>
      <c r="G3099" s="1">
        <f>VLOOKUP(B3099,[1]Compare!$B:$G,6,FALSE)</f>
        <v>5394</v>
      </c>
      <c r="H3099" s="2">
        <f t="shared" si="96"/>
        <v>0.20382585751978891</v>
      </c>
      <c r="I3099" s="2">
        <f t="shared" si="97"/>
        <v>-9.0285502410085275E-2</v>
      </c>
    </row>
    <row r="3100" spans="1:9" x14ac:dyDescent="0.2">
      <c r="A3100" s="8" t="s">
        <v>366</v>
      </c>
      <c r="B3100" s="19">
        <v>55101</v>
      </c>
      <c r="C3100" s="20" t="s">
        <v>2242</v>
      </c>
      <c r="D3100" s="13">
        <v>46976</v>
      </c>
      <c r="E3100" s="13">
        <v>52345</v>
      </c>
      <c r="F3100" s="1">
        <f>VLOOKUP(B3100,[1]Compare!$B:$F,5,FALSE)</f>
        <v>50159</v>
      </c>
      <c r="G3100" s="1">
        <f>VLOOKUP(B3100,[1]Compare!$B:$G,6,FALSE)</f>
        <v>54479</v>
      </c>
      <c r="H3100" s="2">
        <f t="shared" si="96"/>
        <v>-6.3458202914731157E-2</v>
      </c>
      <c r="I3100" s="2">
        <f t="shared" si="97"/>
        <v>-3.9171056737458472E-2</v>
      </c>
    </row>
    <row r="3101" spans="1:9" x14ac:dyDescent="0.2">
      <c r="A3101" s="7" t="s">
        <v>366</v>
      </c>
      <c r="B3101" s="21">
        <v>55103</v>
      </c>
      <c r="C3101" s="22" t="s">
        <v>914</v>
      </c>
      <c r="D3101" s="12">
        <v>3834</v>
      </c>
      <c r="E3101" s="12">
        <v>4768</v>
      </c>
      <c r="F3101" s="1">
        <f>VLOOKUP(B3101,[1]Compare!$B:$F,5,FALSE)</f>
        <v>3995</v>
      </c>
      <c r="G3101" s="1">
        <f>VLOOKUP(B3101,[1]Compare!$B:$G,6,FALSE)</f>
        <v>4871</v>
      </c>
      <c r="H3101" s="2">
        <f t="shared" si="96"/>
        <v>-4.0300375469336673E-2</v>
      </c>
      <c r="I3101" s="2">
        <f t="shared" si="97"/>
        <v>-2.1145555327448162E-2</v>
      </c>
    </row>
    <row r="3102" spans="1:9" x14ac:dyDescent="0.2">
      <c r="A3102" s="8" t="s">
        <v>366</v>
      </c>
      <c r="B3102" s="19">
        <v>55105</v>
      </c>
      <c r="C3102" s="20" t="s">
        <v>1344</v>
      </c>
      <c r="D3102" s="13">
        <v>44508</v>
      </c>
      <c r="E3102" s="13">
        <v>33481</v>
      </c>
      <c r="F3102" s="1">
        <f>VLOOKUP(B3102,[1]Compare!$B:$F,5,FALSE)</f>
        <v>46658</v>
      </c>
      <c r="G3102" s="1">
        <f>VLOOKUP(B3102,[1]Compare!$B:$G,6,FALSE)</f>
        <v>37138</v>
      </c>
      <c r="H3102" s="2">
        <f t="shared" si="96"/>
        <v>-4.6079986283166875E-2</v>
      </c>
      <c r="I3102" s="2">
        <f t="shared" si="97"/>
        <v>-9.8470569228283705E-2</v>
      </c>
    </row>
    <row r="3103" spans="1:9" x14ac:dyDescent="0.2">
      <c r="A3103" s="7" t="s">
        <v>366</v>
      </c>
      <c r="B3103" s="21">
        <v>55107</v>
      </c>
      <c r="C3103" s="22" t="s">
        <v>2033</v>
      </c>
      <c r="D3103" s="12">
        <v>3507</v>
      </c>
      <c r="E3103" s="12">
        <v>4393</v>
      </c>
      <c r="F3103" s="1">
        <f>VLOOKUP(B3103,[1]Compare!$B:$F,5,FALSE)</f>
        <v>2517</v>
      </c>
      <c r="G3103" s="1">
        <f>VLOOKUP(B3103,[1]Compare!$B:$G,6,FALSE)</f>
        <v>5257</v>
      </c>
      <c r="H3103" s="2">
        <f t="shared" si="96"/>
        <v>0.39332538736591183</v>
      </c>
      <c r="I3103" s="2">
        <f t="shared" si="97"/>
        <v>-0.16435229218185277</v>
      </c>
    </row>
    <row r="3104" spans="1:9" x14ac:dyDescent="0.2">
      <c r="A3104" s="8" t="s">
        <v>366</v>
      </c>
      <c r="B3104" s="19">
        <v>55109</v>
      </c>
      <c r="C3104" s="20" t="s">
        <v>2243</v>
      </c>
      <c r="D3104" s="13">
        <v>22847</v>
      </c>
      <c r="E3104" s="13">
        <v>33966</v>
      </c>
      <c r="F3104" s="1">
        <f>VLOOKUP(B3104,[1]Compare!$B:$F,5,FALSE)</f>
        <v>23190</v>
      </c>
      <c r="G3104" s="1">
        <f>VLOOKUP(B3104,[1]Compare!$B:$G,6,FALSE)</f>
        <v>32199</v>
      </c>
      <c r="H3104" s="2">
        <f t="shared" si="96"/>
        <v>-1.4790858128503665E-2</v>
      </c>
      <c r="I3104" s="2">
        <f t="shared" si="97"/>
        <v>5.4877480667101464E-2</v>
      </c>
    </row>
    <row r="3105" spans="1:9" x14ac:dyDescent="0.2">
      <c r="A3105" s="7" t="s">
        <v>366</v>
      </c>
      <c r="B3105" s="21">
        <v>55111</v>
      </c>
      <c r="C3105" s="22" t="s">
        <v>2244</v>
      </c>
      <c r="D3105" s="12">
        <v>17692</v>
      </c>
      <c r="E3105" s="12">
        <v>15814</v>
      </c>
      <c r="F3105" s="1">
        <f>VLOOKUP(B3105,[1]Compare!$B:$F,5,FALSE)</f>
        <v>18108</v>
      </c>
      <c r="G3105" s="1">
        <f>VLOOKUP(B3105,[1]Compare!$B:$G,6,FALSE)</f>
        <v>17493</v>
      </c>
      <c r="H3105" s="2">
        <f t="shared" si="96"/>
        <v>-2.2973271482217804E-2</v>
      </c>
      <c r="I3105" s="2">
        <f t="shared" si="97"/>
        <v>-9.5981249642714234E-2</v>
      </c>
    </row>
    <row r="3106" spans="1:9" x14ac:dyDescent="0.2">
      <c r="A3106" s="8" t="s">
        <v>366</v>
      </c>
      <c r="B3106" s="19">
        <v>55113</v>
      </c>
      <c r="C3106" s="20" t="s">
        <v>2245</v>
      </c>
      <c r="D3106" s="13">
        <v>3873</v>
      </c>
      <c r="E3106" s="13">
        <v>5847</v>
      </c>
      <c r="F3106" s="1">
        <f>VLOOKUP(B3106,[1]Compare!$B:$F,5,FALSE)</f>
        <v>4498</v>
      </c>
      <c r="G3106" s="1">
        <f>VLOOKUP(B3106,[1]Compare!$B:$G,6,FALSE)</f>
        <v>5909</v>
      </c>
      <c r="H3106" s="2">
        <f t="shared" si="96"/>
        <v>-0.13895064473099156</v>
      </c>
      <c r="I3106" s="2">
        <f t="shared" si="97"/>
        <v>-1.0492469114909459E-2</v>
      </c>
    </row>
    <row r="3107" spans="1:9" x14ac:dyDescent="0.2">
      <c r="A3107" s="7" t="s">
        <v>366</v>
      </c>
      <c r="B3107" s="21">
        <v>55115</v>
      </c>
      <c r="C3107" s="22" t="s">
        <v>2246</v>
      </c>
      <c r="D3107" s="12">
        <v>7977</v>
      </c>
      <c r="E3107" s="12">
        <v>13328</v>
      </c>
      <c r="F3107" s="1">
        <f>VLOOKUP(B3107,[1]Compare!$B:$F,5,FALSE)</f>
        <v>7131</v>
      </c>
      <c r="G3107" s="1">
        <f>VLOOKUP(B3107,[1]Compare!$B:$G,6,FALSE)</f>
        <v>15173</v>
      </c>
      <c r="H3107" s="2">
        <f t="shared" si="96"/>
        <v>0.11863693731594446</v>
      </c>
      <c r="I3107" s="2">
        <f t="shared" si="97"/>
        <v>-0.12159757463916167</v>
      </c>
    </row>
    <row r="3108" spans="1:9" x14ac:dyDescent="0.2">
      <c r="A3108" s="8" t="s">
        <v>366</v>
      </c>
      <c r="B3108" s="19">
        <v>55117</v>
      </c>
      <c r="C3108" s="20" t="s">
        <v>2247</v>
      </c>
      <c r="D3108" s="13">
        <v>24858</v>
      </c>
      <c r="E3108" s="13">
        <v>35039</v>
      </c>
      <c r="F3108" s="1">
        <f>VLOOKUP(B3108,[1]Compare!$B:$F,5,FALSE)</f>
        <v>27101</v>
      </c>
      <c r="G3108" s="1">
        <f>VLOOKUP(B3108,[1]Compare!$B:$G,6,FALSE)</f>
        <v>37609</v>
      </c>
      <c r="H3108" s="2">
        <f t="shared" si="96"/>
        <v>-8.2764473635659197E-2</v>
      </c>
      <c r="I3108" s="2">
        <f t="shared" si="97"/>
        <v>-6.8334707117977081E-2</v>
      </c>
    </row>
    <row r="3109" spans="1:9" x14ac:dyDescent="0.2">
      <c r="A3109" s="7" t="s">
        <v>366</v>
      </c>
      <c r="B3109" s="21">
        <v>55119</v>
      </c>
      <c r="C3109" s="22" t="s">
        <v>725</v>
      </c>
      <c r="D3109" s="12">
        <v>3485</v>
      </c>
      <c r="E3109" s="12">
        <v>7474</v>
      </c>
      <c r="F3109" s="1">
        <f>VLOOKUP(B3109,[1]Compare!$B:$F,5,FALSE)</f>
        <v>2693</v>
      </c>
      <c r="G3109" s="1">
        <f>VLOOKUP(B3109,[1]Compare!$B:$G,6,FALSE)</f>
        <v>7657</v>
      </c>
      <c r="H3109" s="2">
        <f t="shared" si="96"/>
        <v>0.29409580393613072</v>
      </c>
      <c r="I3109" s="2">
        <f t="shared" si="97"/>
        <v>-2.3899699621261591E-2</v>
      </c>
    </row>
    <row r="3110" spans="1:9" x14ac:dyDescent="0.2">
      <c r="A3110" s="8" t="s">
        <v>366</v>
      </c>
      <c r="B3110" s="19">
        <v>55121</v>
      </c>
      <c r="C3110" s="20" t="s">
        <v>2248</v>
      </c>
      <c r="D3110" s="13">
        <v>7099</v>
      </c>
      <c r="E3110" s="13">
        <v>8294</v>
      </c>
      <c r="F3110" s="1">
        <f>VLOOKUP(B3110,[1]Compare!$B:$F,5,FALSE)</f>
        <v>6285</v>
      </c>
      <c r="G3110" s="1">
        <f>VLOOKUP(B3110,[1]Compare!$B:$G,6,FALSE)</f>
        <v>8833</v>
      </c>
      <c r="H3110" s="2">
        <f t="shared" si="96"/>
        <v>0.12951471758154337</v>
      </c>
      <c r="I3110" s="2">
        <f t="shared" si="97"/>
        <v>-6.1021170610211707E-2</v>
      </c>
    </row>
    <row r="3111" spans="1:9" x14ac:dyDescent="0.2">
      <c r="A3111" s="7" t="s">
        <v>366</v>
      </c>
      <c r="B3111" s="21">
        <v>55123</v>
      </c>
      <c r="C3111" s="22" t="s">
        <v>1435</v>
      </c>
      <c r="D3111" s="12">
        <v>7729</v>
      </c>
      <c r="E3111" s="12">
        <v>7928</v>
      </c>
      <c r="F3111" s="1">
        <f>VLOOKUP(B3111,[1]Compare!$B:$F,5,FALSE)</f>
        <v>7457</v>
      </c>
      <c r="G3111" s="1">
        <f>VLOOKUP(B3111,[1]Compare!$B:$G,6,FALSE)</f>
        <v>8218</v>
      </c>
      <c r="H3111" s="2">
        <f t="shared" si="96"/>
        <v>3.6475794555451253E-2</v>
      </c>
      <c r="I3111" s="2">
        <f t="shared" si="97"/>
        <v>-3.5288391336091504E-2</v>
      </c>
    </row>
    <row r="3112" spans="1:9" x14ac:dyDescent="0.2">
      <c r="A3112" s="8" t="s">
        <v>366</v>
      </c>
      <c r="B3112" s="19">
        <v>55125</v>
      </c>
      <c r="C3112" s="20" t="s">
        <v>2249</v>
      </c>
      <c r="D3112" s="13">
        <v>5597</v>
      </c>
      <c r="E3112" s="13">
        <v>9253</v>
      </c>
      <c r="F3112" s="1">
        <f>VLOOKUP(B3112,[1]Compare!$B:$F,5,FALSE)</f>
        <v>5903</v>
      </c>
      <c r="G3112" s="1">
        <f>VLOOKUP(B3112,[1]Compare!$B:$G,6,FALSE)</f>
        <v>9261</v>
      </c>
      <c r="H3112" s="2">
        <f t="shared" si="96"/>
        <v>-5.1838048449940707E-2</v>
      </c>
      <c r="I3112" s="2">
        <f t="shared" si="97"/>
        <v>-8.6383759853147612E-4</v>
      </c>
    </row>
    <row r="3113" spans="1:9" x14ac:dyDescent="0.2">
      <c r="A3113" s="7" t="s">
        <v>366</v>
      </c>
      <c r="B3113" s="21">
        <v>55127</v>
      </c>
      <c r="C3113" s="22" t="s">
        <v>1881</v>
      </c>
      <c r="D3113" s="12">
        <v>21492</v>
      </c>
      <c r="E3113" s="12">
        <v>32891</v>
      </c>
      <c r="F3113" s="1">
        <f>VLOOKUP(B3113,[1]Compare!$B:$F,5,FALSE)</f>
        <v>22789</v>
      </c>
      <c r="G3113" s="1">
        <f>VLOOKUP(B3113,[1]Compare!$B:$G,6,FALSE)</f>
        <v>33851</v>
      </c>
      <c r="H3113" s="2">
        <f t="shared" si="96"/>
        <v>-5.6913423142744307E-2</v>
      </c>
      <c r="I3113" s="2">
        <f t="shared" si="97"/>
        <v>-2.8359575788012171E-2</v>
      </c>
    </row>
    <row r="3114" spans="1:9" x14ac:dyDescent="0.2">
      <c r="A3114" s="8" t="s">
        <v>366</v>
      </c>
      <c r="B3114" s="19">
        <v>55129</v>
      </c>
      <c r="C3114" s="20" t="s">
        <v>2250</v>
      </c>
      <c r="D3114" s="13">
        <v>3672</v>
      </c>
      <c r="E3114" s="13">
        <v>6520</v>
      </c>
      <c r="F3114" s="1">
        <f>VLOOKUP(B3114,[1]Compare!$B:$F,5,FALSE)</f>
        <v>3867</v>
      </c>
      <c r="G3114" s="1">
        <f>VLOOKUP(B3114,[1]Compare!$B:$G,6,FALSE)</f>
        <v>6334</v>
      </c>
      <c r="H3114" s="2">
        <f t="shared" si="96"/>
        <v>-5.0426687354538403E-2</v>
      </c>
      <c r="I3114" s="2">
        <f t="shared" si="97"/>
        <v>2.9365329965266813E-2</v>
      </c>
    </row>
    <row r="3115" spans="1:9" x14ac:dyDescent="0.2">
      <c r="A3115" s="7" t="s">
        <v>366</v>
      </c>
      <c r="B3115" s="21">
        <v>55131</v>
      </c>
      <c r="C3115" s="22" t="s">
        <v>454</v>
      </c>
      <c r="D3115" s="12">
        <v>24706</v>
      </c>
      <c r="E3115" s="12">
        <v>60928</v>
      </c>
      <c r="F3115" s="1">
        <f>VLOOKUP(B3115,[1]Compare!$B:$F,5,FALSE)</f>
        <v>26650</v>
      </c>
      <c r="G3115" s="1">
        <f>VLOOKUP(B3115,[1]Compare!$B:$G,6,FALSE)</f>
        <v>60237</v>
      </c>
      <c r="H3115" s="2">
        <f t="shared" si="96"/>
        <v>-7.2945590994371479E-2</v>
      </c>
      <c r="I3115" s="2">
        <f t="shared" si="97"/>
        <v>1.1471354815146837E-2</v>
      </c>
    </row>
    <row r="3116" spans="1:9" x14ac:dyDescent="0.2">
      <c r="A3116" s="8" t="s">
        <v>366</v>
      </c>
      <c r="B3116" s="19">
        <v>55133</v>
      </c>
      <c r="C3116" s="20" t="s">
        <v>2251</v>
      </c>
      <c r="D3116" s="13">
        <v>99680</v>
      </c>
      <c r="E3116" s="13">
        <v>158287</v>
      </c>
      <c r="F3116" s="1">
        <f>VLOOKUP(B3116,[1]Compare!$B:$F,5,FALSE)</f>
        <v>103906</v>
      </c>
      <c r="G3116" s="1">
        <f>VLOOKUP(B3116,[1]Compare!$B:$G,6,FALSE)</f>
        <v>159649</v>
      </c>
      <c r="H3116" s="2">
        <f t="shared" si="96"/>
        <v>-4.0671376051431105E-2</v>
      </c>
      <c r="I3116" s="2">
        <f t="shared" si="97"/>
        <v>-8.5312153536821408E-3</v>
      </c>
    </row>
    <row r="3117" spans="1:9" x14ac:dyDescent="0.2">
      <c r="A3117" s="7" t="s">
        <v>366</v>
      </c>
      <c r="B3117" s="21">
        <v>55135</v>
      </c>
      <c r="C3117" s="22" t="s">
        <v>2252</v>
      </c>
      <c r="D3117" s="12">
        <v>9141</v>
      </c>
      <c r="E3117" s="12">
        <v>16686</v>
      </c>
      <c r="F3117" s="1">
        <f>VLOOKUP(B3117,[1]Compare!$B:$F,5,FALSE)</f>
        <v>9703</v>
      </c>
      <c r="G3117" s="1">
        <f>VLOOKUP(B3117,[1]Compare!$B:$G,6,FALSE)</f>
        <v>18952</v>
      </c>
      <c r="H3117" s="2">
        <f t="shared" si="96"/>
        <v>-5.7920230856436154E-2</v>
      </c>
      <c r="I3117" s="2">
        <f t="shared" si="97"/>
        <v>-0.11956521739130435</v>
      </c>
    </row>
    <row r="3118" spans="1:9" x14ac:dyDescent="0.2">
      <c r="A3118" s="8" t="s">
        <v>366</v>
      </c>
      <c r="B3118" s="19">
        <v>55137</v>
      </c>
      <c r="C3118" s="20" t="s">
        <v>2253</v>
      </c>
      <c r="D3118" s="13">
        <v>4170</v>
      </c>
      <c r="E3118" s="13">
        <v>9218</v>
      </c>
      <c r="F3118" s="1">
        <f>VLOOKUP(B3118,[1]Compare!$B:$F,5,FALSE)</f>
        <v>4388</v>
      </c>
      <c r="G3118" s="1">
        <f>VLOOKUP(B3118,[1]Compare!$B:$G,6,FALSE)</f>
        <v>9016</v>
      </c>
      <c r="H3118" s="2">
        <f t="shared" si="96"/>
        <v>-4.9680948040109391E-2</v>
      </c>
      <c r="I3118" s="2">
        <f t="shared" si="97"/>
        <v>2.2404614019520853E-2</v>
      </c>
    </row>
    <row r="3119" spans="1:9" x14ac:dyDescent="0.2">
      <c r="A3119" s="7" t="s">
        <v>366</v>
      </c>
      <c r="B3119" s="21">
        <v>55139</v>
      </c>
      <c r="C3119" s="22" t="s">
        <v>926</v>
      </c>
      <c r="D3119" s="12">
        <v>42483</v>
      </c>
      <c r="E3119" s="12">
        <v>44449</v>
      </c>
      <c r="F3119" s="1">
        <f>VLOOKUP(B3119,[1]Compare!$B:$F,5,FALSE)</f>
        <v>44060</v>
      </c>
      <c r="G3119" s="1">
        <f>VLOOKUP(B3119,[1]Compare!$B:$G,6,FALSE)</f>
        <v>47796</v>
      </c>
      <c r="H3119" s="2">
        <f t="shared" si="96"/>
        <v>-3.579210167952792E-2</v>
      </c>
      <c r="I3119" s="2">
        <f t="shared" si="97"/>
        <v>-7.0026780483722489E-2</v>
      </c>
    </row>
    <row r="3120" spans="1:9" x14ac:dyDescent="0.2">
      <c r="A3120" s="8" t="s">
        <v>366</v>
      </c>
      <c r="B3120" s="19">
        <v>55141</v>
      </c>
      <c r="C3120" s="20" t="s">
        <v>1725</v>
      </c>
      <c r="D3120" s="13">
        <v>15602</v>
      </c>
      <c r="E3120" s="13">
        <v>22154</v>
      </c>
      <c r="F3120" s="1">
        <f>VLOOKUP(B3120,[1]Compare!$B:$F,5,FALSE)</f>
        <v>16365</v>
      </c>
      <c r="G3120" s="1">
        <f>VLOOKUP(B3120,[1]Compare!$B:$G,6,FALSE)</f>
        <v>24308</v>
      </c>
      <c r="H3120" s="2">
        <f t="shared" si="96"/>
        <v>-4.662389245340666E-2</v>
      </c>
      <c r="I3120" s="2">
        <f t="shared" si="97"/>
        <v>-8.8612802369590252E-2</v>
      </c>
    </row>
    <row r="3121" spans="1:9" x14ac:dyDescent="0.2">
      <c r="A3121" s="7" t="s">
        <v>367</v>
      </c>
      <c r="B3121" s="21">
        <v>56001</v>
      </c>
      <c r="C3121" s="22" t="s">
        <v>1566</v>
      </c>
      <c r="D3121" s="12">
        <v>7877</v>
      </c>
      <c r="E3121" s="12">
        <v>8890</v>
      </c>
      <c r="F3121" s="1">
        <f>VLOOKUP(B3121,[1]Compare!$B:$F,5,FALSE)</f>
        <v>9092</v>
      </c>
      <c r="G3121" s="1">
        <f>VLOOKUP(B3121,[1]Compare!$B:$G,6,FALSE)</f>
        <v>8579</v>
      </c>
      <c r="H3121" s="2">
        <f t="shared" si="96"/>
        <v>-0.13363396392432908</v>
      </c>
      <c r="I3121" s="2">
        <f t="shared" si="97"/>
        <v>3.6251311341648211E-2</v>
      </c>
    </row>
    <row r="3122" spans="1:9" x14ac:dyDescent="0.2">
      <c r="A3122" s="8" t="s">
        <v>367</v>
      </c>
      <c r="B3122" s="19">
        <v>56003</v>
      </c>
      <c r="C3122" s="20" t="s">
        <v>1438</v>
      </c>
      <c r="D3122" s="13">
        <v>1199</v>
      </c>
      <c r="E3122" s="13">
        <v>4664</v>
      </c>
      <c r="F3122" s="1">
        <f>VLOOKUP(B3122,[1]Compare!$B:$F,5,FALSE)</f>
        <v>788</v>
      </c>
      <c r="G3122" s="1">
        <f>VLOOKUP(B3122,[1]Compare!$B:$G,6,FALSE)</f>
        <v>4806</v>
      </c>
      <c r="H3122" s="2">
        <f t="shared" si="96"/>
        <v>0.52157360406091369</v>
      </c>
      <c r="I3122" s="2">
        <f t="shared" si="97"/>
        <v>-2.9546400332917187E-2</v>
      </c>
    </row>
    <row r="3123" spans="1:9" x14ac:dyDescent="0.2">
      <c r="A3123" s="7" t="s">
        <v>367</v>
      </c>
      <c r="B3123" s="21">
        <v>56005</v>
      </c>
      <c r="C3123" s="22" t="s">
        <v>1093</v>
      </c>
      <c r="D3123" s="12">
        <v>1852</v>
      </c>
      <c r="E3123" s="12">
        <v>17652</v>
      </c>
      <c r="F3123" s="1">
        <f>VLOOKUP(B3123,[1]Compare!$B:$F,5,FALSE)</f>
        <v>1935</v>
      </c>
      <c r="G3123" s="1">
        <f>VLOOKUP(B3123,[1]Compare!$B:$G,6,FALSE)</f>
        <v>16975</v>
      </c>
      <c r="H3123" s="2">
        <f t="shared" si="96"/>
        <v>-4.2894056847545221E-2</v>
      </c>
      <c r="I3123" s="2">
        <f t="shared" si="97"/>
        <v>3.9882179675994112E-2</v>
      </c>
    </row>
    <row r="3124" spans="1:9" x14ac:dyDescent="0.2">
      <c r="A3124" s="8" t="s">
        <v>367</v>
      </c>
      <c r="B3124" s="19">
        <v>56007</v>
      </c>
      <c r="C3124" s="20" t="s">
        <v>1440</v>
      </c>
      <c r="D3124" s="13">
        <v>2187</v>
      </c>
      <c r="E3124" s="13">
        <v>4611</v>
      </c>
      <c r="F3124" s="1">
        <f>VLOOKUP(B3124,[1]Compare!$B:$F,5,FALSE)</f>
        <v>1427</v>
      </c>
      <c r="G3124" s="1">
        <f>VLOOKUP(B3124,[1]Compare!$B:$G,6,FALSE)</f>
        <v>5014</v>
      </c>
      <c r="H3124" s="2">
        <f t="shared" si="96"/>
        <v>0.5325858444288718</v>
      </c>
      <c r="I3124" s="2">
        <f t="shared" si="97"/>
        <v>-8.0374950139609089E-2</v>
      </c>
    </row>
    <row r="3125" spans="1:9" x14ac:dyDescent="0.2">
      <c r="A3125" s="7" t="s">
        <v>367</v>
      </c>
      <c r="B3125" s="21">
        <v>56009</v>
      </c>
      <c r="C3125" s="22" t="s">
        <v>2254</v>
      </c>
      <c r="D3125" s="12">
        <v>1057</v>
      </c>
      <c r="E3125" s="12">
        <v>5720</v>
      </c>
      <c r="F3125" s="1">
        <f>VLOOKUP(B3125,[1]Compare!$B:$F,5,FALSE)</f>
        <v>861</v>
      </c>
      <c r="G3125" s="1">
        <f>VLOOKUP(B3125,[1]Compare!$B:$G,6,FALSE)</f>
        <v>5917</v>
      </c>
      <c r="H3125" s="2">
        <f t="shared" si="96"/>
        <v>0.22764227642276422</v>
      </c>
      <c r="I3125" s="2">
        <f t="shared" si="97"/>
        <v>-3.3293898935271252E-2</v>
      </c>
    </row>
    <row r="3126" spans="1:9" x14ac:dyDescent="0.2">
      <c r="A3126" s="8" t="s">
        <v>367</v>
      </c>
      <c r="B3126" s="19">
        <v>56011</v>
      </c>
      <c r="C3126" s="20" t="s">
        <v>1771</v>
      </c>
      <c r="D3126" s="13">
        <v>527</v>
      </c>
      <c r="E3126" s="13">
        <v>3583</v>
      </c>
      <c r="F3126" s="1">
        <f>VLOOKUP(B3126,[1]Compare!$B:$F,5,FALSE)</f>
        <v>378</v>
      </c>
      <c r="G3126" s="1">
        <f>VLOOKUP(B3126,[1]Compare!$B:$G,6,FALSE)</f>
        <v>3651</v>
      </c>
      <c r="H3126" s="2">
        <f t="shared" si="96"/>
        <v>0.39417989417989419</v>
      </c>
      <c r="I3126" s="2">
        <f t="shared" si="97"/>
        <v>-1.862503423719529E-2</v>
      </c>
    </row>
    <row r="3127" spans="1:9" x14ac:dyDescent="0.2">
      <c r="A3127" s="7" t="s">
        <v>367</v>
      </c>
      <c r="B3127" s="21">
        <v>56013</v>
      </c>
      <c r="C3127" s="22" t="s">
        <v>636</v>
      </c>
      <c r="D3127" s="12">
        <v>4579</v>
      </c>
      <c r="E3127" s="12">
        <v>11515</v>
      </c>
      <c r="F3127" s="1">
        <f>VLOOKUP(B3127,[1]Compare!$B:$F,5,FALSE)</f>
        <v>5519</v>
      </c>
      <c r="G3127" s="1">
        <f>VLOOKUP(B3127,[1]Compare!$B:$G,6,FALSE)</f>
        <v>12007</v>
      </c>
      <c r="H3127" s="2">
        <f t="shared" si="96"/>
        <v>-0.1703207102736003</v>
      </c>
      <c r="I3127" s="2">
        <f t="shared" si="97"/>
        <v>-4.0976097276588658E-2</v>
      </c>
    </row>
    <row r="3128" spans="1:9" x14ac:dyDescent="0.2">
      <c r="A3128" s="8" t="s">
        <v>367</v>
      </c>
      <c r="B3128" s="19">
        <v>56015</v>
      </c>
      <c r="C3128" s="20" t="s">
        <v>2255</v>
      </c>
      <c r="D3128" s="13">
        <v>1774</v>
      </c>
      <c r="E3128" s="13">
        <v>4435</v>
      </c>
      <c r="F3128" s="1">
        <f>VLOOKUP(B3128,[1]Compare!$B:$F,5,FALSE)</f>
        <v>1203</v>
      </c>
      <c r="G3128" s="1">
        <f>VLOOKUP(B3128,[1]Compare!$B:$G,6,FALSE)</f>
        <v>4878</v>
      </c>
      <c r="H3128" s="2">
        <f t="shared" si="96"/>
        <v>0.47464671654197838</v>
      </c>
      <c r="I3128" s="2">
        <f t="shared" si="97"/>
        <v>-9.0815908159081596E-2</v>
      </c>
    </row>
    <row r="3129" spans="1:9" x14ac:dyDescent="0.2">
      <c r="A3129" s="7" t="s">
        <v>367</v>
      </c>
      <c r="B3129" s="21">
        <v>56017</v>
      </c>
      <c r="C3129" s="22" t="s">
        <v>2256</v>
      </c>
      <c r="D3129" s="12">
        <v>539</v>
      </c>
      <c r="E3129" s="12">
        <v>1865</v>
      </c>
      <c r="F3129" s="1">
        <f>VLOOKUP(B3129,[1]Compare!$B:$F,5,FALSE)</f>
        <v>482</v>
      </c>
      <c r="G3129" s="1">
        <f>VLOOKUP(B3129,[1]Compare!$B:$G,6,FALSE)</f>
        <v>1999</v>
      </c>
      <c r="H3129" s="2">
        <f t="shared" si="96"/>
        <v>0.11825726141078838</v>
      </c>
      <c r="I3129" s="2">
        <f t="shared" si="97"/>
        <v>-6.7033516758379194E-2</v>
      </c>
    </row>
    <row r="3130" spans="1:9" x14ac:dyDescent="0.2">
      <c r="A3130" s="8" t="s">
        <v>367</v>
      </c>
      <c r="B3130" s="19">
        <v>56019</v>
      </c>
      <c r="C3130" s="20" t="s">
        <v>528</v>
      </c>
      <c r="D3130" s="13">
        <v>765</v>
      </c>
      <c r="E3130" s="13">
        <v>3987</v>
      </c>
      <c r="F3130" s="1">
        <f>VLOOKUP(B3130,[1]Compare!$B:$F,5,FALSE)</f>
        <v>897</v>
      </c>
      <c r="G3130" s="1">
        <f>VLOOKUP(B3130,[1]Compare!$B:$G,6,FALSE)</f>
        <v>3881</v>
      </c>
      <c r="H3130" s="2">
        <f t="shared" si="96"/>
        <v>-0.14715719063545152</v>
      </c>
      <c r="I3130" s="2">
        <f t="shared" si="97"/>
        <v>2.7312548312290647E-2</v>
      </c>
    </row>
    <row r="3131" spans="1:9" x14ac:dyDescent="0.2">
      <c r="A3131" s="7" t="s">
        <v>367</v>
      </c>
      <c r="B3131" s="21">
        <v>56021</v>
      </c>
      <c r="C3131" s="22" t="s">
        <v>2257</v>
      </c>
      <c r="D3131" s="12">
        <v>14407</v>
      </c>
      <c r="E3131" s="12">
        <v>28446</v>
      </c>
      <c r="F3131" s="1">
        <f>VLOOKUP(B3131,[1]Compare!$B:$F,5,FALSE)</f>
        <v>15217</v>
      </c>
      <c r="G3131" s="1">
        <f>VLOOKUP(B3131,[1]Compare!$B:$G,6,FALSE)</f>
        <v>27891</v>
      </c>
      <c r="H3131" s="2">
        <f t="shared" si="96"/>
        <v>-5.3229940198462243E-2</v>
      </c>
      <c r="I3131" s="2">
        <f t="shared" si="97"/>
        <v>1.9898892115736259E-2</v>
      </c>
    </row>
    <row r="3132" spans="1:9" x14ac:dyDescent="0.2">
      <c r="A3132" s="8" t="s">
        <v>367</v>
      </c>
      <c r="B3132" s="19">
        <v>56023</v>
      </c>
      <c r="C3132" s="20" t="s">
        <v>530</v>
      </c>
      <c r="D3132" s="13">
        <v>1591</v>
      </c>
      <c r="E3132" s="13">
        <v>8979</v>
      </c>
      <c r="F3132" s="1">
        <f>VLOOKUP(B3132,[1]Compare!$B:$F,5,FALSE)</f>
        <v>1509</v>
      </c>
      <c r="G3132" s="1">
        <f>VLOOKUP(B3132,[1]Compare!$B:$G,6,FALSE)</f>
        <v>8643</v>
      </c>
      <c r="H3132" s="2">
        <f t="shared" si="96"/>
        <v>5.4340622929092114E-2</v>
      </c>
      <c r="I3132" s="2">
        <f t="shared" si="97"/>
        <v>3.8875390489413401E-2</v>
      </c>
    </row>
    <row r="3133" spans="1:9" x14ac:dyDescent="0.2">
      <c r="A3133" s="7" t="s">
        <v>367</v>
      </c>
      <c r="B3133" s="21">
        <v>56025</v>
      </c>
      <c r="C3133" s="22" t="s">
        <v>2258</v>
      </c>
      <c r="D3133" s="12">
        <v>9034</v>
      </c>
      <c r="E3133" s="12">
        <v>23991</v>
      </c>
      <c r="F3133" s="1">
        <f>VLOOKUP(B3133,[1]Compare!$B:$F,5,FALSE)</f>
        <v>8530</v>
      </c>
      <c r="G3133" s="1">
        <f>VLOOKUP(B3133,[1]Compare!$B:$G,6,FALSE)</f>
        <v>25271</v>
      </c>
      <c r="H3133" s="2">
        <f t="shared" si="96"/>
        <v>5.9085580304806568E-2</v>
      </c>
      <c r="I3133" s="2">
        <f t="shared" si="97"/>
        <v>-5.0650943769538208E-2</v>
      </c>
    </row>
    <row r="3134" spans="1:9" x14ac:dyDescent="0.2">
      <c r="A3134" s="8" t="s">
        <v>367</v>
      </c>
      <c r="B3134" s="19">
        <v>56027</v>
      </c>
      <c r="C3134" s="20" t="s">
        <v>2259</v>
      </c>
      <c r="D3134" s="13">
        <v>215</v>
      </c>
      <c r="E3134" s="13">
        <v>1096</v>
      </c>
      <c r="F3134" s="1">
        <f>VLOOKUP(B3134,[1]Compare!$B:$F,5,FALSE)</f>
        <v>155</v>
      </c>
      <c r="G3134" s="1">
        <f>VLOOKUP(B3134,[1]Compare!$B:$G,6,FALSE)</f>
        <v>1118</v>
      </c>
      <c r="H3134" s="2">
        <f t="shared" si="96"/>
        <v>0.38709677419354838</v>
      </c>
      <c r="I3134" s="2">
        <f t="shared" si="97"/>
        <v>-1.9677996422182469E-2</v>
      </c>
    </row>
    <row r="3135" spans="1:9" x14ac:dyDescent="0.2">
      <c r="A3135" s="7" t="s">
        <v>367</v>
      </c>
      <c r="B3135" s="21">
        <v>56029</v>
      </c>
      <c r="C3135" s="22" t="s">
        <v>655</v>
      </c>
      <c r="D3135" s="12">
        <v>2944</v>
      </c>
      <c r="E3135" s="12">
        <v>13565</v>
      </c>
      <c r="F3135" s="1">
        <f>VLOOKUP(B3135,[1]Compare!$B:$F,5,FALSE)</f>
        <v>3410</v>
      </c>
      <c r="G3135" s="1">
        <f>VLOOKUP(B3135,[1]Compare!$B:$G,6,FALSE)</f>
        <v>12813</v>
      </c>
      <c r="H3135" s="2">
        <f t="shared" si="96"/>
        <v>-0.13665689149560117</v>
      </c>
      <c r="I3135" s="2">
        <f t="shared" si="97"/>
        <v>5.8690392570046046E-2</v>
      </c>
    </row>
    <row r="3136" spans="1:9" x14ac:dyDescent="0.2">
      <c r="A3136" s="8" t="s">
        <v>367</v>
      </c>
      <c r="B3136" s="19">
        <v>56031</v>
      </c>
      <c r="C3136" s="20" t="s">
        <v>1423</v>
      </c>
      <c r="D3136" s="13">
        <v>1282</v>
      </c>
      <c r="E3136" s="13">
        <v>3710</v>
      </c>
      <c r="F3136" s="1">
        <f>VLOOKUP(B3136,[1]Compare!$B:$F,5,FALSE)</f>
        <v>890</v>
      </c>
      <c r="G3136" s="1">
        <f>VLOOKUP(B3136,[1]Compare!$B:$G,6,FALSE)</f>
        <v>3898</v>
      </c>
      <c r="H3136" s="2">
        <f t="shared" si="96"/>
        <v>0.44044943820224719</v>
      </c>
      <c r="I3136" s="2">
        <f t="shared" si="97"/>
        <v>-4.8229861467419193E-2</v>
      </c>
    </row>
    <row r="3137" spans="1:9" x14ac:dyDescent="0.2">
      <c r="A3137" s="7" t="s">
        <v>367</v>
      </c>
      <c r="B3137" s="21">
        <v>56033</v>
      </c>
      <c r="C3137" s="22" t="s">
        <v>1067</v>
      </c>
      <c r="D3137" s="12">
        <v>3831</v>
      </c>
      <c r="E3137" s="12">
        <v>12448</v>
      </c>
      <c r="F3137" s="1">
        <f>VLOOKUP(B3137,[1]Compare!$B:$F,5,FALSE)</f>
        <v>4043</v>
      </c>
      <c r="G3137" s="1">
        <f>VLOOKUP(B3137,[1]Compare!$B:$G,6,FALSE)</f>
        <v>11843</v>
      </c>
      <c r="H3137" s="2">
        <f t="shared" si="96"/>
        <v>-5.2436309671036359E-2</v>
      </c>
      <c r="I3137" s="2">
        <f t="shared" si="97"/>
        <v>5.1085029131132317E-2</v>
      </c>
    </row>
    <row r="3138" spans="1:9" x14ac:dyDescent="0.2">
      <c r="A3138" s="8" t="s">
        <v>367</v>
      </c>
      <c r="B3138" s="19">
        <v>56035</v>
      </c>
      <c r="C3138" s="20" t="s">
        <v>2260</v>
      </c>
      <c r="D3138" s="13">
        <v>724</v>
      </c>
      <c r="E3138" s="13">
        <v>4256</v>
      </c>
      <c r="F3138" s="1">
        <f>VLOOKUP(B3138,[1]Compare!$B:$F,5,FALSE)</f>
        <v>882</v>
      </c>
      <c r="G3138" s="1">
        <f>VLOOKUP(B3138,[1]Compare!$B:$G,6,FALSE)</f>
        <v>3957</v>
      </c>
      <c r="H3138" s="2">
        <f t="shared" si="96"/>
        <v>-0.17913832199546487</v>
      </c>
      <c r="I3138" s="2">
        <f t="shared" si="97"/>
        <v>7.556229466767754E-2</v>
      </c>
    </row>
    <row r="3139" spans="1:9" x14ac:dyDescent="0.2">
      <c r="A3139" s="7" t="s">
        <v>367</v>
      </c>
      <c r="B3139" s="21">
        <v>56037</v>
      </c>
      <c r="C3139" s="22" t="s">
        <v>2261</v>
      </c>
      <c r="D3139" s="12">
        <v>5186</v>
      </c>
      <c r="E3139" s="12">
        <v>11868</v>
      </c>
      <c r="F3139" s="1">
        <f>VLOOKUP(B3139,[1]Compare!$B:$F,5,FALSE)</f>
        <v>3823</v>
      </c>
      <c r="G3139" s="1">
        <f>VLOOKUP(B3139,[1]Compare!$B:$G,6,FALSE)</f>
        <v>12229</v>
      </c>
      <c r="H3139" s="2">
        <f t="shared" ref="H3139:H3143" si="98">((D3139-F3139)/F3139)</f>
        <v>0.35652628825529686</v>
      </c>
      <c r="I3139" s="2">
        <f t="shared" ref="I3139:I3143" si="99">((E3139-G3139)/G3139)</f>
        <v>-2.9519993458173195E-2</v>
      </c>
    </row>
    <row r="3140" spans="1:9" x14ac:dyDescent="0.2">
      <c r="A3140" s="8" t="s">
        <v>367</v>
      </c>
      <c r="B3140" s="19">
        <v>56039</v>
      </c>
      <c r="C3140" s="20" t="s">
        <v>871</v>
      </c>
      <c r="D3140" s="13">
        <v>10372</v>
      </c>
      <c r="E3140" s="13">
        <v>4480</v>
      </c>
      <c r="F3140" s="1">
        <f>VLOOKUP(B3140,[1]Compare!$B:$F,5,FALSE)</f>
        <v>9848</v>
      </c>
      <c r="G3140" s="1">
        <f>VLOOKUP(B3140,[1]Compare!$B:$G,6,FALSE)</f>
        <v>4341</v>
      </c>
      <c r="H3140" s="2">
        <f t="shared" si="98"/>
        <v>5.3208773354995936E-2</v>
      </c>
      <c r="I3140" s="2">
        <f t="shared" si="99"/>
        <v>3.2020271826768025E-2</v>
      </c>
    </row>
    <row r="3141" spans="1:9" x14ac:dyDescent="0.2">
      <c r="A3141" s="7" t="s">
        <v>367</v>
      </c>
      <c r="B3141" s="21">
        <v>56041</v>
      </c>
      <c r="C3141" s="22" t="s">
        <v>2262</v>
      </c>
      <c r="D3141" s="12">
        <v>1779</v>
      </c>
      <c r="E3141" s="12">
        <v>7577</v>
      </c>
      <c r="F3141" s="1">
        <f>VLOOKUP(B3141,[1]Compare!$B:$F,5,FALSE)</f>
        <v>1591</v>
      </c>
      <c r="G3141" s="1">
        <f>VLOOKUP(B3141,[1]Compare!$B:$G,6,FALSE)</f>
        <v>7496</v>
      </c>
      <c r="H3141" s="2">
        <f t="shared" si="98"/>
        <v>0.11816467630421119</v>
      </c>
      <c r="I3141" s="2">
        <f t="shared" si="99"/>
        <v>1.0805763073639275E-2</v>
      </c>
    </row>
    <row r="3142" spans="1:9" x14ac:dyDescent="0.2">
      <c r="A3142" s="8" t="s">
        <v>367</v>
      </c>
      <c r="B3142" s="19">
        <v>56043</v>
      </c>
      <c r="C3142" s="20" t="s">
        <v>2263</v>
      </c>
      <c r="D3142" s="13">
        <v>954</v>
      </c>
      <c r="E3142" s="13">
        <v>3316</v>
      </c>
      <c r="F3142" s="1">
        <f>VLOOKUP(B3142,[1]Compare!$B:$F,5,FALSE)</f>
        <v>651</v>
      </c>
      <c r="G3142" s="1">
        <f>VLOOKUP(B3142,[1]Compare!$B:$G,6,FALSE)</f>
        <v>3245</v>
      </c>
      <c r="H3142" s="2">
        <f t="shared" si="98"/>
        <v>0.46543778801843316</v>
      </c>
      <c r="I3142" s="2">
        <f t="shared" si="99"/>
        <v>2.1879815100154083E-2</v>
      </c>
    </row>
    <row r="3143" spans="1:9" x14ac:dyDescent="0.2">
      <c r="A3143" s="7" t="s">
        <v>367</v>
      </c>
      <c r="B3143" s="21">
        <v>56045</v>
      </c>
      <c r="C3143" s="22" t="s">
        <v>2264</v>
      </c>
      <c r="D3143" s="12">
        <v>694</v>
      </c>
      <c r="E3143" s="12">
        <v>2960</v>
      </c>
      <c r="F3143" s="1">
        <f>VLOOKUP(B3143,[1]Compare!$B:$F,5,FALSE)</f>
        <v>360</v>
      </c>
      <c r="G3143" s="1">
        <f>VLOOKUP(B3143,[1]Compare!$B:$G,6,FALSE)</f>
        <v>3107</v>
      </c>
      <c r="H3143" s="2">
        <f t="shared" si="98"/>
        <v>0.92777777777777781</v>
      </c>
      <c r="I3143" s="2">
        <f t="shared" si="99"/>
        <v>-4.7312520115867396E-2</v>
      </c>
    </row>
  </sheetData>
  <autoFilter ref="A1:I3143" xr:uid="{0A82D6B7-A152-AE47-A9A7-30B39E5A8F7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preds</vt:lpstr>
      <vt:lpstr>State</vt:lpstr>
      <vt:lpstr>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 Zimmerman</cp:lastModifiedBy>
  <dcterms:created xsi:type="dcterms:W3CDTF">2021-06-23T00:54:09Z</dcterms:created>
  <dcterms:modified xsi:type="dcterms:W3CDTF">2021-06-23T18:01:47Z</dcterms:modified>
</cp:coreProperties>
</file>